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бота\Все прайс-листы\"/>
    </mc:Choice>
  </mc:AlternateContent>
  <bookViews>
    <workbookView xWindow="0" yWindow="0" windowWidth="21600" windowHeight="10860"/>
  </bookViews>
  <sheets>
    <sheet name="1" sheetId="1" r:id="rId1"/>
    <sheet name="прайс-лист" sheetId="2" r:id="rId2"/>
  </sheets>
  <definedNames>
    <definedName name="_xlnm._FilterDatabase" localSheetId="1" hidden="1">'прайс-лист'!$B$9:$U$1007</definedName>
    <definedName name="Склады" localSheetId="1">#REF!</definedName>
    <definedName name="Склады">#REF!</definedName>
    <definedName name="условия" localSheetId="1">#REF!</definedName>
    <definedName name="условия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88" i="2" l="1"/>
  <c r="P807" i="2"/>
  <c r="P821" i="2"/>
  <c r="P920" i="2"/>
  <c r="P133" i="2"/>
  <c r="Q813" i="2"/>
  <c r="P733" i="2"/>
  <c r="P734" i="2"/>
  <c r="P746" i="2"/>
  <c r="P779" i="2"/>
  <c r="P780" i="2"/>
  <c r="P790" i="2"/>
  <c r="P791" i="2"/>
  <c r="Q791" i="2"/>
  <c r="P794" i="2"/>
  <c r="P796" i="2"/>
  <c r="P797" i="2"/>
  <c r="P798" i="2"/>
  <c r="P799" i="2"/>
  <c r="P842" i="2"/>
  <c r="Q842" i="2"/>
  <c r="P843" i="2"/>
  <c r="P847" i="2"/>
  <c r="P848" i="2"/>
  <c r="Q848" i="2"/>
  <c r="P886" i="2"/>
  <c r="Q886" i="2"/>
  <c r="P894" i="2"/>
  <c r="Q894" i="2"/>
  <c r="P3" i="2" l="1"/>
  <c r="N998" i="2" l="1"/>
  <c r="S998" i="2" s="1"/>
  <c r="N985" i="2"/>
  <c r="S985" i="2" s="1"/>
  <c r="N972" i="2"/>
  <c r="S972" i="2" s="1"/>
  <c r="N970" i="2"/>
  <c r="S970" i="2" s="1"/>
  <c r="N966" i="2"/>
  <c r="S966" i="2" s="1"/>
  <c r="N960" i="2"/>
  <c r="S960" i="2" s="1"/>
  <c r="N959" i="2"/>
  <c r="S959" i="2" s="1"/>
  <c r="N951" i="2"/>
  <c r="S951" i="2" s="1"/>
  <c r="N950" i="2"/>
  <c r="S950" i="2" s="1"/>
  <c r="N944" i="2"/>
  <c r="S944" i="2" s="1"/>
  <c r="N943" i="2"/>
  <c r="S943" i="2" s="1"/>
  <c r="N937" i="2"/>
  <c r="S937" i="2" s="1"/>
  <c r="N935" i="2"/>
  <c r="S935" i="2" s="1"/>
  <c r="N932" i="2"/>
  <c r="S932" i="2" s="1"/>
  <c r="N910" i="2"/>
  <c r="S910" i="2" s="1"/>
  <c r="N882" i="2"/>
  <c r="S882" i="2" s="1"/>
  <c r="N881" i="2"/>
  <c r="S881" i="2" s="1"/>
  <c r="N878" i="2"/>
  <c r="S878" i="2" s="1"/>
  <c r="N876" i="2"/>
  <c r="S876" i="2" s="1"/>
  <c r="N869" i="2"/>
  <c r="S869" i="2" s="1"/>
  <c r="N865" i="2"/>
  <c r="S865" i="2" s="1"/>
  <c r="N864" i="2"/>
  <c r="S864" i="2" s="1"/>
  <c r="N862" i="2"/>
  <c r="S862" i="2" s="1"/>
  <c r="N858" i="2"/>
  <c r="S858" i="2" s="1"/>
  <c r="N853" i="2"/>
  <c r="S853" i="2" s="1"/>
  <c r="N850" i="2"/>
  <c r="S850" i="2" s="1"/>
  <c r="N849" i="2"/>
  <c r="S849" i="2" s="1"/>
  <c r="N842" i="2"/>
  <c r="S842" i="2" s="1"/>
  <c r="N777" i="2"/>
  <c r="N776" i="2"/>
  <c r="S776" i="2" s="1"/>
  <c r="N775" i="2"/>
  <c r="S775" i="2" s="1"/>
  <c r="N773" i="2"/>
  <c r="S773" i="2" s="1"/>
  <c r="N772" i="2"/>
  <c r="S772" i="2" s="1"/>
  <c r="N770" i="2"/>
  <c r="S770" i="2" s="1"/>
  <c r="N761" i="2"/>
  <c r="S761" i="2" s="1"/>
  <c r="N746" i="2"/>
  <c r="S746" i="2" s="1"/>
  <c r="N60" i="2"/>
  <c r="S60" i="2" s="1"/>
  <c r="N706" i="2"/>
  <c r="S706" i="2" s="1"/>
  <c r="N641" i="2"/>
  <c r="S641" i="2" s="1"/>
  <c r="N636" i="2"/>
  <c r="S636" i="2" s="1"/>
  <c r="N606" i="2"/>
  <c r="S606" i="2" s="1"/>
  <c r="N573" i="2"/>
  <c r="S573" i="2" s="1"/>
  <c r="N565" i="2"/>
  <c r="S565" i="2" s="1"/>
  <c r="N556" i="2"/>
  <c r="S556" i="2" s="1"/>
  <c r="N508" i="2"/>
  <c r="S508" i="2" s="1"/>
  <c r="N480" i="2"/>
  <c r="S480" i="2" s="1"/>
  <c r="N446" i="2"/>
  <c r="S446" i="2" s="1"/>
  <c r="N421" i="2"/>
  <c r="S421" i="2" s="1"/>
  <c r="N419" i="2"/>
  <c r="N418" i="2"/>
  <c r="S418" i="2" s="1"/>
  <c r="N417" i="2"/>
  <c r="S417" i="2" s="1"/>
  <c r="N351" i="2"/>
  <c r="S351" i="2" s="1"/>
  <c r="N342" i="2"/>
  <c r="S342" i="2" s="1"/>
  <c r="N341" i="2"/>
  <c r="S341" i="2" s="1"/>
  <c r="N339" i="2"/>
  <c r="N327" i="2"/>
  <c r="S327" i="2" s="1"/>
  <c r="N314" i="2"/>
  <c r="S314" i="2" s="1"/>
  <c r="N308" i="2"/>
  <c r="S308" i="2" s="1"/>
  <c r="N305" i="2"/>
  <c r="S305" i="2" s="1"/>
  <c r="N292" i="2"/>
  <c r="S292" i="2" s="1"/>
  <c r="N290" i="2"/>
  <c r="S290" i="2" s="1"/>
  <c r="N270" i="2"/>
  <c r="S270" i="2" s="1"/>
  <c r="N269" i="2"/>
  <c r="S269" i="2" s="1"/>
  <c r="N265" i="2"/>
  <c r="S265" i="2" s="1"/>
  <c r="N261" i="2"/>
  <c r="S261" i="2" s="1"/>
  <c r="N259" i="2"/>
  <c r="S259" i="2" s="1"/>
  <c r="N241" i="2"/>
  <c r="S241" i="2" s="1"/>
  <c r="N239" i="2"/>
  <c r="S239" i="2" s="1"/>
  <c r="N233" i="2"/>
  <c r="S233" i="2" s="1"/>
  <c r="N226" i="2"/>
  <c r="S226" i="2" s="1"/>
  <c r="N205" i="2"/>
  <c r="S205" i="2" s="1"/>
  <c r="N169" i="2"/>
  <c r="S169" i="2" s="1"/>
  <c r="N167" i="2"/>
  <c r="S167" i="2" s="1"/>
  <c r="N166" i="2"/>
  <c r="S166" i="2" s="1"/>
  <c r="N165" i="2"/>
  <c r="S165" i="2" s="1"/>
  <c r="N159" i="2"/>
  <c r="S159" i="2" s="1"/>
  <c r="N102" i="2"/>
  <c r="S102" i="2" s="1"/>
  <c r="N96" i="2"/>
  <c r="S96" i="2" s="1"/>
  <c r="N88" i="2"/>
  <c r="S88" i="2" s="1"/>
  <c r="N76" i="2"/>
  <c r="S76" i="2" s="1"/>
  <c r="O1006" i="2"/>
  <c r="N1006" i="2"/>
  <c r="S1006" i="2" s="1"/>
  <c r="O1003" i="2"/>
  <c r="N1003" i="2"/>
  <c r="S1003" i="2" s="1"/>
  <c r="O988" i="2"/>
  <c r="N988" i="2"/>
  <c r="S988" i="2" s="1"/>
  <c r="O980" i="2"/>
  <c r="N980" i="2"/>
  <c r="S980" i="2" s="1"/>
  <c r="O971" i="2"/>
  <c r="N971" i="2"/>
  <c r="S971" i="2" s="1"/>
  <c r="O968" i="2"/>
  <c r="N968" i="2"/>
  <c r="S968" i="2" s="1"/>
  <c r="O954" i="2"/>
  <c r="N954" i="2"/>
  <c r="S954" i="2" s="1"/>
  <c r="O942" i="2"/>
  <c r="N942" i="2"/>
  <c r="S942" i="2" s="1"/>
  <c r="O941" i="2"/>
  <c r="N941" i="2"/>
  <c r="S941" i="2" s="1"/>
  <c r="O940" i="2"/>
  <c r="N940" i="2"/>
  <c r="S940" i="2" s="1"/>
  <c r="O925" i="2"/>
  <c r="N925" i="2"/>
  <c r="S925" i="2" s="1"/>
  <c r="O920" i="2"/>
  <c r="N920" i="2"/>
  <c r="S920" i="2" s="1"/>
  <c r="P918" i="2"/>
  <c r="O918" i="2"/>
  <c r="N918" i="2"/>
  <c r="O914" i="2"/>
  <c r="N914" i="2"/>
  <c r="S914" i="2" s="1"/>
  <c r="O913" i="2"/>
  <c r="N913" i="2"/>
  <c r="S913" i="2" s="1"/>
  <c r="O863" i="2"/>
  <c r="N863" i="2"/>
  <c r="S863" i="2" s="1"/>
  <c r="O851" i="2"/>
  <c r="N851" i="2"/>
  <c r="S851" i="2" s="1"/>
  <c r="O843" i="2"/>
  <c r="N843" i="2"/>
  <c r="S843" i="2" s="1"/>
  <c r="Q841" i="2"/>
  <c r="P841" i="2"/>
  <c r="O841" i="2"/>
  <c r="N841" i="2"/>
  <c r="S841" i="2" s="1"/>
  <c r="Q838" i="2"/>
  <c r="P838" i="2"/>
  <c r="O838" i="2"/>
  <c r="N838" i="2"/>
  <c r="S838" i="2" s="1"/>
  <c r="P836" i="2"/>
  <c r="O836" i="2"/>
  <c r="N836" i="2"/>
  <c r="S836" i="2" s="1"/>
  <c r="O833" i="2"/>
  <c r="N833" i="2"/>
  <c r="S833" i="2" s="1"/>
  <c r="P832" i="2"/>
  <c r="O832" i="2"/>
  <c r="N832" i="2"/>
  <c r="O831" i="2"/>
  <c r="N831" i="2"/>
  <c r="S831" i="2" s="1"/>
  <c r="O829" i="2"/>
  <c r="N829" i="2"/>
  <c r="S829" i="2" s="1"/>
  <c r="O753" i="2"/>
  <c r="N753" i="2"/>
  <c r="S753" i="2" s="1"/>
  <c r="O70" i="2"/>
  <c r="N70" i="2"/>
  <c r="S70" i="2" s="1"/>
  <c r="O69" i="2"/>
  <c r="N69" i="2"/>
  <c r="S69" i="2" s="1"/>
  <c r="O63" i="2"/>
  <c r="N63" i="2"/>
  <c r="S63" i="2" s="1"/>
  <c r="O59" i="2"/>
  <c r="N59" i="2"/>
  <c r="S59" i="2" s="1"/>
  <c r="O58" i="2"/>
  <c r="N58" i="2"/>
  <c r="S58" i="2" s="1"/>
  <c r="O52" i="2"/>
  <c r="N52" i="2"/>
  <c r="S52" i="2" s="1"/>
  <c r="O50" i="2"/>
  <c r="N50" i="2"/>
  <c r="S50" i="2" s="1"/>
  <c r="O48" i="2"/>
  <c r="N48" i="2"/>
  <c r="S48" i="2" s="1"/>
  <c r="O47" i="2"/>
  <c r="N47" i="2"/>
  <c r="S47" i="2" s="1"/>
  <c r="P46" i="2"/>
  <c r="O46" i="2"/>
  <c r="N46" i="2"/>
  <c r="S46" i="2" s="1"/>
  <c r="O45" i="2"/>
  <c r="N45" i="2"/>
  <c r="S45" i="2" s="1"/>
  <c r="O44" i="2"/>
  <c r="N44" i="2"/>
  <c r="S44" i="2" s="1"/>
  <c r="O41" i="2"/>
  <c r="N41" i="2"/>
  <c r="S41" i="2" s="1"/>
  <c r="O40" i="2"/>
  <c r="N40" i="2"/>
  <c r="S40" i="2" s="1"/>
  <c r="O37" i="2"/>
  <c r="N37" i="2"/>
  <c r="S37" i="2" s="1"/>
  <c r="O34" i="2"/>
  <c r="N34" i="2"/>
  <c r="S34" i="2" s="1"/>
  <c r="O31" i="2"/>
  <c r="N31" i="2"/>
  <c r="S31" i="2" s="1"/>
  <c r="O30" i="2"/>
  <c r="N30" i="2"/>
  <c r="S30" i="2" s="1"/>
  <c r="O28" i="2"/>
  <c r="N28" i="2"/>
  <c r="S28" i="2" s="1"/>
  <c r="O25" i="2"/>
  <c r="N25" i="2"/>
  <c r="S25" i="2" s="1"/>
  <c r="O24" i="2"/>
  <c r="N24" i="2"/>
  <c r="S24" i="2" s="1"/>
  <c r="O22" i="2"/>
  <c r="N22" i="2"/>
  <c r="S22" i="2" s="1"/>
  <c r="O21" i="2"/>
  <c r="N21" i="2"/>
  <c r="S21" i="2" s="1"/>
  <c r="P20" i="2"/>
  <c r="O20" i="2"/>
  <c r="N20" i="2"/>
  <c r="S20" i="2" s="1"/>
  <c r="O710" i="2"/>
  <c r="N710" i="2"/>
  <c r="S710" i="2" s="1"/>
  <c r="O679" i="2"/>
  <c r="N679" i="2"/>
  <c r="S679" i="2" s="1"/>
  <c r="O646" i="2"/>
  <c r="N646" i="2"/>
  <c r="S646" i="2" s="1"/>
  <c r="O645" i="2"/>
  <c r="N645" i="2"/>
  <c r="S645" i="2" s="1"/>
  <c r="O567" i="2"/>
  <c r="N567" i="2"/>
  <c r="S567" i="2" s="1"/>
  <c r="O560" i="2"/>
  <c r="N560" i="2"/>
  <c r="S560" i="2" s="1"/>
  <c r="O552" i="2"/>
  <c r="N552" i="2"/>
  <c r="S552" i="2" s="1"/>
  <c r="O527" i="2"/>
  <c r="N527" i="2"/>
  <c r="S527" i="2" s="1"/>
  <c r="O524" i="2"/>
  <c r="N524" i="2"/>
  <c r="S524" i="2" s="1"/>
  <c r="O522" i="2"/>
  <c r="N522" i="2"/>
  <c r="S522" i="2" s="1"/>
  <c r="O521" i="2"/>
  <c r="N521" i="2"/>
  <c r="S521" i="2" s="1"/>
  <c r="O520" i="2"/>
  <c r="N520" i="2"/>
  <c r="S520" i="2" s="1"/>
  <c r="O518" i="2"/>
  <c r="N518" i="2"/>
  <c r="S518" i="2" s="1"/>
  <c r="O502" i="2"/>
  <c r="N502" i="2"/>
  <c r="S502" i="2" s="1"/>
  <c r="O498" i="2"/>
  <c r="N498" i="2"/>
  <c r="S498" i="2" s="1"/>
  <c r="O489" i="2"/>
  <c r="N489" i="2"/>
  <c r="S489" i="2" s="1"/>
  <c r="O484" i="2"/>
  <c r="N484" i="2"/>
  <c r="S484" i="2" s="1"/>
  <c r="O483" i="2"/>
  <c r="N483" i="2"/>
  <c r="S483" i="2" s="1"/>
  <c r="O482" i="2"/>
  <c r="N482" i="2"/>
  <c r="S482" i="2" s="1"/>
  <c r="O478" i="2"/>
  <c r="N478" i="2"/>
  <c r="S478" i="2" s="1"/>
  <c r="O447" i="2"/>
  <c r="N447" i="2"/>
  <c r="S447" i="2" s="1"/>
  <c r="O422" i="2"/>
  <c r="N422" i="2"/>
  <c r="S422" i="2" s="1"/>
  <c r="P416" i="2"/>
  <c r="O416" i="2"/>
  <c r="N416" i="2"/>
  <c r="S416" i="2" s="1"/>
  <c r="O411" i="2"/>
  <c r="N411" i="2"/>
  <c r="S411" i="2" s="1"/>
  <c r="O405" i="2"/>
  <c r="N405" i="2"/>
  <c r="S405" i="2" s="1"/>
  <c r="O404" i="2"/>
  <c r="N404" i="2"/>
  <c r="S404" i="2" s="1"/>
  <c r="O403" i="2"/>
  <c r="N403" i="2"/>
  <c r="S403" i="2" s="1"/>
  <c r="O400" i="2"/>
  <c r="N400" i="2"/>
  <c r="S400" i="2" s="1"/>
  <c r="O350" i="2"/>
  <c r="N350" i="2"/>
  <c r="S350" i="2" s="1"/>
  <c r="O346" i="2"/>
  <c r="N346" i="2"/>
  <c r="S346" i="2" s="1"/>
  <c r="O334" i="2"/>
  <c r="N334" i="2"/>
  <c r="S334" i="2" s="1"/>
  <c r="O328" i="2"/>
  <c r="N328" i="2"/>
  <c r="S328" i="2" s="1"/>
  <c r="O315" i="2"/>
  <c r="N315" i="2"/>
  <c r="S315" i="2" s="1"/>
  <c r="O296" i="2"/>
  <c r="N296" i="2"/>
  <c r="S296" i="2" s="1"/>
  <c r="O291" i="2"/>
  <c r="N291" i="2"/>
  <c r="S291" i="2" s="1"/>
  <c r="O282" i="2"/>
  <c r="N282" i="2"/>
  <c r="S282" i="2" s="1"/>
  <c r="P281" i="2"/>
  <c r="O281" i="2"/>
  <c r="N281" i="2"/>
  <c r="S281" i="2" s="1"/>
  <c r="O279" i="2"/>
  <c r="N279" i="2"/>
  <c r="S279" i="2" s="1"/>
  <c r="O278" i="2"/>
  <c r="N278" i="2"/>
  <c r="S278" i="2" s="1"/>
  <c r="O276" i="2"/>
  <c r="N276" i="2"/>
  <c r="S276" i="2" s="1"/>
  <c r="O275" i="2"/>
  <c r="N275" i="2"/>
  <c r="S275" i="2" s="1"/>
  <c r="Q267" i="2"/>
  <c r="P267" i="2"/>
  <c r="O267" i="2"/>
  <c r="N267" i="2"/>
  <c r="S267" i="2" s="1"/>
  <c r="O263" i="2"/>
  <c r="N263" i="2"/>
  <c r="S263" i="2" s="1"/>
  <c r="O260" i="2"/>
  <c r="N260" i="2"/>
  <c r="S260" i="2" s="1"/>
  <c r="O258" i="2"/>
  <c r="N258" i="2"/>
  <c r="S258" i="2" s="1"/>
  <c r="P244" i="2"/>
  <c r="O244" i="2"/>
  <c r="N244" i="2"/>
  <c r="S244" i="2" s="1"/>
  <c r="Q242" i="2"/>
  <c r="P242" i="2"/>
  <c r="O242" i="2"/>
  <c r="N242" i="2"/>
  <c r="S242" i="2" s="1"/>
  <c r="O240" i="2"/>
  <c r="N240" i="2"/>
  <c r="S240" i="2" s="1"/>
  <c r="O224" i="2"/>
  <c r="N224" i="2"/>
  <c r="S224" i="2" s="1"/>
  <c r="O206" i="2"/>
  <c r="N206" i="2"/>
  <c r="S206" i="2" s="1"/>
  <c r="O202" i="2"/>
  <c r="N202" i="2"/>
  <c r="S202" i="2" s="1"/>
  <c r="O201" i="2"/>
  <c r="N201" i="2"/>
  <c r="S201" i="2" s="1"/>
  <c r="O198" i="2"/>
  <c r="N198" i="2"/>
  <c r="S198" i="2" s="1"/>
  <c r="O185" i="2"/>
  <c r="N185" i="2"/>
  <c r="S185" i="2" s="1"/>
  <c r="O180" i="2"/>
  <c r="N180" i="2"/>
  <c r="S180" i="2" s="1"/>
  <c r="O179" i="2"/>
  <c r="N179" i="2"/>
  <c r="S179" i="2" s="1"/>
  <c r="O171" i="2"/>
  <c r="N171" i="2"/>
  <c r="S171" i="2" s="1"/>
  <c r="O170" i="2"/>
  <c r="N170" i="2"/>
  <c r="S170" i="2" s="1"/>
  <c r="O150" i="2"/>
  <c r="N150" i="2"/>
  <c r="S150" i="2" s="1"/>
  <c r="O143" i="2"/>
  <c r="N143" i="2"/>
  <c r="S143" i="2" s="1"/>
  <c r="O141" i="2"/>
  <c r="N141" i="2"/>
  <c r="S141" i="2" s="1"/>
  <c r="P103" i="2"/>
  <c r="O103" i="2"/>
  <c r="N103" i="2"/>
  <c r="S103" i="2" s="1"/>
  <c r="O100" i="2"/>
  <c r="N100" i="2"/>
  <c r="S100" i="2" s="1"/>
  <c r="P74" i="2"/>
  <c r="N74" i="2"/>
  <c r="S74" i="2" s="1"/>
  <c r="O74" i="2"/>
  <c r="S832" i="2"/>
  <c r="S918" i="2"/>
  <c r="N72" i="2"/>
  <c r="S72" i="2" s="1"/>
  <c r="O72" i="2"/>
  <c r="N73" i="2"/>
  <c r="S73" i="2" s="1"/>
  <c r="O73" i="2"/>
  <c r="N75" i="2"/>
  <c r="S75" i="2" s="1"/>
  <c r="O75" i="2"/>
  <c r="O76" i="2"/>
  <c r="N77" i="2"/>
  <c r="S77" i="2" s="1"/>
  <c r="O77" i="2"/>
  <c r="N78" i="2"/>
  <c r="S78" i="2" s="1"/>
  <c r="O78" i="2"/>
  <c r="N79" i="2"/>
  <c r="S79" i="2" s="1"/>
  <c r="O79" i="2"/>
  <c r="P79" i="2"/>
  <c r="N80" i="2"/>
  <c r="S80" i="2" s="1"/>
  <c r="O80" i="2"/>
  <c r="N81" i="2"/>
  <c r="S81" i="2" s="1"/>
  <c r="O81" i="2"/>
  <c r="N82" i="2"/>
  <c r="S82" i="2" s="1"/>
  <c r="O82" i="2"/>
  <c r="N83" i="2"/>
  <c r="S83" i="2" s="1"/>
  <c r="O83" i="2"/>
  <c r="P83" i="2"/>
  <c r="Q83" i="2"/>
  <c r="N84" i="2"/>
  <c r="S84" i="2" s="1"/>
  <c r="O84" i="2"/>
  <c r="N85" i="2"/>
  <c r="S85" i="2" s="1"/>
  <c r="O85" i="2"/>
  <c r="N86" i="2"/>
  <c r="S86" i="2" s="1"/>
  <c r="O86" i="2"/>
  <c r="N87" i="2"/>
  <c r="S87" i="2" s="1"/>
  <c r="O87" i="2"/>
  <c r="O88" i="2"/>
  <c r="P88" i="2"/>
  <c r="Q88" i="2"/>
  <c r="N89" i="2"/>
  <c r="S89" i="2" s="1"/>
  <c r="O89" i="2"/>
  <c r="N90" i="2"/>
  <c r="S90" i="2" s="1"/>
  <c r="O90" i="2"/>
  <c r="N91" i="2"/>
  <c r="S91" i="2" s="1"/>
  <c r="O91" i="2"/>
  <c r="P91" i="2"/>
  <c r="Q91" i="2"/>
  <c r="N92" i="2"/>
  <c r="S92" i="2" s="1"/>
  <c r="O92" i="2"/>
  <c r="P92" i="2"/>
  <c r="Q92" i="2"/>
  <c r="N93" i="2"/>
  <c r="S93" i="2" s="1"/>
  <c r="O93" i="2"/>
  <c r="N94" i="2"/>
  <c r="S94" i="2" s="1"/>
  <c r="O94" i="2"/>
  <c r="N95" i="2"/>
  <c r="S95" i="2" s="1"/>
  <c r="O95" i="2"/>
  <c r="O96" i="2"/>
  <c r="N97" i="2"/>
  <c r="S97" i="2" s="1"/>
  <c r="O97" i="2"/>
  <c r="N98" i="2"/>
  <c r="S98" i="2" s="1"/>
  <c r="O98" i="2"/>
  <c r="N99" i="2"/>
  <c r="S99" i="2" s="1"/>
  <c r="O99" i="2"/>
  <c r="N101" i="2"/>
  <c r="S101" i="2" s="1"/>
  <c r="O101" i="2"/>
  <c r="O102" i="2"/>
  <c r="N104" i="2"/>
  <c r="S104" i="2" s="1"/>
  <c r="O104" i="2"/>
  <c r="N105" i="2"/>
  <c r="S105" i="2" s="1"/>
  <c r="O105" i="2"/>
  <c r="N106" i="2"/>
  <c r="S106" i="2" s="1"/>
  <c r="O106" i="2"/>
  <c r="P106" i="2"/>
  <c r="N107" i="2"/>
  <c r="S107" i="2" s="1"/>
  <c r="O107" i="2"/>
  <c r="N108" i="2"/>
  <c r="S108" i="2" s="1"/>
  <c r="O108" i="2"/>
  <c r="N109" i="2"/>
  <c r="S109" i="2" s="1"/>
  <c r="O109" i="2"/>
  <c r="P109" i="2"/>
  <c r="Q109" i="2"/>
  <c r="N110" i="2"/>
  <c r="S110" i="2" s="1"/>
  <c r="O110" i="2"/>
  <c r="N111" i="2"/>
  <c r="S111" i="2" s="1"/>
  <c r="O111" i="2"/>
  <c r="P111" i="2"/>
  <c r="N112" i="2"/>
  <c r="S112" i="2" s="1"/>
  <c r="O112" i="2"/>
  <c r="N113" i="2"/>
  <c r="S113" i="2" s="1"/>
  <c r="O113" i="2"/>
  <c r="N114" i="2"/>
  <c r="S114" i="2" s="1"/>
  <c r="O114" i="2"/>
  <c r="N115" i="2"/>
  <c r="S115" i="2" s="1"/>
  <c r="O115" i="2"/>
  <c r="N116" i="2"/>
  <c r="S116" i="2" s="1"/>
  <c r="O116" i="2"/>
  <c r="P116" i="2"/>
  <c r="N117" i="2"/>
  <c r="S117" i="2" s="1"/>
  <c r="O117" i="2"/>
  <c r="N118" i="2"/>
  <c r="S118" i="2" s="1"/>
  <c r="O118" i="2"/>
  <c r="N119" i="2"/>
  <c r="S119" i="2" s="1"/>
  <c r="O119" i="2"/>
  <c r="N120" i="2"/>
  <c r="S120" i="2" s="1"/>
  <c r="O120" i="2"/>
  <c r="P120" i="2"/>
  <c r="N121" i="2"/>
  <c r="S121" i="2" s="1"/>
  <c r="O121" i="2"/>
  <c r="N122" i="2"/>
  <c r="S122" i="2" s="1"/>
  <c r="O122" i="2"/>
  <c r="N123" i="2"/>
  <c r="S123" i="2" s="1"/>
  <c r="O123" i="2"/>
  <c r="N124" i="2"/>
  <c r="S124" i="2" s="1"/>
  <c r="O124" i="2"/>
  <c r="P124" i="2"/>
  <c r="N125" i="2"/>
  <c r="S125" i="2" s="1"/>
  <c r="O125" i="2"/>
  <c r="N126" i="2"/>
  <c r="S126" i="2" s="1"/>
  <c r="O126" i="2"/>
  <c r="N127" i="2"/>
  <c r="S127" i="2" s="1"/>
  <c r="O127" i="2"/>
  <c r="N128" i="2"/>
  <c r="S128" i="2" s="1"/>
  <c r="O128" i="2"/>
  <c r="P128" i="2"/>
  <c r="N129" i="2"/>
  <c r="S129" i="2" s="1"/>
  <c r="O129" i="2"/>
  <c r="N130" i="2"/>
  <c r="S130" i="2" s="1"/>
  <c r="O130" i="2"/>
  <c r="N131" i="2"/>
  <c r="S131" i="2" s="1"/>
  <c r="O131" i="2"/>
  <c r="N132" i="2"/>
  <c r="S132" i="2" s="1"/>
  <c r="O132" i="2"/>
  <c r="N133" i="2"/>
  <c r="S133" i="2" s="1"/>
  <c r="O133" i="2"/>
  <c r="N134" i="2"/>
  <c r="S134" i="2" s="1"/>
  <c r="O134" i="2"/>
  <c r="N135" i="2"/>
  <c r="S135" i="2" s="1"/>
  <c r="O135" i="2"/>
  <c r="N136" i="2"/>
  <c r="S136" i="2" s="1"/>
  <c r="O136" i="2"/>
  <c r="N137" i="2"/>
  <c r="S137" i="2" s="1"/>
  <c r="O137" i="2"/>
  <c r="N138" i="2"/>
  <c r="S138" i="2" s="1"/>
  <c r="O138" i="2"/>
  <c r="N139" i="2"/>
  <c r="S139" i="2" s="1"/>
  <c r="O139" i="2"/>
  <c r="N140" i="2"/>
  <c r="S140" i="2" s="1"/>
  <c r="O140" i="2"/>
  <c r="N142" i="2"/>
  <c r="S142" i="2" s="1"/>
  <c r="O142" i="2"/>
  <c r="N144" i="2"/>
  <c r="S144" i="2" s="1"/>
  <c r="O144" i="2"/>
  <c r="N145" i="2"/>
  <c r="S145" i="2" s="1"/>
  <c r="O145" i="2"/>
  <c r="N146" i="2"/>
  <c r="S146" i="2" s="1"/>
  <c r="O146" i="2"/>
  <c r="N147" i="2"/>
  <c r="S147" i="2" s="1"/>
  <c r="O147" i="2"/>
  <c r="N148" i="2"/>
  <c r="S148" i="2" s="1"/>
  <c r="O148" i="2"/>
  <c r="N149" i="2"/>
  <c r="S149" i="2" s="1"/>
  <c r="O149" i="2"/>
  <c r="P149" i="2"/>
  <c r="N151" i="2"/>
  <c r="S151" i="2" s="1"/>
  <c r="O151" i="2"/>
  <c r="N152" i="2"/>
  <c r="S152" i="2" s="1"/>
  <c r="O152" i="2"/>
  <c r="N153" i="2"/>
  <c r="S153" i="2" s="1"/>
  <c r="O153" i="2"/>
  <c r="N154" i="2"/>
  <c r="S154" i="2" s="1"/>
  <c r="O154" i="2"/>
  <c r="N155" i="2"/>
  <c r="S155" i="2" s="1"/>
  <c r="O155" i="2"/>
  <c r="N156" i="2"/>
  <c r="S156" i="2" s="1"/>
  <c r="O156" i="2"/>
  <c r="N157" i="2"/>
  <c r="S157" i="2" s="1"/>
  <c r="O157" i="2"/>
  <c r="P157" i="2"/>
  <c r="Q157" i="2"/>
  <c r="N158" i="2"/>
  <c r="S158" i="2" s="1"/>
  <c r="O158" i="2"/>
  <c r="P158" i="2"/>
  <c r="Q158" i="2"/>
  <c r="O159" i="2"/>
  <c r="P159" i="2"/>
  <c r="N160" i="2"/>
  <c r="S160" i="2" s="1"/>
  <c r="O160" i="2"/>
  <c r="N161" i="2"/>
  <c r="S161" i="2" s="1"/>
  <c r="O161" i="2"/>
  <c r="N162" i="2"/>
  <c r="S162" i="2" s="1"/>
  <c r="O162" i="2"/>
  <c r="P162" i="2"/>
  <c r="N163" i="2"/>
  <c r="S163" i="2" s="1"/>
  <c r="O163" i="2"/>
  <c r="P163" i="2"/>
  <c r="N164" i="2"/>
  <c r="S164" i="2" s="1"/>
  <c r="O164" i="2"/>
  <c r="O165" i="2"/>
  <c r="O166" i="2"/>
  <c r="O167" i="2"/>
  <c r="N168" i="2"/>
  <c r="S168" i="2" s="1"/>
  <c r="O168" i="2"/>
  <c r="O169" i="2"/>
  <c r="N172" i="2"/>
  <c r="S172" i="2" s="1"/>
  <c r="O172" i="2"/>
  <c r="N173" i="2"/>
  <c r="S173" i="2" s="1"/>
  <c r="O173" i="2"/>
  <c r="N174" i="2"/>
  <c r="S174" i="2" s="1"/>
  <c r="O174" i="2"/>
  <c r="N175" i="2"/>
  <c r="S175" i="2" s="1"/>
  <c r="O175" i="2"/>
  <c r="N176" i="2"/>
  <c r="S176" i="2" s="1"/>
  <c r="O176" i="2"/>
  <c r="N177" i="2"/>
  <c r="S177" i="2" s="1"/>
  <c r="O177" i="2"/>
  <c r="N178" i="2"/>
  <c r="S178" i="2" s="1"/>
  <c r="O178" i="2"/>
  <c r="N181" i="2"/>
  <c r="S181" i="2" s="1"/>
  <c r="O181" i="2"/>
  <c r="N182" i="2"/>
  <c r="S182" i="2" s="1"/>
  <c r="O182" i="2"/>
  <c r="N183" i="2"/>
  <c r="S183" i="2" s="1"/>
  <c r="O183" i="2"/>
  <c r="N184" i="2"/>
  <c r="S184" i="2" s="1"/>
  <c r="O184" i="2"/>
  <c r="N186" i="2"/>
  <c r="S186" i="2" s="1"/>
  <c r="O186" i="2"/>
  <c r="N187" i="2"/>
  <c r="S187" i="2" s="1"/>
  <c r="O187" i="2"/>
  <c r="P187" i="2"/>
  <c r="N188" i="2"/>
  <c r="S188" i="2" s="1"/>
  <c r="O188" i="2"/>
  <c r="N189" i="2"/>
  <c r="S189" i="2" s="1"/>
  <c r="O189" i="2"/>
  <c r="P189" i="2"/>
  <c r="Q189" i="2"/>
  <c r="N190" i="2"/>
  <c r="S190" i="2" s="1"/>
  <c r="O190" i="2"/>
  <c r="P190" i="2"/>
  <c r="N191" i="2"/>
  <c r="S191" i="2" s="1"/>
  <c r="O191" i="2"/>
  <c r="N192" i="2"/>
  <c r="S192" i="2" s="1"/>
  <c r="O192" i="2"/>
  <c r="P192" i="2"/>
  <c r="N193" i="2"/>
  <c r="S193" i="2" s="1"/>
  <c r="O193" i="2"/>
  <c r="N194" i="2"/>
  <c r="S194" i="2" s="1"/>
  <c r="O194" i="2"/>
  <c r="N195" i="2"/>
  <c r="S195" i="2" s="1"/>
  <c r="O195" i="2"/>
  <c r="N196" i="2"/>
  <c r="S196" i="2" s="1"/>
  <c r="O196" i="2"/>
  <c r="N197" i="2"/>
  <c r="S197" i="2" s="1"/>
  <c r="O197" i="2"/>
  <c r="P197" i="2"/>
  <c r="N199" i="2"/>
  <c r="S199" i="2" s="1"/>
  <c r="O199" i="2"/>
  <c r="N200" i="2"/>
  <c r="S200" i="2" s="1"/>
  <c r="O200" i="2"/>
  <c r="N203" i="2"/>
  <c r="S203" i="2" s="1"/>
  <c r="O203" i="2"/>
  <c r="N204" i="2"/>
  <c r="S204" i="2" s="1"/>
  <c r="O204" i="2"/>
  <c r="O205" i="2"/>
  <c r="N207" i="2"/>
  <c r="S207" i="2" s="1"/>
  <c r="O207" i="2"/>
  <c r="N208" i="2"/>
  <c r="S208" i="2" s="1"/>
  <c r="O208" i="2"/>
  <c r="N209" i="2"/>
  <c r="S209" i="2" s="1"/>
  <c r="O209" i="2"/>
  <c r="N210" i="2"/>
  <c r="S210" i="2" s="1"/>
  <c r="O210" i="2"/>
  <c r="N211" i="2"/>
  <c r="S211" i="2" s="1"/>
  <c r="O211" i="2"/>
  <c r="N212" i="2"/>
  <c r="S212" i="2" s="1"/>
  <c r="O212" i="2"/>
  <c r="P212" i="2"/>
  <c r="N213" i="2"/>
  <c r="S213" i="2" s="1"/>
  <c r="O213" i="2"/>
  <c r="N214" i="2"/>
  <c r="S214" i="2" s="1"/>
  <c r="O214" i="2"/>
  <c r="N215" i="2"/>
  <c r="S215" i="2" s="1"/>
  <c r="O215" i="2"/>
  <c r="N216" i="2"/>
  <c r="S216" i="2" s="1"/>
  <c r="O216" i="2"/>
  <c r="N217" i="2"/>
  <c r="S217" i="2" s="1"/>
  <c r="O217" i="2"/>
  <c r="N218" i="2"/>
  <c r="S218" i="2" s="1"/>
  <c r="O218" i="2"/>
  <c r="N219" i="2"/>
  <c r="S219" i="2" s="1"/>
  <c r="O219" i="2"/>
  <c r="N220" i="2"/>
  <c r="S220" i="2" s="1"/>
  <c r="O220" i="2"/>
  <c r="N221" i="2"/>
  <c r="S221" i="2" s="1"/>
  <c r="O221" i="2"/>
  <c r="N222" i="2"/>
  <c r="S222" i="2" s="1"/>
  <c r="O222" i="2"/>
  <c r="N223" i="2"/>
  <c r="S223" i="2" s="1"/>
  <c r="O223" i="2"/>
  <c r="P223" i="2"/>
  <c r="Q223" i="2"/>
  <c r="N225" i="2"/>
  <c r="S225" i="2" s="1"/>
  <c r="O225" i="2"/>
  <c r="O226" i="2"/>
  <c r="P226" i="2"/>
  <c r="Q226" i="2"/>
  <c r="N227" i="2"/>
  <c r="S227" i="2" s="1"/>
  <c r="O227" i="2"/>
  <c r="N228" i="2"/>
  <c r="S228" i="2" s="1"/>
  <c r="O228" i="2"/>
  <c r="N229" i="2"/>
  <c r="S229" i="2" s="1"/>
  <c r="O229" i="2"/>
  <c r="N230" i="2"/>
  <c r="S230" i="2" s="1"/>
  <c r="O230" i="2"/>
  <c r="P230" i="2"/>
  <c r="Q230" i="2"/>
  <c r="N231" i="2"/>
  <c r="S231" i="2" s="1"/>
  <c r="O231" i="2"/>
  <c r="P231" i="2"/>
  <c r="Q231" i="2"/>
  <c r="N232" i="2"/>
  <c r="S232" i="2" s="1"/>
  <c r="O232" i="2"/>
  <c r="O233" i="2"/>
  <c r="N234" i="2"/>
  <c r="S234" i="2" s="1"/>
  <c r="O234" i="2"/>
  <c r="P234" i="2"/>
  <c r="Q234" i="2"/>
  <c r="N235" i="2"/>
  <c r="S235" i="2" s="1"/>
  <c r="O235" i="2"/>
  <c r="P235" i="2"/>
  <c r="Q235" i="2"/>
  <c r="N236" i="2"/>
  <c r="S236" i="2" s="1"/>
  <c r="O236" i="2"/>
  <c r="N237" i="2"/>
  <c r="S237" i="2" s="1"/>
  <c r="O237" i="2"/>
  <c r="N238" i="2"/>
  <c r="S238" i="2" s="1"/>
  <c r="O238" i="2"/>
  <c r="O239" i="2"/>
  <c r="O241" i="2"/>
  <c r="N243" i="2"/>
  <c r="S243" i="2" s="1"/>
  <c r="O243" i="2"/>
  <c r="P243" i="2"/>
  <c r="Q243" i="2"/>
  <c r="N245" i="2"/>
  <c r="S245" i="2" s="1"/>
  <c r="O245" i="2"/>
  <c r="N246" i="2"/>
  <c r="S246" i="2" s="1"/>
  <c r="O246" i="2"/>
  <c r="N247" i="2"/>
  <c r="S247" i="2" s="1"/>
  <c r="O247" i="2"/>
  <c r="P247" i="2"/>
  <c r="Q247" i="2"/>
  <c r="N248" i="2"/>
  <c r="S248" i="2" s="1"/>
  <c r="O248" i="2"/>
  <c r="P248" i="2"/>
  <c r="Q248" i="2"/>
  <c r="N249" i="2"/>
  <c r="S249" i="2" s="1"/>
  <c r="O249" i="2"/>
  <c r="N250" i="2"/>
  <c r="S250" i="2" s="1"/>
  <c r="O250" i="2"/>
  <c r="N251" i="2"/>
  <c r="S251" i="2" s="1"/>
  <c r="O251" i="2"/>
  <c r="N252" i="2"/>
  <c r="S252" i="2" s="1"/>
  <c r="O252" i="2"/>
  <c r="N253" i="2"/>
  <c r="S253" i="2" s="1"/>
  <c r="O253" i="2"/>
  <c r="N254" i="2"/>
  <c r="S254" i="2" s="1"/>
  <c r="O254" i="2"/>
  <c r="N255" i="2"/>
  <c r="S255" i="2" s="1"/>
  <c r="O255" i="2"/>
  <c r="N257" i="2"/>
  <c r="S257" i="2" s="1"/>
  <c r="O257" i="2"/>
  <c r="O259" i="2"/>
  <c r="O261" i="2"/>
  <c r="P261" i="2"/>
  <c r="N262" i="2"/>
  <c r="S262" i="2" s="1"/>
  <c r="O262" i="2"/>
  <c r="P262" i="2"/>
  <c r="N264" i="2"/>
  <c r="S264" i="2" s="1"/>
  <c r="O264" i="2"/>
  <c r="O265" i="2"/>
  <c r="N266" i="2"/>
  <c r="S266" i="2" s="1"/>
  <c r="O266" i="2"/>
  <c r="N268" i="2"/>
  <c r="S268" i="2" s="1"/>
  <c r="O268" i="2"/>
  <c r="P268" i="2"/>
  <c r="Q268" i="2"/>
  <c r="O269" i="2"/>
  <c r="O270" i="2"/>
  <c r="P270" i="2"/>
  <c r="N271" i="2"/>
  <c r="S271" i="2" s="1"/>
  <c r="O271" i="2"/>
  <c r="N272" i="2"/>
  <c r="S272" i="2" s="1"/>
  <c r="O272" i="2"/>
  <c r="P272" i="2"/>
  <c r="N273" i="2"/>
  <c r="S273" i="2" s="1"/>
  <c r="O273" i="2"/>
  <c r="N274" i="2"/>
  <c r="S274" i="2" s="1"/>
  <c r="O274" i="2"/>
  <c r="N277" i="2"/>
  <c r="S277" i="2" s="1"/>
  <c r="O277" i="2"/>
  <c r="N280" i="2"/>
  <c r="S280" i="2" s="1"/>
  <c r="O280" i="2"/>
  <c r="N283" i="2"/>
  <c r="S283" i="2" s="1"/>
  <c r="O283" i="2"/>
  <c r="N284" i="2"/>
  <c r="S284" i="2" s="1"/>
  <c r="O284" i="2"/>
  <c r="N285" i="2"/>
  <c r="S285" i="2" s="1"/>
  <c r="O285" i="2"/>
  <c r="N286" i="2"/>
  <c r="S286" i="2" s="1"/>
  <c r="O286" i="2"/>
  <c r="N287" i="2"/>
  <c r="S287" i="2" s="1"/>
  <c r="O287" i="2"/>
  <c r="P287" i="2"/>
  <c r="N288" i="2"/>
  <c r="S288" i="2" s="1"/>
  <c r="O288" i="2"/>
  <c r="N289" i="2"/>
  <c r="S289" i="2" s="1"/>
  <c r="O289" i="2"/>
  <c r="P289" i="2"/>
  <c r="O290" i="2"/>
  <c r="O292" i="2"/>
  <c r="N293" i="2"/>
  <c r="S293" i="2" s="1"/>
  <c r="O293" i="2"/>
  <c r="N294" i="2"/>
  <c r="S294" i="2" s="1"/>
  <c r="O294" i="2"/>
  <c r="P294" i="2"/>
  <c r="N295" i="2"/>
  <c r="S295" i="2" s="1"/>
  <c r="O295" i="2"/>
  <c r="N297" i="2"/>
  <c r="S297" i="2" s="1"/>
  <c r="O297" i="2"/>
  <c r="N298" i="2"/>
  <c r="S298" i="2" s="1"/>
  <c r="O298" i="2"/>
  <c r="N299" i="2"/>
  <c r="S299" i="2" s="1"/>
  <c r="O299" i="2"/>
  <c r="P299" i="2"/>
  <c r="N300" i="2"/>
  <c r="S300" i="2" s="1"/>
  <c r="O300" i="2"/>
  <c r="N301" i="2"/>
  <c r="S301" i="2" s="1"/>
  <c r="O301" i="2"/>
  <c r="P301" i="2"/>
  <c r="Q301" i="2"/>
  <c r="N302" i="2"/>
  <c r="S302" i="2" s="1"/>
  <c r="O302" i="2"/>
  <c r="N303" i="2"/>
  <c r="S303" i="2" s="1"/>
  <c r="O303" i="2"/>
  <c r="N304" i="2"/>
  <c r="S304" i="2" s="1"/>
  <c r="O304" i="2"/>
  <c r="O305" i="2"/>
  <c r="N306" i="2"/>
  <c r="S306" i="2" s="1"/>
  <c r="O306" i="2"/>
  <c r="N307" i="2"/>
  <c r="S307" i="2" s="1"/>
  <c r="O307" i="2"/>
  <c r="P307" i="2"/>
  <c r="O308" i="2"/>
  <c r="N309" i="2"/>
  <c r="S309" i="2" s="1"/>
  <c r="O309" i="2"/>
  <c r="N310" i="2"/>
  <c r="S310" i="2" s="1"/>
  <c r="O310" i="2"/>
  <c r="N311" i="2"/>
  <c r="S311" i="2" s="1"/>
  <c r="O311" i="2"/>
  <c r="P311" i="2"/>
  <c r="N312" i="2"/>
  <c r="S312" i="2" s="1"/>
  <c r="O312" i="2"/>
  <c r="P312" i="2"/>
  <c r="N313" i="2"/>
  <c r="S313" i="2" s="1"/>
  <c r="O313" i="2"/>
  <c r="O314" i="2"/>
  <c r="N316" i="2"/>
  <c r="S316" i="2" s="1"/>
  <c r="O316" i="2"/>
  <c r="N317" i="2"/>
  <c r="S317" i="2" s="1"/>
  <c r="O317" i="2"/>
  <c r="N318" i="2"/>
  <c r="S318" i="2" s="1"/>
  <c r="O318" i="2"/>
  <c r="N319" i="2"/>
  <c r="S319" i="2" s="1"/>
  <c r="O319" i="2"/>
  <c r="N320" i="2"/>
  <c r="S320" i="2" s="1"/>
  <c r="O320" i="2"/>
  <c r="P320" i="2"/>
  <c r="N321" i="2"/>
  <c r="S321" i="2" s="1"/>
  <c r="O321" i="2"/>
  <c r="N322" i="2"/>
  <c r="S322" i="2" s="1"/>
  <c r="O322" i="2"/>
  <c r="P322" i="2"/>
  <c r="N323" i="2"/>
  <c r="S323" i="2" s="1"/>
  <c r="O323" i="2"/>
  <c r="N324" i="2"/>
  <c r="S324" i="2" s="1"/>
  <c r="O324" i="2"/>
  <c r="N325" i="2"/>
  <c r="S325" i="2" s="1"/>
  <c r="O325" i="2"/>
  <c r="N326" i="2"/>
  <c r="S326" i="2" s="1"/>
  <c r="O326" i="2"/>
  <c r="O327" i="2"/>
  <c r="N329" i="2"/>
  <c r="S329" i="2" s="1"/>
  <c r="O329" i="2"/>
  <c r="N330" i="2"/>
  <c r="S330" i="2" s="1"/>
  <c r="O330" i="2"/>
  <c r="P330" i="2"/>
  <c r="Q330" i="2"/>
  <c r="N331" i="2"/>
  <c r="S331" i="2" s="1"/>
  <c r="O331" i="2"/>
  <c r="P331" i="2"/>
  <c r="N332" i="2"/>
  <c r="S332" i="2" s="1"/>
  <c r="O332" i="2"/>
  <c r="P332" i="2"/>
  <c r="Q332" i="2"/>
  <c r="N333" i="2"/>
  <c r="S333" i="2" s="1"/>
  <c r="O333" i="2"/>
  <c r="N335" i="2"/>
  <c r="S335" i="2" s="1"/>
  <c r="O335" i="2"/>
  <c r="N336" i="2"/>
  <c r="S336" i="2" s="1"/>
  <c r="O336" i="2"/>
  <c r="N337" i="2"/>
  <c r="S337" i="2" s="1"/>
  <c r="O337" i="2"/>
  <c r="P337" i="2"/>
  <c r="Q337" i="2"/>
  <c r="N338" i="2"/>
  <c r="S338" i="2" s="1"/>
  <c r="O338" i="2"/>
  <c r="P338" i="2"/>
  <c r="Q338" i="2"/>
  <c r="S339" i="2"/>
  <c r="O339" i="2"/>
  <c r="P339" i="2"/>
  <c r="Q339" i="2"/>
  <c r="N340" i="2"/>
  <c r="S340" i="2" s="1"/>
  <c r="O340" i="2"/>
  <c r="O341" i="2"/>
  <c r="P341" i="2"/>
  <c r="Q341" i="2"/>
  <c r="O342" i="2"/>
  <c r="P342" i="2"/>
  <c r="N343" i="2"/>
  <c r="S343" i="2" s="1"/>
  <c r="O343" i="2"/>
  <c r="P343" i="2"/>
  <c r="N344" i="2"/>
  <c r="S344" i="2" s="1"/>
  <c r="O344" i="2"/>
  <c r="P344" i="2"/>
  <c r="N345" i="2"/>
  <c r="S345" i="2" s="1"/>
  <c r="O345" i="2"/>
  <c r="P345" i="2"/>
  <c r="Q345" i="2"/>
  <c r="N347" i="2"/>
  <c r="S347" i="2" s="1"/>
  <c r="O347" i="2"/>
  <c r="P347" i="2"/>
  <c r="N348" i="2"/>
  <c r="S348" i="2" s="1"/>
  <c r="O348" i="2"/>
  <c r="P348" i="2"/>
  <c r="Q348" i="2"/>
  <c r="N349" i="2"/>
  <c r="S349" i="2" s="1"/>
  <c r="O349" i="2"/>
  <c r="O351" i="2"/>
  <c r="N352" i="2"/>
  <c r="S352" i="2" s="1"/>
  <c r="O352" i="2"/>
  <c r="P352" i="2"/>
  <c r="Q352" i="2"/>
  <c r="N353" i="2"/>
  <c r="S353" i="2" s="1"/>
  <c r="O353" i="2"/>
  <c r="N354" i="2"/>
  <c r="S354" i="2" s="1"/>
  <c r="O354" i="2"/>
  <c r="N355" i="2"/>
  <c r="S355" i="2" s="1"/>
  <c r="O355" i="2"/>
  <c r="P355" i="2"/>
  <c r="Q355" i="2"/>
  <c r="N356" i="2"/>
  <c r="S356" i="2" s="1"/>
  <c r="O356" i="2"/>
  <c r="P356" i="2"/>
  <c r="N357" i="2"/>
  <c r="S357" i="2" s="1"/>
  <c r="O357" i="2"/>
  <c r="N358" i="2"/>
  <c r="S358" i="2" s="1"/>
  <c r="O358" i="2"/>
  <c r="P358" i="2"/>
  <c r="N359" i="2"/>
  <c r="S359" i="2" s="1"/>
  <c r="O359" i="2"/>
  <c r="P359" i="2"/>
  <c r="Q359" i="2"/>
  <c r="N360" i="2"/>
  <c r="S360" i="2" s="1"/>
  <c r="O360" i="2"/>
  <c r="N361" i="2"/>
  <c r="S361" i="2" s="1"/>
  <c r="O361" i="2"/>
  <c r="N362" i="2"/>
  <c r="S362" i="2" s="1"/>
  <c r="O362" i="2"/>
  <c r="P362" i="2"/>
  <c r="N363" i="2"/>
  <c r="S363" i="2" s="1"/>
  <c r="O363" i="2"/>
  <c r="N364" i="2"/>
  <c r="S364" i="2" s="1"/>
  <c r="O364" i="2"/>
  <c r="P364" i="2"/>
  <c r="N365" i="2"/>
  <c r="S365" i="2" s="1"/>
  <c r="O365" i="2"/>
  <c r="N366" i="2"/>
  <c r="S366" i="2" s="1"/>
  <c r="O366" i="2"/>
  <c r="P366" i="2"/>
  <c r="N367" i="2"/>
  <c r="S367" i="2" s="1"/>
  <c r="O367" i="2"/>
  <c r="N368" i="2"/>
  <c r="S368" i="2" s="1"/>
  <c r="O368" i="2"/>
  <c r="N369" i="2"/>
  <c r="S369" i="2" s="1"/>
  <c r="O369" i="2"/>
  <c r="P369" i="2"/>
  <c r="N370" i="2"/>
  <c r="S370" i="2" s="1"/>
  <c r="O370" i="2"/>
  <c r="N371" i="2"/>
  <c r="S371" i="2" s="1"/>
  <c r="O371" i="2"/>
  <c r="P371" i="2"/>
  <c r="Q371" i="2"/>
  <c r="N372" i="2"/>
  <c r="S372" i="2" s="1"/>
  <c r="O372" i="2"/>
  <c r="P372" i="2"/>
  <c r="N373" i="2"/>
  <c r="S373" i="2" s="1"/>
  <c r="O373" i="2"/>
  <c r="N374" i="2"/>
  <c r="S374" i="2" s="1"/>
  <c r="O374" i="2"/>
  <c r="N375" i="2"/>
  <c r="S375" i="2" s="1"/>
  <c r="O375" i="2"/>
  <c r="N376" i="2"/>
  <c r="S376" i="2" s="1"/>
  <c r="O376" i="2"/>
  <c r="N377" i="2"/>
  <c r="S377" i="2" s="1"/>
  <c r="O377" i="2"/>
  <c r="N378" i="2"/>
  <c r="S378" i="2" s="1"/>
  <c r="O378" i="2"/>
  <c r="N379" i="2"/>
  <c r="S379" i="2" s="1"/>
  <c r="O379" i="2"/>
  <c r="N380" i="2"/>
  <c r="S380" i="2" s="1"/>
  <c r="O380" i="2"/>
  <c r="P380" i="2"/>
  <c r="N381" i="2"/>
  <c r="S381" i="2" s="1"/>
  <c r="O381" i="2"/>
  <c r="P381" i="2"/>
  <c r="Q381" i="2"/>
  <c r="N382" i="2"/>
  <c r="S382" i="2" s="1"/>
  <c r="O382" i="2"/>
  <c r="P382" i="2"/>
  <c r="Q382" i="2"/>
  <c r="N383" i="2"/>
  <c r="S383" i="2" s="1"/>
  <c r="O383" i="2"/>
  <c r="N384" i="2"/>
  <c r="S384" i="2" s="1"/>
  <c r="O384" i="2"/>
  <c r="P384" i="2"/>
  <c r="N385" i="2"/>
  <c r="S385" i="2" s="1"/>
  <c r="O385" i="2"/>
  <c r="P385" i="2"/>
  <c r="Q385" i="2"/>
  <c r="N386" i="2"/>
  <c r="S386" i="2" s="1"/>
  <c r="O386" i="2"/>
  <c r="P386" i="2"/>
  <c r="Q386" i="2"/>
  <c r="N387" i="2"/>
  <c r="S387" i="2" s="1"/>
  <c r="O387" i="2"/>
  <c r="N388" i="2"/>
  <c r="S388" i="2" s="1"/>
  <c r="O388" i="2"/>
  <c r="P388" i="2"/>
  <c r="N389" i="2"/>
  <c r="S389" i="2" s="1"/>
  <c r="O389" i="2"/>
  <c r="P389" i="2"/>
  <c r="Q389" i="2"/>
  <c r="N390" i="2"/>
  <c r="S390" i="2" s="1"/>
  <c r="O390" i="2"/>
  <c r="N391" i="2"/>
  <c r="S391" i="2" s="1"/>
  <c r="O391" i="2"/>
  <c r="P391" i="2"/>
  <c r="N392" i="2"/>
  <c r="S392" i="2" s="1"/>
  <c r="O392" i="2"/>
  <c r="N393" i="2"/>
  <c r="S393" i="2" s="1"/>
  <c r="O393" i="2"/>
  <c r="P393" i="2"/>
  <c r="Q393" i="2"/>
  <c r="N394" i="2"/>
  <c r="S394" i="2" s="1"/>
  <c r="O394" i="2"/>
  <c r="P394" i="2"/>
  <c r="Q394" i="2"/>
  <c r="N395" i="2"/>
  <c r="S395" i="2" s="1"/>
  <c r="O395" i="2"/>
  <c r="P395" i="2"/>
  <c r="N396" i="2"/>
  <c r="S396" i="2" s="1"/>
  <c r="O396" i="2"/>
  <c r="N397" i="2"/>
  <c r="S397" i="2" s="1"/>
  <c r="O397" i="2"/>
  <c r="N398" i="2"/>
  <c r="S398" i="2" s="1"/>
  <c r="O398" i="2"/>
  <c r="N399" i="2"/>
  <c r="S399" i="2" s="1"/>
  <c r="O399" i="2"/>
  <c r="N401" i="2"/>
  <c r="S401" i="2" s="1"/>
  <c r="O401" i="2"/>
  <c r="N402" i="2"/>
  <c r="S402" i="2" s="1"/>
  <c r="O402" i="2"/>
  <c r="N406" i="2"/>
  <c r="S406" i="2" s="1"/>
  <c r="O406" i="2"/>
  <c r="P406" i="2"/>
  <c r="N407" i="2"/>
  <c r="S407" i="2" s="1"/>
  <c r="O407" i="2"/>
  <c r="N408" i="2"/>
  <c r="S408" i="2" s="1"/>
  <c r="O408" i="2"/>
  <c r="P408" i="2"/>
  <c r="N409" i="2"/>
  <c r="S409" i="2" s="1"/>
  <c r="O409" i="2"/>
  <c r="P409" i="2"/>
  <c r="Q409" i="2"/>
  <c r="N410" i="2"/>
  <c r="S410" i="2" s="1"/>
  <c r="O410" i="2"/>
  <c r="N412" i="2"/>
  <c r="S412" i="2" s="1"/>
  <c r="O412" i="2"/>
  <c r="P412" i="2"/>
  <c r="N413" i="2"/>
  <c r="S413" i="2" s="1"/>
  <c r="O413" i="2"/>
  <c r="N414" i="2"/>
  <c r="S414" i="2" s="1"/>
  <c r="O414" i="2"/>
  <c r="N415" i="2"/>
  <c r="S415" i="2" s="1"/>
  <c r="O415" i="2"/>
  <c r="P415" i="2"/>
  <c r="O417" i="2"/>
  <c r="P417" i="2"/>
  <c r="O418" i="2"/>
  <c r="S419" i="2"/>
  <c r="O419" i="2"/>
  <c r="P419" i="2"/>
  <c r="Q419" i="2"/>
  <c r="N420" i="2"/>
  <c r="S420" i="2" s="1"/>
  <c r="O420" i="2"/>
  <c r="P420" i="2"/>
  <c r="O421" i="2"/>
  <c r="P421" i="2"/>
  <c r="Q421" i="2"/>
  <c r="N424" i="2"/>
  <c r="S424" i="2" s="1"/>
  <c r="O424" i="2"/>
  <c r="P424" i="2"/>
  <c r="N425" i="2"/>
  <c r="S425" i="2" s="1"/>
  <c r="O425" i="2"/>
  <c r="P425" i="2"/>
  <c r="Q425" i="2"/>
  <c r="N426" i="2"/>
  <c r="S426" i="2" s="1"/>
  <c r="O426" i="2"/>
  <c r="N427" i="2"/>
  <c r="S427" i="2" s="1"/>
  <c r="O427" i="2"/>
  <c r="N428" i="2"/>
  <c r="S428" i="2" s="1"/>
  <c r="O428" i="2"/>
  <c r="N429" i="2"/>
  <c r="S429" i="2" s="1"/>
  <c r="O429" i="2"/>
  <c r="N430" i="2"/>
  <c r="S430" i="2" s="1"/>
  <c r="O430" i="2"/>
  <c r="P430" i="2"/>
  <c r="Q430" i="2"/>
  <c r="N431" i="2"/>
  <c r="S431" i="2" s="1"/>
  <c r="O431" i="2"/>
  <c r="P431" i="2"/>
  <c r="Q431" i="2"/>
  <c r="N432" i="2"/>
  <c r="S432" i="2" s="1"/>
  <c r="O432" i="2"/>
  <c r="P432" i="2"/>
  <c r="N433" i="2"/>
  <c r="S433" i="2" s="1"/>
  <c r="O433" i="2"/>
  <c r="N434" i="2"/>
  <c r="S434" i="2" s="1"/>
  <c r="O434" i="2"/>
  <c r="P434" i="2"/>
  <c r="Q434" i="2"/>
  <c r="N435" i="2"/>
  <c r="S435" i="2" s="1"/>
  <c r="O435" i="2"/>
  <c r="N436" i="2"/>
  <c r="S436" i="2" s="1"/>
  <c r="O436" i="2"/>
  <c r="N437" i="2"/>
  <c r="S437" i="2" s="1"/>
  <c r="O437" i="2"/>
  <c r="N438" i="2"/>
  <c r="S438" i="2" s="1"/>
  <c r="O438" i="2"/>
  <c r="P438" i="2"/>
  <c r="N439" i="2"/>
  <c r="S439" i="2" s="1"/>
  <c r="O439" i="2"/>
  <c r="P439" i="2"/>
  <c r="N440" i="2"/>
  <c r="S440" i="2" s="1"/>
  <c r="O440" i="2"/>
  <c r="P440" i="2"/>
  <c r="N442" i="2"/>
  <c r="S442" i="2" s="1"/>
  <c r="O442" i="2"/>
  <c r="N443" i="2"/>
  <c r="S443" i="2" s="1"/>
  <c r="O443" i="2"/>
  <c r="N444" i="2"/>
  <c r="S444" i="2" s="1"/>
  <c r="O444" i="2"/>
  <c r="N445" i="2"/>
  <c r="S445" i="2" s="1"/>
  <c r="O445" i="2"/>
  <c r="O446" i="2"/>
  <c r="N448" i="2"/>
  <c r="S448" i="2" s="1"/>
  <c r="O448" i="2"/>
  <c r="N449" i="2"/>
  <c r="S449" i="2" s="1"/>
  <c r="O449" i="2"/>
  <c r="N450" i="2"/>
  <c r="S450" i="2" s="1"/>
  <c r="O450" i="2"/>
  <c r="N451" i="2"/>
  <c r="S451" i="2" s="1"/>
  <c r="O451" i="2"/>
  <c r="N452" i="2"/>
  <c r="S452" i="2" s="1"/>
  <c r="O452" i="2"/>
  <c r="N453" i="2"/>
  <c r="S453" i="2" s="1"/>
  <c r="O453" i="2"/>
  <c r="N454" i="2"/>
  <c r="S454" i="2" s="1"/>
  <c r="O454" i="2"/>
  <c r="N455" i="2"/>
  <c r="S455" i="2" s="1"/>
  <c r="O455" i="2"/>
  <c r="P455" i="2"/>
  <c r="Q455" i="2"/>
  <c r="N456" i="2"/>
  <c r="S456" i="2" s="1"/>
  <c r="O456" i="2"/>
  <c r="N457" i="2"/>
  <c r="S457" i="2" s="1"/>
  <c r="O457" i="2"/>
  <c r="N458" i="2"/>
  <c r="S458" i="2" s="1"/>
  <c r="O458" i="2"/>
  <c r="N459" i="2"/>
  <c r="S459" i="2" s="1"/>
  <c r="O459" i="2"/>
  <c r="P459" i="2"/>
  <c r="N460" i="2"/>
  <c r="S460" i="2" s="1"/>
  <c r="O460" i="2"/>
  <c r="N461" i="2"/>
  <c r="S461" i="2" s="1"/>
  <c r="O461" i="2"/>
  <c r="N462" i="2"/>
  <c r="S462" i="2" s="1"/>
  <c r="O462" i="2"/>
  <c r="N463" i="2"/>
  <c r="S463" i="2" s="1"/>
  <c r="O463" i="2"/>
  <c r="N464" i="2"/>
  <c r="S464" i="2" s="1"/>
  <c r="O464" i="2"/>
  <c r="N465" i="2"/>
  <c r="S465" i="2" s="1"/>
  <c r="O465" i="2"/>
  <c r="N466" i="2"/>
  <c r="S466" i="2" s="1"/>
  <c r="O466" i="2"/>
  <c r="N467" i="2"/>
  <c r="S467" i="2" s="1"/>
  <c r="O467" i="2"/>
  <c r="N468" i="2"/>
  <c r="S468" i="2" s="1"/>
  <c r="O468" i="2"/>
  <c r="N469" i="2"/>
  <c r="S469" i="2" s="1"/>
  <c r="O469" i="2"/>
  <c r="N470" i="2"/>
  <c r="S470" i="2" s="1"/>
  <c r="O470" i="2"/>
  <c r="N471" i="2"/>
  <c r="S471" i="2" s="1"/>
  <c r="O471" i="2"/>
  <c r="N472" i="2"/>
  <c r="S472" i="2" s="1"/>
  <c r="O472" i="2"/>
  <c r="N473" i="2"/>
  <c r="S473" i="2" s="1"/>
  <c r="O473" i="2"/>
  <c r="N474" i="2"/>
  <c r="S474" i="2" s="1"/>
  <c r="O474" i="2"/>
  <c r="N475" i="2"/>
  <c r="S475" i="2" s="1"/>
  <c r="O475" i="2"/>
  <c r="N476" i="2"/>
  <c r="S476" i="2" s="1"/>
  <c r="O476" i="2"/>
  <c r="N477" i="2"/>
  <c r="S477" i="2" s="1"/>
  <c r="O477" i="2"/>
  <c r="P477" i="2"/>
  <c r="Q477" i="2"/>
  <c r="N479" i="2"/>
  <c r="S479" i="2" s="1"/>
  <c r="O479" i="2"/>
  <c r="P479" i="2"/>
  <c r="O480" i="2"/>
  <c r="N481" i="2"/>
  <c r="S481" i="2" s="1"/>
  <c r="O481" i="2"/>
  <c r="N485" i="2"/>
  <c r="S485" i="2" s="1"/>
  <c r="O485" i="2"/>
  <c r="P485" i="2"/>
  <c r="N486" i="2"/>
  <c r="S486" i="2" s="1"/>
  <c r="O486" i="2"/>
  <c r="P486" i="2"/>
  <c r="N487" i="2"/>
  <c r="S487" i="2" s="1"/>
  <c r="O487" i="2"/>
  <c r="N488" i="2"/>
  <c r="S488" i="2" s="1"/>
  <c r="O488" i="2"/>
  <c r="N490" i="2"/>
  <c r="S490" i="2" s="1"/>
  <c r="O490" i="2"/>
  <c r="P490" i="2"/>
  <c r="Q490" i="2"/>
  <c r="N491" i="2"/>
  <c r="S491" i="2" s="1"/>
  <c r="O491" i="2"/>
  <c r="N492" i="2"/>
  <c r="S492" i="2" s="1"/>
  <c r="O492" i="2"/>
  <c r="N493" i="2"/>
  <c r="S493" i="2" s="1"/>
  <c r="O493" i="2"/>
  <c r="N494" i="2"/>
  <c r="S494" i="2" s="1"/>
  <c r="O494" i="2"/>
  <c r="N495" i="2"/>
  <c r="S495" i="2" s="1"/>
  <c r="O495" i="2"/>
  <c r="N496" i="2"/>
  <c r="S496" i="2" s="1"/>
  <c r="O496" i="2"/>
  <c r="N497" i="2"/>
  <c r="S497" i="2" s="1"/>
  <c r="O497" i="2"/>
  <c r="N499" i="2"/>
  <c r="S499" i="2" s="1"/>
  <c r="O499" i="2"/>
  <c r="N500" i="2"/>
  <c r="S500" i="2" s="1"/>
  <c r="O500" i="2"/>
  <c r="N501" i="2"/>
  <c r="S501" i="2" s="1"/>
  <c r="O501" i="2"/>
  <c r="N503" i="2"/>
  <c r="S503" i="2" s="1"/>
  <c r="O503" i="2"/>
  <c r="N504" i="2"/>
  <c r="S504" i="2" s="1"/>
  <c r="O504" i="2"/>
  <c r="N505" i="2"/>
  <c r="S505" i="2" s="1"/>
  <c r="O505" i="2"/>
  <c r="N506" i="2"/>
  <c r="S506" i="2" s="1"/>
  <c r="O506" i="2"/>
  <c r="N507" i="2"/>
  <c r="S507" i="2" s="1"/>
  <c r="O507" i="2"/>
  <c r="O508" i="2"/>
  <c r="N509" i="2"/>
  <c r="S509" i="2" s="1"/>
  <c r="O509" i="2"/>
  <c r="N510" i="2"/>
  <c r="S510" i="2" s="1"/>
  <c r="O510" i="2"/>
  <c r="P510" i="2"/>
  <c r="N511" i="2"/>
  <c r="S511" i="2" s="1"/>
  <c r="O511" i="2"/>
  <c r="N512" i="2"/>
  <c r="S512" i="2" s="1"/>
  <c r="O512" i="2"/>
  <c r="N513" i="2"/>
  <c r="S513" i="2" s="1"/>
  <c r="O513" i="2"/>
  <c r="N514" i="2"/>
  <c r="S514" i="2" s="1"/>
  <c r="O514" i="2"/>
  <c r="P514" i="2"/>
  <c r="N515" i="2"/>
  <c r="S515" i="2" s="1"/>
  <c r="O515" i="2"/>
  <c r="N516" i="2"/>
  <c r="S516" i="2" s="1"/>
  <c r="O516" i="2"/>
  <c r="N517" i="2"/>
  <c r="S517" i="2" s="1"/>
  <c r="O517" i="2"/>
  <c r="N519" i="2"/>
  <c r="S519" i="2" s="1"/>
  <c r="O519" i="2"/>
  <c r="N523" i="2"/>
  <c r="S523" i="2" s="1"/>
  <c r="O523" i="2"/>
  <c r="N525" i="2"/>
  <c r="S525" i="2" s="1"/>
  <c r="O525" i="2"/>
  <c r="N526" i="2"/>
  <c r="S526" i="2" s="1"/>
  <c r="O526" i="2"/>
  <c r="N528" i="2"/>
  <c r="S528" i="2" s="1"/>
  <c r="O528" i="2"/>
  <c r="N529" i="2"/>
  <c r="S529" i="2" s="1"/>
  <c r="O529" i="2"/>
  <c r="N530" i="2"/>
  <c r="S530" i="2" s="1"/>
  <c r="O530" i="2"/>
  <c r="N531" i="2"/>
  <c r="S531" i="2" s="1"/>
  <c r="O531" i="2"/>
  <c r="N532" i="2"/>
  <c r="S532" i="2" s="1"/>
  <c r="O532" i="2"/>
  <c r="N533" i="2"/>
  <c r="S533" i="2" s="1"/>
  <c r="O533" i="2"/>
  <c r="N534" i="2"/>
  <c r="S534" i="2" s="1"/>
  <c r="O534" i="2"/>
  <c r="N535" i="2"/>
  <c r="S535" i="2" s="1"/>
  <c r="O535" i="2"/>
  <c r="N536" i="2"/>
  <c r="S536" i="2" s="1"/>
  <c r="O536" i="2"/>
  <c r="P536" i="2"/>
  <c r="Q536" i="2"/>
  <c r="N537" i="2"/>
  <c r="S537" i="2" s="1"/>
  <c r="O537" i="2"/>
  <c r="P537" i="2"/>
  <c r="N538" i="2"/>
  <c r="S538" i="2" s="1"/>
  <c r="O538" i="2"/>
  <c r="N539" i="2"/>
  <c r="S539" i="2" s="1"/>
  <c r="O539" i="2"/>
  <c r="N540" i="2"/>
  <c r="S540" i="2" s="1"/>
  <c r="O540" i="2"/>
  <c r="N541" i="2"/>
  <c r="S541" i="2" s="1"/>
  <c r="O541" i="2"/>
  <c r="N542" i="2"/>
  <c r="S542" i="2" s="1"/>
  <c r="O542" i="2"/>
  <c r="N543" i="2"/>
  <c r="S543" i="2" s="1"/>
  <c r="O543" i="2"/>
  <c r="N544" i="2"/>
  <c r="S544" i="2" s="1"/>
  <c r="O544" i="2"/>
  <c r="P544" i="2"/>
  <c r="N545" i="2"/>
  <c r="S545" i="2" s="1"/>
  <c r="O545" i="2"/>
  <c r="N546" i="2"/>
  <c r="S546" i="2" s="1"/>
  <c r="O546" i="2"/>
  <c r="N547" i="2"/>
  <c r="S547" i="2" s="1"/>
  <c r="O547" i="2"/>
  <c r="N548" i="2"/>
  <c r="S548" i="2" s="1"/>
  <c r="O548" i="2"/>
  <c r="N549" i="2"/>
  <c r="S549" i="2" s="1"/>
  <c r="O549" i="2"/>
  <c r="N550" i="2"/>
  <c r="S550" i="2" s="1"/>
  <c r="O550" i="2"/>
  <c r="N551" i="2"/>
  <c r="S551" i="2" s="1"/>
  <c r="O551" i="2"/>
  <c r="N553" i="2"/>
  <c r="S553" i="2" s="1"/>
  <c r="O553" i="2"/>
  <c r="N554" i="2"/>
  <c r="S554" i="2" s="1"/>
  <c r="O554" i="2"/>
  <c r="N555" i="2"/>
  <c r="S555" i="2" s="1"/>
  <c r="O555" i="2"/>
  <c r="P555" i="2"/>
  <c r="O556" i="2"/>
  <c r="N557" i="2"/>
  <c r="S557" i="2" s="1"/>
  <c r="O557" i="2"/>
  <c r="N558" i="2"/>
  <c r="S558" i="2" s="1"/>
  <c r="O558" i="2"/>
  <c r="N559" i="2"/>
  <c r="S559" i="2" s="1"/>
  <c r="O559" i="2"/>
  <c r="N561" i="2"/>
  <c r="S561" i="2" s="1"/>
  <c r="O561" i="2"/>
  <c r="N562" i="2"/>
  <c r="S562" i="2" s="1"/>
  <c r="O562" i="2"/>
  <c r="N563" i="2"/>
  <c r="S563" i="2" s="1"/>
  <c r="O563" i="2"/>
  <c r="N564" i="2"/>
  <c r="S564" i="2" s="1"/>
  <c r="O564" i="2"/>
  <c r="O565" i="2"/>
  <c r="N566" i="2"/>
  <c r="S566" i="2" s="1"/>
  <c r="O566" i="2"/>
  <c r="N568" i="2"/>
  <c r="S568" i="2" s="1"/>
  <c r="O568" i="2"/>
  <c r="N569" i="2"/>
  <c r="S569" i="2" s="1"/>
  <c r="O569" i="2"/>
  <c r="N570" i="2"/>
  <c r="S570" i="2" s="1"/>
  <c r="O570" i="2"/>
  <c r="N571" i="2"/>
  <c r="S571" i="2" s="1"/>
  <c r="O571" i="2"/>
  <c r="N572" i="2"/>
  <c r="S572" i="2" s="1"/>
  <c r="O572" i="2"/>
  <c r="O573" i="2"/>
  <c r="N574" i="2"/>
  <c r="S574" i="2" s="1"/>
  <c r="O574" i="2"/>
  <c r="N575" i="2"/>
  <c r="S575" i="2" s="1"/>
  <c r="O575" i="2"/>
  <c r="N576" i="2"/>
  <c r="S576" i="2" s="1"/>
  <c r="O576" i="2"/>
  <c r="N577" i="2"/>
  <c r="S577" i="2" s="1"/>
  <c r="O577" i="2"/>
  <c r="N578" i="2"/>
  <c r="S578" i="2" s="1"/>
  <c r="O578" i="2"/>
  <c r="N579" i="2"/>
  <c r="S579" i="2" s="1"/>
  <c r="O579" i="2"/>
  <c r="N580" i="2"/>
  <c r="S580" i="2" s="1"/>
  <c r="O580" i="2"/>
  <c r="N581" i="2"/>
  <c r="S581" i="2" s="1"/>
  <c r="O581" i="2"/>
  <c r="N582" i="2"/>
  <c r="S582" i="2" s="1"/>
  <c r="O582" i="2"/>
  <c r="N583" i="2"/>
  <c r="S583" i="2" s="1"/>
  <c r="O583" i="2"/>
  <c r="N584" i="2"/>
  <c r="S584" i="2" s="1"/>
  <c r="O584" i="2"/>
  <c r="N585" i="2"/>
  <c r="S585" i="2" s="1"/>
  <c r="O585" i="2"/>
  <c r="N586" i="2"/>
  <c r="S586" i="2" s="1"/>
  <c r="O586" i="2"/>
  <c r="N587" i="2"/>
  <c r="S587" i="2" s="1"/>
  <c r="O587" i="2"/>
  <c r="N588" i="2"/>
  <c r="S588" i="2" s="1"/>
  <c r="O588" i="2"/>
  <c r="N589" i="2"/>
  <c r="S589" i="2" s="1"/>
  <c r="O589" i="2"/>
  <c r="N590" i="2"/>
  <c r="S590" i="2" s="1"/>
  <c r="O590" i="2"/>
  <c r="N591" i="2"/>
  <c r="S591" i="2" s="1"/>
  <c r="O591" i="2"/>
  <c r="N592" i="2"/>
  <c r="S592" i="2" s="1"/>
  <c r="O592" i="2"/>
  <c r="N593" i="2"/>
  <c r="S593" i="2" s="1"/>
  <c r="O593" i="2"/>
  <c r="N594" i="2"/>
  <c r="S594" i="2" s="1"/>
  <c r="O594" i="2"/>
  <c r="N595" i="2"/>
  <c r="S595" i="2" s="1"/>
  <c r="O595" i="2"/>
  <c r="N596" i="2"/>
  <c r="S596" i="2" s="1"/>
  <c r="O596" i="2"/>
  <c r="N597" i="2"/>
  <c r="S597" i="2" s="1"/>
  <c r="O597" i="2"/>
  <c r="N598" i="2"/>
  <c r="S598" i="2" s="1"/>
  <c r="O598" i="2"/>
  <c r="N599" i="2"/>
  <c r="S599" i="2" s="1"/>
  <c r="O599" i="2"/>
  <c r="N600" i="2"/>
  <c r="S600" i="2" s="1"/>
  <c r="O600" i="2"/>
  <c r="N601" i="2"/>
  <c r="S601" i="2" s="1"/>
  <c r="O601" i="2"/>
  <c r="N602" i="2"/>
  <c r="S602" i="2" s="1"/>
  <c r="O602" i="2"/>
  <c r="N603" i="2"/>
  <c r="S603" i="2" s="1"/>
  <c r="O603" i="2"/>
  <c r="N604" i="2"/>
  <c r="S604" i="2" s="1"/>
  <c r="O604" i="2"/>
  <c r="N605" i="2"/>
  <c r="S605" i="2" s="1"/>
  <c r="O605" i="2"/>
  <c r="O606" i="2"/>
  <c r="N607" i="2"/>
  <c r="S607" i="2" s="1"/>
  <c r="O607" i="2"/>
  <c r="N608" i="2"/>
  <c r="S608" i="2" s="1"/>
  <c r="O608" i="2"/>
  <c r="N609" i="2"/>
  <c r="S609" i="2" s="1"/>
  <c r="O609" i="2"/>
  <c r="N610" i="2"/>
  <c r="S610" i="2" s="1"/>
  <c r="O610" i="2"/>
  <c r="N611" i="2"/>
  <c r="S611" i="2" s="1"/>
  <c r="O611" i="2"/>
  <c r="N612" i="2"/>
  <c r="S612" i="2" s="1"/>
  <c r="O612" i="2"/>
  <c r="N613" i="2"/>
  <c r="S613" i="2" s="1"/>
  <c r="O613" i="2"/>
  <c r="N614" i="2"/>
  <c r="S614" i="2" s="1"/>
  <c r="O614" i="2"/>
  <c r="N615" i="2"/>
  <c r="S615" i="2" s="1"/>
  <c r="O615" i="2"/>
  <c r="N616" i="2"/>
  <c r="S616" i="2" s="1"/>
  <c r="O616" i="2"/>
  <c r="N617" i="2"/>
  <c r="S617" i="2" s="1"/>
  <c r="O617" i="2"/>
  <c r="N618" i="2"/>
  <c r="S618" i="2" s="1"/>
  <c r="O618" i="2"/>
  <c r="N619" i="2"/>
  <c r="S619" i="2" s="1"/>
  <c r="O619" i="2"/>
  <c r="N620" i="2"/>
  <c r="S620" i="2" s="1"/>
  <c r="O620" i="2"/>
  <c r="N621" i="2"/>
  <c r="S621" i="2" s="1"/>
  <c r="O621" i="2"/>
  <c r="N622" i="2"/>
  <c r="S622" i="2" s="1"/>
  <c r="O622" i="2"/>
  <c r="N623" i="2"/>
  <c r="S623" i="2" s="1"/>
  <c r="O623" i="2"/>
  <c r="N624" i="2"/>
  <c r="S624" i="2" s="1"/>
  <c r="O624" i="2"/>
  <c r="N625" i="2"/>
  <c r="S625" i="2" s="1"/>
  <c r="O625" i="2"/>
  <c r="N626" i="2"/>
  <c r="S626" i="2" s="1"/>
  <c r="O626" i="2"/>
  <c r="N627" i="2"/>
  <c r="S627" i="2" s="1"/>
  <c r="O627" i="2"/>
  <c r="N628" i="2"/>
  <c r="S628" i="2" s="1"/>
  <c r="O628" i="2"/>
  <c r="N629" i="2"/>
  <c r="S629" i="2" s="1"/>
  <c r="O629" i="2"/>
  <c r="N630" i="2"/>
  <c r="S630" i="2" s="1"/>
  <c r="O630" i="2"/>
  <c r="N631" i="2"/>
  <c r="S631" i="2" s="1"/>
  <c r="O631" i="2"/>
  <c r="N632" i="2"/>
  <c r="S632" i="2" s="1"/>
  <c r="O632" i="2"/>
  <c r="N633" i="2"/>
  <c r="S633" i="2" s="1"/>
  <c r="O633" i="2"/>
  <c r="N634" i="2"/>
  <c r="S634" i="2" s="1"/>
  <c r="O634" i="2"/>
  <c r="N635" i="2"/>
  <c r="S635" i="2" s="1"/>
  <c r="O635" i="2"/>
  <c r="O636" i="2"/>
  <c r="N637" i="2"/>
  <c r="S637" i="2" s="1"/>
  <c r="O637" i="2"/>
  <c r="N638" i="2"/>
  <c r="S638" i="2" s="1"/>
  <c r="O638" i="2"/>
  <c r="N639" i="2"/>
  <c r="S639" i="2" s="1"/>
  <c r="O639" i="2"/>
  <c r="N640" i="2"/>
  <c r="S640" i="2" s="1"/>
  <c r="O640" i="2"/>
  <c r="O641" i="2"/>
  <c r="N642" i="2"/>
  <c r="S642" i="2" s="1"/>
  <c r="O642" i="2"/>
  <c r="N643" i="2"/>
  <c r="S643" i="2" s="1"/>
  <c r="O643" i="2"/>
  <c r="N644" i="2"/>
  <c r="S644" i="2" s="1"/>
  <c r="O644" i="2"/>
  <c r="N647" i="2"/>
  <c r="S647" i="2" s="1"/>
  <c r="O647" i="2"/>
  <c r="N648" i="2"/>
  <c r="S648" i="2" s="1"/>
  <c r="O648" i="2"/>
  <c r="N649" i="2"/>
  <c r="S649" i="2" s="1"/>
  <c r="O649" i="2"/>
  <c r="P649" i="2"/>
  <c r="Q649" i="2"/>
  <c r="N650" i="2"/>
  <c r="S650" i="2" s="1"/>
  <c r="O650" i="2"/>
  <c r="N651" i="2"/>
  <c r="S651" i="2" s="1"/>
  <c r="O651" i="2"/>
  <c r="N652" i="2"/>
  <c r="S652" i="2" s="1"/>
  <c r="O652" i="2"/>
  <c r="P652" i="2"/>
  <c r="Q652" i="2"/>
  <c r="N653" i="2"/>
  <c r="S653" i="2" s="1"/>
  <c r="O653" i="2"/>
  <c r="N654" i="2"/>
  <c r="S654" i="2" s="1"/>
  <c r="O654" i="2"/>
  <c r="N655" i="2"/>
  <c r="S655" i="2" s="1"/>
  <c r="O655" i="2"/>
  <c r="P655" i="2"/>
  <c r="N656" i="2"/>
  <c r="S656" i="2" s="1"/>
  <c r="O656" i="2"/>
  <c r="P656" i="2"/>
  <c r="N657" i="2"/>
  <c r="S657" i="2" s="1"/>
  <c r="O657" i="2"/>
  <c r="N658" i="2"/>
  <c r="S658" i="2" s="1"/>
  <c r="O658" i="2"/>
  <c r="N659" i="2"/>
  <c r="S659" i="2" s="1"/>
  <c r="O659" i="2"/>
  <c r="N660" i="2"/>
  <c r="S660" i="2" s="1"/>
  <c r="O660" i="2"/>
  <c r="N661" i="2"/>
  <c r="S661" i="2" s="1"/>
  <c r="O661" i="2"/>
  <c r="N662" i="2"/>
  <c r="S662" i="2" s="1"/>
  <c r="O662" i="2"/>
  <c r="N663" i="2"/>
  <c r="S663" i="2" s="1"/>
  <c r="O663" i="2"/>
  <c r="P663" i="2"/>
  <c r="Q663" i="2"/>
  <c r="N664" i="2"/>
  <c r="S664" i="2" s="1"/>
  <c r="O664" i="2"/>
  <c r="N665" i="2"/>
  <c r="S665" i="2" s="1"/>
  <c r="O665" i="2"/>
  <c r="N666" i="2"/>
  <c r="S666" i="2" s="1"/>
  <c r="O666" i="2"/>
  <c r="N667" i="2"/>
  <c r="S667" i="2" s="1"/>
  <c r="O667" i="2"/>
  <c r="P667" i="2"/>
  <c r="N668" i="2"/>
  <c r="S668" i="2" s="1"/>
  <c r="O668" i="2"/>
  <c r="N669" i="2"/>
  <c r="S669" i="2" s="1"/>
  <c r="O669" i="2"/>
  <c r="N670" i="2"/>
  <c r="S670" i="2" s="1"/>
  <c r="O670" i="2"/>
  <c r="N671" i="2"/>
  <c r="S671" i="2" s="1"/>
  <c r="O671" i="2"/>
  <c r="N672" i="2"/>
  <c r="S672" i="2" s="1"/>
  <c r="O672" i="2"/>
  <c r="P672" i="2"/>
  <c r="N673" i="2"/>
  <c r="S673" i="2" s="1"/>
  <c r="O673" i="2"/>
  <c r="P673" i="2"/>
  <c r="N674" i="2"/>
  <c r="S674" i="2" s="1"/>
  <c r="O674" i="2"/>
  <c r="N675" i="2"/>
  <c r="S675" i="2" s="1"/>
  <c r="O675" i="2"/>
  <c r="N676" i="2"/>
  <c r="S676" i="2" s="1"/>
  <c r="O676" i="2"/>
  <c r="N677" i="2"/>
  <c r="S677" i="2" s="1"/>
  <c r="O677" i="2"/>
  <c r="N678" i="2"/>
  <c r="S678" i="2" s="1"/>
  <c r="O678" i="2"/>
  <c r="N680" i="2"/>
  <c r="S680" i="2" s="1"/>
  <c r="O680" i="2"/>
  <c r="P680" i="2"/>
  <c r="N681" i="2"/>
  <c r="S681" i="2" s="1"/>
  <c r="O681" i="2"/>
  <c r="N682" i="2"/>
  <c r="S682" i="2" s="1"/>
  <c r="O682" i="2"/>
  <c r="N683" i="2"/>
  <c r="S683" i="2" s="1"/>
  <c r="O683" i="2"/>
  <c r="N684" i="2"/>
  <c r="S684" i="2" s="1"/>
  <c r="O684" i="2"/>
  <c r="N685" i="2"/>
  <c r="S685" i="2" s="1"/>
  <c r="O685" i="2"/>
  <c r="N686" i="2"/>
  <c r="S686" i="2" s="1"/>
  <c r="O686" i="2"/>
  <c r="N687" i="2"/>
  <c r="S687" i="2" s="1"/>
  <c r="O687" i="2"/>
  <c r="N688" i="2"/>
  <c r="S688" i="2" s="1"/>
  <c r="O688" i="2"/>
  <c r="N689" i="2"/>
  <c r="S689" i="2" s="1"/>
  <c r="O689" i="2"/>
  <c r="N690" i="2"/>
  <c r="S690" i="2" s="1"/>
  <c r="O690" i="2"/>
  <c r="N691" i="2"/>
  <c r="S691" i="2" s="1"/>
  <c r="O691" i="2"/>
  <c r="N692" i="2"/>
  <c r="S692" i="2" s="1"/>
  <c r="O692" i="2"/>
  <c r="P692" i="2"/>
  <c r="N693" i="2"/>
  <c r="S693" i="2" s="1"/>
  <c r="O693" i="2"/>
  <c r="P693" i="2"/>
  <c r="N694" i="2"/>
  <c r="S694" i="2" s="1"/>
  <c r="O694" i="2"/>
  <c r="N695" i="2"/>
  <c r="S695" i="2" s="1"/>
  <c r="O695" i="2"/>
  <c r="N696" i="2"/>
  <c r="S696" i="2" s="1"/>
  <c r="O696" i="2"/>
  <c r="N697" i="2"/>
  <c r="S697" i="2" s="1"/>
  <c r="O697" i="2"/>
  <c r="N698" i="2"/>
  <c r="S698" i="2" s="1"/>
  <c r="O698" i="2"/>
  <c r="N699" i="2"/>
  <c r="S699" i="2" s="1"/>
  <c r="O699" i="2"/>
  <c r="N700" i="2"/>
  <c r="S700" i="2" s="1"/>
  <c r="O700" i="2"/>
  <c r="N701" i="2"/>
  <c r="S701" i="2" s="1"/>
  <c r="O701" i="2"/>
  <c r="N702" i="2"/>
  <c r="S702" i="2" s="1"/>
  <c r="O702" i="2"/>
  <c r="N703" i="2"/>
  <c r="S703" i="2" s="1"/>
  <c r="O703" i="2"/>
  <c r="N704" i="2"/>
  <c r="S704" i="2" s="1"/>
  <c r="O704" i="2"/>
  <c r="P704" i="2"/>
  <c r="Q704" i="2"/>
  <c r="N705" i="2"/>
  <c r="S705" i="2" s="1"/>
  <c r="O705" i="2"/>
  <c r="O706" i="2"/>
  <c r="N707" i="2"/>
  <c r="S707" i="2" s="1"/>
  <c r="O707" i="2"/>
  <c r="N708" i="2"/>
  <c r="S708" i="2" s="1"/>
  <c r="O708" i="2"/>
  <c r="N709" i="2"/>
  <c r="S709" i="2" s="1"/>
  <c r="O709" i="2"/>
  <c r="N711" i="2"/>
  <c r="S711" i="2" s="1"/>
  <c r="O711" i="2"/>
  <c r="N712" i="2"/>
  <c r="S712" i="2" s="1"/>
  <c r="O712" i="2"/>
  <c r="N713" i="2"/>
  <c r="S713" i="2" s="1"/>
  <c r="O713" i="2"/>
  <c r="N714" i="2"/>
  <c r="S714" i="2" s="1"/>
  <c r="O714" i="2"/>
  <c r="N715" i="2"/>
  <c r="S715" i="2" s="1"/>
  <c r="O715" i="2"/>
  <c r="N716" i="2"/>
  <c r="S716" i="2" s="1"/>
  <c r="O716" i="2"/>
  <c r="N717" i="2"/>
  <c r="S717" i="2" s="1"/>
  <c r="O717" i="2"/>
  <c r="N718" i="2"/>
  <c r="S718" i="2" s="1"/>
  <c r="O718" i="2"/>
  <c r="N719" i="2"/>
  <c r="S719" i="2" s="1"/>
  <c r="O719" i="2"/>
  <c r="N720" i="2"/>
  <c r="S720" i="2" s="1"/>
  <c r="O720" i="2"/>
  <c r="N721" i="2"/>
  <c r="S721" i="2" s="1"/>
  <c r="O721" i="2"/>
  <c r="N722" i="2"/>
  <c r="S722" i="2" s="1"/>
  <c r="O722" i="2"/>
  <c r="N723" i="2"/>
  <c r="S723" i="2" s="1"/>
  <c r="O723" i="2"/>
  <c r="N724" i="2"/>
  <c r="S724" i="2" s="1"/>
  <c r="O724" i="2"/>
  <c r="N725" i="2"/>
  <c r="S725" i="2" s="1"/>
  <c r="O725" i="2"/>
  <c r="N726" i="2"/>
  <c r="S726" i="2" s="1"/>
  <c r="O726" i="2"/>
  <c r="N727" i="2"/>
  <c r="S727" i="2" s="1"/>
  <c r="O727" i="2"/>
  <c r="N728" i="2"/>
  <c r="S728" i="2" s="1"/>
  <c r="O728" i="2"/>
  <c r="N729" i="2"/>
  <c r="S729" i="2" s="1"/>
  <c r="O729" i="2"/>
  <c r="N730" i="2"/>
  <c r="S730" i="2" s="1"/>
  <c r="O730" i="2"/>
  <c r="N731" i="2"/>
  <c r="S731" i="2" s="1"/>
  <c r="O731" i="2"/>
  <c r="P731" i="2"/>
  <c r="Q731" i="2"/>
  <c r="N11" i="2"/>
  <c r="S11" i="2" s="1"/>
  <c r="O11" i="2"/>
  <c r="P11" i="2"/>
  <c r="N12" i="2"/>
  <c r="S12" i="2" s="1"/>
  <c r="O12" i="2"/>
  <c r="N13" i="2"/>
  <c r="S13" i="2" s="1"/>
  <c r="O13" i="2"/>
  <c r="N14" i="2"/>
  <c r="S14" i="2" s="1"/>
  <c r="O14" i="2"/>
  <c r="N15" i="2"/>
  <c r="S15" i="2" s="1"/>
  <c r="O15" i="2"/>
  <c r="N16" i="2"/>
  <c r="S16" i="2" s="1"/>
  <c r="O16" i="2"/>
  <c r="N17" i="2"/>
  <c r="S17" i="2" s="1"/>
  <c r="O17" i="2"/>
  <c r="N18" i="2"/>
  <c r="S18" i="2" s="1"/>
  <c r="O18" i="2"/>
  <c r="N19" i="2"/>
  <c r="S19" i="2" s="1"/>
  <c r="O19" i="2"/>
  <c r="N23" i="2"/>
  <c r="S23" i="2" s="1"/>
  <c r="O23" i="2"/>
  <c r="P23" i="2"/>
  <c r="Q23" i="2"/>
  <c r="N26" i="2"/>
  <c r="S26" i="2" s="1"/>
  <c r="O26" i="2"/>
  <c r="P26" i="2"/>
  <c r="Q26" i="2"/>
  <c r="N27" i="2"/>
  <c r="S27" i="2" s="1"/>
  <c r="O27" i="2"/>
  <c r="N29" i="2"/>
  <c r="S29" i="2" s="1"/>
  <c r="O29" i="2"/>
  <c r="N32" i="2"/>
  <c r="S32" i="2" s="1"/>
  <c r="O32" i="2"/>
  <c r="N33" i="2"/>
  <c r="S33" i="2" s="1"/>
  <c r="O33" i="2"/>
  <c r="N35" i="2"/>
  <c r="S35" i="2" s="1"/>
  <c r="O35" i="2"/>
  <c r="N36" i="2"/>
  <c r="S36" i="2" s="1"/>
  <c r="O36" i="2"/>
  <c r="N38" i="2"/>
  <c r="S38" i="2" s="1"/>
  <c r="O38" i="2"/>
  <c r="N39" i="2"/>
  <c r="S39" i="2" s="1"/>
  <c r="O39" i="2"/>
  <c r="N42" i="2"/>
  <c r="S42" i="2" s="1"/>
  <c r="O42" i="2"/>
  <c r="N43" i="2"/>
  <c r="S43" i="2" s="1"/>
  <c r="O43" i="2"/>
  <c r="N49" i="2"/>
  <c r="S49" i="2" s="1"/>
  <c r="O49" i="2"/>
  <c r="N51" i="2"/>
  <c r="S51" i="2" s="1"/>
  <c r="O51" i="2"/>
  <c r="P51" i="2"/>
  <c r="Q51" i="2"/>
  <c r="N53" i="2"/>
  <c r="S53" i="2" s="1"/>
  <c r="O53" i="2"/>
  <c r="N54" i="2"/>
  <c r="S54" i="2" s="1"/>
  <c r="O54" i="2"/>
  <c r="N55" i="2"/>
  <c r="S55" i="2" s="1"/>
  <c r="O55" i="2"/>
  <c r="N56" i="2"/>
  <c r="S56" i="2" s="1"/>
  <c r="O56" i="2"/>
  <c r="P56" i="2"/>
  <c r="N57" i="2"/>
  <c r="S57" i="2" s="1"/>
  <c r="O57" i="2"/>
  <c r="O60" i="2"/>
  <c r="N61" i="2"/>
  <c r="S61" i="2" s="1"/>
  <c r="O61" i="2"/>
  <c r="N62" i="2"/>
  <c r="S62" i="2" s="1"/>
  <c r="O62" i="2"/>
  <c r="N64" i="2"/>
  <c r="S64" i="2" s="1"/>
  <c r="O64" i="2"/>
  <c r="N65" i="2"/>
  <c r="S65" i="2" s="1"/>
  <c r="O65" i="2"/>
  <c r="N66" i="2"/>
  <c r="S66" i="2" s="1"/>
  <c r="O66" i="2"/>
  <c r="N67" i="2"/>
  <c r="S67" i="2" s="1"/>
  <c r="O67" i="2"/>
  <c r="N68" i="2"/>
  <c r="S68" i="2" s="1"/>
  <c r="O68" i="2"/>
  <c r="N733" i="2"/>
  <c r="S733" i="2" s="1"/>
  <c r="O733" i="2"/>
  <c r="N734" i="2"/>
  <c r="S734" i="2" s="1"/>
  <c r="O734" i="2"/>
  <c r="N735" i="2"/>
  <c r="S735" i="2" s="1"/>
  <c r="O735" i="2"/>
  <c r="N736" i="2"/>
  <c r="S736" i="2" s="1"/>
  <c r="O736" i="2"/>
  <c r="N737" i="2"/>
  <c r="S737" i="2" s="1"/>
  <c r="O737" i="2"/>
  <c r="N738" i="2"/>
  <c r="S738" i="2" s="1"/>
  <c r="O738" i="2"/>
  <c r="N739" i="2"/>
  <c r="S739" i="2" s="1"/>
  <c r="O739" i="2"/>
  <c r="P739" i="2"/>
  <c r="N740" i="2"/>
  <c r="S740" i="2" s="1"/>
  <c r="O740" i="2"/>
  <c r="P740" i="2"/>
  <c r="N741" i="2"/>
  <c r="S741" i="2" s="1"/>
  <c r="O741" i="2"/>
  <c r="N742" i="2"/>
  <c r="S742" i="2" s="1"/>
  <c r="O742" i="2"/>
  <c r="N743" i="2"/>
  <c r="S743" i="2" s="1"/>
  <c r="O743" i="2"/>
  <c r="N744" i="2"/>
  <c r="S744" i="2" s="1"/>
  <c r="O744" i="2"/>
  <c r="N745" i="2"/>
  <c r="S745" i="2" s="1"/>
  <c r="O745" i="2"/>
  <c r="O746" i="2"/>
  <c r="N747" i="2"/>
  <c r="S747" i="2" s="1"/>
  <c r="O747" i="2"/>
  <c r="N748" i="2"/>
  <c r="S748" i="2" s="1"/>
  <c r="O748" i="2"/>
  <c r="N749" i="2"/>
  <c r="S749" i="2" s="1"/>
  <c r="O749" i="2"/>
  <c r="N750" i="2"/>
  <c r="S750" i="2" s="1"/>
  <c r="O750" i="2"/>
  <c r="N751" i="2"/>
  <c r="S751" i="2" s="1"/>
  <c r="O751" i="2"/>
  <c r="N752" i="2"/>
  <c r="S752" i="2" s="1"/>
  <c r="O752" i="2"/>
  <c r="N754" i="2"/>
  <c r="S754" i="2" s="1"/>
  <c r="O754" i="2"/>
  <c r="N755" i="2"/>
  <c r="S755" i="2" s="1"/>
  <c r="O755" i="2"/>
  <c r="P755" i="2"/>
  <c r="Q755" i="2"/>
  <c r="N756" i="2"/>
  <c r="S756" i="2" s="1"/>
  <c r="O756" i="2"/>
  <c r="N757" i="2"/>
  <c r="S757" i="2" s="1"/>
  <c r="O757" i="2"/>
  <c r="P757" i="2"/>
  <c r="Q757" i="2"/>
  <c r="N758" i="2"/>
  <c r="S758" i="2" s="1"/>
  <c r="O758" i="2"/>
  <c r="N759" i="2"/>
  <c r="S759" i="2" s="1"/>
  <c r="O759" i="2"/>
  <c r="N760" i="2"/>
  <c r="S760" i="2" s="1"/>
  <c r="O760" i="2"/>
  <c r="P760" i="2"/>
  <c r="O761" i="2"/>
  <c r="P761" i="2"/>
  <c r="N762" i="2"/>
  <c r="S762" i="2" s="1"/>
  <c r="O762" i="2"/>
  <c r="N763" i="2"/>
  <c r="S763" i="2" s="1"/>
  <c r="O763" i="2"/>
  <c r="N764" i="2"/>
  <c r="S764" i="2" s="1"/>
  <c r="O764" i="2"/>
  <c r="N765" i="2"/>
  <c r="S765" i="2" s="1"/>
  <c r="O765" i="2"/>
  <c r="P765" i="2"/>
  <c r="N766" i="2"/>
  <c r="S766" i="2" s="1"/>
  <c r="O766" i="2"/>
  <c r="N767" i="2"/>
  <c r="S767" i="2" s="1"/>
  <c r="O767" i="2"/>
  <c r="P767" i="2"/>
  <c r="Q767" i="2"/>
  <c r="N768" i="2"/>
  <c r="S768" i="2" s="1"/>
  <c r="O768" i="2"/>
  <c r="N769" i="2"/>
  <c r="S769" i="2" s="1"/>
  <c r="O769" i="2"/>
  <c r="O770" i="2"/>
  <c r="P770" i="2"/>
  <c r="N771" i="2"/>
  <c r="S771" i="2" s="1"/>
  <c r="O771" i="2"/>
  <c r="O772" i="2"/>
  <c r="O773" i="2"/>
  <c r="N774" i="2"/>
  <c r="S774" i="2" s="1"/>
  <c r="O774" i="2"/>
  <c r="O775" i="2"/>
  <c r="O776" i="2"/>
  <c r="S777" i="2"/>
  <c r="O777" i="2"/>
  <c r="P777" i="2"/>
  <c r="Q777" i="2"/>
  <c r="N778" i="2"/>
  <c r="S778" i="2" s="1"/>
  <c r="O778" i="2"/>
  <c r="N779" i="2"/>
  <c r="S779" i="2" s="1"/>
  <c r="O779" i="2"/>
  <c r="N780" i="2"/>
  <c r="S780" i="2" s="1"/>
  <c r="O780" i="2"/>
  <c r="N781" i="2"/>
  <c r="S781" i="2" s="1"/>
  <c r="O781" i="2"/>
  <c r="P781" i="2"/>
  <c r="Q781" i="2"/>
  <c r="N782" i="2"/>
  <c r="S782" i="2" s="1"/>
  <c r="O782" i="2"/>
  <c r="P782" i="2"/>
  <c r="Q782" i="2"/>
  <c r="N783" i="2"/>
  <c r="S783" i="2" s="1"/>
  <c r="O783" i="2"/>
  <c r="P783" i="2"/>
  <c r="Q783" i="2"/>
  <c r="N784" i="2"/>
  <c r="S784" i="2" s="1"/>
  <c r="O784" i="2"/>
  <c r="N785" i="2"/>
  <c r="S785" i="2" s="1"/>
  <c r="O785" i="2"/>
  <c r="P785" i="2"/>
  <c r="N786" i="2"/>
  <c r="S786" i="2" s="1"/>
  <c r="O786" i="2"/>
  <c r="P786" i="2"/>
  <c r="Q786" i="2"/>
  <c r="N787" i="2"/>
  <c r="S787" i="2" s="1"/>
  <c r="O787" i="2"/>
  <c r="P787" i="2"/>
  <c r="Q787" i="2"/>
  <c r="N788" i="2"/>
  <c r="S788" i="2" s="1"/>
  <c r="O788" i="2"/>
  <c r="N789" i="2"/>
  <c r="S789" i="2" s="1"/>
  <c r="O789" i="2"/>
  <c r="N790" i="2"/>
  <c r="S790" i="2" s="1"/>
  <c r="O790" i="2"/>
  <c r="N791" i="2"/>
  <c r="S791" i="2" s="1"/>
  <c r="O791" i="2"/>
  <c r="N792" i="2"/>
  <c r="S792" i="2" s="1"/>
  <c r="O792" i="2"/>
  <c r="N793" i="2"/>
  <c r="S793" i="2" s="1"/>
  <c r="O793" i="2"/>
  <c r="N794" i="2"/>
  <c r="S794" i="2" s="1"/>
  <c r="O794" i="2"/>
  <c r="N795" i="2"/>
  <c r="S795" i="2" s="1"/>
  <c r="O795" i="2"/>
  <c r="N796" i="2"/>
  <c r="S796" i="2" s="1"/>
  <c r="O796" i="2"/>
  <c r="N797" i="2"/>
  <c r="S797" i="2" s="1"/>
  <c r="O797" i="2"/>
  <c r="N798" i="2"/>
  <c r="S798" i="2" s="1"/>
  <c r="O798" i="2"/>
  <c r="N799" i="2"/>
  <c r="S799" i="2" s="1"/>
  <c r="O799" i="2"/>
  <c r="N800" i="2"/>
  <c r="S800" i="2" s="1"/>
  <c r="O800" i="2"/>
  <c r="P800" i="2"/>
  <c r="N801" i="2"/>
  <c r="S801" i="2" s="1"/>
  <c r="O801" i="2"/>
  <c r="N802" i="2"/>
  <c r="S802" i="2" s="1"/>
  <c r="O802" i="2"/>
  <c r="P802" i="2"/>
  <c r="N803" i="2"/>
  <c r="S803" i="2" s="1"/>
  <c r="O803" i="2"/>
  <c r="N804" i="2"/>
  <c r="S804" i="2" s="1"/>
  <c r="O804" i="2"/>
  <c r="P804" i="2"/>
  <c r="Q804" i="2"/>
  <c r="N805" i="2"/>
  <c r="S805" i="2" s="1"/>
  <c r="O805" i="2"/>
  <c r="P805" i="2"/>
  <c r="N806" i="2"/>
  <c r="S806" i="2" s="1"/>
  <c r="O806" i="2"/>
  <c r="P806" i="2"/>
  <c r="Q806" i="2"/>
  <c r="N807" i="2"/>
  <c r="S807" i="2" s="1"/>
  <c r="O807" i="2"/>
  <c r="N808" i="2"/>
  <c r="S808" i="2" s="1"/>
  <c r="O808" i="2"/>
  <c r="P808" i="2"/>
  <c r="Q808" i="2"/>
  <c r="N809" i="2"/>
  <c r="S809" i="2" s="1"/>
  <c r="O809" i="2"/>
  <c r="N810" i="2"/>
  <c r="S810" i="2" s="1"/>
  <c r="O810" i="2"/>
  <c r="N811" i="2"/>
  <c r="S811" i="2" s="1"/>
  <c r="O811" i="2"/>
  <c r="P811" i="2"/>
  <c r="Q811" i="2"/>
  <c r="N812" i="2"/>
  <c r="S812" i="2" s="1"/>
  <c r="O812" i="2"/>
  <c r="P812" i="2"/>
  <c r="N813" i="2"/>
  <c r="S813" i="2" s="1"/>
  <c r="O813" i="2"/>
  <c r="P813" i="2"/>
  <c r="N814" i="2"/>
  <c r="S814" i="2" s="1"/>
  <c r="O814" i="2"/>
  <c r="N815" i="2"/>
  <c r="S815" i="2" s="1"/>
  <c r="O815" i="2"/>
  <c r="P815" i="2"/>
  <c r="N816" i="2"/>
  <c r="S816" i="2" s="1"/>
  <c r="O816" i="2"/>
  <c r="N817" i="2"/>
  <c r="S817" i="2" s="1"/>
  <c r="O817" i="2"/>
  <c r="P817" i="2"/>
  <c r="Q817" i="2"/>
  <c r="N818" i="2"/>
  <c r="S818" i="2" s="1"/>
  <c r="O818" i="2"/>
  <c r="P818" i="2"/>
  <c r="Q818" i="2"/>
  <c r="N819" i="2"/>
  <c r="S819" i="2" s="1"/>
  <c r="O819" i="2"/>
  <c r="P819" i="2"/>
  <c r="Q819" i="2"/>
  <c r="N820" i="2"/>
  <c r="S820" i="2" s="1"/>
  <c r="O820" i="2"/>
  <c r="N821" i="2"/>
  <c r="S821" i="2" s="1"/>
  <c r="O821" i="2"/>
  <c r="N822" i="2"/>
  <c r="S822" i="2" s="1"/>
  <c r="O822" i="2"/>
  <c r="P822" i="2"/>
  <c r="Q822" i="2"/>
  <c r="N823" i="2"/>
  <c r="S823" i="2" s="1"/>
  <c r="O823" i="2"/>
  <c r="N824" i="2"/>
  <c r="S824" i="2" s="1"/>
  <c r="O824" i="2"/>
  <c r="P824" i="2"/>
  <c r="N825" i="2"/>
  <c r="S825" i="2" s="1"/>
  <c r="O825" i="2"/>
  <c r="N826" i="2"/>
  <c r="S826" i="2" s="1"/>
  <c r="O826" i="2"/>
  <c r="P826" i="2"/>
  <c r="N827" i="2"/>
  <c r="S827" i="2" s="1"/>
  <c r="O827" i="2"/>
  <c r="N828" i="2"/>
  <c r="S828" i="2" s="1"/>
  <c r="O828" i="2"/>
  <c r="P828" i="2"/>
  <c r="N830" i="2"/>
  <c r="S830" i="2" s="1"/>
  <c r="O830" i="2"/>
  <c r="N834" i="2"/>
  <c r="S834" i="2" s="1"/>
  <c r="O834" i="2"/>
  <c r="N835" i="2"/>
  <c r="S835" i="2" s="1"/>
  <c r="O835" i="2"/>
  <c r="N837" i="2"/>
  <c r="S837" i="2" s="1"/>
  <c r="O837" i="2"/>
  <c r="P837" i="2"/>
  <c r="N839" i="2"/>
  <c r="S839" i="2" s="1"/>
  <c r="O839" i="2"/>
  <c r="N840" i="2"/>
  <c r="S840" i="2" s="1"/>
  <c r="O840" i="2"/>
  <c r="P840" i="2"/>
  <c r="O842" i="2"/>
  <c r="N844" i="2"/>
  <c r="S844" i="2" s="1"/>
  <c r="O844" i="2"/>
  <c r="P844" i="2"/>
  <c r="N845" i="2"/>
  <c r="S845" i="2" s="1"/>
  <c r="O845" i="2"/>
  <c r="P845" i="2"/>
  <c r="N846" i="2"/>
  <c r="S846" i="2" s="1"/>
  <c r="O846" i="2"/>
  <c r="N847" i="2"/>
  <c r="S847" i="2" s="1"/>
  <c r="O847" i="2"/>
  <c r="N848" i="2"/>
  <c r="S848" i="2" s="1"/>
  <c r="O848" i="2"/>
  <c r="O849" i="2"/>
  <c r="O850" i="2"/>
  <c r="N852" i="2"/>
  <c r="S852" i="2" s="1"/>
  <c r="O852" i="2"/>
  <c r="O853" i="2"/>
  <c r="N854" i="2"/>
  <c r="S854" i="2" s="1"/>
  <c r="O854" i="2"/>
  <c r="N855" i="2"/>
  <c r="S855" i="2" s="1"/>
  <c r="O855" i="2"/>
  <c r="N856" i="2"/>
  <c r="S856" i="2" s="1"/>
  <c r="O856" i="2"/>
  <c r="N857" i="2"/>
  <c r="S857" i="2" s="1"/>
  <c r="O857" i="2"/>
  <c r="O858" i="2"/>
  <c r="N859" i="2"/>
  <c r="S859" i="2" s="1"/>
  <c r="O859" i="2"/>
  <c r="N860" i="2"/>
  <c r="S860" i="2" s="1"/>
  <c r="O860" i="2"/>
  <c r="N861" i="2"/>
  <c r="S861" i="2" s="1"/>
  <c r="O861" i="2"/>
  <c r="O862" i="2"/>
  <c r="O864" i="2"/>
  <c r="O865" i="2"/>
  <c r="P865" i="2"/>
  <c r="N866" i="2"/>
  <c r="S866" i="2" s="1"/>
  <c r="O866" i="2"/>
  <c r="N867" i="2"/>
  <c r="S867" i="2" s="1"/>
  <c r="O867" i="2"/>
  <c r="N868" i="2"/>
  <c r="S868" i="2" s="1"/>
  <c r="O868" i="2"/>
  <c r="O869" i="2"/>
  <c r="N870" i="2"/>
  <c r="S870" i="2" s="1"/>
  <c r="O870" i="2"/>
  <c r="N871" i="2"/>
  <c r="S871" i="2" s="1"/>
  <c r="O871" i="2"/>
  <c r="N872" i="2"/>
  <c r="S872" i="2" s="1"/>
  <c r="O872" i="2"/>
  <c r="P872" i="2"/>
  <c r="N873" i="2"/>
  <c r="S873" i="2" s="1"/>
  <c r="O873" i="2"/>
  <c r="N874" i="2"/>
  <c r="S874" i="2" s="1"/>
  <c r="O874" i="2"/>
  <c r="P874" i="2"/>
  <c r="N875" i="2"/>
  <c r="S875" i="2" s="1"/>
  <c r="O875" i="2"/>
  <c r="O876" i="2"/>
  <c r="N877" i="2"/>
  <c r="S877" i="2" s="1"/>
  <c r="O877" i="2"/>
  <c r="O878" i="2"/>
  <c r="P878" i="2"/>
  <c r="N879" i="2"/>
  <c r="S879" i="2" s="1"/>
  <c r="O879" i="2"/>
  <c r="N880" i="2"/>
  <c r="S880" i="2" s="1"/>
  <c r="O880" i="2"/>
  <c r="O881" i="2"/>
  <c r="O882" i="2"/>
  <c r="P882" i="2"/>
  <c r="N883" i="2"/>
  <c r="S883" i="2" s="1"/>
  <c r="O883" i="2"/>
  <c r="P883" i="2"/>
  <c r="N884" i="2"/>
  <c r="S884" i="2" s="1"/>
  <c r="O884" i="2"/>
  <c r="P884" i="2"/>
  <c r="Q884" i="2"/>
  <c r="N885" i="2"/>
  <c r="S885" i="2" s="1"/>
  <c r="O885" i="2"/>
  <c r="P885" i="2"/>
  <c r="N886" i="2"/>
  <c r="S886" i="2" s="1"/>
  <c r="O886" i="2"/>
  <c r="N887" i="2"/>
  <c r="S887" i="2" s="1"/>
  <c r="O887" i="2"/>
  <c r="N888" i="2"/>
  <c r="S888" i="2" s="1"/>
  <c r="O888" i="2"/>
  <c r="N889" i="2"/>
  <c r="S889" i="2" s="1"/>
  <c r="O889" i="2"/>
  <c r="N890" i="2"/>
  <c r="S890" i="2" s="1"/>
  <c r="O890" i="2"/>
  <c r="N891" i="2"/>
  <c r="S891" i="2" s="1"/>
  <c r="O891" i="2"/>
  <c r="N892" i="2"/>
  <c r="S892" i="2" s="1"/>
  <c r="O892" i="2"/>
  <c r="N893" i="2"/>
  <c r="S893" i="2" s="1"/>
  <c r="O893" i="2"/>
  <c r="N894" i="2"/>
  <c r="S894" i="2" s="1"/>
  <c r="O894" i="2"/>
  <c r="N895" i="2"/>
  <c r="S895" i="2" s="1"/>
  <c r="O895" i="2"/>
  <c r="P895" i="2"/>
  <c r="Q895" i="2"/>
  <c r="N896" i="2"/>
  <c r="S896" i="2" s="1"/>
  <c r="O896" i="2"/>
  <c r="N897" i="2"/>
  <c r="S897" i="2" s="1"/>
  <c r="O897" i="2"/>
  <c r="P897" i="2"/>
  <c r="N898" i="2"/>
  <c r="S898" i="2" s="1"/>
  <c r="O898" i="2"/>
  <c r="P898" i="2"/>
  <c r="N899" i="2"/>
  <c r="S899" i="2" s="1"/>
  <c r="O899" i="2"/>
  <c r="N900" i="2"/>
  <c r="S900" i="2" s="1"/>
  <c r="O900" i="2"/>
  <c r="N901" i="2"/>
  <c r="S901" i="2" s="1"/>
  <c r="O901" i="2"/>
  <c r="P901" i="2"/>
  <c r="N902" i="2"/>
  <c r="S902" i="2" s="1"/>
  <c r="O902" i="2"/>
  <c r="N903" i="2"/>
  <c r="S903" i="2" s="1"/>
  <c r="O903" i="2"/>
  <c r="N904" i="2"/>
  <c r="S904" i="2" s="1"/>
  <c r="O904" i="2"/>
  <c r="N905" i="2"/>
  <c r="S905" i="2" s="1"/>
  <c r="O905" i="2"/>
  <c r="N906" i="2"/>
  <c r="S906" i="2" s="1"/>
  <c r="O906" i="2"/>
  <c r="P906" i="2"/>
  <c r="Q906" i="2"/>
  <c r="N908" i="2"/>
  <c r="S908" i="2" s="1"/>
  <c r="O908" i="2"/>
  <c r="O910" i="2"/>
  <c r="N911" i="2"/>
  <c r="S911" i="2" s="1"/>
  <c r="O911" i="2"/>
  <c r="N912" i="2"/>
  <c r="S912" i="2" s="1"/>
  <c r="O912" i="2"/>
  <c r="N915" i="2"/>
  <c r="S915" i="2" s="1"/>
  <c r="O915" i="2"/>
  <c r="N916" i="2"/>
  <c r="S916" i="2" s="1"/>
  <c r="O916" i="2"/>
  <c r="P916" i="2"/>
  <c r="Q916" i="2"/>
  <c r="N917" i="2"/>
  <c r="S917" i="2" s="1"/>
  <c r="O917" i="2"/>
  <c r="N919" i="2"/>
  <c r="S919" i="2" s="1"/>
  <c r="O919" i="2"/>
  <c r="N921" i="2"/>
  <c r="S921" i="2" s="1"/>
  <c r="O921" i="2"/>
  <c r="N922" i="2"/>
  <c r="S922" i="2" s="1"/>
  <c r="O922" i="2"/>
  <c r="N923" i="2"/>
  <c r="S923" i="2" s="1"/>
  <c r="O923" i="2"/>
  <c r="N924" i="2"/>
  <c r="S924" i="2" s="1"/>
  <c r="O924" i="2"/>
  <c r="P924" i="2"/>
  <c r="Q924" i="2"/>
  <c r="N926" i="2"/>
  <c r="S926" i="2" s="1"/>
  <c r="O926" i="2"/>
  <c r="N927" i="2"/>
  <c r="S927" i="2" s="1"/>
  <c r="O927" i="2"/>
  <c r="N928" i="2"/>
  <c r="S928" i="2" s="1"/>
  <c r="O928" i="2"/>
  <c r="P928" i="2"/>
  <c r="Q928" i="2"/>
  <c r="N929" i="2"/>
  <c r="S929" i="2" s="1"/>
  <c r="O929" i="2"/>
  <c r="P929" i="2"/>
  <c r="Q929" i="2"/>
  <c r="N930" i="2"/>
  <c r="S930" i="2" s="1"/>
  <c r="O930" i="2"/>
  <c r="N931" i="2"/>
  <c r="S931" i="2" s="1"/>
  <c r="O931" i="2"/>
  <c r="O932" i="2"/>
  <c r="N933" i="2"/>
  <c r="S933" i="2" s="1"/>
  <c r="O933" i="2"/>
  <c r="N934" i="2"/>
  <c r="S934" i="2" s="1"/>
  <c r="O934" i="2"/>
  <c r="O935" i="2"/>
  <c r="N936" i="2"/>
  <c r="S936" i="2" s="1"/>
  <c r="O936" i="2"/>
  <c r="O937" i="2"/>
  <c r="N938" i="2"/>
  <c r="S938" i="2" s="1"/>
  <c r="O938" i="2"/>
  <c r="N939" i="2"/>
  <c r="S939" i="2" s="1"/>
  <c r="O939" i="2"/>
  <c r="O943" i="2"/>
  <c r="O944" i="2"/>
  <c r="N945" i="2"/>
  <c r="S945" i="2" s="1"/>
  <c r="O945" i="2"/>
  <c r="N946" i="2"/>
  <c r="S946" i="2" s="1"/>
  <c r="O946" i="2"/>
  <c r="N947" i="2"/>
  <c r="S947" i="2" s="1"/>
  <c r="O947" i="2"/>
  <c r="N948" i="2"/>
  <c r="S948" i="2" s="1"/>
  <c r="O948" i="2"/>
  <c r="N949" i="2"/>
  <c r="S949" i="2" s="1"/>
  <c r="O949" i="2"/>
  <c r="O950" i="2"/>
  <c r="O951" i="2"/>
  <c r="N952" i="2"/>
  <c r="S952" i="2" s="1"/>
  <c r="O952" i="2"/>
  <c r="N953" i="2"/>
  <c r="S953" i="2" s="1"/>
  <c r="O953" i="2"/>
  <c r="N955" i="2"/>
  <c r="S955" i="2" s="1"/>
  <c r="O955" i="2"/>
  <c r="N956" i="2"/>
  <c r="S956" i="2" s="1"/>
  <c r="O956" i="2"/>
  <c r="N957" i="2"/>
  <c r="S957" i="2" s="1"/>
  <c r="O957" i="2"/>
  <c r="N958" i="2"/>
  <c r="S958" i="2" s="1"/>
  <c r="O958" i="2"/>
  <c r="O959" i="2"/>
  <c r="O960" i="2"/>
  <c r="N961" i="2"/>
  <c r="S961" i="2" s="1"/>
  <c r="O961" i="2"/>
  <c r="N962" i="2"/>
  <c r="S962" i="2" s="1"/>
  <c r="O962" i="2"/>
  <c r="N963" i="2"/>
  <c r="S963" i="2" s="1"/>
  <c r="O963" i="2"/>
  <c r="N964" i="2"/>
  <c r="S964" i="2" s="1"/>
  <c r="O964" i="2"/>
  <c r="N965" i="2"/>
  <c r="S965" i="2" s="1"/>
  <c r="O965" i="2"/>
  <c r="O966" i="2"/>
  <c r="N967" i="2"/>
  <c r="S967" i="2" s="1"/>
  <c r="O967" i="2"/>
  <c r="N969" i="2"/>
  <c r="S969" i="2" s="1"/>
  <c r="O969" i="2"/>
  <c r="O970" i="2"/>
  <c r="O972" i="2"/>
  <c r="N973" i="2"/>
  <c r="S973" i="2" s="1"/>
  <c r="O973" i="2"/>
  <c r="N974" i="2"/>
  <c r="S974" i="2" s="1"/>
  <c r="O974" i="2"/>
  <c r="N975" i="2"/>
  <c r="S975" i="2" s="1"/>
  <c r="O975" i="2"/>
  <c r="N976" i="2"/>
  <c r="S976" i="2" s="1"/>
  <c r="O976" i="2"/>
  <c r="N977" i="2"/>
  <c r="S977" i="2" s="1"/>
  <c r="O977" i="2"/>
  <c r="N978" i="2"/>
  <c r="S978" i="2" s="1"/>
  <c r="O978" i="2"/>
  <c r="N979" i="2"/>
  <c r="S979" i="2" s="1"/>
  <c r="O979" i="2"/>
  <c r="N981" i="2"/>
  <c r="S981" i="2" s="1"/>
  <c r="O981" i="2"/>
  <c r="N982" i="2"/>
  <c r="S982" i="2" s="1"/>
  <c r="O982" i="2"/>
  <c r="N983" i="2"/>
  <c r="S983" i="2" s="1"/>
  <c r="O983" i="2"/>
  <c r="N984" i="2"/>
  <c r="S984" i="2" s="1"/>
  <c r="O984" i="2"/>
  <c r="O985" i="2"/>
  <c r="N986" i="2"/>
  <c r="S986" i="2" s="1"/>
  <c r="O986" i="2"/>
  <c r="N987" i="2"/>
  <c r="S987" i="2" s="1"/>
  <c r="O987" i="2"/>
  <c r="N989" i="2"/>
  <c r="S989" i="2" s="1"/>
  <c r="O989" i="2"/>
  <c r="N990" i="2"/>
  <c r="S990" i="2" s="1"/>
  <c r="O990" i="2"/>
  <c r="N991" i="2"/>
  <c r="S991" i="2" s="1"/>
  <c r="O991" i="2"/>
  <c r="N992" i="2"/>
  <c r="S992" i="2" s="1"/>
  <c r="O992" i="2"/>
  <c r="N993" i="2"/>
  <c r="S993" i="2" s="1"/>
  <c r="O993" i="2"/>
  <c r="N994" i="2"/>
  <c r="S994" i="2" s="1"/>
  <c r="O994" i="2"/>
  <c r="N995" i="2"/>
  <c r="S995" i="2" s="1"/>
  <c r="O995" i="2"/>
  <c r="N996" i="2"/>
  <c r="S996" i="2" s="1"/>
  <c r="O996" i="2"/>
  <c r="N997" i="2"/>
  <c r="S997" i="2" s="1"/>
  <c r="O997" i="2"/>
  <c r="O998" i="2"/>
  <c r="N999" i="2"/>
  <c r="S999" i="2" s="1"/>
  <c r="O999" i="2"/>
  <c r="N1000" i="2"/>
  <c r="S1000" i="2" s="1"/>
  <c r="O1000" i="2"/>
  <c r="P1000" i="2"/>
  <c r="N1001" i="2"/>
  <c r="S1001" i="2" s="1"/>
  <c r="O1001" i="2"/>
  <c r="N1002" i="2"/>
  <c r="S1002" i="2" s="1"/>
  <c r="O1002" i="2"/>
  <c r="N1004" i="2"/>
  <c r="S1004" i="2" s="1"/>
  <c r="O1004" i="2"/>
  <c r="N1005" i="2"/>
  <c r="S1005" i="2" s="1"/>
  <c r="O1005" i="2"/>
  <c r="N1007" i="2"/>
  <c r="S1007" i="2" s="1"/>
  <c r="O1007" i="2"/>
  <c r="P4" i="2" l="1"/>
  <c r="Q6" i="2"/>
  <c r="H14" i="1" l="1"/>
  <c r="H15" i="1" l="1"/>
  <c r="H18" i="1" s="1"/>
</calcChain>
</file>

<file path=xl/sharedStrings.xml><?xml version="1.0" encoding="utf-8"?>
<sst xmlns="http://schemas.openxmlformats.org/spreadsheetml/2006/main" count="6719" uniqueCount="2402">
  <si>
    <t>ФИО</t>
  </si>
  <si>
    <t>Для резервирования товара требуется 100% предоплата</t>
  </si>
  <si>
    <t>Доставка</t>
  </si>
  <si>
    <t>← выберите способ доставки</t>
  </si>
  <si>
    <t>Общий минимальный заказ: 25 тыс. руб</t>
  </si>
  <si>
    <t>Тара</t>
  </si>
  <si>
    <t>← выберите тару</t>
  </si>
  <si>
    <t>Способ оплаты</t>
  </si>
  <si>
    <t>-</t>
  </si>
  <si>
    <t>← Выберите способ оплаты</t>
  </si>
  <si>
    <t>Получение товара:</t>
  </si>
  <si>
    <t>Количество растений в заказе</t>
  </si>
  <si>
    <t>Сумма за растения</t>
  </si>
  <si>
    <t>Сумма за тару</t>
  </si>
  <si>
    <t>заполняется менеджером</t>
  </si>
  <si>
    <t>Сумма за доставку</t>
  </si>
  <si>
    <t>Тара:</t>
  </si>
  <si>
    <t>Итоговая сумма заказа</t>
  </si>
  <si>
    <r>
      <rPr>
        <b/>
        <sz val="10"/>
        <rFont val="Arial"/>
        <family val="2"/>
        <charset val="204"/>
      </rPr>
      <t xml:space="preserve">· </t>
    </r>
    <r>
      <rPr>
        <sz val="10"/>
        <rFont val="Arial"/>
        <family val="2"/>
        <charset val="204"/>
      </rPr>
      <t>Ящик деревянный (100 х120 x100) - 3000 руб</t>
    </r>
  </si>
  <si>
    <r>
      <rPr>
        <b/>
        <sz val="10"/>
        <color theme="1"/>
        <rFont val="Arial"/>
        <family val="2"/>
        <charset val="204"/>
      </rPr>
      <t>·</t>
    </r>
    <r>
      <rPr>
        <sz val="10"/>
        <color theme="1"/>
        <rFont val="Arial"/>
        <family val="2"/>
        <charset val="204"/>
      </rPr>
      <t xml:space="preserve"> Ящик пластиковый (60х40х23) - 160 руб</t>
    </r>
  </si>
  <si>
    <t>Хвойные растения</t>
  </si>
  <si>
    <t>Многолетние растения, травы, луковичные</t>
  </si>
  <si>
    <t>Лиственные кустарники</t>
  </si>
  <si>
    <t>Азалии и рододендроны</t>
  </si>
  <si>
    <t>Лиственные деревья</t>
  </si>
  <si>
    <t>Плодово-ягодные</t>
  </si>
  <si>
    <t>Розы</t>
  </si>
  <si>
    <t>zakaz@plantmarket.ru</t>
  </si>
  <si>
    <t>Количество растений</t>
  </si>
  <si>
    <t>Род, вид на латинском</t>
  </si>
  <si>
    <t>Род, вид на русском</t>
  </si>
  <si>
    <t>Сорт</t>
  </si>
  <si>
    <t>Упаковка корневой системы</t>
  </si>
  <si>
    <t>Высота, см</t>
  </si>
  <si>
    <t>Ширина</t>
  </si>
  <si>
    <t>Высота штамба, см</t>
  </si>
  <si>
    <t>Цена, ₽</t>
  </si>
  <si>
    <t>Цена, ₽
при заказе 1 набора</t>
  </si>
  <si>
    <t>Цена, ₽
при заказе 2-ух наборов</t>
  </si>
  <si>
    <t>Цена, ₽
при заказе 10-ти наборов</t>
  </si>
  <si>
    <t>Цена, ₽
при заказе 20-ти наборов</t>
  </si>
  <si>
    <t>Заказ, шт</t>
  </si>
  <si>
    <t>Сумма, ₽</t>
  </si>
  <si>
    <t>*</t>
  </si>
  <si>
    <t>Prunus</t>
  </si>
  <si>
    <t>Абрикос</t>
  </si>
  <si>
    <t>C7</t>
  </si>
  <si>
    <t>46-38-11100</t>
  </si>
  <si>
    <t>Водолей</t>
  </si>
  <si>
    <t>46-38-11107</t>
  </si>
  <si>
    <t>Триумф Севера</t>
  </si>
  <si>
    <t>46-38-4515</t>
  </si>
  <si>
    <t>Алыча/Русская слива</t>
  </si>
  <si>
    <t>Гек</t>
  </si>
  <si>
    <t xml:space="preserve">Prunus </t>
  </si>
  <si>
    <t>46-38-2852</t>
  </si>
  <si>
    <t>Найдена</t>
  </si>
  <si>
    <t>C6</t>
  </si>
  <si>
    <t>46-38-2941</t>
  </si>
  <si>
    <t>Скороплодная</t>
  </si>
  <si>
    <t>46-38-9607</t>
  </si>
  <si>
    <t>Aronia</t>
  </si>
  <si>
    <t>Арония</t>
  </si>
  <si>
    <t>Смуглянка</t>
  </si>
  <si>
    <t>C3</t>
  </si>
  <si>
    <t>C4</t>
  </si>
  <si>
    <t>46-38-11188</t>
  </si>
  <si>
    <t>Prunus tomentosa</t>
  </si>
  <si>
    <t>Вишня войлочная</t>
  </si>
  <si>
    <t>Огонек</t>
  </si>
  <si>
    <t>Вишня</t>
  </si>
  <si>
    <t>87-07-3997</t>
  </si>
  <si>
    <t xml:space="preserve">Vaccinium corymbosum </t>
  </si>
  <si>
    <t>Голубика садовая</t>
  </si>
  <si>
    <t>Bluecrop</t>
  </si>
  <si>
    <t>P9</t>
  </si>
  <si>
    <t>59-54-0066</t>
  </si>
  <si>
    <t>Bluegold</t>
  </si>
  <si>
    <t>C1</t>
  </si>
  <si>
    <t>59-56-0032</t>
  </si>
  <si>
    <t>Bonus</t>
  </si>
  <si>
    <t>59-54-0279</t>
  </si>
  <si>
    <t>Brigitta</t>
  </si>
  <si>
    <t>59-06-0025</t>
  </si>
  <si>
    <t>Chandler</t>
  </si>
  <si>
    <t>C1,5</t>
  </si>
  <si>
    <t>59-06-0027</t>
  </si>
  <si>
    <t>Darrow</t>
  </si>
  <si>
    <t>87-07-4007</t>
  </si>
  <si>
    <t>Duke</t>
  </si>
  <si>
    <t>59-56-0027</t>
  </si>
  <si>
    <t>Nelson</t>
  </si>
  <si>
    <t>P8</t>
  </si>
  <si>
    <t>Pyrus</t>
  </si>
  <si>
    <t>Груша</t>
  </si>
  <si>
    <t>Аллегро</t>
  </si>
  <si>
    <t>46-38-9451</t>
  </si>
  <si>
    <t xml:space="preserve">Pyrus </t>
  </si>
  <si>
    <t>Велеса</t>
  </si>
  <si>
    <t>46-38-7802</t>
  </si>
  <si>
    <t>Прибалтийская маслянистая</t>
  </si>
  <si>
    <t>46-38-7721</t>
  </si>
  <si>
    <t>Русская красавица</t>
  </si>
  <si>
    <t>46-38-7722</t>
  </si>
  <si>
    <t>Скороспелка из Мичуринска</t>
  </si>
  <si>
    <t>46-38-11172</t>
  </si>
  <si>
    <t>Эсмеральда</t>
  </si>
  <si>
    <t>46-38-11173</t>
  </si>
  <si>
    <t>Январская</t>
  </si>
  <si>
    <t>46-38-11174</t>
  </si>
  <si>
    <t>Duk</t>
  </si>
  <si>
    <t>Дюк</t>
  </si>
  <si>
    <t>Факел</t>
  </si>
  <si>
    <t>46-38-2951</t>
  </si>
  <si>
    <t>Rubus fruticosus</t>
  </si>
  <si>
    <t>Ежевика кустистая</t>
  </si>
  <si>
    <t>Thornfree</t>
  </si>
  <si>
    <t>46-38-11175</t>
  </si>
  <si>
    <t>Rubus </t>
  </si>
  <si>
    <t>Ежевика</t>
  </si>
  <si>
    <t>Техас</t>
  </si>
  <si>
    <t>46-38-11078</t>
  </si>
  <si>
    <t>Lonicera caerulea</t>
  </si>
  <si>
    <t>Жимолость съедобная</t>
  </si>
  <si>
    <t>Бакчарская</t>
  </si>
  <si>
    <t>46-38-11072</t>
  </si>
  <si>
    <t>Бакчарский Великан</t>
  </si>
  <si>
    <t>46-38-11080</t>
  </si>
  <si>
    <t>Васюганская</t>
  </si>
  <si>
    <t>46-38-11077</t>
  </si>
  <si>
    <t>Восторг</t>
  </si>
  <si>
    <t>46-38-11081</t>
  </si>
  <si>
    <t>Гордость Бакчара</t>
  </si>
  <si>
    <t>46-38-11075</t>
  </si>
  <si>
    <t>Диана</t>
  </si>
  <si>
    <t>46-38-11073</t>
  </si>
  <si>
    <t>Длинноплодная</t>
  </si>
  <si>
    <t>46-38-11076</t>
  </si>
  <si>
    <t>Стрежевчанка</t>
  </si>
  <si>
    <t>46-38-11176</t>
  </si>
  <si>
    <t xml:space="preserve">Lonicera caerulea </t>
  </si>
  <si>
    <t>Трое друзей</t>
  </si>
  <si>
    <t>46-38-11074</t>
  </si>
  <si>
    <t>Югана</t>
  </si>
  <si>
    <t>46-38-11083</t>
  </si>
  <si>
    <t>46-38-7373</t>
  </si>
  <si>
    <t>Lonicera</t>
  </si>
  <si>
    <t>Жимолость</t>
  </si>
  <si>
    <t>Гирлянда</t>
  </si>
  <si>
    <t>46-38-7374</t>
  </si>
  <si>
    <t>Голубое веретено</t>
  </si>
  <si>
    <t>46-38-7683</t>
  </si>
  <si>
    <t>Зимородок</t>
  </si>
  <si>
    <t>46-38-2026</t>
  </si>
  <si>
    <t>Лазурная</t>
  </si>
  <si>
    <t>40-60 </t>
  </si>
  <si>
    <t>46-38-5888</t>
  </si>
  <si>
    <t>Синяя Птица</t>
  </si>
  <si>
    <t>46-38-7376</t>
  </si>
  <si>
    <t>Темная ночь</t>
  </si>
  <si>
    <t>46-38-9433</t>
  </si>
  <si>
    <t xml:space="preserve">Fragaria/Pineberry ananassa </t>
  </si>
  <si>
    <t>Земляника садовая</t>
  </si>
  <si>
    <t>Aprica</t>
  </si>
  <si>
    <t>46-38-4973</t>
  </si>
  <si>
    <t>Christine</t>
  </si>
  <si>
    <t>46-38-7947</t>
  </si>
  <si>
    <t>Clery</t>
  </si>
  <si>
    <t>46-38-9430</t>
  </si>
  <si>
    <t>Dahli</t>
  </si>
  <si>
    <t>46-38-9432</t>
  </si>
  <si>
    <t>Dely</t>
  </si>
  <si>
    <t>46-38-10136</t>
  </si>
  <si>
    <t>Elegance</t>
  </si>
  <si>
    <t>46-38-10137</t>
  </si>
  <si>
    <t>Favori</t>
  </si>
  <si>
    <t>46-38-10138</t>
  </si>
  <si>
    <t>Fe 1711</t>
  </si>
  <si>
    <t>46-38-4979</t>
  </si>
  <si>
    <t>Florence</t>
  </si>
  <si>
    <t>46-38-10139</t>
  </si>
  <si>
    <t>Joly</t>
  </si>
  <si>
    <t>46-38-9426</t>
  </si>
  <si>
    <t>Limalexia</t>
  </si>
  <si>
    <t>46-38-9434</t>
  </si>
  <si>
    <t>Lycia</t>
  </si>
  <si>
    <t>46-38-6476</t>
  </si>
  <si>
    <t>Malling Centenary</t>
  </si>
  <si>
    <t>46-38-10140</t>
  </si>
  <si>
    <t>Manon des Fraises</t>
  </si>
  <si>
    <t>46-38-4987</t>
  </si>
  <si>
    <t>Roxana</t>
  </si>
  <si>
    <t>46-38-10142</t>
  </si>
  <si>
    <t>Scala</t>
  </si>
  <si>
    <t>46-38-10143</t>
  </si>
  <si>
    <t>Sibilla</t>
  </si>
  <si>
    <t>46-38-6491</t>
  </si>
  <si>
    <t>Talia</t>
  </si>
  <si>
    <t>46-38-9425</t>
  </si>
  <si>
    <t>Verdi</t>
  </si>
  <si>
    <t>46-38-9614</t>
  </si>
  <si>
    <t>Ribes</t>
  </si>
  <si>
    <t>Йошта</t>
  </si>
  <si>
    <t>46-38-11177</t>
  </si>
  <si>
    <t>Viburnum opulus</t>
  </si>
  <si>
    <t>Калина обыкновенная</t>
  </si>
  <si>
    <t>Аккорд</t>
  </si>
  <si>
    <t>Гранатовый браслет</t>
  </si>
  <si>
    <t>46-38-11179</t>
  </si>
  <si>
    <t>Красная гроздь</t>
  </si>
  <si>
    <t>46-38-11180</t>
  </si>
  <si>
    <t>Луч</t>
  </si>
  <si>
    <t>46-38-11181</t>
  </si>
  <si>
    <t>Элексир</t>
  </si>
  <si>
    <t xml:space="preserve">Ribes uva-crispa </t>
  </si>
  <si>
    <t>Крыжовник обыкновенный</t>
  </si>
  <si>
    <t>46-38-5837</t>
  </si>
  <si>
    <t>Ribes uva-crispa</t>
  </si>
  <si>
    <t>Грушенька</t>
  </si>
  <si>
    <t>46-303-0016</t>
  </si>
  <si>
    <t>Командор</t>
  </si>
  <si>
    <t>46-38-2055</t>
  </si>
  <si>
    <t>Консул</t>
  </si>
  <si>
    <t>46-38-8657</t>
  </si>
  <si>
    <t>Краснославянский</t>
  </si>
  <si>
    <t>46-38-4545</t>
  </si>
  <si>
    <t>Малахит</t>
  </si>
  <si>
    <t>Садко</t>
  </si>
  <si>
    <t>46-38-7380</t>
  </si>
  <si>
    <t>46-38-7381</t>
  </si>
  <si>
    <t>Сливочный</t>
  </si>
  <si>
    <t>46-38-11062</t>
  </si>
  <si>
    <t>Черномор</t>
  </si>
  <si>
    <t>46-38-8645</t>
  </si>
  <si>
    <t>46-38-11063</t>
  </si>
  <si>
    <t>Юбиляр</t>
  </si>
  <si>
    <t>46-38-8646</t>
  </si>
  <si>
    <t>46-38-11184</t>
  </si>
  <si>
    <t>Rubus everbearing</t>
  </si>
  <si>
    <t>Малина ремонтантная</t>
  </si>
  <si>
    <t>Красная гвардия</t>
  </si>
  <si>
    <t>Hippophae rhamnoides</t>
  </si>
  <si>
    <t>Облепиха крушиновидная</t>
  </si>
  <si>
    <t>Sorbus aucupari</t>
  </si>
  <si>
    <t>Рябина обыкновенная</t>
  </si>
  <si>
    <t>Гранатная</t>
  </si>
  <si>
    <t>Солнечная</t>
  </si>
  <si>
    <t>46-38-5932</t>
  </si>
  <si>
    <t>Титан</t>
  </si>
  <si>
    <t>Шервотер Сидлинг</t>
  </si>
  <si>
    <t>Слива</t>
  </si>
  <si>
    <t>46-38-4130</t>
  </si>
  <si>
    <t>Волжская красавица</t>
  </si>
  <si>
    <t>46-38-4542</t>
  </si>
  <si>
    <t>Конфетная</t>
  </si>
  <si>
    <t>46-38-4534</t>
  </si>
  <si>
    <t>Утро</t>
  </si>
  <si>
    <t xml:space="preserve">Ribes niveum </t>
  </si>
  <si>
    <t>Смородина белая</t>
  </si>
  <si>
    <t>46-303-0036</t>
  </si>
  <si>
    <t xml:space="preserve">Ribes rubrum </t>
  </si>
  <si>
    <t>Смородина красная</t>
  </si>
  <si>
    <t>Голландская розовая</t>
  </si>
  <si>
    <t>46-38-11066</t>
  </si>
  <si>
    <t>Ribes rubrum</t>
  </si>
  <si>
    <t>Джонкер Ван Тетс</t>
  </si>
  <si>
    <t>46-38-6624</t>
  </si>
  <si>
    <t>46-38-11067</t>
  </si>
  <si>
    <t>Натали</t>
  </si>
  <si>
    <t>46-38-6625</t>
  </si>
  <si>
    <t>46-303-0084</t>
  </si>
  <si>
    <t>Розовый Жемчуг</t>
  </si>
  <si>
    <t>46-38-6626</t>
  </si>
  <si>
    <t xml:space="preserve">Ribes nigrum </t>
  </si>
  <si>
    <t>Смородина черная</t>
  </si>
  <si>
    <t>Багира</t>
  </si>
  <si>
    <t>46-38-5872</t>
  </si>
  <si>
    <t>Ribes nigrum</t>
  </si>
  <si>
    <t>Белорусская раняя</t>
  </si>
  <si>
    <t>46-38-6400</t>
  </si>
  <si>
    <t>Вологда</t>
  </si>
  <si>
    <t>C2</t>
  </si>
  <si>
    <t>46-303-0040</t>
  </si>
  <si>
    <t>Загадка</t>
  </si>
  <si>
    <t>46-303-0041</t>
  </si>
  <si>
    <t>Зелёная дымка</t>
  </si>
  <si>
    <t>46-38-11071</t>
  </si>
  <si>
    <t>Киевская Сюита</t>
  </si>
  <si>
    <t>46-38-8662</t>
  </si>
  <si>
    <t>46-38-2029</t>
  </si>
  <si>
    <t>Лентяй</t>
  </si>
  <si>
    <t>40-60</t>
  </si>
  <si>
    <t>46-38-8522</t>
  </si>
  <si>
    <t>Маленький принц</t>
  </si>
  <si>
    <t>46-38-11069</t>
  </si>
  <si>
    <t>Орловская серенада</t>
  </si>
  <si>
    <t>46-38-8663</t>
  </si>
  <si>
    <t>46-38-11068</t>
  </si>
  <si>
    <t>Орловский вальс</t>
  </si>
  <si>
    <t>46-38-8664</t>
  </si>
  <si>
    <t>46-38-6675</t>
  </si>
  <si>
    <t>Пигмей</t>
  </si>
  <si>
    <t>46-303-0043</t>
  </si>
  <si>
    <t>Россиянка</t>
  </si>
  <si>
    <t>46-303-0044</t>
  </si>
  <si>
    <t>Сеянец голубки</t>
  </si>
  <si>
    <t>46-38-11070</t>
  </si>
  <si>
    <t>Сибилла</t>
  </si>
  <si>
    <t>46-38-8665</t>
  </si>
  <si>
    <t>46-38-11202</t>
  </si>
  <si>
    <t>Чернавка</t>
  </si>
  <si>
    <t>46-303-0046</t>
  </si>
  <si>
    <t>Черный жемчуг</t>
  </si>
  <si>
    <t>46-38-11209</t>
  </si>
  <si>
    <t>Malus</t>
  </si>
  <si>
    <t>Яблоня</t>
  </si>
  <si>
    <t>Августа</t>
  </si>
  <si>
    <t>46-38-9264</t>
  </si>
  <si>
    <t>Антоновка</t>
  </si>
  <si>
    <t>46-38-9265</t>
  </si>
  <si>
    <t>Антоновка десертная</t>
  </si>
  <si>
    <t>46-38-11211</t>
  </si>
  <si>
    <t>Антоновка золотая</t>
  </si>
  <si>
    <t>46-38-7417</t>
  </si>
  <si>
    <t>Белый налив</t>
  </si>
  <si>
    <t>46-38-7796</t>
  </si>
  <si>
    <t xml:space="preserve">Malus </t>
  </si>
  <si>
    <t>Беркутовское</t>
  </si>
  <si>
    <t>46-38-7845</t>
  </si>
  <si>
    <t>Диалог</t>
  </si>
  <si>
    <t>46-38-7422</t>
  </si>
  <si>
    <t>Жигулевское</t>
  </si>
  <si>
    <t>46-38-11212</t>
  </si>
  <si>
    <t>Коричное новое</t>
  </si>
  <si>
    <t>46-38-7792</t>
  </si>
  <si>
    <t>Мантет</t>
  </si>
  <si>
    <t>46-38-11213</t>
  </si>
  <si>
    <t>Марат Бусурин</t>
  </si>
  <si>
    <t>46-38-7428</t>
  </si>
  <si>
    <t>Орлинка</t>
  </si>
  <si>
    <t>46-38-7797</t>
  </si>
  <si>
    <t>Подарок Графского</t>
  </si>
  <si>
    <t>46-38-11215</t>
  </si>
  <si>
    <t>Розочка</t>
  </si>
  <si>
    <t>46-38-11216</t>
  </si>
  <si>
    <t>Сабрина</t>
  </si>
  <si>
    <t>46-38-7835</t>
  </si>
  <si>
    <t>Свежесть</t>
  </si>
  <si>
    <t>46-38-7843</t>
  </si>
  <si>
    <t>Штрейфлинг</t>
  </si>
  <si>
    <t>46-38-7793</t>
  </si>
  <si>
    <t>59-20-0182</t>
  </si>
  <si>
    <t xml:space="preserve">Picea pungens </t>
  </si>
  <si>
    <t>Ель колючая</t>
  </si>
  <si>
    <t>Glauca</t>
  </si>
  <si>
    <t>40-50</t>
  </si>
  <si>
    <t>87-108-0008</t>
  </si>
  <si>
    <t>Glauca Globosa</t>
  </si>
  <si>
    <t>C25</t>
  </si>
  <si>
    <t>Pa90</t>
  </si>
  <si>
    <t>C10</t>
  </si>
  <si>
    <t>80-100</t>
  </si>
  <si>
    <t>C7,5</t>
  </si>
  <si>
    <t>25-30</t>
  </si>
  <si>
    <t/>
  </si>
  <si>
    <t xml:space="preserve">Picea abies </t>
  </si>
  <si>
    <t>Ель обыкновенная</t>
  </si>
  <si>
    <t>Nidiformis</t>
  </si>
  <si>
    <t>25-35</t>
  </si>
  <si>
    <t>87-31-0309</t>
  </si>
  <si>
    <t xml:space="preserve">Picea omorika </t>
  </si>
  <si>
    <t>Ель сербская</t>
  </si>
  <si>
    <t>Nana</t>
  </si>
  <si>
    <t>C5</t>
  </si>
  <si>
    <t>20-25</t>
  </si>
  <si>
    <t>30-40</t>
  </si>
  <si>
    <t>59-62-0112</t>
  </si>
  <si>
    <t xml:space="preserve">Picea glauca </t>
  </si>
  <si>
    <t>Ель сизая/канадская</t>
  </si>
  <si>
    <t>Alberta Globe</t>
  </si>
  <si>
    <t>20-40</t>
  </si>
  <si>
    <t>54-07-0141</t>
  </si>
  <si>
    <t>Conica</t>
  </si>
  <si>
    <t>59-04-0073</t>
  </si>
  <si>
    <t>Sander's Blue</t>
  </si>
  <si>
    <t>20-30</t>
  </si>
  <si>
    <t xml:space="preserve">Picea sitchensis </t>
  </si>
  <si>
    <t>Ель ситхинская</t>
  </si>
  <si>
    <t>Aurea</t>
  </si>
  <si>
    <t>50-60</t>
  </si>
  <si>
    <t>59-62-0098</t>
  </si>
  <si>
    <t xml:space="preserve">Chamaecyparis pisifera </t>
  </si>
  <si>
    <t>Кипарисовик горохоплодный</t>
  </si>
  <si>
    <t>Sungold</t>
  </si>
  <si>
    <t>20-60</t>
  </si>
  <si>
    <t>59-62-0130</t>
  </si>
  <si>
    <t>Chamaecyparis obtusa</t>
  </si>
  <si>
    <t>Кипарисовик туполистный</t>
  </si>
  <si>
    <t>Nana Gracilis</t>
  </si>
  <si>
    <t>120-140</t>
  </si>
  <si>
    <t>Juniperus horizontalis</t>
  </si>
  <si>
    <t>Можжевельник горизонтальный</t>
  </si>
  <si>
    <t>Andorra Compact</t>
  </si>
  <si>
    <t xml:space="preserve">Juniperus horizontalis </t>
  </si>
  <si>
    <t>59-28-0192</t>
  </si>
  <si>
    <t>Prince of Wales</t>
  </si>
  <si>
    <t>59-04-0076</t>
  </si>
  <si>
    <t xml:space="preserve">Juniperus sabina </t>
  </si>
  <si>
    <t>Можжевельник казацкий</t>
  </si>
  <si>
    <t>Rockery Gem</t>
  </si>
  <si>
    <t>50-70</t>
  </si>
  <si>
    <t>87-102-0084</t>
  </si>
  <si>
    <t xml:space="preserve">Juniperus chinensis </t>
  </si>
  <si>
    <t>Можжевельник китайский</t>
  </si>
  <si>
    <t>Blue Alps</t>
  </si>
  <si>
    <t>35-40</t>
  </si>
  <si>
    <t>59-20-0116</t>
  </si>
  <si>
    <t>Kuriwao Gold</t>
  </si>
  <si>
    <t>30-50</t>
  </si>
  <si>
    <t>59-28-1500</t>
  </si>
  <si>
    <t xml:space="preserve">Juniperus procumbens </t>
  </si>
  <si>
    <t>Можжевельник лежачий</t>
  </si>
  <si>
    <t>54-07-0264</t>
  </si>
  <si>
    <t xml:space="preserve">Juniperus communis </t>
  </si>
  <si>
    <t>Можжевельник обыкновенный</t>
  </si>
  <si>
    <t>Green Carpet</t>
  </si>
  <si>
    <t>59-28-1489</t>
  </si>
  <si>
    <t>Suecica</t>
  </si>
  <si>
    <t>59-62-0102</t>
  </si>
  <si>
    <t xml:space="preserve">Juniperus conferta </t>
  </si>
  <si>
    <t>Можжевельник прибрежный</t>
  </si>
  <si>
    <t>Blue Pacific</t>
  </si>
  <si>
    <t>Juniperus scopulorum</t>
  </si>
  <si>
    <t>Можжевельник скальный</t>
  </si>
  <si>
    <t>Blue Arrow</t>
  </si>
  <si>
    <t>54-05-0050</t>
  </si>
  <si>
    <t xml:space="preserve">Juniperus scopulorum </t>
  </si>
  <si>
    <t>70-80</t>
  </si>
  <si>
    <t>54-05-0206</t>
  </si>
  <si>
    <t>Moonglow</t>
  </si>
  <si>
    <t xml:space="preserve">Juniperus pfitzeriana </t>
  </si>
  <si>
    <t>Можжевельник средний</t>
  </si>
  <si>
    <t>59-23-4560</t>
  </si>
  <si>
    <t>Mint Julep</t>
  </si>
  <si>
    <t>Mordigan Gold</t>
  </si>
  <si>
    <t>C12</t>
  </si>
  <si>
    <t>54-07-0316</t>
  </si>
  <si>
    <t>Juniperus pfitzeriana</t>
  </si>
  <si>
    <t>Old Gold</t>
  </si>
  <si>
    <t>59-23-3712</t>
  </si>
  <si>
    <t>59-20-1092</t>
  </si>
  <si>
    <t>Pfitzeriana Aurea</t>
  </si>
  <si>
    <t xml:space="preserve">Juniperus squamata </t>
  </si>
  <si>
    <t>Можжевельник чешуйчатый</t>
  </si>
  <si>
    <t>Blue Carpet</t>
  </si>
  <si>
    <t>54-07-0317</t>
  </si>
  <si>
    <t>Juniperus squamata</t>
  </si>
  <si>
    <t>Blue Star</t>
  </si>
  <si>
    <t>10-15</t>
  </si>
  <si>
    <t>59-04-0078</t>
  </si>
  <si>
    <t>Holger</t>
  </si>
  <si>
    <t>59-62-0131</t>
  </si>
  <si>
    <t>59-22-0698</t>
  </si>
  <si>
    <t>Hunnetorp</t>
  </si>
  <si>
    <t>Пихта корейская</t>
  </si>
  <si>
    <t xml:space="preserve">Abies koreana </t>
  </si>
  <si>
    <t>Silberlocke</t>
  </si>
  <si>
    <t>59-32-7870</t>
  </si>
  <si>
    <t>C5/7,5</t>
  </si>
  <si>
    <t>87-31-0190</t>
  </si>
  <si>
    <t xml:space="preserve">Pinus strobus </t>
  </si>
  <si>
    <t>Сосна веймутова</t>
  </si>
  <si>
    <t>Blue Shag</t>
  </si>
  <si>
    <t>87-31-0311</t>
  </si>
  <si>
    <t>30+</t>
  </si>
  <si>
    <t>87-31-0272</t>
  </si>
  <si>
    <t>Macopin</t>
  </si>
  <si>
    <t>87-31-0052</t>
  </si>
  <si>
    <t>Radiata</t>
  </si>
  <si>
    <t>87-31-0028</t>
  </si>
  <si>
    <t>87-31-0316</t>
  </si>
  <si>
    <t>87-07-1020</t>
  </si>
  <si>
    <t xml:space="preserve">Pinus heldreichii </t>
  </si>
  <si>
    <t>Сосна гельдрейха</t>
  </si>
  <si>
    <t>Compact Gem</t>
  </si>
  <si>
    <t>87-31-0306</t>
  </si>
  <si>
    <t xml:space="preserve">Pinus mugo </t>
  </si>
  <si>
    <t>Сосна горная</t>
  </si>
  <si>
    <t>Carsten</t>
  </si>
  <si>
    <t>87-31-0317</t>
  </si>
  <si>
    <t>Golden Glow</t>
  </si>
  <si>
    <t>59-23-3770</t>
  </si>
  <si>
    <t>Mops</t>
  </si>
  <si>
    <t>15-20</t>
  </si>
  <si>
    <t>59-23-4843</t>
  </si>
  <si>
    <t>Mugo</t>
  </si>
  <si>
    <t>C1,5/2</t>
  </si>
  <si>
    <t>10-20</t>
  </si>
  <si>
    <t>59-23-2861</t>
  </si>
  <si>
    <t>87-102-0103</t>
  </si>
  <si>
    <t>Pumilio</t>
  </si>
  <si>
    <t>54-07-0319</t>
  </si>
  <si>
    <t>Pinus mugo</t>
  </si>
  <si>
    <t>59-32-7858</t>
  </si>
  <si>
    <t>Varella</t>
  </si>
  <si>
    <t xml:space="preserve">Pinus nigra </t>
  </si>
  <si>
    <t>Сосна черная</t>
  </si>
  <si>
    <t>59-04-0083</t>
  </si>
  <si>
    <t>Green Tower</t>
  </si>
  <si>
    <t>87-07-0688</t>
  </si>
  <si>
    <t>Oregon Green</t>
  </si>
  <si>
    <t>59-61-0036</t>
  </si>
  <si>
    <t xml:space="preserve">Thuja occidentalis </t>
  </si>
  <si>
    <t>Туя западная</t>
  </si>
  <si>
    <t>C2,5</t>
  </si>
  <si>
    <t>87-102-0078</t>
  </si>
  <si>
    <t>Brabant</t>
  </si>
  <si>
    <t>50-55</t>
  </si>
  <si>
    <t>54-05-0003</t>
  </si>
  <si>
    <t>60-80</t>
  </si>
  <si>
    <t>Thuja occidentalis</t>
  </si>
  <si>
    <t>Danica</t>
  </si>
  <si>
    <t>87-01-0007</t>
  </si>
  <si>
    <t>Globosa</t>
  </si>
  <si>
    <t>59-23-4995</t>
  </si>
  <si>
    <t>Golden Globe</t>
  </si>
  <si>
    <t>Golden Smaragd</t>
  </si>
  <si>
    <t>C4/5</t>
  </si>
  <si>
    <t>60-70</t>
  </si>
  <si>
    <t>59-13-0667</t>
  </si>
  <si>
    <t>Golden Tuffet</t>
  </si>
  <si>
    <t>RB/C15</t>
  </si>
  <si>
    <t>54-05-0074</t>
  </si>
  <si>
    <t>Mirjam</t>
  </si>
  <si>
    <t>59-04-0085</t>
  </si>
  <si>
    <t>59-28-0283</t>
  </si>
  <si>
    <t>Mr Bowling Ball</t>
  </si>
  <si>
    <t>59-28-1462</t>
  </si>
  <si>
    <t>Rheingold</t>
  </si>
  <si>
    <t>59-20-0460</t>
  </si>
  <si>
    <t>Salland</t>
  </si>
  <si>
    <t>87-102-0080</t>
  </si>
  <si>
    <t>Smaragd</t>
  </si>
  <si>
    <t>30-45</t>
  </si>
  <si>
    <t>54-07-0322</t>
  </si>
  <si>
    <t>54-07-0095</t>
  </si>
  <si>
    <t>100-120</t>
  </si>
  <si>
    <t>54-05-0033</t>
  </si>
  <si>
    <t>59-23-0605</t>
  </si>
  <si>
    <t>RB/C26/35</t>
  </si>
  <si>
    <t>54-07-0074</t>
  </si>
  <si>
    <t>Teddy</t>
  </si>
  <si>
    <t>54-07-0323</t>
  </si>
  <si>
    <t>54-07-0016</t>
  </si>
  <si>
    <t>Tiny Tim</t>
  </si>
  <si>
    <t>Woodwardii</t>
  </si>
  <si>
    <t>46-38-3859</t>
  </si>
  <si>
    <t xml:space="preserve">Berberis vulgaris </t>
  </si>
  <si>
    <t>Барбарис обыкновенный</t>
  </si>
  <si>
    <t xml:space="preserve">Berberis thunbergii </t>
  </si>
  <si>
    <t>Барбарис тунберга</t>
  </si>
  <si>
    <t>59-20-1085</t>
  </si>
  <si>
    <t>Atropurpurea Nana</t>
  </si>
  <si>
    <t>59-28-0581</t>
  </si>
  <si>
    <t>Bagatelle</t>
  </si>
  <si>
    <t>59-20-0499</t>
  </si>
  <si>
    <t>Coronita</t>
  </si>
  <si>
    <t>59-22-0097</t>
  </si>
  <si>
    <t>Dart's Red Lady</t>
  </si>
  <si>
    <t>59-20-1088</t>
  </si>
  <si>
    <t>59-23-3884</t>
  </si>
  <si>
    <t>59-22-0107</t>
  </si>
  <si>
    <t>Harlequin</t>
  </si>
  <si>
    <t>59-23-0239</t>
  </si>
  <si>
    <t>Maria</t>
  </si>
  <si>
    <t>59-23-1307</t>
  </si>
  <si>
    <t>Orange Rocket</t>
  </si>
  <si>
    <t>59-20-1095</t>
  </si>
  <si>
    <t>Red Dream</t>
  </si>
  <si>
    <t>59-32-0343</t>
  </si>
  <si>
    <t>Rose Glow</t>
  </si>
  <si>
    <t>59-20-0031</t>
  </si>
  <si>
    <t>Silver Beauty</t>
  </si>
  <si>
    <t>59-22-0131</t>
  </si>
  <si>
    <t>Silver Pillar</t>
  </si>
  <si>
    <t>59-28-0612</t>
  </si>
  <si>
    <t>Sunsation</t>
  </si>
  <si>
    <t>46-38-0009</t>
  </si>
  <si>
    <t>59-28-1330</t>
  </si>
  <si>
    <t xml:space="preserve">Euonymus alatus </t>
  </si>
  <si>
    <t>Бересклет крылатый</t>
  </si>
  <si>
    <t>Fireball</t>
  </si>
  <si>
    <t>46-38-4102</t>
  </si>
  <si>
    <t xml:space="preserve">Vitis/Parthenocissus quinquefolia </t>
  </si>
  <si>
    <t>Виноград девичий</t>
  </si>
  <si>
    <t xml:space="preserve">Hydrangea paniculata </t>
  </si>
  <si>
    <t>Гортензия метельчатая</t>
  </si>
  <si>
    <t>46-38-5923</t>
  </si>
  <si>
    <t>Cotton Cream</t>
  </si>
  <si>
    <t>87-07-9410</t>
  </si>
  <si>
    <t>Fraise Melba</t>
  </si>
  <si>
    <t>46-38-9700</t>
  </si>
  <si>
    <t>Infinity</t>
  </si>
  <si>
    <t>46-38-0076</t>
  </si>
  <si>
    <t>Kyushu</t>
  </si>
  <si>
    <t>46-38-0077</t>
  </si>
  <si>
    <t>Limelight</t>
  </si>
  <si>
    <t>46-38-7261</t>
  </si>
  <si>
    <t>Little Passion</t>
  </si>
  <si>
    <t>46-38-2669</t>
  </si>
  <si>
    <t>Magical Fire</t>
  </si>
  <si>
    <t>Pink Diamond</t>
  </si>
  <si>
    <t>46-38-7610</t>
  </si>
  <si>
    <t>Silver Dollar</t>
  </si>
  <si>
    <t>Strawberry blossom</t>
  </si>
  <si>
    <t>46-38-5411</t>
  </si>
  <si>
    <t>Summer Love</t>
  </si>
  <si>
    <t>46-38-5419</t>
  </si>
  <si>
    <t>Summer snow</t>
  </si>
  <si>
    <t>46-38-2671</t>
  </si>
  <si>
    <t>Sundae Fraise</t>
  </si>
  <si>
    <t>46-38-7255</t>
  </si>
  <si>
    <t>Touch of pink</t>
  </si>
  <si>
    <t>46-38-0073</t>
  </si>
  <si>
    <t>Vanille Fraise</t>
  </si>
  <si>
    <t>46-38-6535</t>
  </si>
  <si>
    <t>46-38-1044</t>
  </si>
  <si>
    <t xml:space="preserve">Cornus alba </t>
  </si>
  <si>
    <t>Дерен белый</t>
  </si>
  <si>
    <t>Gouchaultii</t>
  </si>
  <si>
    <t>46-38-7149</t>
  </si>
  <si>
    <t>Kesselringii</t>
  </si>
  <si>
    <t>46-38-7150</t>
  </si>
  <si>
    <t xml:space="preserve">Cornus stolonifera </t>
  </si>
  <si>
    <t>Дерен отпрысковый</t>
  </si>
  <si>
    <t>Flaviramea</t>
  </si>
  <si>
    <t>46-38-0098</t>
  </si>
  <si>
    <t xml:space="preserve">Lonicera tatarica </t>
  </si>
  <si>
    <t>Жимолость татарская</t>
  </si>
  <si>
    <t>87-07-2622</t>
  </si>
  <si>
    <t xml:space="preserve">Lonicera pileata </t>
  </si>
  <si>
    <t>Жимолость шапочная</t>
  </si>
  <si>
    <t>46-38-1401</t>
  </si>
  <si>
    <t xml:space="preserve">Viburnum opulus </t>
  </si>
  <si>
    <t>Roseum</t>
  </si>
  <si>
    <t>46-38-0188</t>
  </si>
  <si>
    <t>46-38-1373</t>
  </si>
  <si>
    <t xml:space="preserve">Cotoneaster lucidus </t>
  </si>
  <si>
    <t>Кизильник блестящий</t>
  </si>
  <si>
    <t>46-38-1658</t>
  </si>
  <si>
    <t xml:space="preserve">Potentilla fruticosa </t>
  </si>
  <si>
    <t>Лапчатка кустарниковая</t>
  </si>
  <si>
    <t>Abbotswood</t>
  </si>
  <si>
    <t>46-38-7274</t>
  </si>
  <si>
    <t>Goldfinger</t>
  </si>
  <si>
    <t>46-38-0982</t>
  </si>
  <si>
    <t xml:space="preserve">Physocarpus opulifolius </t>
  </si>
  <si>
    <t>Пузыреплодник калинолистный</t>
  </si>
  <si>
    <t>Dart's Gold</t>
  </si>
  <si>
    <t>46-41-0529</t>
  </si>
  <si>
    <t>Nugget</t>
  </si>
  <si>
    <t>46-38-0987</t>
  </si>
  <si>
    <t>46-38-9644</t>
  </si>
  <si>
    <t xml:space="preserve">Syringa hyacinthiflora </t>
  </si>
  <si>
    <t>Сирень гиацинтовая</t>
  </si>
  <si>
    <t>Buffon</t>
  </si>
  <si>
    <t>46-38-9670</t>
  </si>
  <si>
    <t xml:space="preserve">Syringa vulgaris </t>
  </si>
  <si>
    <t>Сирень обыкновенная</t>
  </si>
  <si>
    <t>Ami Schott</t>
  </si>
  <si>
    <t>46-38-8517/1</t>
  </si>
  <si>
    <t>Beauty of Moscow</t>
  </si>
  <si>
    <t>46-38-9643</t>
  </si>
  <si>
    <t>Bogdan Khmelnitsky</t>
  </si>
  <si>
    <t>46-38-9647</t>
  </si>
  <si>
    <t>Charles Joly</t>
  </si>
  <si>
    <t>59-54-0667</t>
  </si>
  <si>
    <t>46-38-9668</t>
  </si>
  <si>
    <t>Charles Souchet</t>
  </si>
  <si>
    <t>46-38-8516/1</t>
  </si>
  <si>
    <t>Den Pobedy</t>
  </si>
  <si>
    <t>46-38-9648</t>
  </si>
  <si>
    <t>Marshal Biruzov</t>
  </si>
  <si>
    <t>46-38-9646</t>
  </si>
  <si>
    <t>Marshal Malinovsky</t>
  </si>
  <si>
    <t>46-38-9666</t>
  </si>
  <si>
    <t>Montaigne</t>
  </si>
  <si>
    <t>46-38-9665</t>
  </si>
  <si>
    <t>Olya</t>
  </si>
  <si>
    <t>59-54-0664</t>
  </si>
  <si>
    <t>Pamyat o Vavilove</t>
  </si>
  <si>
    <t>59-54-0665</t>
  </si>
  <si>
    <t>46-38-9662</t>
  </si>
  <si>
    <t>Pavlinka</t>
  </si>
  <si>
    <t>46-38-9659</t>
  </si>
  <si>
    <t>Sovetskaya Arktika</t>
  </si>
  <si>
    <t>46-38-9645</t>
  </si>
  <si>
    <t>Vecherny Zvon</t>
  </si>
  <si>
    <t>46-38-0242</t>
  </si>
  <si>
    <t>46-38-3014/1</t>
  </si>
  <si>
    <t xml:space="preserve">Ribes alpinum </t>
  </si>
  <si>
    <t>Смородина альпийская</t>
  </si>
  <si>
    <t>46-306-0001</t>
  </si>
  <si>
    <t xml:space="preserve">Symphoricarpos albus </t>
  </si>
  <si>
    <t>Снежноягодник белый</t>
  </si>
  <si>
    <t xml:space="preserve">Symphoricarpos doorenbosii </t>
  </si>
  <si>
    <t>Снежноягодник доренбоза</t>
  </si>
  <si>
    <t>Magic Berry</t>
  </si>
  <si>
    <t>46-38-3016/1</t>
  </si>
  <si>
    <t xml:space="preserve">Spiraea betulifolia </t>
  </si>
  <si>
    <t>Спирея березолистная</t>
  </si>
  <si>
    <t>Tor</t>
  </si>
  <si>
    <t>46-38-0251</t>
  </si>
  <si>
    <t xml:space="preserve">Spiraea vanhouttei </t>
  </si>
  <si>
    <t>Спирея Вангутта</t>
  </si>
  <si>
    <t>46-38-6241</t>
  </si>
  <si>
    <t xml:space="preserve">Spiraea densiflora </t>
  </si>
  <si>
    <t>Спирея густоцветковая</t>
  </si>
  <si>
    <t>46-30-0021</t>
  </si>
  <si>
    <t xml:space="preserve">Spiraea salicifolia </t>
  </si>
  <si>
    <t>Спирея иволистная</t>
  </si>
  <si>
    <t>alba</t>
  </si>
  <si>
    <t>C2/3</t>
  </si>
  <si>
    <t xml:space="preserve">Spiraea nipponica </t>
  </si>
  <si>
    <t>Спирея ниппонская</t>
  </si>
  <si>
    <t>Snowmound</t>
  </si>
  <si>
    <t>46-38-8156</t>
  </si>
  <si>
    <t xml:space="preserve">Spiraea cinerea </t>
  </si>
  <si>
    <t>Спирея серая</t>
  </si>
  <si>
    <t>Grefsheim</t>
  </si>
  <si>
    <t>46-38-0257</t>
  </si>
  <si>
    <t xml:space="preserve">Spiraea japonica </t>
  </si>
  <si>
    <t>Спирея японская</t>
  </si>
  <si>
    <t>Anthony Waterer</t>
  </si>
  <si>
    <t>46-03-3097</t>
  </si>
  <si>
    <t>Firelight</t>
  </si>
  <si>
    <t>46-38-2406</t>
  </si>
  <si>
    <t>Froebelii</t>
  </si>
  <si>
    <t>46-38-2807</t>
  </si>
  <si>
    <t>Genpei</t>
  </si>
  <si>
    <t>Goldflame</t>
  </si>
  <si>
    <t>Goldmound</t>
  </si>
  <si>
    <t>Little Princess</t>
  </si>
  <si>
    <t>46-38-0830</t>
  </si>
  <si>
    <t xml:space="preserve">Philadelphus coronarius </t>
  </si>
  <si>
    <t>Чубушник венечный</t>
  </si>
  <si>
    <t>46-38-4101</t>
  </si>
  <si>
    <t xml:space="preserve">Philadelphus virginalis </t>
  </si>
  <si>
    <t>Чубушник виргинский</t>
  </si>
  <si>
    <t>Virginal</t>
  </si>
  <si>
    <t xml:space="preserve">Philadelphus lemoinei </t>
  </si>
  <si>
    <t>Чубушник лемуана</t>
  </si>
  <si>
    <t xml:space="preserve">Philadelphus </t>
  </si>
  <si>
    <t>Чубушник</t>
  </si>
  <si>
    <t>46-38-9335</t>
  </si>
  <si>
    <t xml:space="preserve">Caragana arborescens </t>
  </si>
  <si>
    <t>Карагана/Акация древовидная</t>
  </si>
  <si>
    <t>46-38-7920</t>
  </si>
  <si>
    <t xml:space="preserve">Tilia cordata </t>
  </si>
  <si>
    <t>Липа мелколистная</t>
  </si>
  <si>
    <t>59-28-1717</t>
  </si>
  <si>
    <t xml:space="preserve">Magnolia </t>
  </si>
  <si>
    <t>Магнолия</t>
  </si>
  <si>
    <t>Genie</t>
  </si>
  <si>
    <t>46-38-9728</t>
  </si>
  <si>
    <t xml:space="preserve">Prunus padus </t>
  </si>
  <si>
    <t>Черемуха обыкновенная</t>
  </si>
  <si>
    <t>46-38-9469</t>
  </si>
  <si>
    <t xml:space="preserve">Allium </t>
  </si>
  <si>
    <t>Аллиум/Лук/Черемша</t>
  </si>
  <si>
    <t>Шнитт</t>
  </si>
  <si>
    <t>46-38-5456</t>
  </si>
  <si>
    <t xml:space="preserve">Astilba arendsii </t>
  </si>
  <si>
    <t>Астильба арендса</t>
  </si>
  <si>
    <t>Amethyst</t>
  </si>
  <si>
    <t xml:space="preserve">Astilba chinensis </t>
  </si>
  <si>
    <t>Астильба китайская</t>
  </si>
  <si>
    <t>46-38-5457</t>
  </si>
  <si>
    <t xml:space="preserve">Astilba japonica </t>
  </si>
  <si>
    <t>Астильба японская</t>
  </si>
  <si>
    <t>Deutschland</t>
  </si>
  <si>
    <t>46-38-5732</t>
  </si>
  <si>
    <t>Europa</t>
  </si>
  <si>
    <t xml:space="preserve">Aster alpinus </t>
  </si>
  <si>
    <t>Астра альпийская</t>
  </si>
  <si>
    <t>46-38-5482</t>
  </si>
  <si>
    <t>Wargrave Pink</t>
  </si>
  <si>
    <t>46-38-5485</t>
  </si>
  <si>
    <t xml:space="preserve">Aster dumosus </t>
  </si>
  <si>
    <t>Астра бордюрная</t>
  </si>
  <si>
    <t>Jenny</t>
  </si>
  <si>
    <t xml:space="preserve">Aster </t>
  </si>
  <si>
    <t>Астра</t>
  </si>
  <si>
    <t>Anneke</t>
  </si>
  <si>
    <t>46-38-5963</t>
  </si>
  <si>
    <t>Kassel</t>
  </si>
  <si>
    <t>46-38-9863</t>
  </si>
  <si>
    <t xml:space="preserve">Heuchera hybrida </t>
  </si>
  <si>
    <t>Гейхера гибридная</t>
  </si>
  <si>
    <t>Apple Crisp</t>
  </si>
  <si>
    <t>46-38-6228</t>
  </si>
  <si>
    <t xml:space="preserve">Heuchera micrantha </t>
  </si>
  <si>
    <t>Гейхера мелкоцветковая</t>
  </si>
  <si>
    <t>Palace Purple</t>
  </si>
  <si>
    <t xml:space="preserve">Heuchera </t>
  </si>
  <si>
    <t>Гейхера</t>
  </si>
  <si>
    <t>46-38-8309</t>
  </si>
  <si>
    <t>Berry Smoothie</t>
  </si>
  <si>
    <t>46-38-5510</t>
  </si>
  <si>
    <t>Can Can</t>
  </si>
  <si>
    <t>46-38-9491</t>
  </si>
  <si>
    <t>Circus</t>
  </si>
  <si>
    <t xml:space="preserve">Heucherella </t>
  </si>
  <si>
    <t>Гейхерелла</t>
  </si>
  <si>
    <t>46-38-8875</t>
  </si>
  <si>
    <t>Golden Zebra</t>
  </si>
  <si>
    <t>46-38-2289</t>
  </si>
  <si>
    <t>Happy Trails</t>
  </si>
  <si>
    <t>46-38-3798</t>
  </si>
  <si>
    <t xml:space="preserve">Imperаta </t>
  </si>
  <si>
    <t>Императа</t>
  </si>
  <si>
    <t>Red Baron</t>
  </si>
  <si>
    <t xml:space="preserve">Iris sibirica </t>
  </si>
  <si>
    <t>Ирис сибирский</t>
  </si>
  <si>
    <t>Concord Crush</t>
  </si>
  <si>
    <t>46-38-5554</t>
  </si>
  <si>
    <t>Gull's Wing</t>
  </si>
  <si>
    <t>46-38-7012</t>
  </si>
  <si>
    <t xml:space="preserve">Elymus arenarius </t>
  </si>
  <si>
    <t>Колосняк песчаный</t>
  </si>
  <si>
    <t>46-38-7856</t>
  </si>
  <si>
    <t xml:space="preserve">Sanguisorba officinalis </t>
  </si>
  <si>
    <t>Кровохлебка лекарственная</t>
  </si>
  <si>
    <t>Tanna</t>
  </si>
  <si>
    <t>46-38-7018</t>
  </si>
  <si>
    <t xml:space="preserve">Polygonatum multiflorum </t>
  </si>
  <si>
    <t>Купена многоцветковая</t>
  </si>
  <si>
    <t>46-38-7514</t>
  </si>
  <si>
    <t xml:space="preserve">Hemerocallis </t>
  </si>
  <si>
    <t>Лилейник</t>
  </si>
  <si>
    <t>Aten</t>
  </si>
  <si>
    <t>46-38-5569</t>
  </si>
  <si>
    <t>Autumn Red</t>
  </si>
  <si>
    <t>46-38-6522</t>
  </si>
  <si>
    <t>Bela Lugosi</t>
  </si>
  <si>
    <t>46-38-7517</t>
  </si>
  <si>
    <t>Black Emanuelle</t>
  </si>
  <si>
    <t>46-38-5571</t>
  </si>
  <si>
    <t>Bonanza</t>
  </si>
  <si>
    <t>46-38-9470</t>
  </si>
  <si>
    <t>Double Yellow</t>
  </si>
  <si>
    <t>46-38-7033</t>
  </si>
  <si>
    <t>Ed Murray</t>
  </si>
  <si>
    <t>46-38-7535</t>
  </si>
  <si>
    <t>Elegant Candy</t>
  </si>
  <si>
    <t>46-38-9480</t>
  </si>
  <si>
    <t>Final Touch</t>
  </si>
  <si>
    <t>46-38-5575</t>
  </si>
  <si>
    <t>Frans Hals</t>
  </si>
  <si>
    <t>46-38-7035</t>
  </si>
  <si>
    <t>Ice Carnival</t>
  </si>
  <si>
    <t>46-38-5576</t>
  </si>
  <si>
    <t>Indian Paintbrush</t>
  </si>
  <si>
    <t>46-38-7036</t>
  </si>
  <si>
    <t>Lavender Deal</t>
  </si>
  <si>
    <t>46-38-7052</t>
  </si>
  <si>
    <t>Little Business</t>
  </si>
  <si>
    <t>46-38-7039</t>
  </si>
  <si>
    <t>Mary Todd</t>
  </si>
  <si>
    <t>46-38-5581</t>
  </si>
  <si>
    <t>Moses Fire</t>
  </si>
  <si>
    <t>46-38-5583</t>
  </si>
  <si>
    <t>Pardon Me</t>
  </si>
  <si>
    <t>46-38-9471</t>
  </si>
  <si>
    <t>Rosy Returns</t>
  </si>
  <si>
    <t>46-38-5584</t>
  </si>
  <si>
    <t>Strawberry Candy</t>
  </si>
  <si>
    <t>46-38-7045</t>
  </si>
  <si>
    <t>Sue Rothbauer</t>
  </si>
  <si>
    <t>46-38-7047</t>
  </si>
  <si>
    <t>Sweet Hot Chocolate</t>
  </si>
  <si>
    <t>46-38-7057</t>
  </si>
  <si>
    <t xml:space="preserve">Deschampsia cespitosa </t>
  </si>
  <si>
    <t>Луговик дернистый</t>
  </si>
  <si>
    <t>Tautrager</t>
  </si>
  <si>
    <t>46-38-5956</t>
  </si>
  <si>
    <t xml:space="preserve">Alchemilla mollis </t>
  </si>
  <si>
    <t>Манжетка мягкая</t>
  </si>
  <si>
    <t>Robustica</t>
  </si>
  <si>
    <t>46-38-7061</t>
  </si>
  <si>
    <t xml:space="preserve">Miscanthus sinensis </t>
  </si>
  <si>
    <t>Мискантус китайский</t>
  </si>
  <si>
    <t>Silberfeder</t>
  </si>
  <si>
    <t>46-38-9526</t>
  </si>
  <si>
    <t xml:space="preserve">Molinia caerulea </t>
  </si>
  <si>
    <t>Молиния голубая</t>
  </si>
  <si>
    <t>Heidebraut</t>
  </si>
  <si>
    <t>46-38-6064</t>
  </si>
  <si>
    <t xml:space="preserve">Leucanthemum superbum </t>
  </si>
  <si>
    <t>Нивяник великолепный</t>
  </si>
  <si>
    <t>Aglaia</t>
  </si>
  <si>
    <t>87-07-8033</t>
  </si>
  <si>
    <t xml:space="preserve">Carex comans </t>
  </si>
  <si>
    <t>Осока власовидная</t>
  </si>
  <si>
    <t>Bronco</t>
  </si>
  <si>
    <t>P12</t>
  </si>
  <si>
    <t>46-38-4620</t>
  </si>
  <si>
    <t xml:space="preserve">Carex morrowii </t>
  </si>
  <si>
    <t>Осока Морроу</t>
  </si>
  <si>
    <t>Variegata Compacta</t>
  </si>
  <si>
    <t xml:space="preserve">Sedum </t>
  </si>
  <si>
    <t>Очиток</t>
  </si>
  <si>
    <t>46-38-0922</t>
  </si>
  <si>
    <t>Matrona</t>
  </si>
  <si>
    <t>46-38-9539</t>
  </si>
  <si>
    <t xml:space="preserve">Paeonia </t>
  </si>
  <si>
    <t>Пион</t>
  </si>
  <si>
    <t>Alexander Fleming</t>
  </si>
  <si>
    <t xml:space="preserve">Panicum virgatum </t>
  </si>
  <si>
    <t>Просо прутиевидное</t>
  </si>
  <si>
    <t>Rotstrahlbusch</t>
  </si>
  <si>
    <t>46-38-9553</t>
  </si>
  <si>
    <t xml:space="preserve">Tradescantia andersoniana </t>
  </si>
  <si>
    <t>Традесканция Андерсона</t>
  </si>
  <si>
    <t>Little White Doll</t>
  </si>
  <si>
    <t xml:space="preserve">Tradescantia </t>
  </si>
  <si>
    <t>Традесканция</t>
  </si>
  <si>
    <t>46-38-5653</t>
  </si>
  <si>
    <t xml:space="preserve">Hosta undulata </t>
  </si>
  <si>
    <t>Хоста волнистая</t>
  </si>
  <si>
    <t>Albomarginata</t>
  </si>
  <si>
    <t>46-38-8557</t>
  </si>
  <si>
    <t xml:space="preserve">Hosta sieboldiana </t>
  </si>
  <si>
    <t>Хоста зибольда</t>
  </si>
  <si>
    <t>Snowstorm</t>
  </si>
  <si>
    <t>46-38-7132</t>
  </si>
  <si>
    <t xml:space="preserve">Hosta fortunei </t>
  </si>
  <si>
    <t>Хоста Форчуна</t>
  </si>
  <si>
    <t>Aureomarginata</t>
  </si>
  <si>
    <t>46-38-0450</t>
  </si>
  <si>
    <t xml:space="preserve">Hosta </t>
  </si>
  <si>
    <t>Хоста</t>
  </si>
  <si>
    <t>Big Daddy</t>
  </si>
  <si>
    <t>46-38-5636</t>
  </si>
  <si>
    <t>Bressingham Blue</t>
  </si>
  <si>
    <t>46-38-5644</t>
  </si>
  <si>
    <t>Gold Standard</t>
  </si>
  <si>
    <t>46-38-5646</t>
  </si>
  <si>
    <t>Hyacinthina</t>
  </si>
  <si>
    <t>46-38-7120</t>
  </si>
  <si>
    <t>Rainforest Sunrise</t>
  </si>
  <si>
    <t>46-38-5652</t>
  </si>
  <si>
    <t>Twilight</t>
  </si>
  <si>
    <t>46-38-5656</t>
  </si>
  <si>
    <t>Wide Brim</t>
  </si>
  <si>
    <t>46-38-8284</t>
  </si>
  <si>
    <t xml:space="preserve">Deshampsia caespitosa </t>
  </si>
  <si>
    <t>Щучка дернистая</t>
  </si>
  <si>
    <t>Goldschleier</t>
  </si>
  <si>
    <t xml:space="preserve">Rhododendron AK </t>
  </si>
  <si>
    <t>Азалия/Рододендрон AK</t>
  </si>
  <si>
    <t>59-54-0308</t>
  </si>
  <si>
    <t xml:space="preserve">Rhododendron AM </t>
  </si>
  <si>
    <t>Азалия/Рододендрон AM</t>
  </si>
  <si>
    <t>Parkfeuer</t>
  </si>
  <si>
    <t>59-54-0658</t>
  </si>
  <si>
    <t xml:space="preserve">Rhododendron hybrida </t>
  </si>
  <si>
    <t>Азалия/Рододендрон гибридный</t>
  </si>
  <si>
    <t>Calsap</t>
  </si>
  <si>
    <t>59-54-0158</t>
  </si>
  <si>
    <t>Helsinki University</t>
  </si>
  <si>
    <t>C15</t>
  </si>
  <si>
    <t>59-54-0683</t>
  </si>
  <si>
    <t>Nabucco</t>
  </si>
  <si>
    <t>59-54-0314</t>
  </si>
  <si>
    <t xml:space="preserve">Rhododendron viscosum </t>
  </si>
  <si>
    <t>Азалия/Рододендрон клейкий (листопадный)</t>
  </si>
  <si>
    <t>Chanel</t>
  </si>
  <si>
    <t>59-54-0500</t>
  </si>
  <si>
    <t xml:space="preserve">Rhododendron </t>
  </si>
  <si>
    <t>Азалия/Рододендрон</t>
  </si>
  <si>
    <t>46-38-2176</t>
  </si>
  <si>
    <t xml:space="preserve">Rose rugosa </t>
  </si>
  <si>
    <t>Роза морщинистая</t>
  </si>
  <si>
    <t>Alba</t>
  </si>
  <si>
    <t>46-38-9193</t>
  </si>
  <si>
    <t>Blanc Double de Coubert</t>
  </si>
  <si>
    <t>46-38-9238</t>
  </si>
  <si>
    <t>Rubra</t>
  </si>
  <si>
    <t>46-38-0831</t>
  </si>
  <si>
    <t>46-38-9156</t>
  </si>
  <si>
    <t xml:space="preserve">Rose moss </t>
  </si>
  <si>
    <t>Роза моховая</t>
  </si>
  <si>
    <t>Blanche Moreau</t>
  </si>
  <si>
    <t>46-38-7184</t>
  </si>
  <si>
    <t xml:space="preserve">Rose hybrid tea </t>
  </si>
  <si>
    <t>Роза чайно-гибридная</t>
  </si>
  <si>
    <t>Alain Souchon</t>
  </si>
  <si>
    <t>46-38-7209</t>
  </si>
  <si>
    <t>Double Delight</t>
  </si>
  <si>
    <t>46-38-7164</t>
  </si>
  <si>
    <t>Kronenburg</t>
  </si>
  <si>
    <t>46-38-7163</t>
  </si>
  <si>
    <t>Laetitia Casta</t>
  </si>
  <si>
    <t>46-38-9006</t>
  </si>
  <si>
    <t>Marchenkonigin</t>
  </si>
  <si>
    <t>87-07-9599</t>
  </si>
  <si>
    <t xml:space="preserve">Rose </t>
  </si>
  <si>
    <t>Роза</t>
  </si>
  <si>
    <t>Fairy Dance</t>
  </si>
  <si>
    <t>87-07-3489</t>
  </si>
  <si>
    <t>Rote The Fairy</t>
  </si>
  <si>
    <t>59-28-0996</t>
  </si>
  <si>
    <t>The Fairy</t>
  </si>
  <si>
    <t>87-07-3492</t>
  </si>
  <si>
    <t>White Fairy</t>
  </si>
  <si>
    <t xml:space="preserve">              Московская обл., Каширский район, дер. Барабаново</t>
  </si>
  <si>
    <t>➭</t>
  </si>
  <si>
    <t>посадка 2022</t>
  </si>
  <si>
    <t>* Плодовые, выделенные синим шрифтом - свежая посадка весны 2022 года, ориентировочный срок полного укоренения 01.07.2022</t>
  </si>
  <si>
    <t xml:space="preserve"> Нажмите для перехода в категорию:</t>
  </si>
  <si>
    <t>59-20-0392</t>
  </si>
  <si>
    <t>Бересклет европейский</t>
  </si>
  <si>
    <t>Euonymus europaeus</t>
  </si>
  <si>
    <t>59-04-0089</t>
  </si>
  <si>
    <t xml:space="preserve">Rhododendron catawbiense </t>
  </si>
  <si>
    <t>Азалия/Рододендрон катевбинский</t>
  </si>
  <si>
    <t>87-07-1049</t>
  </si>
  <si>
    <t>Roseum Elegans</t>
  </si>
  <si>
    <t>P13</t>
  </si>
  <si>
    <t>Amoenum</t>
  </si>
  <si>
    <t>87-07-3243</t>
  </si>
  <si>
    <t>Denise Blue</t>
  </si>
  <si>
    <t>Sweetheart</t>
  </si>
  <si>
    <t>87-07-3998</t>
  </si>
  <si>
    <t>87-07-4004</t>
  </si>
  <si>
    <t>87-07-0738</t>
  </si>
  <si>
    <t>87-07-10373</t>
  </si>
  <si>
    <t>59-23-4409</t>
  </si>
  <si>
    <t>59-23-4580</t>
  </si>
  <si>
    <t>59-23-4827</t>
  </si>
  <si>
    <t>59-23-4577</t>
  </si>
  <si>
    <t>59-23-4825</t>
  </si>
  <si>
    <t>87-72-0249</t>
  </si>
  <si>
    <t>87-102-0023</t>
  </si>
  <si>
    <t>59-23-4817</t>
  </si>
  <si>
    <t>59-23-4556</t>
  </si>
  <si>
    <t>59-23-4404</t>
  </si>
  <si>
    <t>54-07-0062</t>
  </si>
  <si>
    <t>59-23-1570</t>
  </si>
  <si>
    <t>54-05-0096</t>
  </si>
  <si>
    <t>59-23-1897</t>
  </si>
  <si>
    <t>59-32-7871</t>
  </si>
  <si>
    <t>59-23-4814</t>
  </si>
  <si>
    <t>59-23-4812</t>
  </si>
  <si>
    <t>59-23-2768</t>
  </si>
  <si>
    <t>59-20-1091</t>
  </si>
  <si>
    <t>87-102-0039</t>
  </si>
  <si>
    <t>59-23-3667</t>
  </si>
  <si>
    <t>59-23-2785</t>
  </si>
  <si>
    <t>59-23-4571</t>
  </si>
  <si>
    <t>87-31-0318</t>
  </si>
  <si>
    <t>59-04-0080</t>
  </si>
  <si>
    <t>87-31-0128</t>
  </si>
  <si>
    <t>54-07-0324</t>
  </si>
  <si>
    <t>59-23-4844</t>
  </si>
  <si>
    <t>87-31-0148</t>
  </si>
  <si>
    <t>59-23-4846</t>
  </si>
  <si>
    <t>59-23-4850</t>
  </si>
  <si>
    <t>59-62-0133</t>
  </si>
  <si>
    <t>59-23-4474</t>
  </si>
  <si>
    <t>59-13-0656</t>
  </si>
  <si>
    <t>59-23-3833</t>
  </si>
  <si>
    <t>59-23-5019</t>
  </si>
  <si>
    <t>54-07-0011</t>
  </si>
  <si>
    <t>54-05-0076</t>
  </si>
  <si>
    <t>46-38-4112</t>
  </si>
  <si>
    <t>54-07-0015</t>
  </si>
  <si>
    <t>59-20-0013</t>
  </si>
  <si>
    <t>59-23-2964</t>
  </si>
  <si>
    <t>59-23-0617</t>
  </si>
  <si>
    <t>59-23-2966</t>
  </si>
  <si>
    <t>59-23-4871</t>
  </si>
  <si>
    <t>87-07-10437</t>
  </si>
  <si>
    <t>59-20-1099</t>
  </si>
  <si>
    <t>59-23-5000</t>
  </si>
  <si>
    <t>59-62-0004</t>
  </si>
  <si>
    <t>59-23-4624</t>
  </si>
  <si>
    <t>46-38-3806</t>
  </si>
  <si>
    <t>46-38-5347</t>
  </si>
  <si>
    <t>46-303-0052</t>
  </si>
  <si>
    <t>46-38-6533</t>
  </si>
  <si>
    <t>46-38-7146</t>
  </si>
  <si>
    <t>59-23-2377</t>
  </si>
  <si>
    <t>46-02-2002</t>
  </si>
  <si>
    <t>59-62-0013</t>
  </si>
  <si>
    <t>46-38-9622</t>
  </si>
  <si>
    <t>46-02-1653</t>
  </si>
  <si>
    <t>46-38-7613</t>
  </si>
  <si>
    <t>59-03-0253</t>
  </si>
  <si>
    <t>46-38-7938</t>
  </si>
  <si>
    <t>46-38-3642</t>
  </si>
  <si>
    <t>46-38-7614</t>
  </si>
  <si>
    <t>46-38-7273</t>
  </si>
  <si>
    <t>46-03-3089</t>
  </si>
  <si>
    <t>46-02-2006</t>
  </si>
  <si>
    <t>46-38-7847</t>
  </si>
  <si>
    <t>46-38-1043</t>
  </si>
  <si>
    <t>46-38-7151</t>
  </si>
  <si>
    <t>46-38-7990</t>
  </si>
  <si>
    <t>46-38-4225</t>
  </si>
  <si>
    <t>46-38-9633</t>
  </si>
  <si>
    <t>46-38-9634</t>
  </si>
  <si>
    <t>46-38-9635</t>
  </si>
  <si>
    <t>46-38-2711</t>
  </si>
  <si>
    <t>46-38-6763</t>
  </si>
  <si>
    <t>46-38-7623</t>
  </si>
  <si>
    <t>46-38-9660</t>
  </si>
  <si>
    <t>46-38-9654</t>
  </si>
  <si>
    <t>46-38-9664</t>
  </si>
  <si>
    <t>46-38-9672</t>
  </si>
  <si>
    <t>46-38-9663</t>
  </si>
  <si>
    <t>46-38-9655</t>
  </si>
  <si>
    <t>46-38-8519</t>
  </si>
  <si>
    <t>46-38-9671</t>
  </si>
  <si>
    <t>59-23-4890</t>
  </si>
  <si>
    <t>46-38-3014</t>
  </si>
  <si>
    <t>46-38-0299</t>
  </si>
  <si>
    <t>46-38-9237</t>
  </si>
  <si>
    <t>46-38-2805</t>
  </si>
  <si>
    <t>46-38-7626</t>
  </si>
  <si>
    <t>59-03-1327</t>
  </si>
  <si>
    <t>46-41-0678</t>
  </si>
  <si>
    <t>46-03-3063</t>
  </si>
  <si>
    <t>46-03-3095</t>
  </si>
  <si>
    <t>46-38-7996</t>
  </si>
  <si>
    <t>46-38-1010</t>
  </si>
  <si>
    <t>46-38-1423</t>
  </si>
  <si>
    <t>46-38-9630</t>
  </si>
  <si>
    <t>46-03-3096</t>
  </si>
  <si>
    <t>46-38-7323</t>
  </si>
  <si>
    <t>46-38-7628</t>
  </si>
  <si>
    <t>46-03-2565</t>
  </si>
  <si>
    <t>59-62-0025</t>
  </si>
  <si>
    <t>46-38-0303</t>
  </si>
  <si>
    <t>46-38-4455</t>
  </si>
  <si>
    <t>59-03-0124</t>
  </si>
  <si>
    <t>87-27-0028</t>
  </si>
  <si>
    <t>87-27-0061</t>
  </si>
  <si>
    <t>59-23-4946</t>
  </si>
  <si>
    <t>59-23-5008</t>
  </si>
  <si>
    <t>46-38-7621</t>
  </si>
  <si>
    <t>87-27-0003</t>
  </si>
  <si>
    <t>87-27-0613</t>
  </si>
  <si>
    <t>87-27-0049</t>
  </si>
  <si>
    <t>87-27-0306</t>
  </si>
  <si>
    <t>87-27-0671</t>
  </si>
  <si>
    <t>46-38-0990</t>
  </si>
  <si>
    <t>46-38-6969</t>
  </si>
  <si>
    <t>46-38-5470</t>
  </si>
  <si>
    <t>46-38-5471</t>
  </si>
  <si>
    <t>46-38-5475</t>
  </si>
  <si>
    <t>46-38-5459</t>
  </si>
  <si>
    <t>46-38-4050</t>
  </si>
  <si>
    <t>46-38-5493</t>
  </si>
  <si>
    <t>46-38-7851</t>
  </si>
  <si>
    <t>46-38-5519</t>
  </si>
  <si>
    <t>46-38-9383</t>
  </si>
  <si>
    <t>46-38-5536</t>
  </si>
  <si>
    <t>59-23-4252</t>
  </si>
  <si>
    <t>46-38-5553/1</t>
  </si>
  <si>
    <t>46-38-9513</t>
  </si>
  <si>
    <t>46-38-7855</t>
  </si>
  <si>
    <t>46-38-4006</t>
  </si>
  <si>
    <t>46-38-7023</t>
  </si>
  <si>
    <t>46-38-7515</t>
  </si>
  <si>
    <t>46-38-7024</t>
  </si>
  <si>
    <t>46-38-7518</t>
  </si>
  <si>
    <t>46-38-7026</t>
  </si>
  <si>
    <t>46-38-7524</t>
  </si>
  <si>
    <t>46-38-6005</t>
  </si>
  <si>
    <t>46-38-7030</t>
  </si>
  <si>
    <t>46-38-7027</t>
  </si>
  <si>
    <t>46-38-7028</t>
  </si>
  <si>
    <t>46-38-7527</t>
  </si>
  <si>
    <t>46-38-6010</t>
  </si>
  <si>
    <t>46-38-7031</t>
  </si>
  <si>
    <t>46-38-6011</t>
  </si>
  <si>
    <t>46-38-5573</t>
  </si>
  <si>
    <t>46-38-7032</t>
  </si>
  <si>
    <t>46-38-0908</t>
  </si>
  <si>
    <t>46-38-7051</t>
  </si>
  <si>
    <t>46-38-7532</t>
  </si>
  <si>
    <t>46-38-7533</t>
  </si>
  <si>
    <t>46-38-7534</t>
  </si>
  <si>
    <t>46-38-6017</t>
  </si>
  <si>
    <t>46-38-7537</t>
  </si>
  <si>
    <t>46-38-7034</t>
  </si>
  <si>
    <t>46-38-7547</t>
  </si>
  <si>
    <t>46-38-7548</t>
  </si>
  <si>
    <t>46-38-7551</t>
  </si>
  <si>
    <t>46-38-7552</t>
  </si>
  <si>
    <t>46-38-7554</t>
  </si>
  <si>
    <t>46-38-7559</t>
  </si>
  <si>
    <t>46-38-5577</t>
  </si>
  <si>
    <t>46-38-7037</t>
  </si>
  <si>
    <t>46-38-7053</t>
  </si>
  <si>
    <t>46-38-7569</t>
  </si>
  <si>
    <t>46-38-7040</t>
  </si>
  <si>
    <t>46-38-5582</t>
  </si>
  <si>
    <t>46-38-7571</t>
  </si>
  <si>
    <t>46-38-7572</t>
  </si>
  <si>
    <t>46-38-7041</t>
  </si>
  <si>
    <t>46-38-7042</t>
  </si>
  <si>
    <t>46-38-7054</t>
  </si>
  <si>
    <t>46-38-7055</t>
  </si>
  <si>
    <t>46-38-7580</t>
  </si>
  <si>
    <t>46-38-7581</t>
  </si>
  <si>
    <t>46-38-7586</t>
  </si>
  <si>
    <t>46-38-7593</t>
  </si>
  <si>
    <t>46-38-7048</t>
  </si>
  <si>
    <t>46-38-7049</t>
  </si>
  <si>
    <t>46-38-9529</t>
  </si>
  <si>
    <t>46-38-7067</t>
  </si>
  <si>
    <t>46-38-1001</t>
  </si>
  <si>
    <t>46-38-7079</t>
  </si>
  <si>
    <t>87-07-0784</t>
  </si>
  <si>
    <t>87-07-7387</t>
  </si>
  <si>
    <t>87-07-7388</t>
  </si>
  <si>
    <t>87-07-7241</t>
  </si>
  <si>
    <t>87-07-7389</t>
  </si>
  <si>
    <t>46-38-7087</t>
  </si>
  <si>
    <t>46-38-9547</t>
  </si>
  <si>
    <t>46-38-7095</t>
  </si>
  <si>
    <t>46-38-7100</t>
  </si>
  <si>
    <t>46-38-5660</t>
  </si>
  <si>
    <t>46-38-8558</t>
  </si>
  <si>
    <t>46-38-5662</t>
  </si>
  <si>
    <t>46-38-7126</t>
  </si>
  <si>
    <t>46-38-5634</t>
  </si>
  <si>
    <t>46-38-5645</t>
  </si>
  <si>
    <t>46-38-6549</t>
  </si>
  <si>
    <t>46-38-7119</t>
  </si>
  <si>
    <t>46-38-7122</t>
  </si>
  <si>
    <t>46-38-5651</t>
  </si>
  <si>
    <t>87-07-6892</t>
  </si>
  <si>
    <t>87-103-0193</t>
  </si>
  <si>
    <t>87-103-0142</t>
  </si>
  <si>
    <t>87-07-7455</t>
  </si>
  <si>
    <t>59-54-0026</t>
  </si>
  <si>
    <t>87-07-3306</t>
  </si>
  <si>
    <t>87-07-9614</t>
  </si>
  <si>
    <t>59-54-0301</t>
  </si>
  <si>
    <t>87-07-3296</t>
  </si>
  <si>
    <t>46-38-9465</t>
  </si>
  <si>
    <t>46-38-7343</t>
  </si>
  <si>
    <t>46-38-9211</t>
  </si>
  <si>
    <t>46-38-11091</t>
  </si>
  <si>
    <t>46-38-9216</t>
  </si>
  <si>
    <t>46-38-5235</t>
  </si>
  <si>
    <t>46-38-4091</t>
  </si>
  <si>
    <t>46-38-7690</t>
  </si>
  <si>
    <t>46-38-7816</t>
  </si>
  <si>
    <t>46-38-11128</t>
  </si>
  <si>
    <t>46-38-11129</t>
  </si>
  <si>
    <t>46-38-11127</t>
  </si>
  <si>
    <t>46-303-0039</t>
  </si>
  <si>
    <t>46-38-1371/1</t>
  </si>
  <si>
    <t>46-38-2029/1</t>
  </si>
  <si>
    <t>46-38-6641</t>
  </si>
  <si>
    <t>46-38-9194</t>
  </si>
  <si>
    <t>46-38-7984</t>
  </si>
  <si>
    <t>46-38-9195</t>
  </si>
  <si>
    <t>46-38-11208</t>
  </si>
  <si>
    <t>46-38-11207</t>
  </si>
  <si>
    <t>46-38-7983</t>
  </si>
  <si>
    <t>46-38-7206</t>
  </si>
  <si>
    <t>46-38-9296</t>
  </si>
  <si>
    <t>46-38-9004</t>
  </si>
  <si>
    <t>46-38-7177</t>
  </si>
  <si>
    <t>46-38-8994</t>
  </si>
  <si>
    <t>87-07-3484</t>
  </si>
  <si>
    <t>Picea pungens</t>
  </si>
  <si>
    <t>Picea glauca</t>
  </si>
  <si>
    <t xml:space="preserve">Cedrus deodara </t>
  </si>
  <si>
    <t>Кедр гималайский</t>
  </si>
  <si>
    <t xml:space="preserve">Juniperus virginiana </t>
  </si>
  <si>
    <t>Можжевельник виргинский</t>
  </si>
  <si>
    <t>Juniperus procumbens</t>
  </si>
  <si>
    <t>Juniperus conferta</t>
  </si>
  <si>
    <t>Pinus nigra</t>
  </si>
  <si>
    <t xml:space="preserve">Taxus media </t>
  </si>
  <si>
    <t>Тис средний</t>
  </si>
  <si>
    <t xml:space="preserve">Thuja plicata </t>
  </si>
  <si>
    <t>Туя складчатая</t>
  </si>
  <si>
    <t xml:space="preserve">Berberis ottawensis </t>
  </si>
  <si>
    <t>Барбарис оттавский</t>
  </si>
  <si>
    <t>Berberis thunbergii</t>
  </si>
  <si>
    <t xml:space="preserve">Cotinus coggygria </t>
  </si>
  <si>
    <t>Скумпия кожевенная</t>
  </si>
  <si>
    <t xml:space="preserve">Betula pendula </t>
  </si>
  <si>
    <t>Береза повислая</t>
  </si>
  <si>
    <t xml:space="preserve">Quercus rubra </t>
  </si>
  <si>
    <t>Дуб красный</t>
  </si>
  <si>
    <t xml:space="preserve">Salix integra </t>
  </si>
  <si>
    <t>Ива цельнолистная</t>
  </si>
  <si>
    <t xml:space="preserve">Acer platanoides </t>
  </si>
  <si>
    <t>Клен остролистный</t>
  </si>
  <si>
    <t xml:space="preserve">Prunus virginiana </t>
  </si>
  <si>
    <t>Черемуха виргинская</t>
  </si>
  <si>
    <t xml:space="preserve">Malus декоративная </t>
  </si>
  <si>
    <t>Яблоня декоративная</t>
  </si>
  <si>
    <t xml:space="preserve">Astilba </t>
  </si>
  <si>
    <t>Астильба</t>
  </si>
  <si>
    <t xml:space="preserve">Bergenia cordifolia </t>
  </si>
  <si>
    <t>Бадан сердцелистный</t>
  </si>
  <si>
    <t xml:space="preserve">Ligularia przewalskii </t>
  </si>
  <si>
    <t>Бузульник Пржевальского</t>
  </si>
  <si>
    <t xml:space="preserve">Heuchera americana </t>
  </si>
  <si>
    <t>Гейхера американская</t>
  </si>
  <si>
    <t xml:space="preserve">Solidago </t>
  </si>
  <si>
    <t>Золотарник</t>
  </si>
  <si>
    <t xml:space="preserve">Imperаta cylindrica </t>
  </si>
  <si>
    <t>Императа цилиндрическая</t>
  </si>
  <si>
    <t xml:space="preserve">Athyrium niponicum </t>
  </si>
  <si>
    <t>Кочедыжник ниппонский</t>
  </si>
  <si>
    <t xml:space="preserve">Liatris spicata </t>
  </si>
  <si>
    <t>Лиатрис колосковый</t>
  </si>
  <si>
    <t xml:space="preserve">Molinia arundinacea </t>
  </si>
  <si>
    <t>Молиния тростниковая</t>
  </si>
  <si>
    <t xml:space="preserve">Sedum hybride </t>
  </si>
  <si>
    <t>Очиток обыкновенный</t>
  </si>
  <si>
    <t xml:space="preserve">Paeonia suffruticosa </t>
  </si>
  <si>
    <t>Пион древовидный</t>
  </si>
  <si>
    <t xml:space="preserve">Rudbeckia </t>
  </si>
  <si>
    <t>Рудбекия</t>
  </si>
  <si>
    <t xml:space="preserve">Filipendula purpurea </t>
  </si>
  <si>
    <t>Таволга/Лабазник пурпурный</t>
  </si>
  <si>
    <t xml:space="preserve">Achillea </t>
  </si>
  <si>
    <t>Тысячелистник</t>
  </si>
  <si>
    <t xml:space="preserve">Hosta lancifolia </t>
  </si>
  <si>
    <t>Хоста ланцетолистная</t>
  </si>
  <si>
    <t xml:space="preserve">Rhododendron AJ </t>
  </si>
  <si>
    <t>Азалия/Рододендрон AJ</t>
  </si>
  <si>
    <t xml:space="preserve">Rhododendron Y </t>
  </si>
  <si>
    <t>Азалия/Рододендрон Y</t>
  </si>
  <si>
    <t xml:space="preserve">Rhododendron luteum </t>
  </si>
  <si>
    <t>Азалия/Рододендрон крупноцветковый</t>
  </si>
  <si>
    <t xml:space="preserve">Rhododendron Knap Hill Hybrid </t>
  </si>
  <si>
    <t>Азалия/Рододендрон листопадный</t>
  </si>
  <si>
    <t>Sorbus</t>
  </si>
  <si>
    <t xml:space="preserve">Рябина </t>
  </si>
  <si>
    <t>Rose rugosa</t>
  </si>
  <si>
    <t>Majestic</t>
  </si>
  <si>
    <t>Karel</t>
  </si>
  <si>
    <t>Daisy's White</t>
  </si>
  <si>
    <t>Echiniformis</t>
  </si>
  <si>
    <t>Rainbow's End</t>
  </si>
  <si>
    <t>15-25</t>
  </si>
  <si>
    <t>Feelin Blue</t>
  </si>
  <si>
    <t>PA 75</t>
  </si>
  <si>
    <t>Grey Owl</t>
  </si>
  <si>
    <t>Hetz</t>
  </si>
  <si>
    <t>Agnieszka</t>
  </si>
  <si>
    <t>Dream Joy</t>
  </si>
  <si>
    <t>45-75</t>
  </si>
  <si>
    <t>Gnom</t>
  </si>
  <si>
    <t>Mughus</t>
  </si>
  <si>
    <t>Ophir</t>
  </si>
  <si>
    <t>Uncinata</t>
  </si>
  <si>
    <t>Green Rocket</t>
  </si>
  <si>
    <t>Hicksii</t>
  </si>
  <si>
    <t>RB/C10/20</t>
  </si>
  <si>
    <t>125-150</t>
  </si>
  <si>
    <t>WRB</t>
  </si>
  <si>
    <t>180-200</t>
  </si>
  <si>
    <t>Yellow Ribbon</t>
  </si>
  <si>
    <t>Kornik</t>
  </si>
  <si>
    <t>Auricoma</t>
  </si>
  <si>
    <t>Red Chief</t>
  </si>
  <si>
    <t>Tiny Gold</t>
  </si>
  <si>
    <t>Baby Lace</t>
  </si>
  <si>
    <t>Confetti</t>
  </si>
  <si>
    <t>Grandiflora</t>
  </si>
  <si>
    <t>Great Star</t>
  </si>
  <si>
    <t>Levana</t>
  </si>
  <si>
    <t>Perle de Festival</t>
  </si>
  <si>
    <t>Prim's White</t>
  </si>
  <si>
    <t>Tardiva</t>
  </si>
  <si>
    <t>Unique</t>
  </si>
  <si>
    <t>White Goliath</t>
  </si>
  <si>
    <t>80-90</t>
  </si>
  <si>
    <t>White Lady</t>
  </si>
  <si>
    <t>Little Angel</t>
  </si>
  <si>
    <t>Adelina</t>
  </si>
  <si>
    <t>Dresden China</t>
  </si>
  <si>
    <t>Edward Harding</t>
  </si>
  <si>
    <t>Izobilie</t>
  </si>
  <si>
    <t>Marechal Lannes</t>
  </si>
  <si>
    <t>Mazais Princis</t>
  </si>
  <si>
    <t>Ogni Donbassa</t>
  </si>
  <si>
    <t>Violetta</t>
  </si>
  <si>
    <t>Royal Purple</t>
  </si>
  <si>
    <t>Youngii</t>
  </si>
  <si>
    <t>C45</t>
  </si>
  <si>
    <t>Hakuro-nishiki</t>
  </si>
  <si>
    <t>Pendula</t>
  </si>
  <si>
    <t>PA 110-120</t>
  </si>
  <si>
    <t>Drummondii</t>
  </si>
  <si>
    <t>Greenspire</t>
  </si>
  <si>
    <t>Canada Red</t>
  </si>
  <si>
    <t>Mokum</t>
  </si>
  <si>
    <t>Brautschleier</t>
  </si>
  <si>
    <t>Cattleya</t>
  </si>
  <si>
    <t>Superba</t>
  </si>
  <si>
    <t>Bonn</t>
  </si>
  <si>
    <t>Vesuvius</t>
  </si>
  <si>
    <t>Rheinland</t>
  </si>
  <si>
    <t>Monte Cassino</t>
  </si>
  <si>
    <t>Purpurea</t>
  </si>
  <si>
    <t>Regina</t>
  </si>
  <si>
    <t>Tiramisu</t>
  </si>
  <si>
    <t>Strahlenkrone</t>
  </si>
  <si>
    <t>Burgundy Lace</t>
  </si>
  <si>
    <t>Pink Tanna</t>
  </si>
  <si>
    <t>Kobold OrIgInal</t>
  </si>
  <si>
    <t>Bakabana</t>
  </si>
  <si>
    <t>Bandolero</t>
  </si>
  <si>
    <t>Beautiful Edgings</t>
  </si>
  <si>
    <t>Black Eyed Susan</t>
  </si>
  <si>
    <t>Candlelight Dinner</t>
  </si>
  <si>
    <t>Charles Johnston</t>
  </si>
  <si>
    <t>Chicago Sunrise</t>
  </si>
  <si>
    <t>Christmas Is</t>
  </si>
  <si>
    <t>Colonel Mustard</t>
  </si>
  <si>
    <t>Condilla</t>
  </si>
  <si>
    <t>Dan Mahony</t>
  </si>
  <si>
    <t>Destined to See</t>
  </si>
  <si>
    <t>Diva's Choice</t>
  </si>
  <si>
    <t>Don Stevens</t>
  </si>
  <si>
    <t>Double Challanger</t>
  </si>
  <si>
    <t>Double Dream</t>
  </si>
  <si>
    <t>Double Pompon</t>
  </si>
  <si>
    <t>Double River Wye</t>
  </si>
  <si>
    <t>Duke of Durham</t>
  </si>
  <si>
    <t>Egg Yolk</t>
  </si>
  <si>
    <t>El Desperado</t>
  </si>
  <si>
    <t>Entrapment</t>
  </si>
  <si>
    <t>Exotic Treasure</t>
  </si>
  <si>
    <t>Forty Second Street</t>
  </si>
  <si>
    <t>Frances Joiner</t>
  </si>
  <si>
    <t>Fruity Kiss</t>
  </si>
  <si>
    <t>Gentle Shepherd</t>
  </si>
  <si>
    <t>Golden Chimes</t>
  </si>
  <si>
    <t>Ikebana Star</t>
  </si>
  <si>
    <t>Lacy Doily</t>
  </si>
  <si>
    <t>Little Bumble Bee</t>
  </si>
  <si>
    <t>Little Grapette</t>
  </si>
  <si>
    <t>Matrousjka</t>
  </si>
  <si>
    <t>Moonlit Masquerade</t>
  </si>
  <si>
    <t>Night Beacon</t>
  </si>
  <si>
    <t>Nowhere to Hide</t>
  </si>
  <si>
    <t>Olive Bailey Langdon</t>
  </si>
  <si>
    <t>Primal Scream</t>
  </si>
  <si>
    <t>Purpleicious</t>
  </si>
  <si>
    <t>Ruffled Apricot</t>
  </si>
  <si>
    <t>Schnickel Fritz</t>
  </si>
  <si>
    <t>Serena Sunburst</t>
  </si>
  <si>
    <t>Shelton Holiday</t>
  </si>
  <si>
    <t>Spacecoast Freaky Tiki</t>
  </si>
  <si>
    <t>Tuscawilla Tigress</t>
  </si>
  <si>
    <t>Villa Vanilla</t>
  </si>
  <si>
    <t>Voodoo Dancer</t>
  </si>
  <si>
    <t>Isabella</t>
  </si>
  <si>
    <t>Variegata</t>
  </si>
  <si>
    <t>Skyracer</t>
  </si>
  <si>
    <t>Herbstfreude</t>
  </si>
  <si>
    <t>Red Cauli</t>
  </si>
  <si>
    <t>Black</t>
  </si>
  <si>
    <t>purple</t>
  </si>
  <si>
    <t>red</t>
  </si>
  <si>
    <t>White</t>
  </si>
  <si>
    <t>yellow</t>
  </si>
  <si>
    <t>Rehbraun</t>
  </si>
  <si>
    <t>Toto Gold</t>
  </si>
  <si>
    <t>Elegans</t>
  </si>
  <si>
    <t>Coronation Gold</t>
  </si>
  <si>
    <t>Golden Meadows</t>
  </si>
  <si>
    <t>American Halo</t>
  </si>
  <si>
    <t>Abiqua Drinking Gourd</t>
  </si>
  <si>
    <t>Blue Angel</t>
  </si>
  <si>
    <t>Halcyon</t>
  </si>
  <si>
    <t>Lakeside Dragonfly</t>
  </si>
  <si>
    <t>Minuteman</t>
  </si>
  <si>
    <t>Samurai</t>
  </si>
  <si>
    <t>T-Rex</t>
  </si>
  <si>
    <t>Silvester</t>
  </si>
  <si>
    <t>Harvest Moon</t>
  </si>
  <si>
    <t>Flava</t>
  </si>
  <si>
    <t>Silberwolke</t>
  </si>
  <si>
    <t>Germania</t>
  </si>
  <si>
    <t>Grandiflorum</t>
  </si>
  <si>
    <t>Schneegold</t>
  </si>
  <si>
    <t>Feuerwerk</t>
  </si>
  <si>
    <t>Любская</t>
  </si>
  <si>
    <t>Лада</t>
  </si>
  <si>
    <t>Honeoye</t>
  </si>
  <si>
    <t>Превосходная</t>
  </si>
  <si>
    <t>Невеженская</t>
  </si>
  <si>
    <t>Дачница</t>
  </si>
  <si>
    <t>C3/4</t>
  </si>
  <si>
    <t>Dagmar Hastrup</t>
  </si>
  <si>
    <t>Schneekoppe</t>
  </si>
  <si>
    <t>Воронцовский</t>
  </si>
  <si>
    <t>Рубин</t>
  </si>
  <si>
    <t>Elle</t>
  </si>
  <si>
    <t>Eminence</t>
  </si>
  <si>
    <t>Fair Lady</t>
  </si>
  <si>
    <t>lancome</t>
  </si>
  <si>
    <t>Princesse de Monaco</t>
  </si>
  <si>
    <t>Клематисы и другие вьющиеся</t>
  </si>
  <si>
    <r>
      <rPr>
        <b/>
        <sz val="10"/>
        <rFont val="Arial"/>
        <family val="2"/>
        <charset val="204"/>
      </rPr>
      <t>·</t>
    </r>
    <r>
      <rPr>
        <sz val="10"/>
        <rFont val="Arial"/>
        <family val="2"/>
        <charset val="204"/>
      </rPr>
      <t xml:space="preserve"> Тролли - залоговая стоимость тролля 12000 руб, полки 1000 руб</t>
    </r>
  </si>
  <si>
    <r>
      <rPr>
        <b/>
        <sz val="10"/>
        <rFont val="Arial"/>
        <family val="2"/>
        <charset val="204"/>
      </rPr>
      <t xml:space="preserve">· </t>
    </r>
    <r>
      <rPr>
        <sz val="10"/>
        <rFont val="Arial"/>
        <family val="2"/>
        <charset val="204"/>
      </rPr>
      <t>Ящик деревянный (100 х120 x180) - 5000 руб</t>
    </r>
  </si>
  <si>
    <r>
      <rPr>
        <b/>
        <sz val="10"/>
        <rFont val="Arial"/>
        <family val="2"/>
        <charset val="204"/>
      </rPr>
      <t xml:space="preserve">· </t>
    </r>
    <r>
      <rPr>
        <sz val="10"/>
        <rFont val="Arial"/>
        <family val="2"/>
        <charset val="204"/>
      </rPr>
      <t>Поддон (1200x800) до 1500кг - 400 руб</t>
    </r>
  </si>
  <si>
    <t>Набор Директ (кратность заказа)</t>
  </si>
  <si>
    <t>59-60-0827</t>
  </si>
  <si>
    <t>59-60-0221</t>
  </si>
  <si>
    <t>59-62-0117</t>
  </si>
  <si>
    <t>59-60-1150</t>
  </si>
  <si>
    <t>59-60-1152</t>
  </si>
  <si>
    <t>87-31-0301</t>
  </si>
  <si>
    <t>59-20-1040</t>
  </si>
  <si>
    <t>59-60-0476</t>
  </si>
  <si>
    <t>59-23-4828</t>
  </si>
  <si>
    <t>87-31-0313</t>
  </si>
  <si>
    <t>59-62-0116</t>
  </si>
  <si>
    <t>59-62-0114</t>
  </si>
  <si>
    <t>59-60-1155</t>
  </si>
  <si>
    <t>59-60-0480</t>
  </si>
  <si>
    <t>59-60-0185</t>
  </si>
  <si>
    <t>59-62-0115</t>
  </si>
  <si>
    <t>59-60-1156</t>
  </si>
  <si>
    <t>59-62-0096</t>
  </si>
  <si>
    <t>59-62-0097</t>
  </si>
  <si>
    <t>87-102-0003</t>
  </si>
  <si>
    <t>59-62-0108</t>
  </si>
  <si>
    <t>59-62-0101</t>
  </si>
  <si>
    <t>59-62-0047</t>
  </si>
  <si>
    <t>54-05-0201</t>
  </si>
  <si>
    <t>59-20-0343</t>
  </si>
  <si>
    <t>59-62-0100</t>
  </si>
  <si>
    <t>59-62-0105</t>
  </si>
  <si>
    <t>59-60-0599</t>
  </si>
  <si>
    <t>59-62-0106</t>
  </si>
  <si>
    <t>59-23-4815</t>
  </si>
  <si>
    <t>87-72-0016</t>
  </si>
  <si>
    <t>87-72-0311</t>
  </si>
  <si>
    <t>59-60-0080</t>
  </si>
  <si>
    <t>59-60-1159</t>
  </si>
  <si>
    <t>59-60-0279</t>
  </si>
  <si>
    <t>59-60-0950</t>
  </si>
  <si>
    <t>87-07-7016</t>
  </si>
  <si>
    <t>59-60-1160</t>
  </si>
  <si>
    <t>59-60-0964</t>
  </si>
  <si>
    <t>59-60-0969</t>
  </si>
  <si>
    <t>59-23-4832</t>
  </si>
  <si>
    <t>59-60-0976</t>
  </si>
  <si>
    <t>59-60-0298</t>
  </si>
  <si>
    <t>59-60-1161</t>
  </si>
  <si>
    <t>59-60-1162</t>
  </si>
  <si>
    <t>59-60-0988</t>
  </si>
  <si>
    <t>87-07-7032</t>
  </si>
  <si>
    <t>59-60-1164</t>
  </si>
  <si>
    <t>59-60-1165</t>
  </si>
  <si>
    <t>59-60-1001</t>
  </si>
  <si>
    <t>59-60-1166</t>
  </si>
  <si>
    <t>59-60-1171</t>
  </si>
  <si>
    <t>59-60-0337</t>
  </si>
  <si>
    <t>59-60-0346</t>
  </si>
  <si>
    <t>59-60-1167</t>
  </si>
  <si>
    <t>59-04-0082</t>
  </si>
  <si>
    <t>59-60-0353</t>
  </si>
  <si>
    <t>59-60-0927</t>
  </si>
  <si>
    <t>87-31-0039</t>
  </si>
  <si>
    <t>87-72-0201</t>
  </si>
  <si>
    <t>59-60-0432</t>
  </si>
  <si>
    <t>59-60-0355</t>
  </si>
  <si>
    <t>87-31-0237</t>
  </si>
  <si>
    <t>87-01-0098</t>
  </si>
  <si>
    <t>59-60-0372</t>
  </si>
  <si>
    <t>59-23-5017</t>
  </si>
  <si>
    <t>59-23-3816</t>
  </si>
  <si>
    <t>87-72-0222</t>
  </si>
  <si>
    <t>43-38-4307</t>
  </si>
  <si>
    <t>59-23-0593</t>
  </si>
  <si>
    <t>87-102-0177</t>
  </si>
  <si>
    <t>59-62-0127</t>
  </si>
  <si>
    <t>59-62-0128</t>
  </si>
  <si>
    <t>54-07-0010</t>
  </si>
  <si>
    <t>59-22-0806</t>
  </si>
  <si>
    <t>59-36-2271</t>
  </si>
  <si>
    <t>59-23-4879</t>
  </si>
  <si>
    <t>59-23-2251</t>
  </si>
  <si>
    <t>46-38-7143</t>
  </si>
  <si>
    <t>46-38-6135</t>
  </si>
  <si>
    <t>46-38-6136</t>
  </si>
  <si>
    <t>46-38-7972</t>
  </si>
  <si>
    <t>46-38-9443</t>
  </si>
  <si>
    <t>46-38-3810</t>
  </si>
  <si>
    <t>46-38-9228</t>
  </si>
  <si>
    <t>46-02-1999</t>
  </si>
  <si>
    <t>46-38-2787</t>
  </si>
  <si>
    <t>46-38-5410</t>
  </si>
  <si>
    <t>46-38-2219</t>
  </si>
  <si>
    <t>46-38-1045</t>
  </si>
  <si>
    <t>59-23-5007</t>
  </si>
  <si>
    <t>46-38-9854</t>
  </si>
  <si>
    <t>46-38-1698</t>
  </si>
  <si>
    <t>46-38-8153</t>
  </si>
  <si>
    <t>46-38-9656</t>
  </si>
  <si>
    <t>46-38-7993</t>
  </si>
  <si>
    <t>46-38-5140/1</t>
  </si>
  <si>
    <t>46-38-2719</t>
  </si>
  <si>
    <t>46-38-9236</t>
  </si>
  <si>
    <t>59-28-1030</t>
  </si>
  <si>
    <t>46-38-1425</t>
  </si>
  <si>
    <t>59-32-1898</t>
  </si>
  <si>
    <t>87-33-0229</t>
  </si>
  <si>
    <t>59-28-0894</t>
  </si>
  <si>
    <t>46-38-10233</t>
  </si>
  <si>
    <t>46-38-10232</t>
  </si>
  <si>
    <t>46-38-9345</t>
  </si>
  <si>
    <t>46-38-10234</t>
  </si>
  <si>
    <t>46-38-9617</t>
  </si>
  <si>
    <t>46-38-5453</t>
  </si>
  <si>
    <t>46-38-6965</t>
  </si>
  <si>
    <t>46-38-10235</t>
  </si>
  <si>
    <t>46-38-10236</t>
  </si>
  <si>
    <t>46-38-10238</t>
  </si>
  <si>
    <t>46-38-10237</t>
  </si>
  <si>
    <t>46-38-6968</t>
  </si>
  <si>
    <t>46-38-7448</t>
  </si>
  <si>
    <t>46-38-5465</t>
  </si>
  <si>
    <t>46-38-10239</t>
  </si>
  <si>
    <t>46-38-6971</t>
  </si>
  <si>
    <t>46-06-0009</t>
  </si>
  <si>
    <t>46-38-5961</t>
  </si>
  <si>
    <t>46-38-5483</t>
  </si>
  <si>
    <t>46-38-5476</t>
  </si>
  <si>
    <t>46-38-10240</t>
  </si>
  <si>
    <t>46-38-9358</t>
  </si>
  <si>
    <t>46-02-1987</t>
  </si>
  <si>
    <t>46-38-10241</t>
  </si>
  <si>
    <t>46-38-9421</t>
  </si>
  <si>
    <t>46-38-9420</t>
  </si>
  <si>
    <t>46-38-9422</t>
  </si>
  <si>
    <t>46-38-10242</t>
  </si>
  <si>
    <t>46-38-10243</t>
  </si>
  <si>
    <t>46-38-10249</t>
  </si>
  <si>
    <t>46-38-5509</t>
  </si>
  <si>
    <t>46-38-10244</t>
  </si>
  <si>
    <t>46-38-10248</t>
  </si>
  <si>
    <t>46-38-10245</t>
  </si>
  <si>
    <t>46-38-9381</t>
  </si>
  <si>
    <t>46-38-10246</t>
  </si>
  <si>
    <t>46-38-10247</t>
  </si>
  <si>
    <t>46-38-9384</t>
  </si>
  <si>
    <t>46-38-8874</t>
  </si>
  <si>
    <t>46-38-6986</t>
  </si>
  <si>
    <t>46-38-6988</t>
  </si>
  <si>
    <t>46-38-3910</t>
  </si>
  <si>
    <t>46-38-10250</t>
  </si>
  <si>
    <t>46-38-5528</t>
  </si>
  <si>
    <t>46-38-5526</t>
  </si>
  <si>
    <t>46-38-10251</t>
  </si>
  <si>
    <t>46-38-10146</t>
  </si>
  <si>
    <t>46-38-10252</t>
  </si>
  <si>
    <t>46-38-10253</t>
  </si>
  <si>
    <t>46-38-10254</t>
  </si>
  <si>
    <t>46-38-5547</t>
  </si>
  <si>
    <t>46-38-9391</t>
  </si>
  <si>
    <t>46-38-9392</t>
  </si>
  <si>
    <t>46-38-4003</t>
  </si>
  <si>
    <t>46-38-5558</t>
  </si>
  <si>
    <t>46-38-5561</t>
  </si>
  <si>
    <t>46-38-10279</t>
  </si>
  <si>
    <t>46-38-4051</t>
  </si>
  <si>
    <t>46-38-7013</t>
  </si>
  <si>
    <t>46-38-7014</t>
  </si>
  <si>
    <t>46-38-10257</t>
  </si>
  <si>
    <t>46-38-7240</t>
  </si>
  <si>
    <t>46-38-7511</t>
  </si>
  <si>
    <t>46-38-7513</t>
  </si>
  <si>
    <t>46-38-5568</t>
  </si>
  <si>
    <t>46-38-7516</t>
  </si>
  <si>
    <t>46-38-9372</t>
  </si>
  <si>
    <t>46-38-7519</t>
  </si>
  <si>
    <t>46-38-7520</t>
  </si>
  <si>
    <t>46-38-3914</t>
  </si>
  <si>
    <t>46-38-6004</t>
  </si>
  <si>
    <t>46-38-9373</t>
  </si>
  <si>
    <t>46-38-9374</t>
  </si>
  <si>
    <t>46-38-9375</t>
  </si>
  <si>
    <t>46-38-6015</t>
  </si>
  <si>
    <t>46-38-7531</t>
  </si>
  <si>
    <t>46-38-9475</t>
  </si>
  <si>
    <t>46-38-9376</t>
  </si>
  <si>
    <t>46-38-7556</t>
  </si>
  <si>
    <t>46-38-7557</t>
  </si>
  <si>
    <t>46-38-7563</t>
  </si>
  <si>
    <t>46-38-7568</t>
  </si>
  <si>
    <t>46-38-7574</t>
  </si>
  <si>
    <t>46-38-8044</t>
  </si>
  <si>
    <t>46-38-7541</t>
  </si>
  <si>
    <t>46-38-7542</t>
  </si>
  <si>
    <t>46-38-7043</t>
  </si>
  <si>
    <t>46-38-7044</t>
  </si>
  <si>
    <t>46-38-7583</t>
  </si>
  <si>
    <t>46-38-9473</t>
  </si>
  <si>
    <t>46-38-8046</t>
  </si>
  <si>
    <t>46-38-7589</t>
  </si>
  <si>
    <t>46-38-9377</t>
  </si>
  <si>
    <t>46-38-8048</t>
  </si>
  <si>
    <t>46-38-7594</t>
  </si>
  <si>
    <t>46-38-7595</t>
  </si>
  <si>
    <t>46-38-7597</t>
  </si>
  <si>
    <t>46-38-7911</t>
  </si>
  <si>
    <t>46-38-9398</t>
  </si>
  <si>
    <t>46-38-9399</t>
  </si>
  <si>
    <t>46-38-10259</t>
  </si>
  <si>
    <t>46-38-7056</t>
  </si>
  <si>
    <t>46-38-10262</t>
  </si>
  <si>
    <t>46-38-10263</t>
  </si>
  <si>
    <t>46-38-9864</t>
  </si>
  <si>
    <t>46-38-10265</t>
  </si>
  <si>
    <t>46-38-10266</t>
  </si>
  <si>
    <t>46-02-1959</t>
  </si>
  <si>
    <t>46-38-10267</t>
  </si>
  <si>
    <t>46-38-2310</t>
  </si>
  <si>
    <t>46-38-10268</t>
  </si>
  <si>
    <t>46-38-5623</t>
  </si>
  <si>
    <t>46-38-4067</t>
  </si>
  <si>
    <t>46-38-7082</t>
  </si>
  <si>
    <t>46-38-7083</t>
  </si>
  <si>
    <t>46-38-10271</t>
  </si>
  <si>
    <t>46-38-10270</t>
  </si>
  <si>
    <t>46-38-10269</t>
  </si>
  <si>
    <t>46-38-7860</t>
  </si>
  <si>
    <t>46-38-7862</t>
  </si>
  <si>
    <t>46-38-10272</t>
  </si>
  <si>
    <t>46-38-10273</t>
  </si>
  <si>
    <t>46-38-8626</t>
  </si>
  <si>
    <t>46-38-10274</t>
  </si>
  <si>
    <t>46-38-10275</t>
  </si>
  <si>
    <t>46-38-10276</t>
  </si>
  <si>
    <t>46-38-10278</t>
  </si>
  <si>
    <t>46-38-10277</t>
  </si>
  <si>
    <t>46-38-7096</t>
  </si>
  <si>
    <t>46-38-5628</t>
  </si>
  <si>
    <t>46-38-7098</t>
  </si>
  <si>
    <t>46-38-5629</t>
  </si>
  <si>
    <t>46-02-1971</t>
  </si>
  <si>
    <t>46-38-10280</t>
  </si>
  <si>
    <t>46-38-5659</t>
  </si>
  <si>
    <t>46-38-3943</t>
  </si>
  <si>
    <t>46-38-7632</t>
  </si>
  <si>
    <t>46-38-6544</t>
  </si>
  <si>
    <t>46-38-5643</t>
  </si>
  <si>
    <t>46-38-7128</t>
  </si>
  <si>
    <t>46-38-9692</t>
  </si>
  <si>
    <t>59-54-0313</t>
  </si>
  <si>
    <t>59-54-0302</t>
  </si>
  <si>
    <t>59-54-0463</t>
  </si>
  <si>
    <t>59-54-0134</t>
  </si>
  <si>
    <t>59-54-0697</t>
  </si>
  <si>
    <t>59-54-0107</t>
  </si>
  <si>
    <t>59-54-0108</t>
  </si>
  <si>
    <t>59-54-0033</t>
  </si>
  <si>
    <t>59-54-0199</t>
  </si>
  <si>
    <t>59-54-0200</t>
  </si>
  <si>
    <t>59-54-0145</t>
  </si>
  <si>
    <t>59-54-0423</t>
  </si>
  <si>
    <t>59-54-0210</t>
  </si>
  <si>
    <t>59-54-0370</t>
  </si>
  <si>
    <t>59-54-0437</t>
  </si>
  <si>
    <t>59-54-0161</t>
  </si>
  <si>
    <t>59-54-0112</t>
  </si>
  <si>
    <t>59-54-0111</t>
  </si>
  <si>
    <t>59-54-0448</t>
  </si>
  <si>
    <t>59-54-0217</t>
  </si>
  <si>
    <t>59-54-0165</t>
  </si>
  <si>
    <t>59-54-0171</t>
  </si>
  <si>
    <t>59-54-0172</t>
  </si>
  <si>
    <t>59-54-0470</t>
  </si>
  <si>
    <t>59-54-0173</t>
  </si>
  <si>
    <t>59-54-0228</t>
  </si>
  <si>
    <t>59-54-0477</t>
  </si>
  <si>
    <t>59-54-0694</t>
  </si>
  <si>
    <t>59-54-0120</t>
  </si>
  <si>
    <t>59-54-0684</t>
  </si>
  <si>
    <t>59-54-0203</t>
  </si>
  <si>
    <t>59-54-0307</t>
  </si>
  <si>
    <t>59-54-0240</t>
  </si>
  <si>
    <t>59-54-0699</t>
  </si>
  <si>
    <t>59-54-0184</t>
  </si>
  <si>
    <t>59-54-0655</t>
  </si>
  <si>
    <t>59-54-0185</t>
  </si>
  <si>
    <t>59-54-0701</t>
  </si>
  <si>
    <t>59-54-0189</t>
  </si>
  <si>
    <t>87-07-7451</t>
  </si>
  <si>
    <t>59-54-0358</t>
  </si>
  <si>
    <t>59-54-0685</t>
  </si>
  <si>
    <t>59-54-0686</t>
  </si>
  <si>
    <t>46-38-11110</t>
  </si>
  <si>
    <t>46-38-4430</t>
  </si>
  <si>
    <t>46-38-7982</t>
  </si>
  <si>
    <t>46-38-7454</t>
  </si>
  <si>
    <t>46-38-8677</t>
  </si>
  <si>
    <t>46-38-8673</t>
  </si>
  <si>
    <t>46-38-7724</t>
  </si>
  <si>
    <t>46-38-7340</t>
  </si>
  <si>
    <t>46-38-7825</t>
  </si>
  <si>
    <t>46-38-9602</t>
  </si>
  <si>
    <t>46-38-7349</t>
  </si>
  <si>
    <t>46-38-4521</t>
  </si>
  <si>
    <t>46-38-5221</t>
  </si>
  <si>
    <t>59-06-0033</t>
  </si>
  <si>
    <t>87-07-4013</t>
  </si>
  <si>
    <t>46-38-11079</t>
  </si>
  <si>
    <t>46-38-4972</t>
  </si>
  <si>
    <t>46-38-10141</t>
  </si>
  <si>
    <t>46-38-6479</t>
  </si>
  <si>
    <t>46-38-11061</t>
  </si>
  <si>
    <t>46-303-0022</t>
  </si>
  <si>
    <t>46-38-4275</t>
  </si>
  <si>
    <t>46-38-8014</t>
  </si>
  <si>
    <t>46-38-6407</t>
  </si>
  <si>
    <t>46-38-2890</t>
  </si>
  <si>
    <t>46-38-9274</t>
  </si>
  <si>
    <t>46-38-7503</t>
  </si>
  <si>
    <t>46-38-5921</t>
  </si>
  <si>
    <t>46-38-6655</t>
  </si>
  <si>
    <t>46-38-9055</t>
  </si>
  <si>
    <t>46-38-9162</t>
  </si>
  <si>
    <t>46-38-9164</t>
  </si>
  <si>
    <t>46-38-9134</t>
  </si>
  <si>
    <t>46-38-9046</t>
  </si>
  <si>
    <t>46-38-6789</t>
  </si>
  <si>
    <t>46-38-8894</t>
  </si>
  <si>
    <t>46-38-8895</t>
  </si>
  <si>
    <t>46-38-8896</t>
  </si>
  <si>
    <t>46-38-8897</t>
  </si>
  <si>
    <t>46-38-9166</t>
  </si>
  <si>
    <t>46-38-9167</t>
  </si>
  <si>
    <t>46-38-9036</t>
  </si>
  <si>
    <t>46-38-9328</t>
  </si>
  <si>
    <t>46-38-8461</t>
  </si>
  <si>
    <t>46-38-9033</t>
  </si>
  <si>
    <t>46-38-8457</t>
  </si>
  <si>
    <t>46-38-9154</t>
  </si>
  <si>
    <t>46-38-9172</t>
  </si>
  <si>
    <t>46-38-9174</t>
  </si>
  <si>
    <t>46-38-9177</t>
  </si>
  <si>
    <t>46-38-9176</t>
  </si>
  <si>
    <t>46-38-9179</t>
  </si>
  <si>
    <t>46-38-9178</t>
  </si>
  <si>
    <t>46-38-9186</t>
  </si>
  <si>
    <t>46-38-9189</t>
  </si>
  <si>
    <t>46-38-9197</t>
  </si>
  <si>
    <t>46-38-9305</t>
  </si>
  <si>
    <t>46-38-7217</t>
  </si>
  <si>
    <t>46-38-9040</t>
  </si>
  <si>
    <t>46-38-9199</t>
  </si>
  <si>
    <t>46-38-9299</t>
  </si>
  <si>
    <t>46-38-7170</t>
  </si>
  <si>
    <t>46-38-9903</t>
  </si>
  <si>
    <t>46-38-8464</t>
  </si>
  <si>
    <t>46-38-9180</t>
  </si>
  <si>
    <t>46-38-7230</t>
  </si>
  <si>
    <t>46-38-9148</t>
  </si>
  <si>
    <t>46-38-9149</t>
  </si>
  <si>
    <t>59-42-0672</t>
  </si>
  <si>
    <t>46-38-9157</t>
  </si>
  <si>
    <t>46-38-6854</t>
  </si>
  <si>
    <t>46-38-9003</t>
  </si>
  <si>
    <t>46-38-9190</t>
  </si>
  <si>
    <t>46-38-6858</t>
  </si>
  <si>
    <t>46-38-9287</t>
  </si>
  <si>
    <t>46-38-9906</t>
  </si>
  <si>
    <t>46-38-8988</t>
  </si>
  <si>
    <t>46-38-7213</t>
  </si>
  <si>
    <t>46-38-6868</t>
  </si>
  <si>
    <t>46-38-9908</t>
  </si>
  <si>
    <t>46-38-8989</t>
  </si>
  <si>
    <t>46-38-7208</t>
  </si>
  <si>
    <t>46-38-9297</t>
  </si>
  <si>
    <t>46-38-8992</t>
  </si>
  <si>
    <t>46-38-9001</t>
  </si>
  <si>
    <t>46-38-9293</t>
  </si>
  <si>
    <t>46-38-7220</t>
  </si>
  <si>
    <t>46-38-7176</t>
  </si>
  <si>
    <t>46-38-9910</t>
  </si>
  <si>
    <t>46-38-7166</t>
  </si>
  <si>
    <t>46-38-9289</t>
  </si>
  <si>
    <t>46-38-9005</t>
  </si>
  <si>
    <t>46-38-7205</t>
  </si>
  <si>
    <t>46-38-9290</t>
  </si>
  <si>
    <t>46-38-9294</t>
  </si>
  <si>
    <t>46-38-9322</t>
  </si>
  <si>
    <t>46-38-8999</t>
  </si>
  <si>
    <t>46-38-9291</t>
  </si>
  <si>
    <t>46-38-8455</t>
  </si>
  <si>
    <t>59-28-0998</t>
  </si>
  <si>
    <t>46-38-9171</t>
  </si>
  <si>
    <t xml:space="preserve">Chamaecyparis lawsoniana </t>
  </si>
  <si>
    <t>Кипарисовик лавсона</t>
  </si>
  <si>
    <t xml:space="preserve">Abies nordmanniana </t>
  </si>
  <si>
    <t>Пихта кавказская</t>
  </si>
  <si>
    <t>Pinus strobus</t>
  </si>
  <si>
    <t xml:space="preserve">Pinus densiflora </t>
  </si>
  <si>
    <t>Сосна густоцветковая</t>
  </si>
  <si>
    <t xml:space="preserve">Pinus thunbergii </t>
  </si>
  <si>
    <t>Сосна тунберга</t>
  </si>
  <si>
    <t>Thuja occidentalis Columna WRB 140-160</t>
  </si>
  <si>
    <t xml:space="preserve">Crataegus laevigata </t>
  </si>
  <si>
    <t>Боярышник обыкновенный</t>
  </si>
  <si>
    <t xml:space="preserve">Ribes odoratum </t>
  </si>
  <si>
    <t>Смородина золотистая</t>
  </si>
  <si>
    <t>Снежноягодник розовоплодный</t>
  </si>
  <si>
    <t xml:space="preserve">Spiraea douglasii </t>
  </si>
  <si>
    <t>Спирея Дугласа</t>
  </si>
  <si>
    <t xml:space="preserve">Salix purpurea </t>
  </si>
  <si>
    <t>Ива пурпурная</t>
  </si>
  <si>
    <t>Salix rosmarinifolia</t>
  </si>
  <si>
    <t>Ива розмаринолистная</t>
  </si>
  <si>
    <t xml:space="preserve">Aquilegia vulgaris </t>
  </si>
  <si>
    <t>Аквилегия/Водосбор/Орлики обыкновенная</t>
  </si>
  <si>
    <t xml:space="preserve">Aquilegia </t>
  </si>
  <si>
    <t>Аквилегия/Водосбор/Орлики</t>
  </si>
  <si>
    <t xml:space="preserve">Aconitum napellus </t>
  </si>
  <si>
    <t>Аконит/Борец клобучковый</t>
  </si>
  <si>
    <t xml:space="preserve">Amsonia </t>
  </si>
  <si>
    <t>Амсония</t>
  </si>
  <si>
    <t xml:space="preserve">Anemone hybrida </t>
  </si>
  <si>
    <t>Анемона гибридная</t>
  </si>
  <si>
    <t xml:space="preserve">Anemone sylvestris </t>
  </si>
  <si>
    <t>Анемона лесная</t>
  </si>
  <si>
    <t xml:space="preserve">Anemone multifida </t>
  </si>
  <si>
    <t>Анемона многонадрезная</t>
  </si>
  <si>
    <t xml:space="preserve">Armeria maritima </t>
  </si>
  <si>
    <t>Армерия приморская</t>
  </si>
  <si>
    <t xml:space="preserve">Armeria pseudarmeria </t>
  </si>
  <si>
    <t>Армерия псевдоармерия</t>
  </si>
  <si>
    <t xml:space="preserve">Brunnera macrophylla </t>
  </si>
  <si>
    <t>Бруннера крупнолистная</t>
  </si>
  <si>
    <t xml:space="preserve">Holcus mollis </t>
  </si>
  <si>
    <t>Бухарник мягкий</t>
  </si>
  <si>
    <t xml:space="preserve">Veronica hybride </t>
  </si>
  <si>
    <t>Вероника гибридная</t>
  </si>
  <si>
    <t xml:space="preserve">Veronica </t>
  </si>
  <si>
    <t>Вероника</t>
  </si>
  <si>
    <t xml:space="preserve">Veronicastrum virginicum </t>
  </si>
  <si>
    <t>Вероникаструм виргинский</t>
  </si>
  <si>
    <t xml:space="preserve">Dianthus deltoides </t>
  </si>
  <si>
    <t>Гвоздика травянка</t>
  </si>
  <si>
    <t xml:space="preserve">Helenium </t>
  </si>
  <si>
    <t>Гелениум</t>
  </si>
  <si>
    <t xml:space="preserve">Geranium himalayense </t>
  </si>
  <si>
    <t>Герань гималайская</t>
  </si>
  <si>
    <t xml:space="preserve">Geranium cantabrigiense </t>
  </si>
  <si>
    <t>Герань кентабриджийская</t>
  </si>
  <si>
    <t xml:space="preserve">Geranium sanguineum </t>
  </si>
  <si>
    <t>Герань кроваво-красная</t>
  </si>
  <si>
    <t xml:space="preserve">Geranium </t>
  </si>
  <si>
    <t>Герань</t>
  </si>
  <si>
    <t xml:space="preserve">Ajuga reptans </t>
  </si>
  <si>
    <t>Живучка ползучая</t>
  </si>
  <si>
    <t xml:space="preserve">Iberis sempervirens </t>
  </si>
  <si>
    <t>Иберис вечнозеленый</t>
  </si>
  <si>
    <t xml:space="preserve">Iris germanica </t>
  </si>
  <si>
    <t>Ирис германский</t>
  </si>
  <si>
    <t xml:space="preserve">Iris pumila </t>
  </si>
  <si>
    <t>Ирис карликовый</t>
  </si>
  <si>
    <t xml:space="preserve">Phalaris arundinacea </t>
  </si>
  <si>
    <t>Канареечник тростниковидный</t>
  </si>
  <si>
    <t xml:space="preserve">Campanula lactiflora </t>
  </si>
  <si>
    <t>Колокольчик молочноцветковый</t>
  </si>
  <si>
    <t xml:space="preserve">Coreopsis verticillata </t>
  </si>
  <si>
    <t>Кореопсис мутовчатый</t>
  </si>
  <si>
    <t xml:space="preserve">Nepeta faassenii </t>
  </si>
  <si>
    <t>Котовник фассена</t>
  </si>
  <si>
    <t xml:space="preserve">Lilium oriental </t>
  </si>
  <si>
    <t>Лилия восточные гибриды</t>
  </si>
  <si>
    <t xml:space="preserve">Lilium </t>
  </si>
  <si>
    <t>Лилия</t>
  </si>
  <si>
    <t xml:space="preserve">Lychnis chalcedonica </t>
  </si>
  <si>
    <t>Лихнис обыкновенная</t>
  </si>
  <si>
    <t xml:space="preserve">Mentha Japanische </t>
  </si>
  <si>
    <t>Мята японская</t>
  </si>
  <si>
    <t xml:space="preserve">Festuca cinerea </t>
  </si>
  <si>
    <t>Овсяница сизая</t>
  </si>
  <si>
    <t xml:space="preserve">Carex pseudocyperus </t>
  </si>
  <si>
    <t>Осока ложносытевая</t>
  </si>
  <si>
    <t xml:space="preserve">Carex muskingumensis </t>
  </si>
  <si>
    <t>Осока пальмолистная</t>
  </si>
  <si>
    <t xml:space="preserve">Carex </t>
  </si>
  <si>
    <t>Осока</t>
  </si>
  <si>
    <t xml:space="preserve">Pachysandra terminalis </t>
  </si>
  <si>
    <t>Пахизандра верхушечная</t>
  </si>
  <si>
    <t xml:space="preserve">Paeonia lactiflora </t>
  </si>
  <si>
    <t>Пион молочноцветковый</t>
  </si>
  <si>
    <t xml:space="preserve">Eupatorium maculatum </t>
  </si>
  <si>
    <t>Посконник пятнистый</t>
  </si>
  <si>
    <t xml:space="preserve">Primula denticulata </t>
  </si>
  <si>
    <t>Примула мелкозубчатая</t>
  </si>
  <si>
    <t xml:space="preserve">Rodgersia pinnata </t>
  </si>
  <si>
    <t>Роджерсия перистая</t>
  </si>
  <si>
    <t xml:space="preserve">Sedum Reflexum </t>
  </si>
  <si>
    <t>Седум Отогнутый</t>
  </si>
  <si>
    <t xml:space="preserve">Polemonium coeruleum </t>
  </si>
  <si>
    <t>Синюха голубая</t>
  </si>
  <si>
    <t xml:space="preserve">Thymus lemoinei </t>
  </si>
  <si>
    <t>Тимьян лимоннопахнущий</t>
  </si>
  <si>
    <t xml:space="preserve">Thymus serpyllum </t>
  </si>
  <si>
    <t>Тимьян ползучий</t>
  </si>
  <si>
    <t xml:space="preserve">Thymus praecox </t>
  </si>
  <si>
    <t>Тимьян ранний</t>
  </si>
  <si>
    <t xml:space="preserve">Achillea millefolium </t>
  </si>
  <si>
    <t>Тысячелистник обыкновенный</t>
  </si>
  <si>
    <t xml:space="preserve">Viola sororia </t>
  </si>
  <si>
    <t>Фиалка/Виола сестринская</t>
  </si>
  <si>
    <t xml:space="preserve">Chrysanthemum koreanum </t>
  </si>
  <si>
    <t>Хризантема корейская</t>
  </si>
  <si>
    <t>Rhododendron hybrida</t>
  </si>
  <si>
    <t xml:space="preserve">Rhododendron yakushimanum </t>
  </si>
  <si>
    <t>Азалия/Рододендрон якушиманский</t>
  </si>
  <si>
    <t>Rhododendron yakushimanum</t>
  </si>
  <si>
    <t xml:space="preserve">Rhododendron japonica </t>
  </si>
  <si>
    <t>Азалия/Рододендрон японская</t>
  </si>
  <si>
    <t xml:space="preserve">Aronia prunifolia </t>
  </si>
  <si>
    <t>Арония сливолистная</t>
  </si>
  <si>
    <t xml:space="preserve">Vitis/Parthenocissus плодовый </t>
  </si>
  <si>
    <t>Виноград плодовый</t>
  </si>
  <si>
    <t xml:space="preserve">Rose old </t>
  </si>
  <si>
    <t>Роза Английская</t>
  </si>
  <si>
    <t xml:space="preserve">Rose bourbon </t>
  </si>
  <si>
    <t>Роза бурбонская</t>
  </si>
  <si>
    <t xml:space="preserve">Rose grandiflora </t>
  </si>
  <si>
    <t>Роза грандифлорa</t>
  </si>
  <si>
    <t xml:space="preserve">Rose Canadian </t>
  </si>
  <si>
    <t>Роза канадская</t>
  </si>
  <si>
    <t xml:space="preserve">Rose climbing </t>
  </si>
  <si>
    <t>Роза плетистая</t>
  </si>
  <si>
    <t xml:space="preserve">Rose remontant </t>
  </si>
  <si>
    <t>Роза повторноцветущая</t>
  </si>
  <si>
    <t xml:space="preserve">Rose полиантовая </t>
  </si>
  <si>
    <t>Роза полиантовая</t>
  </si>
  <si>
    <t xml:space="preserve">Rose groundcover </t>
  </si>
  <si>
    <t>Роза почвопокровная</t>
  </si>
  <si>
    <t xml:space="preserve">Rose floribunda </t>
  </si>
  <si>
    <t>Роза флорибунда</t>
  </si>
  <si>
    <t xml:space="preserve">Rose centifolia </t>
  </si>
  <si>
    <t>Роза центифольная</t>
  </si>
  <si>
    <t>Blue Ball</t>
  </si>
  <si>
    <t>Maigold</t>
  </si>
  <si>
    <t>Majestic Blue</t>
  </si>
  <si>
    <t>Barryi</t>
  </si>
  <si>
    <t>P14</t>
  </si>
  <si>
    <t>Honey Pot</t>
  </si>
  <si>
    <t>PA 100-110</t>
  </si>
  <si>
    <t>Inversa</t>
  </si>
  <si>
    <t>Ohlendorfii</t>
  </si>
  <si>
    <t>35-50</t>
  </si>
  <si>
    <t>25-50</t>
  </si>
  <si>
    <t>Sun on the Sky</t>
  </si>
  <si>
    <t>Midget</t>
  </si>
  <si>
    <t>Filifera Aurea</t>
  </si>
  <si>
    <t>Filifera Nana</t>
  </si>
  <si>
    <t>Ellwoods Empire</t>
  </si>
  <si>
    <t>40-45</t>
  </si>
  <si>
    <t>Stricta</t>
  </si>
  <si>
    <t>80+</t>
  </si>
  <si>
    <t>Gold Star</t>
  </si>
  <si>
    <t>Golden Saucer</t>
  </si>
  <si>
    <t>Goldkissen</t>
  </si>
  <si>
    <t>35-45</t>
  </si>
  <si>
    <t>Pfitzeriana Compacta</t>
  </si>
  <si>
    <t>Barabits Compact</t>
  </si>
  <si>
    <t>Bergman's Mini</t>
  </si>
  <si>
    <t>Green Twist</t>
  </si>
  <si>
    <t>PA 70-95</t>
  </si>
  <si>
    <t>Greece</t>
  </si>
  <si>
    <t>20-35</t>
  </si>
  <si>
    <t>Little Dracula</t>
  </si>
  <si>
    <t>Pirin</t>
  </si>
  <si>
    <t>Satellit</t>
  </si>
  <si>
    <t>Smidtii</t>
  </si>
  <si>
    <t>PA 75-85</t>
  </si>
  <si>
    <t>Allgau</t>
  </si>
  <si>
    <t>Benjamin</t>
  </si>
  <si>
    <t>Dezember Gold</t>
  </si>
  <si>
    <t>Grune Welle</t>
  </si>
  <si>
    <t>Heideperle</t>
  </si>
  <si>
    <t>Humpy</t>
  </si>
  <si>
    <t>Kokos</t>
  </si>
  <si>
    <t>Litomysl</t>
  </si>
  <si>
    <t>Little Gold Star</t>
  </si>
  <si>
    <t>Mini Mini</t>
  </si>
  <si>
    <t>Sherwood Compact</t>
  </si>
  <si>
    <t>PA 80-90</t>
  </si>
  <si>
    <t>Uelzen</t>
  </si>
  <si>
    <t>Winter Gold</t>
  </si>
  <si>
    <t>Wintersonne</t>
  </si>
  <si>
    <t>Low Glow</t>
  </si>
  <si>
    <t>Thunderhead</t>
  </si>
  <si>
    <t>Titus</t>
  </si>
  <si>
    <t>Agnes Bregeon</t>
  </si>
  <si>
    <t>Benelux</t>
  </si>
  <si>
    <t>RB/C10</t>
  </si>
  <si>
    <t>Hornibrookiana</t>
  </si>
  <si>
    <t>70-90</t>
  </si>
  <si>
    <t>Hillii</t>
  </si>
  <si>
    <t>Amber Glow</t>
  </si>
  <si>
    <t>Columna</t>
  </si>
  <si>
    <t>140-160</t>
  </si>
  <si>
    <t>Holmstrup</t>
  </si>
  <si>
    <t>10-30</t>
  </si>
  <si>
    <t>Little Giant</t>
  </si>
  <si>
    <t>Malonyana</t>
  </si>
  <si>
    <t>40-55</t>
  </si>
  <si>
    <t>Spiralis</t>
  </si>
  <si>
    <t>Big Ben</t>
  </si>
  <si>
    <t>Bombshell</t>
  </si>
  <si>
    <t>Little Lime</t>
  </si>
  <si>
    <t>Magical Candle</t>
  </si>
  <si>
    <t>Magical Starlight</t>
  </si>
  <si>
    <t>Mojito</t>
  </si>
  <si>
    <t>Wim's Red</t>
  </si>
  <si>
    <t>Red Ace</t>
  </si>
  <si>
    <t>Jeanne d'Arc</t>
  </si>
  <si>
    <t>Mother of Pearl</t>
  </si>
  <si>
    <t>15-30</t>
  </si>
  <si>
    <t>Howki</t>
  </si>
  <si>
    <t>Galaxy</t>
  </si>
  <si>
    <t>Barlow Bordeaux</t>
  </si>
  <si>
    <t>Winky Blue and White</t>
  </si>
  <si>
    <t>Blue Ice</t>
  </si>
  <si>
    <t>Honorine Jobert</t>
  </si>
  <si>
    <t>Anabella Deep Rose</t>
  </si>
  <si>
    <t>Abbey White</t>
  </si>
  <si>
    <t>Ballerina Red</t>
  </si>
  <si>
    <t>Purple Rose</t>
  </si>
  <si>
    <t>Amerika</t>
  </si>
  <si>
    <t>Erika</t>
  </si>
  <si>
    <t>Granat</t>
  </si>
  <si>
    <t>Happy End</t>
  </si>
  <si>
    <t>MIX</t>
  </si>
  <si>
    <t>d9</t>
  </si>
  <si>
    <t>Alice Haslam</t>
  </si>
  <si>
    <t>Rose</t>
  </si>
  <si>
    <t>Silver Spear</t>
  </si>
  <si>
    <t>Albovariegatus</t>
  </si>
  <si>
    <t>Pink Marshmallow</t>
  </si>
  <si>
    <t>First Love</t>
  </si>
  <si>
    <t>Red Arrows</t>
  </si>
  <si>
    <t>Arctic Fire</t>
  </si>
  <si>
    <t>Leuchtfunk</t>
  </si>
  <si>
    <t>Starburst</t>
  </si>
  <si>
    <t>Beauty Color</t>
  </si>
  <si>
    <t>Black Taffeta</t>
  </si>
  <si>
    <t>Lime Marmalade</t>
  </si>
  <si>
    <t>Midnight Ruffles</t>
  </si>
  <si>
    <t>Rio</t>
  </si>
  <si>
    <t>Spellbound</t>
  </si>
  <si>
    <t>Van Gogh</t>
  </si>
  <si>
    <t>Fire Frost</t>
  </si>
  <si>
    <t>ElDorado</t>
  </si>
  <si>
    <t>Moerheim Beauty</t>
  </si>
  <si>
    <t>Plenum</t>
  </si>
  <si>
    <t>Biokovo</t>
  </si>
  <si>
    <t>Max Frei</t>
  </si>
  <si>
    <t>Johnsons Blue</t>
  </si>
  <si>
    <t>Braunherz</t>
  </si>
  <si>
    <t>Chocolate Chips</t>
  </si>
  <si>
    <t>Princess Nadia</t>
  </si>
  <si>
    <t>Snowflake</t>
  </si>
  <si>
    <t>Whiteout</t>
  </si>
  <si>
    <t>Rimfire</t>
  </si>
  <si>
    <t>Tickety Boo</t>
  </si>
  <si>
    <t>Blue Bird</t>
  </si>
  <si>
    <t>Contrast in Styles</t>
  </si>
  <si>
    <t>Kabluey</t>
  </si>
  <si>
    <t>Painted Woman</t>
  </si>
  <si>
    <t>Strawberry Cream</t>
  </si>
  <si>
    <t>Loddon Anna</t>
  </si>
  <si>
    <t>Moonbeam</t>
  </si>
  <si>
    <t>Zagreb</t>
  </si>
  <si>
    <t>Blue Wonder</t>
  </si>
  <si>
    <t>Six Hills Giant</t>
  </si>
  <si>
    <t>Amadeus</t>
  </si>
  <si>
    <t>Applique</t>
  </si>
  <si>
    <t>Arctic Snow</t>
  </si>
  <si>
    <t>Big Time Happy</t>
  </si>
  <si>
    <t>Blackbeard Island</t>
  </si>
  <si>
    <t>Blueberry Candy</t>
  </si>
  <si>
    <t>Blueberry Cream</t>
  </si>
  <si>
    <t>Cheese &amp; Wine</t>
  </si>
  <si>
    <t>Chewonki</t>
  </si>
  <si>
    <t>Chicago Apache</t>
  </si>
  <si>
    <t>Custard Candy</t>
  </si>
  <si>
    <t>Dancing on Air</t>
  </si>
  <si>
    <t>Double Firecracker</t>
  </si>
  <si>
    <t>Dress PInk</t>
  </si>
  <si>
    <t>Elisabeth Salter</t>
  </si>
  <si>
    <t>Fragrant Returns</t>
  </si>
  <si>
    <t>Heavenly Angel Ice</t>
  </si>
  <si>
    <t>Highland Lord</t>
  </si>
  <si>
    <t>Lies and Lipstick</t>
  </si>
  <si>
    <t>Margaret Seawright</t>
  </si>
  <si>
    <t>Orange Nassau</t>
  </si>
  <si>
    <t>Pastures of Pleasure</t>
  </si>
  <si>
    <t>Pink Cream</t>
  </si>
  <si>
    <t>Punch Yellow</t>
  </si>
  <si>
    <t>Regency Heights</t>
  </si>
  <si>
    <t>Siloam Paul Watts</t>
  </si>
  <si>
    <t>Siloam Red Toy</t>
  </si>
  <si>
    <t>Strawberry Fields Forever</t>
  </si>
  <si>
    <t>Summer Star</t>
  </si>
  <si>
    <t>TequIla and LIme</t>
  </si>
  <si>
    <t>Tiger Blood</t>
  </si>
  <si>
    <t>White Temptation</t>
  </si>
  <si>
    <t>Whoopy</t>
  </si>
  <si>
    <t>Wild And Wonderfull</t>
  </si>
  <si>
    <t>Woodside Rhapsody</t>
  </si>
  <si>
    <t>Curley Sue</t>
  </si>
  <si>
    <t>African Queen</t>
  </si>
  <si>
    <t>Regale</t>
  </si>
  <si>
    <t>Mojito Minze</t>
  </si>
  <si>
    <t>Multimentha</t>
  </si>
  <si>
    <t>Old Court Variety</t>
  </si>
  <si>
    <t>Varna</t>
  </si>
  <si>
    <t>Amazon Mist</t>
  </si>
  <si>
    <t>White Sarah Bernhardt</t>
  </si>
  <si>
    <t>Sarah Bernhardt</t>
  </si>
  <si>
    <t>Atropurpureum</t>
  </si>
  <si>
    <t>Baby Joe</t>
  </si>
  <si>
    <t>Prom Deep Rose</t>
  </si>
  <si>
    <t>Prom Lilac</t>
  </si>
  <si>
    <t>Prom White</t>
  </si>
  <si>
    <t>Shenandoah</t>
  </si>
  <si>
    <t>Bambino Blue</t>
  </si>
  <si>
    <t>Bertram Anderson</t>
  </si>
  <si>
    <t>Silver Queen</t>
  </si>
  <si>
    <t>Purple Beauty</t>
  </si>
  <si>
    <t>Pseudolanuginosus</t>
  </si>
  <si>
    <t>Bilberry Ice</t>
  </si>
  <si>
    <t>Concord Grape</t>
  </si>
  <si>
    <t>Osprey</t>
  </si>
  <si>
    <t>Red Velvet</t>
  </si>
  <si>
    <t>Terracotta</t>
  </si>
  <si>
    <t>Freckles</t>
  </si>
  <si>
    <t>Frances Williams</t>
  </si>
  <si>
    <t>Antioch</t>
  </si>
  <si>
    <t>Blue Umbrellas</t>
  </si>
  <si>
    <t>Color Festival</t>
  </si>
  <si>
    <t>Fortunei Albopicta</t>
  </si>
  <si>
    <t>Guacamole</t>
  </si>
  <si>
    <t>Звезда Подмосковья</t>
  </si>
  <si>
    <t>Golden Sunset</t>
  </si>
  <si>
    <t>Satomi</t>
  </si>
  <si>
    <t>Alfred</t>
  </si>
  <si>
    <t>Andantino</t>
  </si>
  <si>
    <t>Boleslaw Chrobry</t>
  </si>
  <si>
    <t>Brigitte</t>
  </si>
  <si>
    <t>Brisanz</t>
  </si>
  <si>
    <t>Busuki</t>
  </si>
  <si>
    <t>Haaga</t>
  </si>
  <si>
    <t>Juanita</t>
  </si>
  <si>
    <t>Kabarett</t>
  </si>
  <si>
    <t>Kali</t>
  </si>
  <si>
    <t>Kazimierz Odnowiciel</t>
  </si>
  <si>
    <t>Lugano</t>
  </si>
  <si>
    <t>Nova Zembla</t>
  </si>
  <si>
    <t>Pink Purple Dream</t>
  </si>
  <si>
    <t>Pohjola's Daughter</t>
  </si>
  <si>
    <t>Purple Splendour</t>
  </si>
  <si>
    <t>Purpureum Grandiflorum</t>
  </si>
  <si>
    <t>Rasputin</t>
  </si>
  <si>
    <t>Scarlet Wonder</t>
  </si>
  <si>
    <t>Sternzauber</t>
  </si>
  <si>
    <t>Wladyslaw Jagiello</t>
  </si>
  <si>
    <t>Boursault</t>
  </si>
  <si>
    <t>Gibraltar</t>
  </si>
  <si>
    <t>Blurettia</t>
  </si>
  <si>
    <t>Dotella</t>
  </si>
  <si>
    <t>Hoppy</t>
  </si>
  <si>
    <t>Kalinka</t>
  </si>
  <si>
    <t>Marlis</t>
  </si>
  <si>
    <t>Percy Wiseman</t>
  </si>
  <si>
    <t>Canzonetta</t>
  </si>
  <si>
    <t>Glowing Embers</t>
  </si>
  <si>
    <t>Red Jack</t>
  </si>
  <si>
    <t>Wіadysіaw Lokietek</t>
  </si>
  <si>
    <t>Цезарь</t>
  </si>
  <si>
    <t>Мара</t>
  </si>
  <si>
    <t>Viking</t>
  </si>
  <si>
    <t>Красностоп Азос</t>
  </si>
  <si>
    <t>Ливадийский</t>
  </si>
  <si>
    <t>Владимирская</t>
  </si>
  <si>
    <t>Жуковская</t>
  </si>
  <si>
    <t>Кентская</t>
  </si>
  <si>
    <t>Признание</t>
  </si>
  <si>
    <t>Тургеневская</t>
  </si>
  <si>
    <t>Фея</t>
  </si>
  <si>
    <t>Elliot</t>
  </si>
  <si>
    <t>Сильчинка</t>
  </si>
  <si>
    <t>Cabrillo</t>
  </si>
  <si>
    <t>Musica</t>
  </si>
  <si>
    <t>Symphony</t>
  </si>
  <si>
    <t>Черносливовый</t>
  </si>
  <si>
    <t>Смольяниновская белая</t>
  </si>
  <si>
    <t>Севчанка</t>
  </si>
  <si>
    <t>Ветеран</t>
  </si>
  <si>
    <t>Коваленковское</t>
  </si>
  <si>
    <t>Рождественское</t>
  </si>
  <si>
    <t>Спартан</t>
  </si>
  <si>
    <t>Строевское</t>
  </si>
  <si>
    <t>Crown Princess Margareta</t>
  </si>
  <si>
    <t>Boule de Neige</t>
  </si>
  <si>
    <t>Madame Pierre Oger</t>
  </si>
  <si>
    <t>Red Iceberg</t>
  </si>
  <si>
    <t>Westerland</t>
  </si>
  <si>
    <t>Adelaide Hoodless</t>
  </si>
  <si>
    <t>Lydia Freimane</t>
  </si>
  <si>
    <t>Polareis</t>
  </si>
  <si>
    <t>Alchemist</t>
  </si>
  <si>
    <t>Bobby James</t>
  </si>
  <si>
    <t>Brownie</t>
  </si>
  <si>
    <t>Cocktail</t>
  </si>
  <si>
    <t>Laguna</t>
  </si>
  <si>
    <t>Naheglut</t>
  </si>
  <si>
    <t>Schwanensee</t>
  </si>
  <si>
    <t>Mrs. John Laing</t>
  </si>
  <si>
    <t>Astrid Lindgren</t>
  </si>
  <si>
    <t>Betty Harkness</t>
  </si>
  <si>
    <t>Charles Aznavour</t>
  </si>
  <si>
    <t>Cream Abundance</t>
  </si>
  <si>
    <t>Gruss an Aachen</t>
  </si>
  <si>
    <t>Red Morsdag</t>
  </si>
  <si>
    <t>White Morsdag</t>
  </si>
  <si>
    <t>Baseball</t>
  </si>
  <si>
    <t>Concerto</t>
  </si>
  <si>
    <t>Fuchsia</t>
  </si>
  <si>
    <t>Hello</t>
  </si>
  <si>
    <t>Les Quatre Saisons (Pink Swany)</t>
  </si>
  <si>
    <t>Deutsche Welle</t>
  </si>
  <si>
    <t>Feuerland</t>
  </si>
  <si>
    <t>Let's Celebrate</t>
  </si>
  <si>
    <t>Niccolo Paganini</t>
  </si>
  <si>
    <t>Nina Weibull</t>
  </si>
  <si>
    <t>Old Port</t>
  </si>
  <si>
    <t>Rotilia</t>
  </si>
  <si>
    <t>PA 60</t>
  </si>
  <si>
    <t>Schneewittchen</t>
  </si>
  <si>
    <t>PA 90</t>
  </si>
  <si>
    <t>PA 80-100</t>
  </si>
  <si>
    <t>Nuits de Young</t>
  </si>
  <si>
    <t>Acapella</t>
  </si>
  <si>
    <t>Amandine</t>
  </si>
  <si>
    <t>Andre le Notre</t>
  </si>
  <si>
    <t>Ashram</t>
  </si>
  <si>
    <t>Barkarole</t>
  </si>
  <si>
    <t>Bianca</t>
  </si>
  <si>
    <t>Blue River</t>
  </si>
  <si>
    <t>Cherry Brandy</t>
  </si>
  <si>
    <t>Christophe Columb</t>
  </si>
  <si>
    <t>Dolomite</t>
  </si>
  <si>
    <t>Eddy Mitchell</t>
  </si>
  <si>
    <t>Edith Piaf</t>
  </si>
  <si>
    <t>Gaby Morlay</t>
  </si>
  <si>
    <t>Golden Medallion</t>
  </si>
  <si>
    <t>Helmut Kohl</t>
  </si>
  <si>
    <t>Ingrid Bergman</t>
  </si>
  <si>
    <t>Konigin der Rosen</t>
  </si>
  <si>
    <t>Laura</t>
  </si>
  <si>
    <t>Michelangelo</t>
  </si>
  <si>
    <t>National Trust</t>
  </si>
  <si>
    <t>N-Joy</t>
  </si>
  <si>
    <t>Panthere Rose</t>
  </si>
  <si>
    <t>Red Berlin</t>
  </si>
  <si>
    <t>Sweet Lady</t>
  </si>
  <si>
    <t>Toro</t>
  </si>
  <si>
    <t>есть 10 наборов</t>
  </si>
  <si>
    <t>есть 20 наборов</t>
  </si>
  <si>
    <t xml:space="preserve">       Рододендроны во всей красе</t>
  </si>
  <si>
    <t xml:space="preserve">        Выставка Директ 30 мая/6 июня 2022</t>
  </si>
  <si>
    <t>Кратность заказа на сорт: в количестве набора Директ на позицию</t>
  </si>
  <si>
    <r>
      <rPr>
        <b/>
        <sz val="10"/>
        <rFont val="Arial"/>
        <family val="2"/>
        <charset val="204"/>
      </rPr>
      <t xml:space="preserve">· </t>
    </r>
    <r>
      <rPr>
        <sz val="10"/>
        <rFont val="Arial"/>
        <family val="2"/>
        <charset val="204"/>
      </rPr>
      <t>самовывоз 2-3 июня 2022  /  9-10 июня 2022</t>
    </r>
  </si>
  <si>
    <r>
      <rPr>
        <b/>
        <sz val="10"/>
        <rFont val="Arial"/>
        <family val="2"/>
        <charset val="204"/>
      </rPr>
      <t xml:space="preserve">· </t>
    </r>
    <r>
      <rPr>
        <sz val="10"/>
        <rFont val="Arial"/>
        <family val="2"/>
        <charset val="204"/>
      </rPr>
      <t>доставка - 03.05.22  /  10.06.2022  (стоимость доставки рассчитывает менеджер)</t>
    </r>
  </si>
  <si>
    <t>**</t>
  </si>
  <si>
    <t>Время проведения выставок с 8:00 до 14:00 30 мая 2022 г и 6 июня 2022 г</t>
  </si>
  <si>
    <t>Заказы принимаются до 13:00 6 июня 2022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</si>
</sst>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164" formatCode="#,##0.00\ &quot;₽&quot;"/>
  </numFmts>
  <fonts count="3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36"/>
      <color theme="1"/>
      <name val="Agency FB"/>
      <family val="2"/>
    </font>
    <font>
      <sz val="14"/>
      <color theme="1"/>
      <name val="Calibri"/>
      <family val="2"/>
      <charset val="204"/>
      <scheme val="minor"/>
    </font>
    <font>
      <sz val="18"/>
      <color theme="1"/>
      <name val="Agency FB"/>
      <family val="2"/>
    </font>
    <font>
      <sz val="10"/>
      <color theme="1"/>
      <name val="Agency FB"/>
      <family val="2"/>
    </font>
    <font>
      <sz val="14"/>
      <color theme="1"/>
      <name val="Agency FB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color theme="1"/>
      <name val="ArialMT"/>
      <family val="2"/>
    </font>
    <font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b/>
      <sz val="11"/>
      <color rgb="FFFF0000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sz val="11"/>
      <color theme="0" tint="-0.499984740745262"/>
      <name val="Calibri"/>
      <family val="2"/>
      <scheme val="minor"/>
    </font>
    <font>
      <b/>
      <sz val="16"/>
      <color rgb="FF02392F"/>
      <name val="Calibri"/>
      <family val="2"/>
      <charset val="204"/>
      <scheme val="minor"/>
    </font>
    <font>
      <b/>
      <u/>
      <sz val="12"/>
      <color rgb="FF02392F"/>
      <name val="Calibri"/>
      <family val="2"/>
      <charset val="204"/>
      <scheme val="minor"/>
    </font>
    <font>
      <b/>
      <sz val="14"/>
      <color rgb="FF02392F"/>
      <name val="Calibri"/>
      <family val="2"/>
      <charset val="204"/>
      <scheme val="minor"/>
    </font>
    <font>
      <b/>
      <i/>
      <sz val="11"/>
      <color rgb="FF0070C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0" tint="-0.34998626667073579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13">
    <xf numFmtId="0" fontId="0" fillId="0" borderId="0"/>
    <xf numFmtId="0" fontId="2" fillId="2" borderId="0" applyNumberFormat="0" applyBorder="0" applyAlignment="0" applyProtection="0"/>
    <xf numFmtId="0" fontId="1" fillId="0" borderId="0"/>
    <xf numFmtId="0" fontId="9" fillId="0" borderId="0"/>
    <xf numFmtId="0" fontId="11" fillId="0" borderId="0"/>
    <xf numFmtId="0" fontId="12" fillId="0" borderId="0"/>
    <xf numFmtId="0" fontId="1" fillId="0" borderId="0"/>
    <xf numFmtId="0" fontId="9" fillId="0" borderId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/>
    <xf numFmtId="0" fontId="23" fillId="0" borderId="0"/>
    <xf numFmtId="0" fontId="9" fillId="0" borderId="0"/>
  </cellStyleXfs>
  <cellXfs count="105">
    <xf numFmtId="0" fontId="0" fillId="0" borderId="0" xfId="0"/>
    <xf numFmtId="0" fontId="1" fillId="0" borderId="0" xfId="2" applyNumberFormat="1"/>
    <xf numFmtId="0" fontId="1" fillId="0" borderId="0" xfId="2" applyProtection="1">
      <protection locked="0"/>
    </xf>
    <xf numFmtId="0" fontId="1" fillId="0" borderId="0" xfId="2"/>
    <xf numFmtId="0" fontId="1" fillId="0" borderId="0" xfId="2" applyNumberFormat="1" applyProtection="1">
      <protection locked="0"/>
    </xf>
    <xf numFmtId="0" fontId="1" fillId="0" borderId="0" xfId="2" applyAlignment="1" applyProtection="1">
      <alignment horizontal="center" vertical="center"/>
      <protection locked="0"/>
    </xf>
    <xf numFmtId="0" fontId="4" fillId="0" borderId="0" xfId="2" applyFont="1" applyAlignment="1" applyProtection="1">
      <alignment horizontal="center" vertical="center"/>
      <protection locked="0"/>
    </xf>
    <xf numFmtId="0" fontId="5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7" fillId="0" borderId="0" xfId="2" applyFont="1" applyAlignment="1" applyProtection="1">
      <alignment horizontal="center" vertical="center"/>
      <protection locked="0"/>
    </xf>
    <xf numFmtId="0" fontId="8" fillId="0" borderId="0" xfId="2" applyFont="1" applyAlignment="1" applyProtection="1">
      <alignment horizontal="left" vertical="center"/>
      <protection locked="0"/>
    </xf>
    <xf numFmtId="0" fontId="1" fillId="0" borderId="0" xfId="2" applyAlignment="1" applyProtection="1">
      <alignment horizontal="left"/>
      <protection locked="0"/>
    </xf>
    <xf numFmtId="0" fontId="10" fillId="3" borderId="0" xfId="3" applyNumberFormat="1" applyFont="1" applyFill="1" applyAlignment="1" applyProtection="1">
      <alignment horizontal="left"/>
      <protection locked="0"/>
    </xf>
    <xf numFmtId="0" fontId="0" fillId="0" borderId="0" xfId="4" applyFont="1" applyAlignment="1" applyProtection="1">
      <alignment horizontal="left" vertical="center"/>
      <protection locked="0"/>
    </xf>
    <xf numFmtId="0" fontId="13" fillId="0" borderId="0" xfId="5" applyNumberFormat="1" applyFont="1" applyAlignment="1" applyProtection="1">
      <alignment vertical="center"/>
      <protection locked="0"/>
    </xf>
    <xf numFmtId="0" fontId="13" fillId="0" borderId="1" xfId="5" applyNumberFormat="1" applyFont="1" applyBorder="1" applyAlignment="1" applyProtection="1">
      <alignment horizontal="left" vertical="center"/>
      <protection locked="0"/>
    </xf>
    <xf numFmtId="1" fontId="12" fillId="0" borderId="0" xfId="5" applyNumberFormat="1" applyAlignment="1" applyProtection="1">
      <alignment horizontal="center"/>
      <protection locked="0"/>
    </xf>
    <xf numFmtId="1" fontId="12" fillId="0" borderId="0" xfId="5" applyNumberFormat="1" applyAlignment="1" applyProtection="1">
      <alignment horizontal="center" vertical="center"/>
      <protection locked="0"/>
    </xf>
    <xf numFmtId="0" fontId="10" fillId="3" borderId="0" xfId="3" applyNumberFormat="1" applyFont="1" applyFill="1" applyAlignment="1" applyProtection="1">
      <alignment horizontal="left" vertical="center"/>
      <protection locked="0"/>
    </xf>
    <xf numFmtId="0" fontId="14" fillId="0" borderId="0" xfId="6" applyFont="1" applyFill="1" applyBorder="1" applyAlignment="1" applyProtection="1">
      <alignment horizontal="left" vertical="center"/>
      <protection locked="0"/>
    </xf>
    <xf numFmtId="1" fontId="13" fillId="0" borderId="2" xfId="5" applyNumberFormat="1" applyFont="1" applyBorder="1" applyAlignment="1" applyProtection="1">
      <alignment horizontal="left" vertical="center"/>
      <protection locked="0"/>
    </xf>
    <xf numFmtId="1" fontId="13" fillId="0" borderId="0" xfId="5" applyNumberFormat="1" applyFont="1" applyBorder="1" applyAlignment="1" applyProtection="1">
      <alignment horizontal="center" vertical="center"/>
      <protection locked="0"/>
    </xf>
    <xf numFmtId="0" fontId="3" fillId="0" borderId="0" xfId="2" applyFont="1" applyProtection="1">
      <protection locked="0"/>
    </xf>
    <xf numFmtId="0" fontId="14" fillId="0" borderId="0" xfId="7" applyFont="1" applyFill="1" applyBorder="1" applyAlignment="1" applyProtection="1">
      <alignment horizontal="left" vertical="center"/>
      <protection locked="0"/>
    </xf>
    <xf numFmtId="1" fontId="13" fillId="0" borderId="2" xfId="5" applyNumberFormat="1" applyFont="1" applyBorder="1" applyAlignment="1" applyProtection="1">
      <alignment vertical="center"/>
      <protection locked="0"/>
    </xf>
    <xf numFmtId="1" fontId="13" fillId="0" borderId="0" xfId="5" applyNumberFormat="1" applyFont="1" applyBorder="1" applyAlignment="1" applyProtection="1">
      <alignment vertical="center"/>
      <protection locked="0"/>
    </xf>
    <xf numFmtId="0" fontId="1" fillId="0" borderId="0" xfId="2" applyAlignment="1" applyProtection="1">
      <alignment wrapText="1"/>
      <protection locked="0"/>
    </xf>
    <xf numFmtId="0" fontId="1" fillId="0" borderId="0" xfId="2" applyAlignment="1" applyProtection="1">
      <alignment horizontal="left" wrapText="1"/>
      <protection locked="0"/>
    </xf>
    <xf numFmtId="0" fontId="15" fillId="4" borderId="1" xfId="2" applyFont="1" applyFill="1" applyBorder="1" applyAlignment="1" applyProtection="1">
      <alignment vertical="center"/>
      <protection locked="0"/>
    </xf>
    <xf numFmtId="1" fontId="16" fillId="0" borderId="2" xfId="5" applyNumberFormat="1" applyFont="1" applyBorder="1" applyAlignment="1" applyProtection="1">
      <alignment vertical="center"/>
      <protection locked="0"/>
    </xf>
    <xf numFmtId="0" fontId="1" fillId="0" borderId="0" xfId="2" applyAlignment="1" applyProtection="1">
      <alignment horizontal="center" vertical="center" wrapText="1"/>
      <protection locked="0"/>
    </xf>
    <xf numFmtId="0" fontId="17" fillId="3" borderId="0" xfId="3" applyNumberFormat="1" applyFont="1" applyFill="1" applyAlignment="1" applyProtection="1">
      <alignment horizontal="left" vertical="center"/>
      <protection locked="0"/>
    </xf>
    <xf numFmtId="0" fontId="3" fillId="0" borderId="0" xfId="2" applyFont="1" applyAlignment="1" applyProtection="1">
      <alignment horizontal="left"/>
      <protection locked="0"/>
    </xf>
    <xf numFmtId="1" fontId="18" fillId="0" borderId="1" xfId="2" applyNumberFormat="1" applyFont="1" applyBorder="1" applyAlignment="1" applyProtection="1">
      <alignment horizontal="left" vertical="center"/>
      <protection locked="0"/>
    </xf>
    <xf numFmtId="0" fontId="1" fillId="0" borderId="0" xfId="2" applyAlignment="1" applyProtection="1">
      <alignment horizontal="left" vertical="center"/>
      <protection locked="0"/>
    </xf>
    <xf numFmtId="164" fontId="18" fillId="0" borderId="1" xfId="2" applyNumberFormat="1" applyFont="1" applyBorder="1" applyAlignment="1" applyProtection="1">
      <alignment horizontal="left"/>
      <protection locked="0"/>
    </xf>
    <xf numFmtId="0" fontId="19" fillId="0" borderId="0" xfId="2" applyFont="1" applyAlignment="1" applyProtection="1">
      <alignment horizontal="left"/>
      <protection locked="0"/>
    </xf>
    <xf numFmtId="0" fontId="13" fillId="0" borderId="0" xfId="5" applyNumberFormat="1" applyFont="1" applyAlignment="1" applyProtection="1">
      <alignment horizontal="left" vertical="center"/>
      <protection locked="0"/>
    </xf>
    <xf numFmtId="0" fontId="12" fillId="0" borderId="0" xfId="5" applyAlignment="1" applyProtection="1">
      <alignment horizontal="center"/>
      <protection locked="0"/>
    </xf>
    <xf numFmtId="0" fontId="20" fillId="0" borderId="0" xfId="2" applyFont="1" applyAlignment="1" applyProtection="1">
      <alignment horizontal="center" vertical="center"/>
      <protection locked="0"/>
    </xf>
    <xf numFmtId="0" fontId="5" fillId="0" borderId="0" xfId="2" applyFont="1" applyProtection="1">
      <protection locked="0"/>
    </xf>
    <xf numFmtId="0" fontId="5" fillId="0" borderId="0" xfId="2" applyFont="1" applyAlignment="1" applyProtection="1">
      <alignment horizontal="center" vertical="center"/>
      <protection locked="0"/>
    </xf>
    <xf numFmtId="0" fontId="3" fillId="0" borderId="0" xfId="2" applyFont="1" applyAlignment="1" applyProtection="1">
      <alignment horizontal="center" vertical="center"/>
      <protection locked="0"/>
    </xf>
    <xf numFmtId="0" fontId="18" fillId="0" borderId="0" xfId="2" applyFont="1" applyAlignment="1" applyProtection="1">
      <alignment horizontal="center" vertical="center"/>
      <protection locked="0"/>
    </xf>
    <xf numFmtId="0" fontId="18" fillId="0" borderId="0" xfId="2" applyFont="1" applyAlignment="1" applyProtection="1">
      <alignment horizontal="center"/>
      <protection locked="0"/>
    </xf>
    <xf numFmtId="0" fontId="18" fillId="0" borderId="0" xfId="2" applyFont="1" applyProtection="1">
      <protection locked="0"/>
    </xf>
    <xf numFmtId="164" fontId="18" fillId="0" borderId="0" xfId="2" applyNumberFormat="1" applyFont="1" applyBorder="1" applyAlignment="1" applyProtection="1">
      <alignment horizontal="right"/>
      <protection locked="0"/>
    </xf>
    <xf numFmtId="0" fontId="18" fillId="0" borderId="0" xfId="10" applyFont="1" applyBorder="1" applyAlignment="1" applyProtection="1">
      <alignment horizontal="left" vertical="center" indent="1"/>
      <protection locked="0"/>
    </xf>
    <xf numFmtId="0" fontId="24" fillId="0" borderId="0" xfId="2" applyFont="1" applyAlignment="1" applyProtection="1">
      <protection locked="0"/>
    </xf>
    <xf numFmtId="0" fontId="1" fillId="0" borderId="0" xfId="2" applyNumberFormat="1" applyAlignment="1" applyProtection="1">
      <alignment wrapText="1"/>
      <protection locked="0"/>
    </xf>
    <xf numFmtId="20" fontId="1" fillId="0" borderId="0" xfId="2" applyNumberFormat="1" applyProtection="1">
      <protection locked="0"/>
    </xf>
    <xf numFmtId="0" fontId="15" fillId="5" borderId="5" xfId="4" applyFont="1" applyFill="1" applyBorder="1" applyAlignment="1" applyProtection="1">
      <alignment horizontal="center" vertical="top" wrapText="1"/>
      <protection locked="0"/>
    </xf>
    <xf numFmtId="0" fontId="18" fillId="7" borderId="1" xfId="2" applyFont="1" applyFill="1" applyBorder="1" applyAlignment="1" applyProtection="1">
      <alignment horizontal="center"/>
      <protection locked="0"/>
    </xf>
    <xf numFmtId="0" fontId="18" fillId="7" borderId="1" xfId="2" applyFont="1" applyFill="1" applyBorder="1" applyProtection="1">
      <protection locked="0"/>
    </xf>
    <xf numFmtId="0" fontId="1" fillId="0" borderId="0" xfId="2" applyAlignment="1" applyProtection="1">
      <protection locked="0"/>
    </xf>
    <xf numFmtId="1" fontId="26" fillId="0" borderId="1" xfId="2" applyNumberFormat="1" applyFont="1" applyBorder="1" applyAlignment="1" applyProtection="1">
      <alignment horizontal="center" vertical="center"/>
      <protection hidden="1"/>
    </xf>
    <xf numFmtId="44" fontId="18" fillId="0" borderId="1" xfId="2" applyNumberFormat="1" applyFont="1" applyBorder="1" applyAlignment="1" applyProtection="1">
      <alignment horizontal="center" vertical="center"/>
      <protection hidden="1"/>
    </xf>
    <xf numFmtId="0" fontId="3" fillId="0" borderId="0" xfId="0" applyFont="1"/>
    <xf numFmtId="0" fontId="16" fillId="0" borderId="1" xfId="5" applyNumberFormat="1" applyFont="1" applyBorder="1" applyAlignment="1" applyProtection="1">
      <alignment horizontal="left" vertical="center"/>
      <protection locked="0"/>
    </xf>
    <xf numFmtId="0" fontId="0" fillId="0" borderId="0" xfId="2" applyFont="1" applyAlignment="1" applyProtection="1">
      <protection locked="0"/>
    </xf>
    <xf numFmtId="0" fontId="27" fillId="0" borderId="0" xfId="2" applyFont="1" applyAlignment="1" applyProtection="1">
      <alignment horizontal="center" vertical="center"/>
      <protection locked="0"/>
    </xf>
    <xf numFmtId="0" fontId="28" fillId="0" borderId="0" xfId="8" applyFont="1" applyProtection="1">
      <protection locked="0"/>
    </xf>
    <xf numFmtId="0" fontId="0" fillId="0" borderId="0" xfId="2" applyFont="1" applyProtection="1">
      <protection locked="0"/>
    </xf>
    <xf numFmtId="0" fontId="18" fillId="0" borderId="3" xfId="10" applyFont="1" applyBorder="1" applyAlignment="1" applyProtection="1">
      <alignment horizontal="left" vertical="center" indent="1"/>
    </xf>
    <xf numFmtId="0" fontId="2" fillId="6" borderId="1" xfId="1" applyFill="1" applyBorder="1" applyAlignment="1" applyProtection="1">
      <alignment horizontal="left" vertical="center"/>
      <protection locked="0"/>
    </xf>
    <xf numFmtId="0" fontId="28" fillId="0" borderId="0" xfId="8" applyFont="1" applyAlignment="1" applyProtection="1">
      <alignment vertical="center"/>
      <protection locked="0"/>
    </xf>
    <xf numFmtId="0" fontId="5" fillId="0" borderId="0" xfId="2" applyFont="1" applyAlignment="1" applyProtection="1">
      <alignment vertical="center"/>
      <protection locked="0"/>
    </xf>
    <xf numFmtId="0" fontId="29" fillId="0" borderId="0" xfId="0" applyFont="1" applyAlignment="1">
      <alignment horizontal="right" vertical="center"/>
    </xf>
    <xf numFmtId="0" fontId="3" fillId="0" borderId="0" xfId="0" applyFont="1" applyAlignment="1">
      <alignment vertical="top"/>
    </xf>
    <xf numFmtId="0" fontId="30" fillId="0" borderId="0" xfId="2" applyFont="1" applyProtection="1">
      <protection locked="0"/>
    </xf>
    <xf numFmtId="0" fontId="13" fillId="0" borderId="0" xfId="5" applyNumberFormat="1" applyFont="1" applyBorder="1" applyAlignment="1" applyProtection="1">
      <alignment horizontal="left" vertical="center"/>
      <protection locked="0"/>
    </xf>
    <xf numFmtId="164" fontId="18" fillId="0" borderId="0" xfId="2" applyNumberFormat="1" applyFont="1" applyBorder="1" applyAlignment="1" applyProtection="1">
      <alignment horizontal="left"/>
      <protection locked="0"/>
    </xf>
    <xf numFmtId="0" fontId="28" fillId="0" borderId="0" xfId="8" applyFont="1" applyAlignment="1" applyProtection="1">
      <alignment horizontal="left" vertical="center"/>
      <protection locked="0"/>
    </xf>
    <xf numFmtId="0" fontId="15" fillId="5" borderId="5" xfId="4" applyFont="1" applyFill="1" applyBorder="1" applyAlignment="1" applyProtection="1">
      <alignment horizontal="center" vertical="top" wrapText="1"/>
    </xf>
    <xf numFmtId="0" fontId="3" fillId="6" borderId="1" xfId="2" applyNumberFormat="1" applyFont="1" applyFill="1" applyBorder="1" applyAlignment="1" applyProtection="1">
      <alignment horizontal="left" vertical="center"/>
    </xf>
    <xf numFmtId="0" fontId="3" fillId="7" borderId="1" xfId="2" applyFont="1" applyFill="1" applyBorder="1" applyAlignment="1" applyProtection="1">
      <alignment horizontal="left" vertical="center"/>
    </xf>
    <xf numFmtId="0" fontId="25" fillId="7" borderId="1" xfId="2" applyFont="1" applyFill="1" applyBorder="1" applyAlignment="1" applyProtection="1">
      <alignment horizontal="left" vertical="center"/>
    </xf>
    <xf numFmtId="0" fontId="3" fillId="7" borderId="1" xfId="2" applyFont="1" applyFill="1" applyBorder="1" applyAlignment="1" applyProtection="1">
      <alignment horizontal="center" vertical="center"/>
    </xf>
    <xf numFmtId="0" fontId="3" fillId="7" borderId="1" xfId="11" applyFont="1" applyFill="1" applyBorder="1" applyAlignment="1" applyProtection="1">
      <alignment horizontal="center" vertical="center"/>
    </xf>
    <xf numFmtId="0" fontId="18" fillId="0" borderId="1" xfId="2" applyNumberFormat="1" applyFont="1" applyBorder="1" applyAlignment="1" applyProtection="1">
      <alignment horizontal="left" vertical="center"/>
    </xf>
    <xf numFmtId="0" fontId="18" fillId="0" borderId="1" xfId="2" applyFont="1" applyBorder="1" applyAlignment="1" applyProtection="1">
      <alignment horizontal="left" vertical="center"/>
    </xf>
    <xf numFmtId="0" fontId="18" fillId="0" borderId="1" xfId="2" applyFont="1" applyBorder="1" applyAlignment="1" applyProtection="1">
      <alignment horizontal="center" vertical="center"/>
    </xf>
    <xf numFmtId="49" fontId="18" fillId="0" borderId="1" xfId="2" applyNumberFormat="1" applyFont="1" applyBorder="1" applyAlignment="1" applyProtection="1">
      <alignment horizontal="center" vertical="center"/>
    </xf>
    <xf numFmtId="0" fontId="15" fillId="5" borderId="5" xfId="4" applyFont="1" applyFill="1" applyBorder="1" applyAlignment="1" applyProtection="1">
      <alignment horizontal="center" vertical="top" wrapText="1"/>
      <protection hidden="1"/>
    </xf>
    <xf numFmtId="0" fontId="18" fillId="7" borderId="1" xfId="2" applyFont="1" applyFill="1" applyBorder="1" applyAlignment="1" applyProtection="1">
      <alignment horizontal="center"/>
      <protection hidden="1"/>
    </xf>
    <xf numFmtId="0" fontId="18" fillId="7" borderId="1" xfId="2" applyFont="1" applyFill="1" applyBorder="1" applyAlignment="1" applyProtection="1">
      <alignment horizontal="center"/>
    </xf>
    <xf numFmtId="0" fontId="15" fillId="0" borderId="1" xfId="2" applyNumberFormat="1" applyFont="1" applyBorder="1" applyAlignment="1" applyProtection="1">
      <alignment horizontal="center" vertical="center"/>
    </xf>
    <xf numFmtId="0" fontId="25" fillId="7" borderId="1" xfId="2" applyFont="1" applyFill="1" applyBorder="1" applyAlignment="1" applyProtection="1">
      <alignment horizontal="left" vertical="center"/>
      <protection hidden="1"/>
    </xf>
    <xf numFmtId="44" fontId="18" fillId="0" borderId="1" xfId="2" applyNumberFormat="1" applyFont="1" applyBorder="1" applyAlignment="1" applyProtection="1">
      <alignment horizontal="right" vertical="center"/>
      <protection hidden="1"/>
    </xf>
    <xf numFmtId="0" fontId="18" fillId="0" borderId="1" xfId="2" applyFont="1" applyBorder="1" applyAlignment="1" applyProtection="1">
      <alignment horizontal="left" vertical="center"/>
      <protection hidden="1"/>
    </xf>
    <xf numFmtId="0" fontId="24" fillId="0" borderId="0" xfId="2" applyFont="1" applyAlignment="1" applyProtection="1"/>
    <xf numFmtId="0" fontId="31" fillId="7" borderId="1" xfId="2" applyFont="1" applyFill="1" applyBorder="1" applyAlignment="1" applyProtection="1">
      <alignment horizontal="left" vertical="center"/>
    </xf>
    <xf numFmtId="1" fontId="18" fillId="0" borderId="3" xfId="2" applyNumberFormat="1" applyFont="1" applyBorder="1" applyAlignment="1" applyProtection="1">
      <alignment horizontal="right" vertical="center"/>
    </xf>
    <xf numFmtId="1" fontId="18" fillId="0" borderId="4" xfId="2" applyNumberFormat="1" applyFont="1" applyBorder="1" applyAlignment="1" applyProtection="1">
      <alignment horizontal="right" vertical="center"/>
    </xf>
    <xf numFmtId="164" fontId="18" fillId="0" borderId="3" xfId="2" applyNumberFormat="1" applyFont="1" applyBorder="1" applyAlignment="1" applyProtection="1">
      <alignment horizontal="right"/>
    </xf>
    <xf numFmtId="164" fontId="18" fillId="0" borderId="4" xfId="2" applyNumberFormat="1" applyFont="1" applyBorder="1" applyAlignment="1" applyProtection="1">
      <alignment horizontal="right"/>
    </xf>
    <xf numFmtId="0" fontId="30" fillId="0" borderId="0" xfId="2" applyFont="1" applyAlignment="1" applyProtection="1">
      <alignment horizontal="left" vertical="top" wrapText="1"/>
      <protection locked="0"/>
    </xf>
    <xf numFmtId="0" fontId="32" fillId="0" borderId="1" xfId="2" applyNumberFormat="1" applyFont="1" applyBorder="1" applyAlignment="1" applyProtection="1">
      <alignment horizontal="left" vertical="center"/>
    </xf>
    <xf numFmtId="0" fontId="32" fillId="0" borderId="1" xfId="2" applyFont="1" applyBorder="1" applyAlignment="1" applyProtection="1">
      <alignment horizontal="left" vertical="center"/>
    </xf>
    <xf numFmtId="0" fontId="32" fillId="0" borderId="1" xfId="2" applyFont="1" applyBorder="1" applyAlignment="1" applyProtection="1">
      <alignment horizontal="center" vertical="center"/>
    </xf>
    <xf numFmtId="49" fontId="32" fillId="0" borderId="1" xfId="2" applyNumberFormat="1" applyFont="1" applyBorder="1" applyAlignment="1" applyProtection="1">
      <alignment horizontal="center" vertical="center"/>
    </xf>
    <xf numFmtId="0" fontId="33" fillId="0" borderId="1" xfId="2" applyNumberFormat="1" applyFont="1" applyBorder="1" applyAlignment="1" applyProtection="1">
      <alignment horizontal="center" vertical="center"/>
    </xf>
    <xf numFmtId="44" fontId="32" fillId="0" borderId="1" xfId="2" applyNumberFormat="1" applyFont="1" applyBorder="1" applyAlignment="1" applyProtection="1">
      <alignment horizontal="center" vertical="center"/>
      <protection hidden="1"/>
    </xf>
    <xf numFmtId="0" fontId="32" fillId="7" borderId="1" xfId="2" applyFont="1" applyFill="1" applyBorder="1" applyAlignment="1" applyProtection="1">
      <alignment horizontal="center"/>
      <protection locked="0"/>
    </xf>
    <xf numFmtId="44" fontId="32" fillId="0" borderId="1" xfId="2" applyNumberFormat="1" applyFont="1" applyBorder="1" applyAlignment="1" applyProtection="1">
      <alignment horizontal="right" vertical="center"/>
      <protection hidden="1"/>
    </xf>
  </cellXfs>
  <cellStyles count="13">
    <cellStyle name="Гиперссылка" xfId="8" builtinId="8"/>
    <cellStyle name="Гиперссылка 2" xfId="9"/>
    <cellStyle name="Нейтральный" xfId="1" builtinId="28"/>
    <cellStyle name="Обычный" xfId="0" builtinId="0"/>
    <cellStyle name="Обычный 2" xfId="6"/>
    <cellStyle name="Обычный 2 2" xfId="4"/>
    <cellStyle name="Обычный 2 2 2" xfId="7"/>
    <cellStyle name="Обычный 2 3" xfId="5"/>
    <cellStyle name="Обычный 3" xfId="12"/>
    <cellStyle name="Обычный 4 2" xfId="3"/>
    <cellStyle name="Обычный 5" xfId="2"/>
    <cellStyle name="Обычный_Лист1" xfId="10"/>
    <cellStyle name="Обычный_наличие" xfId="11"/>
  </cellStyles>
  <dxfs count="11">
    <dxf>
      <fill>
        <patternFill patternType="solid">
          <fgColor auto="1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strike val="0"/>
      </font>
      <fill>
        <patternFill>
          <bgColor rgb="FF00B050"/>
        </patternFill>
      </fill>
    </dxf>
    <dxf>
      <font>
        <b/>
        <i val="0"/>
        <strike val="0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239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&#1087;&#1088;&#1072;&#1081;&#1089;-&#1083;&#1080;&#1089;&#1090;'!A1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1'!A1"/><Relationship Id="rId2" Type="http://schemas.openxmlformats.org/officeDocument/2006/relationships/hyperlink" Target="#'1'!H12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201384</xdr:colOff>
      <xdr:row>2</xdr:row>
      <xdr:rowOff>59866</xdr:rowOff>
    </xdr:from>
    <xdr:to>
      <xdr:col>2</xdr:col>
      <xdr:colOff>669470</xdr:colOff>
      <xdr:row>5</xdr:row>
      <xdr:rowOff>115295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384" y="244923"/>
          <a:ext cx="2209800" cy="986158"/>
        </a:xfrm>
        <a:prstGeom prst="rect">
          <a:avLst/>
        </a:prstGeom>
      </xdr:spPr>
    </xdr:pic>
    <xdr:clientData/>
  </xdr:twoCellAnchor>
  <xdr:twoCellAnchor>
    <xdr:from>
      <xdr:col>4</xdr:col>
      <xdr:colOff>468085</xdr:colOff>
      <xdr:row>6</xdr:row>
      <xdr:rowOff>21771</xdr:rowOff>
    </xdr:from>
    <xdr:to>
      <xdr:col>6</xdr:col>
      <xdr:colOff>1681843</xdr:colOff>
      <xdr:row>7</xdr:row>
      <xdr:rowOff>92529</xdr:rowOff>
    </xdr:to>
    <xdr:sp macro="" textlink="">
      <xdr:nvSpPr>
        <xdr:cNvPr id="3" name="TextBox 2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0E4D076-7BC0-4560-B035-B364362F98F2}"/>
            </a:ext>
          </a:extLst>
        </xdr:cNvPr>
        <xdr:cNvSpPr txBox="1"/>
      </xdr:nvSpPr>
      <xdr:spPr>
        <a:xfrm>
          <a:off x="4294414" y="1545771"/>
          <a:ext cx="4272643" cy="293915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ru-RU" sz="1800" b="1" u="none">
              <a:solidFill>
                <a:schemeClr val="accent4">
                  <a:lumMod val="40000"/>
                  <a:lumOff val="6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»</a:t>
          </a:r>
          <a:r>
            <a:rPr lang="ru-RU" sz="1400" b="1" u="none">
              <a:solidFill>
                <a:schemeClr val="accent4">
                  <a:lumMod val="40000"/>
                  <a:lumOff val="6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ru-RU" sz="1600" b="1" u="none">
              <a:solidFill>
                <a:schemeClr val="accent4">
                  <a:lumMod val="40000"/>
                  <a:lumOff val="6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ru-RU" sz="1200" b="1" u="sng">
              <a:solidFill>
                <a:schemeClr val="accent4">
                  <a:lumMod val="40000"/>
                  <a:lumOff val="6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перейти к предложению</a:t>
          </a:r>
          <a:r>
            <a:rPr lang="ru-RU" sz="1200" b="1" u="none">
              <a:solidFill>
                <a:schemeClr val="accent4">
                  <a:lumMod val="40000"/>
                  <a:lumOff val="6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ru-RU" sz="1800" b="1" u="none">
              <a:solidFill>
                <a:schemeClr val="accent4">
                  <a:lumMod val="40000"/>
                  <a:lumOff val="6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«</a:t>
          </a:r>
          <a:endParaRPr lang="ru-RU" sz="1200" b="1" u="none">
            <a:solidFill>
              <a:schemeClr val="accent4">
                <a:lumMod val="40000"/>
                <a:lumOff val="6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7</xdr:col>
      <xdr:colOff>1545772</xdr:colOff>
      <xdr:row>3</xdr:row>
      <xdr:rowOff>299358</xdr:rowOff>
    </xdr:from>
    <xdr:to>
      <xdr:col>8</xdr:col>
      <xdr:colOff>595481</xdr:colOff>
      <xdr:row>6</xdr:row>
      <xdr:rowOff>112800</xdr:rowOff>
    </xdr:to>
    <xdr:pic>
      <xdr:nvPicPr>
        <xdr:cNvPr id="4" name="Рисунок 3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4023" t="4234" r="35071" b="74017"/>
        <a:stretch/>
      </xdr:blipFill>
      <xdr:spPr>
        <a:xfrm>
          <a:off x="10325101" y="854529"/>
          <a:ext cx="1831009" cy="782271"/>
        </a:xfrm>
        <a:prstGeom prst="rect">
          <a:avLst/>
        </a:prstGeom>
      </xdr:spPr>
    </xdr:pic>
    <xdr:clientData/>
  </xdr:twoCellAnchor>
  <xdr:twoCellAnchor>
    <xdr:from>
      <xdr:col>6</xdr:col>
      <xdr:colOff>1752607</xdr:colOff>
      <xdr:row>4</xdr:row>
      <xdr:rowOff>216965</xdr:rowOff>
    </xdr:from>
    <xdr:to>
      <xdr:col>7</xdr:col>
      <xdr:colOff>1545773</xdr:colOff>
      <xdr:row>6</xdr:row>
      <xdr:rowOff>157841</xdr:rowOff>
    </xdr:to>
    <xdr:cxnSp macro="">
      <xdr:nvCxnSpPr>
        <xdr:cNvPr id="6" name="Скругленная соединительная линия 5"/>
        <xdr:cNvCxnSpPr>
          <a:stCxn id="4" idx="1"/>
        </xdr:cNvCxnSpPr>
      </xdr:nvCxnSpPr>
      <xdr:spPr>
        <a:xfrm rot="10800000" flipV="1">
          <a:off x="8637821" y="1245665"/>
          <a:ext cx="1687281" cy="436176"/>
        </a:xfrm>
        <a:prstGeom prst="curvedConnector3">
          <a:avLst>
            <a:gd name="adj1" fmla="val 50000"/>
          </a:avLst>
        </a:prstGeom>
        <a:ln w="19050">
          <a:solidFill>
            <a:srgbClr val="02392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538845</xdr:colOff>
      <xdr:row>24</xdr:row>
      <xdr:rowOff>228603</xdr:rowOff>
    </xdr:from>
    <xdr:to>
      <xdr:col>3</xdr:col>
      <xdr:colOff>315688</xdr:colOff>
      <xdr:row>28</xdr:row>
      <xdr:rowOff>101964</xdr:rowOff>
    </xdr:to>
    <xdr:pic>
      <xdr:nvPicPr>
        <xdr:cNvPr id="17" name="Рисунок 16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2436" t="4550" r="34436" b="73860"/>
        <a:stretch/>
      </xdr:blipFill>
      <xdr:spPr>
        <a:xfrm rot="20438311">
          <a:off x="903516" y="5056417"/>
          <a:ext cx="1992086" cy="809533"/>
        </a:xfrm>
        <a:prstGeom prst="rect">
          <a:avLst/>
        </a:prstGeom>
      </xdr:spPr>
    </xdr:pic>
    <xdr:clientData/>
  </xdr:twoCellAnchor>
  <xdr:twoCellAnchor>
    <xdr:from>
      <xdr:col>2</xdr:col>
      <xdr:colOff>292035</xdr:colOff>
      <xdr:row>24</xdr:row>
      <xdr:rowOff>141515</xdr:rowOff>
    </xdr:from>
    <xdr:to>
      <xdr:col>3</xdr:col>
      <xdr:colOff>947056</xdr:colOff>
      <xdr:row>28</xdr:row>
      <xdr:rowOff>79073</xdr:rowOff>
    </xdr:to>
    <xdr:cxnSp macro="">
      <xdr:nvCxnSpPr>
        <xdr:cNvPr id="19" name="Скругленная соединительная линия 18"/>
        <xdr:cNvCxnSpPr>
          <a:stCxn id="17" idx="2"/>
        </xdr:cNvCxnSpPr>
      </xdr:nvCxnSpPr>
      <xdr:spPr>
        <a:xfrm rot="5400000" flipH="1" flipV="1">
          <a:off x="2343495" y="4659583"/>
          <a:ext cx="873730" cy="1493221"/>
        </a:xfrm>
        <a:prstGeom prst="curvedConnector4">
          <a:avLst>
            <a:gd name="adj1" fmla="val -26164"/>
            <a:gd name="adj2" fmla="val 78859"/>
          </a:avLst>
        </a:prstGeom>
        <a:ln w="19050">
          <a:solidFill>
            <a:srgbClr val="02392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509815</xdr:colOff>
      <xdr:row>1</xdr:row>
      <xdr:rowOff>60477</xdr:rowOff>
    </xdr:from>
    <xdr:to>
      <xdr:col>3</xdr:col>
      <xdr:colOff>297543</xdr:colOff>
      <xdr:row>4</xdr:row>
      <xdr:rowOff>211668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550"/>
        <a:stretch/>
      </xdr:blipFill>
      <xdr:spPr>
        <a:xfrm>
          <a:off x="509815" y="247954"/>
          <a:ext cx="2212824" cy="882952"/>
        </a:xfrm>
        <a:prstGeom prst="rect">
          <a:avLst/>
        </a:prstGeom>
      </xdr:spPr>
    </xdr:pic>
    <xdr:clientData/>
  </xdr:twoCellAnchor>
  <xdr:twoCellAnchor>
    <xdr:from>
      <xdr:col>16</xdr:col>
      <xdr:colOff>184446</xdr:colOff>
      <xdr:row>6</xdr:row>
      <xdr:rowOff>10885</xdr:rowOff>
    </xdr:from>
    <xdr:to>
      <xdr:col>18</xdr:col>
      <xdr:colOff>545489</xdr:colOff>
      <xdr:row>6</xdr:row>
      <xdr:rowOff>266096</xdr:rowOff>
    </xdr:to>
    <xdr:sp macro="" textlink="">
      <xdr:nvSpPr>
        <xdr:cNvPr id="3" name="TextBox 2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0E4D076-7BC0-4560-B035-B364362F98F2}"/>
            </a:ext>
          </a:extLst>
        </xdr:cNvPr>
        <xdr:cNvSpPr txBox="1"/>
      </xdr:nvSpPr>
      <xdr:spPr>
        <a:xfrm>
          <a:off x="11801923" y="1401837"/>
          <a:ext cx="1963662" cy="255211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000" b="1" u="sng">
              <a:solidFill>
                <a:schemeClr val="accent4">
                  <a:lumMod val="40000"/>
                  <a:lumOff val="6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выбрать способ оплаты</a:t>
          </a:r>
        </a:p>
      </xdr:txBody>
    </xdr:sp>
    <xdr:clientData/>
  </xdr:twoCellAnchor>
  <xdr:twoCellAnchor>
    <xdr:from>
      <xdr:col>0</xdr:col>
      <xdr:colOff>713618</xdr:colOff>
      <xdr:row>6</xdr:row>
      <xdr:rowOff>11496</xdr:rowOff>
    </xdr:from>
    <xdr:to>
      <xdr:col>3</xdr:col>
      <xdr:colOff>235855</xdr:colOff>
      <xdr:row>6</xdr:row>
      <xdr:rowOff>266098</xdr:rowOff>
    </xdr:to>
    <xdr:sp macro="" textlink="">
      <xdr:nvSpPr>
        <xdr:cNvPr id="4" name="TextBox 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E0E4D076-7BC0-4560-B035-B364362F98F2}"/>
            </a:ext>
          </a:extLst>
        </xdr:cNvPr>
        <xdr:cNvSpPr txBox="1"/>
      </xdr:nvSpPr>
      <xdr:spPr>
        <a:xfrm>
          <a:off x="713618" y="1402448"/>
          <a:ext cx="1832427" cy="254602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000" b="1" u="sng">
              <a:solidFill>
                <a:schemeClr val="accent4">
                  <a:lumMod val="40000"/>
                  <a:lumOff val="6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вернуться на страницу 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28"/>
  <sheetViews>
    <sheetView showGridLines="0" tabSelected="1" workbookViewId="0">
      <selection activeCell="H12" sqref="H12"/>
    </sheetView>
  </sheetViews>
  <sheetFormatPr defaultRowHeight="14.6"/>
  <cols>
    <col min="1" max="1" width="5.15234375" customWidth="1"/>
    <col min="2" max="2" width="19.4609375" customWidth="1"/>
    <col min="3" max="3" width="11.84375" customWidth="1"/>
    <col min="4" max="4" width="17.61328125" customWidth="1"/>
    <col min="5" max="5" width="23.3046875" customWidth="1"/>
    <col min="6" max="6" width="19.921875" customWidth="1"/>
    <col min="7" max="7" width="26.765625" customWidth="1"/>
    <col min="8" max="8" width="39.3046875" customWidth="1"/>
  </cols>
  <sheetData>
    <row r="3" spans="2:13" s="2" customFormat="1">
      <c r="B3" s="1"/>
      <c r="C3" s="1"/>
      <c r="K3" s="3"/>
      <c r="L3" s="3"/>
    </row>
    <row r="4" spans="2:13" s="2" customFormat="1" ht="37.299999999999997" customHeight="1">
      <c r="C4" s="4"/>
      <c r="D4" s="5"/>
      <c r="F4" s="6" t="s">
        <v>2395</v>
      </c>
      <c r="G4" s="7"/>
    </row>
    <row r="5" spans="2:13" s="2" customFormat="1" ht="21.45" customHeight="1">
      <c r="C5" s="4"/>
      <c r="D5" s="5"/>
      <c r="F5" s="8" t="s">
        <v>2394</v>
      </c>
      <c r="G5" s="7"/>
    </row>
    <row r="6" spans="2:13" s="2" customFormat="1" ht="17.600000000000001" customHeight="1">
      <c r="B6" s="57" t="s">
        <v>27</v>
      </c>
      <c r="C6" s="4"/>
      <c r="D6" s="5"/>
      <c r="F6" s="9" t="s">
        <v>1016</v>
      </c>
      <c r="G6" s="7"/>
    </row>
    <row r="7" spans="2:13" s="2" customFormat="1" ht="17.600000000000001" customHeight="1">
      <c r="B7" s="10"/>
      <c r="C7" s="4"/>
      <c r="D7" s="5"/>
      <c r="E7" s="11"/>
      <c r="F7" s="11"/>
      <c r="G7" s="7"/>
    </row>
    <row r="8" spans="2:13" s="2" customFormat="1" ht="17.600000000000001" customHeight="1">
      <c r="B8" s="10"/>
      <c r="C8" s="4"/>
      <c r="D8" s="5"/>
      <c r="E8" s="11"/>
      <c r="F8" s="11"/>
      <c r="G8" s="7"/>
    </row>
    <row r="9" spans="2:13" s="2" customFormat="1" ht="15.45">
      <c r="B9" s="12" t="s">
        <v>2400</v>
      </c>
      <c r="D9" s="13"/>
      <c r="E9" s="14"/>
      <c r="G9" s="15" t="s">
        <v>0</v>
      </c>
      <c r="H9" s="64"/>
      <c r="I9" s="16"/>
      <c r="J9" s="17"/>
      <c r="L9" s="3"/>
      <c r="M9" s="3"/>
    </row>
    <row r="10" spans="2:13" s="2" customFormat="1">
      <c r="B10" s="62" t="s">
        <v>2401</v>
      </c>
      <c r="D10" s="19"/>
      <c r="E10" s="19"/>
      <c r="F10" s="11"/>
      <c r="G10" s="15" t="s">
        <v>2</v>
      </c>
      <c r="H10" s="64"/>
      <c r="I10" s="20" t="s">
        <v>3</v>
      </c>
      <c r="J10" s="21"/>
      <c r="K10" s="5"/>
    </row>
    <row r="11" spans="2:13" s="2" customFormat="1">
      <c r="B11" s="18" t="s">
        <v>1</v>
      </c>
      <c r="D11" s="23"/>
      <c r="E11" s="23"/>
      <c r="F11" s="11"/>
      <c r="G11" s="15" t="s">
        <v>5</v>
      </c>
      <c r="H11" s="64"/>
      <c r="I11" s="24" t="s">
        <v>6</v>
      </c>
      <c r="J11" s="25"/>
      <c r="K11" s="5"/>
    </row>
    <row r="12" spans="2:13" s="26" customFormat="1">
      <c r="B12" s="22" t="s">
        <v>4</v>
      </c>
      <c r="D12" s="19"/>
      <c r="E12" s="27"/>
      <c r="F12" s="27"/>
      <c r="G12" s="58" t="s">
        <v>7</v>
      </c>
      <c r="H12" s="28" t="s">
        <v>8</v>
      </c>
      <c r="I12" s="29" t="s">
        <v>9</v>
      </c>
      <c r="J12" s="30"/>
    </row>
    <row r="13" spans="2:13" s="2" customFormat="1">
      <c r="B13" s="59" t="s">
        <v>2396</v>
      </c>
      <c r="E13" s="32"/>
      <c r="F13" s="11"/>
    </row>
    <row r="14" spans="2:13" s="2" customFormat="1" ht="15.75" customHeight="1">
      <c r="E14" s="11"/>
      <c r="F14" s="11"/>
      <c r="G14" s="15" t="s">
        <v>11</v>
      </c>
      <c r="H14" s="33">
        <f>'прайс-лист'!P3</f>
        <v>0</v>
      </c>
      <c r="K14" s="3"/>
      <c r="L14" s="3"/>
    </row>
    <row r="15" spans="2:13" s="2" customFormat="1">
      <c r="B15" s="31" t="s">
        <v>10</v>
      </c>
      <c r="E15" s="34"/>
      <c r="F15" s="34"/>
      <c r="G15" s="15" t="s">
        <v>12</v>
      </c>
      <c r="H15" s="35">
        <f>'прайс-лист'!P4</f>
        <v>0</v>
      </c>
      <c r="K15" s="3"/>
      <c r="L15" s="3"/>
    </row>
    <row r="16" spans="2:13" s="2" customFormat="1">
      <c r="B16" s="18" t="s">
        <v>2397</v>
      </c>
      <c r="C16" s="18"/>
      <c r="E16" s="34"/>
      <c r="F16" s="34"/>
      <c r="G16" s="15" t="s">
        <v>13</v>
      </c>
      <c r="H16" s="35"/>
      <c r="I16" s="36" t="s">
        <v>14</v>
      </c>
      <c r="K16" s="3"/>
      <c r="L16" s="3"/>
    </row>
    <row r="17" spans="2:12" s="2" customFormat="1">
      <c r="B17" s="18" t="s">
        <v>2398</v>
      </c>
      <c r="C17" s="18"/>
      <c r="E17" s="34"/>
      <c r="F17" s="34"/>
      <c r="G17" s="15" t="s">
        <v>15</v>
      </c>
      <c r="H17" s="35"/>
      <c r="I17" s="36" t="s">
        <v>14</v>
      </c>
      <c r="K17" s="3"/>
      <c r="L17" s="3"/>
    </row>
    <row r="18" spans="2:12">
      <c r="G18" s="15" t="s">
        <v>17</v>
      </c>
      <c r="H18" s="35">
        <f>H15+H16+H17</f>
        <v>0</v>
      </c>
    </row>
    <row r="19" spans="2:12">
      <c r="B19" s="31" t="s">
        <v>16</v>
      </c>
      <c r="G19" s="70"/>
      <c r="H19" s="71"/>
    </row>
    <row r="20" spans="2:12">
      <c r="B20" s="18" t="s">
        <v>1521</v>
      </c>
    </row>
    <row r="21" spans="2:12">
      <c r="B21" s="18" t="s">
        <v>18</v>
      </c>
    </row>
    <row r="22" spans="2:12">
      <c r="B22" s="18" t="s">
        <v>1522</v>
      </c>
    </row>
    <row r="23" spans="2:12" ht="15.45">
      <c r="B23" s="18" t="s">
        <v>1523</v>
      </c>
      <c r="C23" s="34"/>
      <c r="D23" s="2"/>
      <c r="J23" s="2"/>
      <c r="K23" s="38"/>
    </row>
    <row r="24" spans="2:12" ht="15.45" customHeight="1">
      <c r="B24" s="37" t="s">
        <v>19</v>
      </c>
      <c r="E24" s="7"/>
      <c r="F24" s="39"/>
      <c r="G24" s="40"/>
      <c r="I24" s="40"/>
      <c r="K24" s="38"/>
    </row>
    <row r="25" spans="2:12" ht="18.45">
      <c r="D25" s="67" t="s">
        <v>1017</v>
      </c>
      <c r="E25" s="72" t="s">
        <v>20</v>
      </c>
      <c r="F25" s="67" t="s">
        <v>1017</v>
      </c>
      <c r="G25" s="72" t="s">
        <v>21</v>
      </c>
      <c r="I25" s="41"/>
      <c r="K25" s="21"/>
    </row>
    <row r="26" spans="2:12" ht="18.45">
      <c r="D26" s="67" t="s">
        <v>1017</v>
      </c>
      <c r="E26" s="72" t="s">
        <v>22</v>
      </c>
      <c r="F26" s="67" t="s">
        <v>1017</v>
      </c>
      <c r="G26" s="72" t="s">
        <v>23</v>
      </c>
      <c r="I26" s="41"/>
      <c r="J26" s="2"/>
      <c r="K26" s="38"/>
    </row>
    <row r="27" spans="2:12" ht="18.45">
      <c r="D27" s="67" t="s">
        <v>1017</v>
      </c>
      <c r="E27" s="72" t="s">
        <v>24</v>
      </c>
      <c r="F27" s="67" t="s">
        <v>1017</v>
      </c>
      <c r="G27" s="72" t="s">
        <v>25</v>
      </c>
      <c r="I27" s="41"/>
    </row>
    <row r="28" spans="2:12" ht="18.45">
      <c r="D28" s="67" t="s">
        <v>1017</v>
      </c>
      <c r="E28" s="72" t="s">
        <v>26</v>
      </c>
      <c r="F28" s="66"/>
      <c r="G28" s="65"/>
      <c r="I28" s="41"/>
    </row>
  </sheetData>
  <conditionalFormatting sqref="A3:C3 C4:C8 A4:A17">
    <cfRule type="duplicateValues" dxfId="10" priority="5"/>
  </conditionalFormatting>
  <conditionalFormatting sqref="B3:C3 C4:C8">
    <cfRule type="duplicateValues" dxfId="9" priority="6"/>
  </conditionalFormatting>
  <conditionalFormatting sqref="H12">
    <cfRule type="containsText" dxfId="8" priority="1" operator="containsText" text="ИП Водакова Т.Ю.">
      <formula>NOT(ISERROR(SEARCH("ИП Водакова Т.Ю.",H12)))</formula>
    </cfRule>
    <cfRule type="containsText" dxfId="7" priority="2" operator="containsText" text="в кассу предприятия">
      <formula>NOT(ISERROR(SEARCH("в кассу предприятия",H12)))</formula>
    </cfRule>
    <cfRule type="containsText" dxfId="6" priority="3" operator="containsText" text="на счет ООО (КФХ)">
      <formula>NOT(ISERROR(SEARCH("на счет ООО (КФХ)",H12)))</formula>
    </cfRule>
  </conditionalFormatting>
  <dataValidations count="3">
    <dataValidation type="list" allowBlank="1" showInputMessage="1" showErrorMessage="1" sqref="H12">
      <formula1>"ИП Водакова Т.Ю., в кассу предприятия,-"</formula1>
    </dataValidation>
    <dataValidation type="list" allowBlank="1" showInputMessage="1" showErrorMessage="1" sqref="H11">
      <formula1>$B$20:$B$23</formula1>
    </dataValidation>
    <dataValidation type="list" allowBlank="1" showInputMessage="1" showErrorMessage="1" sqref="H10">
      <formula1>"самовывоз, доставка"</formula1>
    </dataValidation>
  </dataValidations>
  <hyperlinks>
    <hyperlink ref="E25" location="'прайс-лист'!C71" display="Хвойные растения"/>
    <hyperlink ref="E26" location="'прайс-лист'!C256" display="Лиственные кустарники"/>
    <hyperlink ref="E27" location="'прайс-лист'!C423" display="Лиственные деревья"/>
    <hyperlink ref="E28" location="'прайс-лист'!C909" display="Розы"/>
    <hyperlink ref="G25" location="'прайс-лист'!C426" display="Многолетние растения, травы, луковичные"/>
    <hyperlink ref="G27" location="'прайс-лист'!C732" display="Плодово-ягодные"/>
    <hyperlink ref="G26" location="'прайс-лист'!C10" display="Азалии и рододендроны"/>
  </hyperlink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" operator="containsText" id="{C3F5774D-9902-42C2-9F5C-8ED1FEC3703D}">
            <xm:f>NOT(ISERROR(SEARCH("-",H12)))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V1007"/>
  <sheetViews>
    <sheetView showGridLines="0" zoomScale="90" zoomScaleNormal="9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R11" sqref="R11"/>
    </sheetView>
  </sheetViews>
  <sheetFormatPr defaultRowHeight="14.6"/>
  <cols>
    <col min="1" max="1" width="11.84375" style="2" customWidth="1"/>
    <col min="2" max="2" width="10.84375" style="4" hidden="1" customWidth="1"/>
    <col min="3" max="3" width="22.3828125" style="4" customWidth="1"/>
    <col min="4" max="4" width="25.23046875" style="2" customWidth="1"/>
    <col min="5" max="5" width="4.3046875" style="2" hidden="1" customWidth="1"/>
    <col min="6" max="6" width="5.921875" style="2" hidden="1" customWidth="1"/>
    <col min="7" max="7" width="20.69140625" style="2" customWidth="1"/>
    <col min="8" max="8" width="9.23046875" style="2"/>
    <col min="9" max="9" width="7.84375" style="2" customWidth="1"/>
    <col min="10" max="10" width="6.15234375" style="2" customWidth="1"/>
    <col min="11" max="11" width="8.61328125" style="2" customWidth="1"/>
    <col min="12" max="12" width="7.23046875" style="2" hidden="1" customWidth="1"/>
    <col min="13" max="13" width="8.69140625" style="2" customWidth="1"/>
    <col min="14" max="17" width="11.921875" style="2" customWidth="1"/>
    <col min="18" max="18" width="10.69140625" style="2" customWidth="1"/>
    <col min="19" max="19" width="16.84375" style="2" customWidth="1"/>
    <col min="20" max="20" width="11.4609375" style="2" hidden="1" customWidth="1"/>
    <col min="21" max="21" width="11.3828125" style="2" hidden="1" customWidth="1"/>
    <col min="22" max="16384" width="9.23046875" style="2"/>
  </cols>
  <sheetData>
    <row r="1" spans="1:22">
      <c r="D1" s="5"/>
      <c r="E1" s="11"/>
      <c r="F1" s="11"/>
      <c r="G1" s="34"/>
      <c r="I1" s="42"/>
      <c r="S1" s="43"/>
      <c r="T1" s="44"/>
      <c r="U1" s="45"/>
      <c r="V1" s="44"/>
    </row>
    <row r="2" spans="1:22" ht="20.6">
      <c r="C2" s="12"/>
      <c r="D2" s="13"/>
      <c r="E2" s="11"/>
      <c r="F2" s="11"/>
      <c r="G2" s="7"/>
      <c r="I2" s="60" t="s">
        <v>1020</v>
      </c>
      <c r="J2" s="40"/>
      <c r="K2" s="40"/>
      <c r="S2" s="43"/>
    </row>
    <row r="3" spans="1:22" ht="18.45">
      <c r="C3" s="14"/>
      <c r="D3" s="67" t="s">
        <v>1017</v>
      </c>
      <c r="E3" s="11"/>
      <c r="F3" s="11"/>
      <c r="G3" s="72" t="s">
        <v>20</v>
      </c>
      <c r="H3" s="40"/>
      <c r="I3" s="67" t="s">
        <v>1017</v>
      </c>
      <c r="J3" s="72" t="s">
        <v>21</v>
      </c>
      <c r="K3" s="61"/>
      <c r="L3" s="61"/>
      <c r="M3" s="61"/>
      <c r="N3" s="61"/>
      <c r="O3" s="61"/>
      <c r="P3" s="92">
        <f>SUM(R11:R8880)</f>
        <v>0</v>
      </c>
      <c r="Q3" s="93"/>
      <c r="R3" s="63" t="s">
        <v>28</v>
      </c>
    </row>
    <row r="4" spans="1:22" ht="18.45">
      <c r="C4" s="18"/>
      <c r="D4" s="67" t="s">
        <v>1017</v>
      </c>
      <c r="E4" s="11"/>
      <c r="F4" s="11"/>
      <c r="G4" s="72" t="s">
        <v>22</v>
      </c>
      <c r="H4" s="40"/>
      <c r="I4" s="67" t="s">
        <v>1017</v>
      </c>
      <c r="J4" s="72" t="s">
        <v>23</v>
      </c>
      <c r="K4" s="61"/>
      <c r="L4" s="61"/>
      <c r="M4" s="61"/>
      <c r="N4" s="61"/>
      <c r="O4" s="61"/>
      <c r="P4" s="94">
        <f>IF('1'!$H$12="","-",SUM(S11:S10420))</f>
        <v>0</v>
      </c>
      <c r="Q4" s="95"/>
      <c r="R4" s="63" t="s">
        <v>12</v>
      </c>
    </row>
    <row r="5" spans="1:22" ht="18.45">
      <c r="D5" s="67" t="s">
        <v>1017</v>
      </c>
      <c r="E5" s="11"/>
      <c r="F5" s="11"/>
      <c r="G5" s="72" t="s">
        <v>24</v>
      </c>
      <c r="H5" s="40"/>
      <c r="I5" s="67" t="s">
        <v>1017</v>
      </c>
      <c r="J5" s="72" t="s">
        <v>25</v>
      </c>
      <c r="K5" s="61"/>
      <c r="L5" s="61"/>
      <c r="M5" s="61"/>
      <c r="N5" s="61"/>
      <c r="O5" s="61"/>
      <c r="Q5" s="46"/>
      <c r="R5" s="46"/>
      <c r="S5" s="47"/>
    </row>
    <row r="6" spans="1:22" ht="18.45" customHeight="1">
      <c r="C6" s="68" t="s">
        <v>27</v>
      </c>
      <c r="D6" s="67" t="s">
        <v>1017</v>
      </c>
      <c r="E6" s="11"/>
      <c r="F6" s="11"/>
      <c r="G6" s="72" t="s">
        <v>26</v>
      </c>
      <c r="H6" s="40"/>
      <c r="I6" s="67"/>
      <c r="J6" s="96" t="s">
        <v>1019</v>
      </c>
      <c r="K6" s="96"/>
      <c r="L6" s="96"/>
      <c r="M6" s="96"/>
      <c r="N6" s="96"/>
      <c r="O6" s="96"/>
      <c r="P6" s="96"/>
      <c r="Q6" s="90" t="str">
        <f>IF('1'!$H$12="-","Пожалуйста, выберите способ оплаты!","")</f>
        <v>Пожалуйста, выберите способ оплаты!</v>
      </c>
      <c r="S6" s="48"/>
    </row>
    <row r="7" spans="1:22" s="26" customFormat="1" ht="21.45" customHeight="1">
      <c r="B7" s="49"/>
      <c r="C7" s="31"/>
      <c r="D7" s="34"/>
      <c r="E7" s="27"/>
      <c r="F7" s="27"/>
      <c r="G7" s="34"/>
      <c r="H7" s="34"/>
      <c r="I7" s="5"/>
      <c r="J7" s="96"/>
      <c r="K7" s="96"/>
      <c r="L7" s="96"/>
      <c r="M7" s="96"/>
      <c r="N7" s="96"/>
      <c r="O7" s="96"/>
      <c r="P7" s="96"/>
    </row>
    <row r="8" spans="1:22" s="26" customFormat="1">
      <c r="B8" s="49"/>
      <c r="C8" s="31"/>
      <c r="D8" s="19"/>
      <c r="E8" s="27"/>
      <c r="F8" s="27"/>
      <c r="G8" s="34"/>
      <c r="H8" s="34"/>
      <c r="I8" s="5"/>
      <c r="J8" s="2"/>
      <c r="K8" s="2"/>
      <c r="L8" s="2"/>
      <c r="M8" s="62"/>
      <c r="N8" s="2"/>
    </row>
    <row r="9" spans="1:22" ht="79.5" customHeight="1">
      <c r="A9" s="50"/>
      <c r="B9" s="73"/>
      <c r="C9" s="73" t="s">
        <v>29</v>
      </c>
      <c r="D9" s="73" t="s">
        <v>30</v>
      </c>
      <c r="E9" s="73"/>
      <c r="F9" s="73"/>
      <c r="G9" s="73" t="s">
        <v>31</v>
      </c>
      <c r="H9" s="73" t="s">
        <v>32</v>
      </c>
      <c r="I9" s="73" t="s">
        <v>33</v>
      </c>
      <c r="J9" s="73" t="s">
        <v>34</v>
      </c>
      <c r="K9" s="73" t="s">
        <v>35</v>
      </c>
      <c r="L9" s="83" t="s">
        <v>36</v>
      </c>
      <c r="M9" s="73" t="s">
        <v>1524</v>
      </c>
      <c r="N9" s="83" t="s">
        <v>37</v>
      </c>
      <c r="O9" s="83" t="s">
        <v>38</v>
      </c>
      <c r="P9" s="83" t="s">
        <v>39</v>
      </c>
      <c r="Q9" s="83" t="s">
        <v>40</v>
      </c>
      <c r="R9" s="51" t="s">
        <v>41</v>
      </c>
      <c r="S9" s="83" t="s">
        <v>42</v>
      </c>
      <c r="T9" s="83"/>
      <c r="U9" s="83"/>
    </row>
    <row r="10" spans="1:22" s="54" customFormat="1" ht="20.6">
      <c r="A10" s="2"/>
      <c r="B10" s="74" t="s">
        <v>43</v>
      </c>
      <c r="C10" s="91" t="s">
        <v>23</v>
      </c>
      <c r="D10" s="75"/>
      <c r="E10" s="75"/>
      <c r="F10" s="75"/>
      <c r="G10" s="76"/>
      <c r="H10" s="77"/>
      <c r="I10" s="78"/>
      <c r="J10" s="78"/>
      <c r="K10" s="77"/>
      <c r="L10" s="84"/>
      <c r="M10" s="85"/>
      <c r="N10" s="84"/>
      <c r="O10" s="84"/>
      <c r="P10" s="84"/>
      <c r="Q10" s="84"/>
      <c r="R10" s="53"/>
      <c r="S10" s="84"/>
      <c r="T10" s="87"/>
      <c r="U10" s="87"/>
    </row>
    <row r="11" spans="1:22" s="54" customFormat="1">
      <c r="A11" s="2"/>
      <c r="B11" s="79" t="s">
        <v>1245</v>
      </c>
      <c r="C11" s="80" t="s">
        <v>1342</v>
      </c>
      <c r="D11" s="80" t="s">
        <v>1343</v>
      </c>
      <c r="E11" s="80">
        <v>5</v>
      </c>
      <c r="F11" s="80">
        <v>1</v>
      </c>
      <c r="G11" s="80" t="s">
        <v>1496</v>
      </c>
      <c r="H11" s="81" t="s">
        <v>75</v>
      </c>
      <c r="I11" s="82"/>
      <c r="J11" s="82"/>
      <c r="K11" s="82"/>
      <c r="L11" s="55">
        <v>257</v>
      </c>
      <c r="M11" s="86">
        <v>24</v>
      </c>
      <c r="N11" s="56">
        <f>IF('1'!$H$12="-",L11*1.05,IF('1'!$H$12="в кассу предприятия",L11*1.05,IF('1'!$H$12="ИП Водакова Т.Ю.",L11*1.075*1.05,"-")))</f>
        <v>269.85000000000002</v>
      </c>
      <c r="O11" s="56">
        <f>IF('1'!$H$12="-",L11,IF('1'!$H$12="в кассу предприятия",L11,IF('1'!$H$12="ИП Водакова Т.Ю.",L11*1.075,"-")))</f>
        <v>257</v>
      </c>
      <c r="P11" s="56">
        <f>IF('1'!$H$12="-",L11*0.97,IF('1'!$H$12="в кассу предприятия",L11*0.97,IF('1'!$H$12="ИП Водакова Т.Ю.",L11*1.075*0.97,"-")))</f>
        <v>249.29</v>
      </c>
      <c r="Q11" s="56">
        <v>0</v>
      </c>
      <c r="R11" s="52"/>
      <c r="S11" s="88" t="str">
        <f>IF('1'!$H$12="-","-      ₽",IF(R11&gt;=M11*20,P11*R11,(IF(R11&gt;=M11*10,P11*R11,IF(R11&gt;=M11*2,O11*R11,N11*R11)))))</f>
        <v>-      ₽</v>
      </c>
      <c r="T11" s="89"/>
      <c r="U11" s="89" t="s">
        <v>2392</v>
      </c>
    </row>
    <row r="12" spans="1:22" s="54" customFormat="1">
      <c r="A12" s="2"/>
      <c r="B12" s="79" t="s">
        <v>1770</v>
      </c>
      <c r="C12" s="80" t="s">
        <v>959</v>
      </c>
      <c r="D12" s="80" t="s">
        <v>960</v>
      </c>
      <c r="E12" s="80">
        <v>5</v>
      </c>
      <c r="F12" s="80">
        <v>18</v>
      </c>
      <c r="G12" s="80" t="s">
        <v>2268</v>
      </c>
      <c r="H12" s="81" t="s">
        <v>373</v>
      </c>
      <c r="I12" s="82"/>
      <c r="J12" s="82"/>
      <c r="K12" s="82"/>
      <c r="L12" s="55">
        <v>2552</v>
      </c>
      <c r="M12" s="86">
        <v>5</v>
      </c>
      <c r="N12" s="56">
        <f>IF('1'!$H$12="-",L12*1.05,IF('1'!$H$12="в кассу предприятия",L12*1.05,IF('1'!$H$12="ИП Водакова Т.Ю.",L12*1.075*1.05,"-")))</f>
        <v>2679.6</v>
      </c>
      <c r="O12" s="56">
        <f>IF('1'!$H$12="-",L12,IF('1'!$H$12="в кассу предприятия",L12,IF('1'!$H$12="ИП Водакова Т.Ю.",L12*1.075,"-")))</f>
        <v>2552</v>
      </c>
      <c r="P12" s="56">
        <v>0</v>
      </c>
      <c r="Q12" s="56">
        <v>0</v>
      </c>
      <c r="R12" s="52"/>
      <c r="S12" s="88" t="str">
        <f>IF('1'!$H$12="-","-      ₽",IF(R12&gt;=M12*20,O12*R12,(IF(R12&gt;=M12*10,O12*R12,IF(R12&gt;=M12*2,O12*R12,N12*R12)))))</f>
        <v>-      ₽</v>
      </c>
      <c r="T12" s="89"/>
      <c r="U12" s="89" t="s">
        <v>364</v>
      </c>
    </row>
    <row r="13" spans="1:22" s="54" customFormat="1">
      <c r="A13" s="2"/>
      <c r="B13" s="79" t="s">
        <v>1246</v>
      </c>
      <c r="C13" s="80" t="s">
        <v>959</v>
      </c>
      <c r="D13" s="80" t="s">
        <v>960</v>
      </c>
      <c r="E13" s="80">
        <v>5</v>
      </c>
      <c r="F13" s="80">
        <v>18</v>
      </c>
      <c r="G13" s="80" t="s">
        <v>1497</v>
      </c>
      <c r="H13" s="81" t="s">
        <v>373</v>
      </c>
      <c r="I13" s="82" t="s">
        <v>375</v>
      </c>
      <c r="J13" s="82"/>
      <c r="K13" s="82"/>
      <c r="L13" s="55">
        <v>1904</v>
      </c>
      <c r="M13" s="86">
        <v>5</v>
      </c>
      <c r="N13" s="56">
        <f>IF('1'!$H$12="-",L13*1.05,IF('1'!$H$12="в кассу предприятия",L13*1.05,IF('1'!$H$12="ИП Водакова Т.Ю.",L13*1.075*1.05,"-")))</f>
        <v>1999.2</v>
      </c>
      <c r="O13" s="56">
        <f>IF('1'!$H$12="-",L13,IF('1'!$H$12="в кассу предприятия",L13,IF('1'!$H$12="ИП Водакова Т.Ю.",L13*1.075,"-")))</f>
        <v>1904</v>
      </c>
      <c r="P13" s="56">
        <v>0</v>
      </c>
      <c r="Q13" s="56">
        <v>0</v>
      </c>
      <c r="R13" s="52"/>
      <c r="S13" s="88" t="str">
        <f>IF('1'!$H$12="-","-      ₽",IF(R13&gt;=M13*20,O13*R13,(IF(R13&gt;=M13*10,O13*R13,IF(R13&gt;=M13*2,O13*R13,N13*R13)))))</f>
        <v>-      ₽</v>
      </c>
      <c r="T13" s="89"/>
      <c r="U13" s="89" t="s">
        <v>364</v>
      </c>
    </row>
    <row r="14" spans="1:22" s="54" customFormat="1">
      <c r="A14" s="2"/>
      <c r="B14" s="79" t="s">
        <v>1771</v>
      </c>
      <c r="C14" s="80" t="s">
        <v>959</v>
      </c>
      <c r="D14" s="80" t="s">
        <v>960</v>
      </c>
      <c r="E14" s="80">
        <v>5</v>
      </c>
      <c r="F14" s="80">
        <v>18</v>
      </c>
      <c r="G14" s="80" t="s">
        <v>2269</v>
      </c>
      <c r="H14" s="81" t="s">
        <v>373</v>
      </c>
      <c r="I14" s="82"/>
      <c r="J14" s="82"/>
      <c r="K14" s="82"/>
      <c r="L14" s="55">
        <v>2003</v>
      </c>
      <c r="M14" s="86">
        <v>5</v>
      </c>
      <c r="N14" s="56">
        <f>IF('1'!$H$12="-",L14*1.05,IF('1'!$H$12="в кассу предприятия",L14*1.05,IF('1'!$H$12="ИП Водакова Т.Ю.",L14*1.075*1.05,"-")))</f>
        <v>2103.15</v>
      </c>
      <c r="O14" s="56">
        <f>IF('1'!$H$12="-",L14,IF('1'!$H$12="в кассу предприятия",L14,IF('1'!$H$12="ИП Водакова Т.Ю.",L14*1.075,"-")))</f>
        <v>2003</v>
      </c>
      <c r="P14" s="56">
        <v>0</v>
      </c>
      <c r="Q14" s="56">
        <v>0</v>
      </c>
      <c r="R14" s="52"/>
      <c r="S14" s="88" t="str">
        <f>IF('1'!$H$12="-","-      ₽",IF(R14&gt;=M14*20,O14*R14,(IF(R14&gt;=M14*10,O14*R14,IF(R14&gt;=M14*2,O14*R14,N14*R14)))))</f>
        <v>-      ₽</v>
      </c>
      <c r="T14" s="89"/>
      <c r="U14" s="89" t="s">
        <v>364</v>
      </c>
    </row>
    <row r="15" spans="1:22" s="54" customFormat="1">
      <c r="A15" s="2"/>
      <c r="B15" s="79" t="s">
        <v>961</v>
      </c>
      <c r="C15" s="80" t="s">
        <v>962</v>
      </c>
      <c r="D15" s="80" t="s">
        <v>963</v>
      </c>
      <c r="E15" s="80">
        <v>5</v>
      </c>
      <c r="F15" s="80">
        <v>18</v>
      </c>
      <c r="G15" s="80" t="s">
        <v>964</v>
      </c>
      <c r="H15" s="81" t="s">
        <v>373</v>
      </c>
      <c r="I15" s="82"/>
      <c r="J15" s="82"/>
      <c r="K15" s="82"/>
      <c r="L15" s="55">
        <v>2363</v>
      </c>
      <c r="M15" s="86">
        <v>5</v>
      </c>
      <c r="N15" s="56">
        <f>IF('1'!$H$12="-",L15*1.05,IF('1'!$H$12="в кассу предприятия",L15*1.05,IF('1'!$H$12="ИП Водакова Т.Ю.",L15*1.075*1.05,"-")))</f>
        <v>2481.15</v>
      </c>
      <c r="O15" s="56">
        <f>IF('1'!$H$12="-",L15,IF('1'!$H$12="в кассу предприятия",L15,IF('1'!$H$12="ИП Водакова Т.Ю.",L15*1.075,"-")))</f>
        <v>2363</v>
      </c>
      <c r="P15" s="56">
        <v>0</v>
      </c>
      <c r="Q15" s="56">
        <v>0</v>
      </c>
      <c r="R15" s="52"/>
      <c r="S15" s="88" t="str">
        <f>IF('1'!$H$12="-","-      ₽",IF(R15&gt;=M15*20,O15*R15,(IF(R15&gt;=M15*10,O15*R15,IF(R15&gt;=M15*2,O15*R15,N15*R15)))))</f>
        <v>-      ₽</v>
      </c>
      <c r="T15" s="89"/>
      <c r="U15" s="89" t="s">
        <v>364</v>
      </c>
    </row>
    <row r="16" spans="1:22" s="54" customFormat="1">
      <c r="A16" s="2"/>
      <c r="B16" s="79" t="s">
        <v>1772</v>
      </c>
      <c r="C16" s="80" t="s">
        <v>962</v>
      </c>
      <c r="D16" s="80" t="s">
        <v>963</v>
      </c>
      <c r="E16" s="80">
        <v>5</v>
      </c>
      <c r="F16" s="80">
        <v>29</v>
      </c>
      <c r="G16" s="80" t="s">
        <v>964</v>
      </c>
      <c r="H16" s="81" t="s">
        <v>971</v>
      </c>
      <c r="I16" s="82"/>
      <c r="J16" s="82"/>
      <c r="K16" s="82"/>
      <c r="L16" s="55">
        <v>5378</v>
      </c>
      <c r="M16" s="86">
        <v>2</v>
      </c>
      <c r="N16" s="56">
        <f>IF('1'!$H$12="-",L16*1.05,IF('1'!$H$12="в кассу предприятия",L16*1.05,IF('1'!$H$12="ИП Водакова Т.Ю.",L16*1.075*1.05,"-")))</f>
        <v>5646.9000000000005</v>
      </c>
      <c r="O16" s="56">
        <f>IF('1'!$H$12="-",L16,IF('1'!$H$12="в кассу предприятия",L16,IF('1'!$H$12="ИП Водакова Т.Ю.",L16*1.075,"-")))</f>
        <v>5378</v>
      </c>
      <c r="P16" s="56">
        <v>0</v>
      </c>
      <c r="Q16" s="56">
        <v>0</v>
      </c>
      <c r="R16" s="52"/>
      <c r="S16" s="88" t="str">
        <f>IF('1'!$H$12="-","-      ₽",IF(R16&gt;=M16*20,O16*R16,(IF(R16&gt;=M16*10,O16*R16,IF(R16&gt;=M16*2,O16*R16,N16*R16)))))</f>
        <v>-      ₽</v>
      </c>
      <c r="T16" s="89"/>
      <c r="U16" s="89" t="s">
        <v>364</v>
      </c>
    </row>
    <row r="17" spans="1:21" s="54" customFormat="1">
      <c r="A17" s="2"/>
      <c r="B17" s="79" t="s">
        <v>1247</v>
      </c>
      <c r="C17" s="80" t="s">
        <v>1344</v>
      </c>
      <c r="D17" s="80" t="s">
        <v>1345</v>
      </c>
      <c r="E17" s="80">
        <v>5</v>
      </c>
      <c r="F17" s="80">
        <v>18</v>
      </c>
      <c r="G17" s="80" t="s">
        <v>1498</v>
      </c>
      <c r="H17" s="81" t="s">
        <v>373</v>
      </c>
      <c r="I17" s="82" t="s">
        <v>363</v>
      </c>
      <c r="J17" s="82"/>
      <c r="K17" s="82"/>
      <c r="L17" s="55">
        <v>1904</v>
      </c>
      <c r="M17" s="86">
        <v>5</v>
      </c>
      <c r="N17" s="56">
        <f>IF('1'!$H$12="-",L17*1.05,IF('1'!$H$12="в кассу предприятия",L17*1.05,IF('1'!$H$12="ИП Водакова Т.Ю.",L17*1.075*1.05,"-")))</f>
        <v>1999.2</v>
      </c>
      <c r="O17" s="56">
        <f>IF('1'!$H$12="-",L17,IF('1'!$H$12="в кассу предприятия",L17,IF('1'!$H$12="ИП Водакова Т.Ю.",L17*1.075,"-")))</f>
        <v>1904</v>
      </c>
      <c r="P17" s="56">
        <v>0</v>
      </c>
      <c r="Q17" s="56">
        <v>0</v>
      </c>
      <c r="R17" s="52"/>
      <c r="S17" s="88" t="str">
        <f>IF('1'!$H$12="-","-      ₽",IF(R17&gt;=M17*20,O17*R17,(IF(R17&gt;=M17*10,O17*R17,IF(R17&gt;=M17*2,O17*R17,N17*R17)))))</f>
        <v>-      ₽</v>
      </c>
      <c r="T17" s="89"/>
      <c r="U17" s="89" t="s">
        <v>364</v>
      </c>
    </row>
    <row r="18" spans="1:21" s="54" customFormat="1">
      <c r="A18" s="2"/>
      <c r="B18" s="79" t="s">
        <v>1248</v>
      </c>
      <c r="C18" s="80" t="s">
        <v>1344</v>
      </c>
      <c r="D18" s="80" t="s">
        <v>1345</v>
      </c>
      <c r="E18" s="80">
        <v>5</v>
      </c>
      <c r="F18" s="80">
        <v>3</v>
      </c>
      <c r="G18" s="80" t="s">
        <v>1499</v>
      </c>
      <c r="H18" s="81" t="s">
        <v>1029</v>
      </c>
      <c r="I18" s="82"/>
      <c r="J18" s="82"/>
      <c r="K18" s="82"/>
      <c r="L18" s="55">
        <v>612</v>
      </c>
      <c r="M18" s="86">
        <v>6</v>
      </c>
      <c r="N18" s="56">
        <f>IF('1'!$H$12="-",L18*1.05,IF('1'!$H$12="в кассу предприятия",L18*1.05,IF('1'!$H$12="ИП Водакова Т.Ю.",L18*1.075*1.05,"-")))</f>
        <v>642.6</v>
      </c>
      <c r="O18" s="56">
        <f>IF('1'!$H$12="-",L18,IF('1'!$H$12="в кассу предприятия",L18,IF('1'!$H$12="ИП Водакова Т.Ю.",L18*1.075,"-")))</f>
        <v>612</v>
      </c>
      <c r="P18" s="56">
        <v>0</v>
      </c>
      <c r="Q18" s="56">
        <v>0</v>
      </c>
      <c r="R18" s="52"/>
      <c r="S18" s="88" t="str">
        <f>IF('1'!$H$12="-","-      ₽",IF(R18&gt;=M18*20,O18*R18,(IF(R18&gt;=M18*10,O18*R18,IF(R18&gt;=M18*2,O18*R18,N18*R18)))))</f>
        <v>-      ₽</v>
      </c>
      <c r="T18" s="89"/>
      <c r="U18" s="89" t="s">
        <v>364</v>
      </c>
    </row>
    <row r="19" spans="1:21" s="54" customFormat="1">
      <c r="A19" s="2"/>
      <c r="B19" s="79" t="s">
        <v>1773</v>
      </c>
      <c r="C19" s="80" t="s">
        <v>966</v>
      </c>
      <c r="D19" s="80" t="s">
        <v>967</v>
      </c>
      <c r="E19" s="80">
        <v>5</v>
      </c>
      <c r="F19" s="80">
        <v>18</v>
      </c>
      <c r="G19" s="80" t="s">
        <v>2270</v>
      </c>
      <c r="H19" s="81" t="s">
        <v>373</v>
      </c>
      <c r="I19" s="82"/>
      <c r="J19" s="82"/>
      <c r="K19" s="82"/>
      <c r="L19" s="55">
        <v>2552</v>
      </c>
      <c r="M19" s="86">
        <v>5</v>
      </c>
      <c r="N19" s="56">
        <f>IF('1'!$H$12="-",L19*1.05,IF('1'!$H$12="в кассу предприятия",L19*1.05,IF('1'!$H$12="ИП Водакова Т.Ю.",L19*1.075*1.05,"-")))</f>
        <v>2679.6</v>
      </c>
      <c r="O19" s="56">
        <f>IF('1'!$H$12="-",L19,IF('1'!$H$12="в кассу предприятия",L19,IF('1'!$H$12="ИП Водакова Т.Ю.",L19*1.075,"-")))</f>
        <v>2552</v>
      </c>
      <c r="P19" s="56">
        <v>0</v>
      </c>
      <c r="Q19" s="56">
        <v>0</v>
      </c>
      <c r="R19" s="52"/>
      <c r="S19" s="88" t="str">
        <f>IF('1'!$H$12="-","-      ₽",IF(R19&gt;=M19*20,O19*R19,(IF(R19&gt;=M19*10,O19*R19,IF(R19&gt;=M19*2,O19*R19,N19*R19)))))</f>
        <v>-      ₽</v>
      </c>
      <c r="T19" s="89"/>
      <c r="U19" s="89" t="s">
        <v>364</v>
      </c>
    </row>
    <row r="20" spans="1:21" s="54" customFormat="1">
      <c r="A20" s="2"/>
      <c r="B20" s="79" t="s">
        <v>1774</v>
      </c>
      <c r="C20" s="80" t="s">
        <v>2033</v>
      </c>
      <c r="D20" s="80" t="s">
        <v>967</v>
      </c>
      <c r="E20" s="80">
        <v>5</v>
      </c>
      <c r="F20" s="80">
        <v>18</v>
      </c>
      <c r="G20" s="80" t="s">
        <v>2271</v>
      </c>
      <c r="H20" s="81" t="s">
        <v>373</v>
      </c>
      <c r="I20" s="82"/>
      <c r="J20" s="82"/>
      <c r="K20" s="82"/>
      <c r="L20" s="55">
        <v>2835</v>
      </c>
      <c r="M20" s="86">
        <v>5</v>
      </c>
      <c r="N20" s="56">
        <f>IF('1'!$H$12="-",L20,IF('1'!$H$12="в кассу предприятия",L20,IF('1'!$H$12="ИП Водакова Т.Ю.",L20*1.075,"-")))</f>
        <v>2835</v>
      </c>
      <c r="O20" s="56">
        <f>IF('1'!$H$12="-",L20,IF('1'!$H$12="в кассу предприятия",L20,IF('1'!$H$12="ИП Водакова Т.Ю.",L20*1.075,"-")))</f>
        <v>2835</v>
      </c>
      <c r="P20" s="56">
        <f>IF('1'!$H$12="-",L20,IF('1'!$H$12="в кассу предприятия",L20,IF('1'!$H$12="ИП Водакова Т.Ю.",L20*1.075,"-")))</f>
        <v>2835</v>
      </c>
      <c r="Q20" s="56">
        <v>0</v>
      </c>
      <c r="R20" s="52"/>
      <c r="S20" s="88" t="str">
        <f>IF('1'!$H$12="-","-      ₽",IF(R20&gt;=M20*20,P20*R20,(IF(R20&gt;=M20*10,P20*R20,IF(R20&gt;=M20*2,O20*R20,N20*R20)))))</f>
        <v>-      ₽</v>
      </c>
      <c r="T20" s="89" t="s">
        <v>43</v>
      </c>
      <c r="U20" s="89" t="s">
        <v>2392</v>
      </c>
    </row>
    <row r="21" spans="1:21" s="54" customFormat="1">
      <c r="A21" s="2"/>
      <c r="B21" s="79" t="s">
        <v>1775</v>
      </c>
      <c r="C21" s="80" t="s">
        <v>966</v>
      </c>
      <c r="D21" s="80" t="s">
        <v>967</v>
      </c>
      <c r="E21" s="80">
        <v>5</v>
      </c>
      <c r="F21" s="80">
        <v>18</v>
      </c>
      <c r="G21" s="80" t="s">
        <v>2272</v>
      </c>
      <c r="H21" s="81" t="s">
        <v>373</v>
      </c>
      <c r="I21" s="82"/>
      <c r="J21" s="82"/>
      <c r="K21" s="82"/>
      <c r="L21" s="55">
        <v>2835</v>
      </c>
      <c r="M21" s="86">
        <v>5</v>
      </c>
      <c r="N21" s="56">
        <f>IF('1'!$H$12="-",L21,IF('1'!$H$12="в кассу предприятия",L21,IF('1'!$H$12="ИП Водакова Т.Ю.",L21*1.075,"-")))</f>
        <v>2835</v>
      </c>
      <c r="O21" s="56">
        <f>IF('1'!$H$12="-",L21,IF('1'!$H$12="в кассу предприятия",L21,IF('1'!$H$12="ИП Водакова Т.Ю.",L21*1.075,"-")))</f>
        <v>2835</v>
      </c>
      <c r="P21" s="56">
        <v>0</v>
      </c>
      <c r="Q21" s="56">
        <v>0</v>
      </c>
      <c r="R21" s="52"/>
      <c r="S21" s="88" t="str">
        <f>IF('1'!$H$12="-","-      ₽",IF(R21&gt;=M21*20,O21*R21,(IF(R21&gt;=M21*10,O21*R21,IF(R21&gt;=M21*2,O21*R21,N21*R21)))))</f>
        <v>-      ₽</v>
      </c>
      <c r="T21" s="89" t="s">
        <v>43</v>
      </c>
      <c r="U21" s="89" t="s">
        <v>364</v>
      </c>
    </row>
    <row r="22" spans="1:21" s="54" customFormat="1" hidden="1">
      <c r="A22" s="2"/>
      <c r="B22" s="97" t="s">
        <v>1776</v>
      </c>
      <c r="C22" s="98" t="s">
        <v>2033</v>
      </c>
      <c r="D22" s="98" t="s">
        <v>967</v>
      </c>
      <c r="E22" s="80">
        <v>5</v>
      </c>
      <c r="F22" s="80">
        <v>29</v>
      </c>
      <c r="G22" s="98" t="s">
        <v>2272</v>
      </c>
      <c r="H22" s="99" t="s">
        <v>971</v>
      </c>
      <c r="I22" s="100"/>
      <c r="J22" s="100"/>
      <c r="K22" s="100"/>
      <c r="L22" s="55">
        <v>6505</v>
      </c>
      <c r="M22" s="101">
        <v>2</v>
      </c>
      <c r="N22" s="102">
        <f>IF('1'!$H$12="-",L22,IF('1'!$H$12="в кассу предприятия",L22,IF('1'!$H$12="ИП Водакова Т.Ю.",L22*1.075,"-")))</f>
        <v>6505</v>
      </c>
      <c r="O22" s="102">
        <f>IF('1'!$H$12="-",L22,IF('1'!$H$12="в кассу предприятия",L22,IF('1'!$H$12="ИП Водакова Т.Ю.",L22*1.075,"-")))</f>
        <v>6505</v>
      </c>
      <c r="P22" s="102">
        <v>0</v>
      </c>
      <c r="Q22" s="102">
        <v>0</v>
      </c>
      <c r="R22" s="103"/>
      <c r="S22" s="104" t="str">
        <f>IF('1'!$H$12="-","-      ₽",IF(R22&gt;=M22*20,O22*R22,(IF(R22&gt;=M22*10,O22*R22,IF(R22&gt;=M22*2,O22*R22,N22*R22)))))</f>
        <v>-      ₽</v>
      </c>
      <c r="T22" s="89" t="s">
        <v>43</v>
      </c>
      <c r="U22" s="89" t="s">
        <v>364</v>
      </c>
    </row>
    <row r="23" spans="1:21" s="54" customFormat="1">
      <c r="A23" s="2"/>
      <c r="B23" s="79" t="s">
        <v>1777</v>
      </c>
      <c r="C23" s="80" t="s">
        <v>966</v>
      </c>
      <c r="D23" s="80" t="s">
        <v>967</v>
      </c>
      <c r="E23" s="80">
        <v>5</v>
      </c>
      <c r="F23" s="80">
        <v>5</v>
      </c>
      <c r="G23" s="80" t="s">
        <v>2273</v>
      </c>
      <c r="H23" s="81" t="s">
        <v>78</v>
      </c>
      <c r="I23" s="82"/>
      <c r="J23" s="82"/>
      <c r="K23" s="82"/>
      <c r="L23" s="55">
        <v>419</v>
      </c>
      <c r="M23" s="86">
        <v>6</v>
      </c>
      <c r="N23" s="56">
        <f>IF('1'!$H$12="-",L23*1.05,IF('1'!$H$12="в кассу предприятия",L23*1.05,IF('1'!$H$12="ИП Водакова Т.Ю.",L23*1.075*1.05,"-")))</f>
        <v>439.95000000000005</v>
      </c>
      <c r="O23" s="56">
        <f>IF('1'!$H$12="-",L23,IF('1'!$H$12="в кассу предприятия",L23,IF('1'!$H$12="ИП Водакова Т.Ю.",L23*1.075,"-")))</f>
        <v>419</v>
      </c>
      <c r="P23" s="56">
        <f>IF('1'!$H$12="-",L23*0.97,IF('1'!$H$12="в кассу предприятия",L23*0.97,IF('1'!$H$12="ИП Водакова Т.Ю.",L23*1.075*0.97,"-")))</f>
        <v>406.43</v>
      </c>
      <c r="Q23" s="56">
        <f>IF('1'!$H$12="-",L23*0.95,IF('1'!$H$12="в кассу предприятия",L23*0.95,IF('1'!$H$12="ИП Водакова Т.Ю.",L23*1.075*0.95,"-")))</f>
        <v>398.04999999999995</v>
      </c>
      <c r="R23" s="52"/>
      <c r="S23" s="88" t="str">
        <f>IF('1'!$H$12="-","-      ₽",IF(R23&gt;=M23*20,Q23*R23,(IF(R23&gt;=M23*10,P23*R23,IF(R23&gt;=M23*2,O23*R23,N23*R23)))))</f>
        <v>-      ₽</v>
      </c>
      <c r="T23" s="89"/>
      <c r="U23" s="89" t="s">
        <v>2393</v>
      </c>
    </row>
    <row r="24" spans="1:21" s="54" customFormat="1">
      <c r="A24" s="2"/>
      <c r="B24" s="79" t="s">
        <v>1778</v>
      </c>
      <c r="C24" s="80" t="s">
        <v>2033</v>
      </c>
      <c r="D24" s="80" t="s">
        <v>967</v>
      </c>
      <c r="E24" s="80">
        <v>5</v>
      </c>
      <c r="F24" s="80">
        <v>18</v>
      </c>
      <c r="G24" s="80" t="s">
        <v>2274</v>
      </c>
      <c r="H24" s="81" t="s">
        <v>373</v>
      </c>
      <c r="I24" s="82"/>
      <c r="J24" s="82"/>
      <c r="K24" s="82"/>
      <c r="L24" s="55">
        <v>2835</v>
      </c>
      <c r="M24" s="86">
        <v>5</v>
      </c>
      <c r="N24" s="56">
        <f>IF('1'!$H$12="-",L24,IF('1'!$H$12="в кассу предприятия",L24,IF('1'!$H$12="ИП Водакова Т.Ю.",L24*1.075,"-")))</f>
        <v>2835</v>
      </c>
      <c r="O24" s="56">
        <f>IF('1'!$H$12="-",L24,IF('1'!$H$12="в кассу предприятия",L24,IF('1'!$H$12="ИП Водакова Т.Ю.",L24*1.075,"-")))</f>
        <v>2835</v>
      </c>
      <c r="P24" s="56">
        <v>0</v>
      </c>
      <c r="Q24" s="56">
        <v>0</v>
      </c>
      <c r="R24" s="52"/>
      <c r="S24" s="88" t="str">
        <f>IF('1'!$H$12="-","-      ₽",IF(R24&gt;=M24*20,O24*R24,(IF(R24&gt;=M24*10,O24*R24,IF(R24&gt;=M24*2,O24*R24,N24*R24)))))</f>
        <v>-      ₽</v>
      </c>
      <c r="T24" s="89" t="s">
        <v>43</v>
      </c>
      <c r="U24" s="89" t="s">
        <v>364</v>
      </c>
    </row>
    <row r="25" spans="1:21" s="54" customFormat="1">
      <c r="A25" s="2"/>
      <c r="B25" s="79" t="s">
        <v>1779</v>
      </c>
      <c r="C25" s="80" t="s">
        <v>966</v>
      </c>
      <c r="D25" s="80" t="s">
        <v>967</v>
      </c>
      <c r="E25" s="80">
        <v>5</v>
      </c>
      <c r="F25" s="80">
        <v>18</v>
      </c>
      <c r="G25" s="80" t="s">
        <v>2275</v>
      </c>
      <c r="H25" s="81" t="s">
        <v>373</v>
      </c>
      <c r="I25" s="82"/>
      <c r="J25" s="82"/>
      <c r="K25" s="82"/>
      <c r="L25" s="55">
        <v>2835</v>
      </c>
      <c r="M25" s="86">
        <v>5</v>
      </c>
      <c r="N25" s="56">
        <f>IF('1'!$H$12="-",L25,IF('1'!$H$12="в кассу предприятия",L25,IF('1'!$H$12="ИП Водакова Т.Ю.",L25*1.075,"-")))</f>
        <v>2835</v>
      </c>
      <c r="O25" s="56">
        <f>IF('1'!$H$12="-",L25,IF('1'!$H$12="в кассу предприятия",L25,IF('1'!$H$12="ИП Водакова Т.Ю.",L25*1.075,"-")))</f>
        <v>2835</v>
      </c>
      <c r="P25" s="56">
        <v>0</v>
      </c>
      <c r="Q25" s="56">
        <v>0</v>
      </c>
      <c r="R25" s="52"/>
      <c r="S25" s="88" t="str">
        <f>IF('1'!$H$12="-","-      ₽",IF(R25&gt;=M25*20,O25*R25,(IF(R25&gt;=M25*10,O25*R25,IF(R25&gt;=M25*2,O25*R25,N25*R25)))))</f>
        <v>-      ₽</v>
      </c>
      <c r="T25" s="89" t="s">
        <v>43</v>
      </c>
      <c r="U25" s="89" t="s">
        <v>364</v>
      </c>
    </row>
    <row r="26" spans="1:21" s="54" customFormat="1">
      <c r="A26" s="2"/>
      <c r="B26" s="79" t="s">
        <v>1249</v>
      </c>
      <c r="C26" s="80" t="s">
        <v>966</v>
      </c>
      <c r="D26" s="80" t="s">
        <v>967</v>
      </c>
      <c r="E26" s="80">
        <v>5</v>
      </c>
      <c r="F26" s="80">
        <v>5</v>
      </c>
      <c r="G26" s="80" t="s">
        <v>968</v>
      </c>
      <c r="H26" s="81" t="s">
        <v>78</v>
      </c>
      <c r="I26" s="82"/>
      <c r="J26" s="82"/>
      <c r="K26" s="82"/>
      <c r="L26" s="55">
        <v>419</v>
      </c>
      <c r="M26" s="86">
        <v>6</v>
      </c>
      <c r="N26" s="56">
        <f>IF('1'!$H$12="-",L26*1.05,IF('1'!$H$12="в кассу предприятия",L26*1.05,IF('1'!$H$12="ИП Водакова Т.Ю.",L26*1.075*1.05,"-")))</f>
        <v>439.95000000000005</v>
      </c>
      <c r="O26" s="56">
        <f>IF('1'!$H$12="-",L26,IF('1'!$H$12="в кассу предприятия",L26,IF('1'!$H$12="ИП Водакова Т.Ю.",L26*1.075,"-")))</f>
        <v>419</v>
      </c>
      <c r="P26" s="56">
        <f>IF('1'!$H$12="-",L26*0.97,IF('1'!$H$12="в кассу предприятия",L26*0.97,IF('1'!$H$12="ИП Водакова Т.Ю.",L26*1.075*0.97,"-")))</f>
        <v>406.43</v>
      </c>
      <c r="Q26" s="56">
        <f>IF('1'!$H$12="-",L26*0.95,IF('1'!$H$12="в кассу предприятия",L26*0.95,IF('1'!$H$12="ИП Водакова Т.Ю.",L26*1.075*0.95,"-")))</f>
        <v>398.04999999999995</v>
      </c>
      <c r="R26" s="52"/>
      <c r="S26" s="88" t="str">
        <f>IF('1'!$H$12="-","-      ₽",IF(R26&gt;=M26*20,Q26*R26,(IF(R26&gt;=M26*10,P26*R26,IF(R26&gt;=M26*2,O26*R26,N26*R26)))))</f>
        <v>-      ₽</v>
      </c>
      <c r="T26" s="89"/>
      <c r="U26" s="89" t="s">
        <v>2393</v>
      </c>
    </row>
    <row r="27" spans="1:21" s="54" customFormat="1" hidden="1">
      <c r="A27" s="2"/>
      <c r="B27" s="97" t="s">
        <v>965</v>
      </c>
      <c r="C27" s="98" t="s">
        <v>966</v>
      </c>
      <c r="D27" s="98" t="s">
        <v>967</v>
      </c>
      <c r="E27" s="80">
        <v>5</v>
      </c>
      <c r="F27" s="80">
        <v>18</v>
      </c>
      <c r="G27" s="98" t="s">
        <v>968</v>
      </c>
      <c r="H27" s="99" t="s">
        <v>373</v>
      </c>
      <c r="I27" s="100"/>
      <c r="J27" s="100"/>
      <c r="K27" s="100"/>
      <c r="L27" s="55">
        <v>1904</v>
      </c>
      <c r="M27" s="101">
        <v>5</v>
      </c>
      <c r="N27" s="102">
        <f>IF('1'!$H$12="-",L27*1.05,IF('1'!$H$12="в кассу предприятия",L27*1.05,IF('1'!$H$12="ИП Водакова Т.Ю.",L27*1.075*1.05,"-")))</f>
        <v>1999.2</v>
      </c>
      <c r="O27" s="102">
        <f>IF('1'!$H$12="-",L27,IF('1'!$H$12="в кассу предприятия",L27,IF('1'!$H$12="ИП Водакова Т.Ю.",L27*1.075,"-")))</f>
        <v>1904</v>
      </c>
      <c r="P27" s="102">
        <v>0</v>
      </c>
      <c r="Q27" s="102">
        <v>0</v>
      </c>
      <c r="R27" s="103"/>
      <c r="S27" s="104" t="str">
        <f>IF('1'!$H$12="-","-      ₽",IF(R27&gt;=M27*20,O27*R27,(IF(R27&gt;=M27*10,O27*R27,IF(R27&gt;=M27*2,O27*R27,N27*R27)))))</f>
        <v>-      ₽</v>
      </c>
      <c r="T27" s="89"/>
      <c r="U27" s="89" t="s">
        <v>364</v>
      </c>
    </row>
    <row r="28" spans="1:21" s="54" customFormat="1" hidden="1">
      <c r="A28" s="2"/>
      <c r="B28" s="97" t="s">
        <v>1780</v>
      </c>
      <c r="C28" s="98" t="s">
        <v>966</v>
      </c>
      <c r="D28" s="98" t="s">
        <v>967</v>
      </c>
      <c r="E28" s="80">
        <v>5</v>
      </c>
      <c r="F28" s="80">
        <v>29</v>
      </c>
      <c r="G28" s="98" t="s">
        <v>968</v>
      </c>
      <c r="H28" s="99" t="s">
        <v>971</v>
      </c>
      <c r="I28" s="100"/>
      <c r="J28" s="100"/>
      <c r="K28" s="100"/>
      <c r="L28" s="55">
        <v>6505</v>
      </c>
      <c r="M28" s="101">
        <v>2</v>
      </c>
      <c r="N28" s="102">
        <f>IF('1'!$H$12="-",L28,IF('1'!$H$12="в кассу предприятия",L28,IF('1'!$H$12="ИП Водакова Т.Ю.",L28*1.075,"-")))</f>
        <v>6505</v>
      </c>
      <c r="O28" s="102">
        <f>IF('1'!$H$12="-",L28,IF('1'!$H$12="в кассу предприятия",L28,IF('1'!$H$12="ИП Водакова Т.Ю.",L28*1.075,"-")))</f>
        <v>6505</v>
      </c>
      <c r="P28" s="102">
        <v>0</v>
      </c>
      <c r="Q28" s="102">
        <v>0</v>
      </c>
      <c r="R28" s="103"/>
      <c r="S28" s="104" t="str">
        <f>IF('1'!$H$12="-","-      ₽",IF(R28&gt;=M28*20,O28*R28,(IF(R28&gt;=M28*10,O28*R28,IF(R28&gt;=M28*2,O28*R28,N28*R28)))))</f>
        <v>-      ₽</v>
      </c>
      <c r="T28" s="89" t="s">
        <v>43</v>
      </c>
      <c r="U28" s="89" t="s">
        <v>364</v>
      </c>
    </row>
    <row r="29" spans="1:21" s="54" customFormat="1">
      <c r="A29" s="2"/>
      <c r="B29" s="79" t="s">
        <v>1250</v>
      </c>
      <c r="C29" s="80" t="s">
        <v>966</v>
      </c>
      <c r="D29" s="80" t="s">
        <v>967</v>
      </c>
      <c r="E29" s="80">
        <v>5</v>
      </c>
      <c r="F29" s="80">
        <v>3</v>
      </c>
      <c r="G29" s="80" t="s">
        <v>1500</v>
      </c>
      <c r="H29" s="81" t="s">
        <v>1029</v>
      </c>
      <c r="I29" s="82"/>
      <c r="J29" s="82"/>
      <c r="K29" s="82"/>
      <c r="L29" s="55">
        <v>611</v>
      </c>
      <c r="M29" s="86">
        <v>6</v>
      </c>
      <c r="N29" s="56">
        <f>IF('1'!$H$12="-",L29*1.05,IF('1'!$H$12="в кассу предприятия",L29*1.05,IF('1'!$H$12="ИП Водакова Т.Ю.",L29*1.075*1.05,"-")))</f>
        <v>641.55000000000007</v>
      </c>
      <c r="O29" s="56">
        <f>IF('1'!$H$12="-",L29,IF('1'!$H$12="в кассу предприятия",L29,IF('1'!$H$12="ИП Водакова Т.Ю.",L29*1.075,"-")))</f>
        <v>611</v>
      </c>
      <c r="P29" s="56">
        <v>0</v>
      </c>
      <c r="Q29" s="56">
        <v>0</v>
      </c>
      <c r="R29" s="52"/>
      <c r="S29" s="88" t="str">
        <f>IF('1'!$H$12="-","-      ₽",IF(R29&gt;=M29*20,O29*R29,(IF(R29&gt;=M29*10,O29*R29,IF(R29&gt;=M29*2,O29*R29,N29*R29)))))</f>
        <v>-      ₽</v>
      </c>
      <c r="T29" s="89"/>
      <c r="U29" s="89" t="s">
        <v>364</v>
      </c>
    </row>
    <row r="30" spans="1:21" s="54" customFormat="1">
      <c r="A30" s="2"/>
      <c r="B30" s="79" t="s">
        <v>1781</v>
      </c>
      <c r="C30" s="80" t="s">
        <v>966</v>
      </c>
      <c r="D30" s="80" t="s">
        <v>967</v>
      </c>
      <c r="E30" s="80">
        <v>5</v>
      </c>
      <c r="F30" s="80">
        <v>18</v>
      </c>
      <c r="G30" s="80" t="s">
        <v>1500</v>
      </c>
      <c r="H30" s="81" t="s">
        <v>373</v>
      </c>
      <c r="I30" s="82"/>
      <c r="J30" s="82"/>
      <c r="K30" s="82"/>
      <c r="L30" s="55">
        <v>2835</v>
      </c>
      <c r="M30" s="86">
        <v>5</v>
      </c>
      <c r="N30" s="56">
        <f>IF('1'!$H$12="-",L30,IF('1'!$H$12="в кассу предприятия",L30,IF('1'!$H$12="ИП Водакова Т.Ю.",L30*1.075,"-")))</f>
        <v>2835</v>
      </c>
      <c r="O30" s="56">
        <f>IF('1'!$H$12="-",L30,IF('1'!$H$12="в кассу предприятия",L30,IF('1'!$H$12="ИП Водакова Т.Ю.",L30*1.075,"-")))</f>
        <v>2835</v>
      </c>
      <c r="P30" s="56">
        <v>0</v>
      </c>
      <c r="Q30" s="56">
        <v>0</v>
      </c>
      <c r="R30" s="52"/>
      <c r="S30" s="88" t="str">
        <f>IF('1'!$H$12="-","-      ₽",IF(R30&gt;=M30*20,O30*R30,(IF(R30&gt;=M30*10,O30*R30,IF(R30&gt;=M30*2,O30*R30,N30*R30)))))</f>
        <v>-      ₽</v>
      </c>
      <c r="T30" s="89" t="s">
        <v>43</v>
      </c>
      <c r="U30" s="89" t="s">
        <v>364</v>
      </c>
    </row>
    <row r="31" spans="1:21" s="54" customFormat="1">
      <c r="A31" s="2"/>
      <c r="B31" s="79" t="s">
        <v>1782</v>
      </c>
      <c r="C31" s="80" t="s">
        <v>966</v>
      </c>
      <c r="D31" s="80" t="s">
        <v>967</v>
      </c>
      <c r="E31" s="80">
        <v>5</v>
      </c>
      <c r="F31" s="80">
        <v>18</v>
      </c>
      <c r="G31" s="80" t="s">
        <v>2276</v>
      </c>
      <c r="H31" s="81" t="s">
        <v>373</v>
      </c>
      <c r="I31" s="82"/>
      <c r="J31" s="82"/>
      <c r="K31" s="82"/>
      <c r="L31" s="55">
        <v>2835</v>
      </c>
      <c r="M31" s="86">
        <v>5</v>
      </c>
      <c r="N31" s="56">
        <f>IF('1'!$H$12="-",L31,IF('1'!$H$12="в кассу предприятия",L31,IF('1'!$H$12="ИП Водакова Т.Ю.",L31*1.075,"-")))</f>
        <v>2835</v>
      </c>
      <c r="O31" s="56">
        <f>IF('1'!$H$12="-",L31,IF('1'!$H$12="в кассу предприятия",L31,IF('1'!$H$12="ИП Водакова Т.Ю.",L31*1.075,"-")))</f>
        <v>2835</v>
      </c>
      <c r="P31" s="56">
        <v>0</v>
      </c>
      <c r="Q31" s="56">
        <v>0</v>
      </c>
      <c r="R31" s="52"/>
      <c r="S31" s="88" t="str">
        <f>IF('1'!$H$12="-","-      ₽",IF(R31&gt;=M31*20,P31*R31,(IF(R31&gt;=M31*10,P31*R31,IF(R31&gt;=M31*2,O31*R31,N31*R31)))))</f>
        <v>-      ₽</v>
      </c>
      <c r="T31" s="89" t="s">
        <v>43</v>
      </c>
      <c r="U31" s="89" t="s">
        <v>364</v>
      </c>
    </row>
    <row r="32" spans="1:21" s="54" customFormat="1">
      <c r="A32" s="2"/>
      <c r="B32" s="79" t="s">
        <v>969</v>
      </c>
      <c r="C32" s="80" t="s">
        <v>966</v>
      </c>
      <c r="D32" s="80" t="s">
        <v>967</v>
      </c>
      <c r="E32" s="80">
        <v>5</v>
      </c>
      <c r="F32" s="80">
        <v>29</v>
      </c>
      <c r="G32" s="80" t="s">
        <v>970</v>
      </c>
      <c r="H32" s="81" t="s">
        <v>971</v>
      </c>
      <c r="I32" s="82"/>
      <c r="J32" s="82"/>
      <c r="K32" s="82"/>
      <c r="L32" s="55">
        <v>5855</v>
      </c>
      <c r="M32" s="86">
        <v>2</v>
      </c>
      <c r="N32" s="56">
        <f>IF('1'!$H$12="-",L32*1.05,IF('1'!$H$12="в кассу предприятия",L32*1.05,IF('1'!$H$12="ИП Водакова Т.Ю.",L32*1.075*1.05,"-")))</f>
        <v>6147.75</v>
      </c>
      <c r="O32" s="56">
        <f>IF('1'!$H$12="-",L32,IF('1'!$H$12="в кассу предприятия",L32,IF('1'!$H$12="ИП Водакова Т.Ю.",L32*1.075,"-")))</f>
        <v>5855</v>
      </c>
      <c r="P32" s="56">
        <v>0</v>
      </c>
      <c r="Q32" s="56">
        <v>0</v>
      </c>
      <c r="R32" s="52"/>
      <c r="S32" s="88" t="str">
        <f>IF('1'!$H$12="-","-      ₽",IF(R32&gt;=M32*20,O32*R32,(IF(R32&gt;=M32*10,O32*R32,IF(R32&gt;=M32*2,O32*R32,N32*R32)))))</f>
        <v>-      ₽</v>
      </c>
      <c r="T32" s="89"/>
      <c r="U32" s="89" t="s">
        <v>364</v>
      </c>
    </row>
    <row r="33" spans="1:21" s="54" customFormat="1">
      <c r="A33" s="2"/>
      <c r="B33" s="79" t="s">
        <v>1783</v>
      </c>
      <c r="C33" s="80" t="s">
        <v>966</v>
      </c>
      <c r="D33" s="80" t="s">
        <v>967</v>
      </c>
      <c r="E33" s="80">
        <v>5</v>
      </c>
      <c r="F33" s="80">
        <v>29</v>
      </c>
      <c r="G33" s="80" t="s">
        <v>2277</v>
      </c>
      <c r="H33" s="81" t="s">
        <v>971</v>
      </c>
      <c r="I33" s="82"/>
      <c r="J33" s="82"/>
      <c r="K33" s="82"/>
      <c r="L33" s="55">
        <v>5378</v>
      </c>
      <c r="M33" s="86">
        <v>2</v>
      </c>
      <c r="N33" s="56">
        <f>IF('1'!$H$12="-",L33*1.05,IF('1'!$H$12="в кассу предприятия",L33*1.05,IF('1'!$H$12="ИП Водакова Т.Ю.",L33*1.075*1.05,"-")))</f>
        <v>5646.9000000000005</v>
      </c>
      <c r="O33" s="56">
        <f>IF('1'!$H$12="-",L33,IF('1'!$H$12="в кассу предприятия",L33,IF('1'!$H$12="ИП Водакова Т.Ю.",L33*1.075,"-")))</f>
        <v>5378</v>
      </c>
      <c r="P33" s="56">
        <v>0</v>
      </c>
      <c r="Q33" s="56">
        <v>0</v>
      </c>
      <c r="R33" s="52"/>
      <c r="S33" s="88" t="str">
        <f>IF('1'!$H$12="-","-      ₽",IF(R33&gt;=M33*20,O33*R33,(IF(R33&gt;=M33*10,O33*R33,IF(R33&gt;=M33*2,O33*R33,N33*R33)))))</f>
        <v>-      ₽</v>
      </c>
      <c r="T33" s="89"/>
      <c r="U33" s="89" t="s">
        <v>364</v>
      </c>
    </row>
    <row r="34" spans="1:21" s="54" customFormat="1">
      <c r="A34" s="2"/>
      <c r="B34" s="79" t="s">
        <v>1784</v>
      </c>
      <c r="C34" s="80" t="s">
        <v>2033</v>
      </c>
      <c r="D34" s="80" t="s">
        <v>967</v>
      </c>
      <c r="E34" s="80">
        <v>5</v>
      </c>
      <c r="F34" s="80">
        <v>18</v>
      </c>
      <c r="G34" s="80" t="s">
        <v>2278</v>
      </c>
      <c r="H34" s="81" t="s">
        <v>373</v>
      </c>
      <c r="I34" s="82"/>
      <c r="J34" s="82"/>
      <c r="K34" s="82"/>
      <c r="L34" s="55">
        <v>2835</v>
      </c>
      <c r="M34" s="86">
        <v>5</v>
      </c>
      <c r="N34" s="56">
        <f>IF('1'!$H$12="-",L34,IF('1'!$H$12="в кассу предприятия",L34,IF('1'!$H$12="ИП Водакова Т.Ю.",L34*1.075,"-")))</f>
        <v>2835</v>
      </c>
      <c r="O34" s="56">
        <f>IF('1'!$H$12="-",L34,IF('1'!$H$12="в кассу предприятия",L34,IF('1'!$H$12="ИП Водакова Т.Ю.",L34*1.075,"-")))</f>
        <v>2835</v>
      </c>
      <c r="P34" s="56">
        <v>0</v>
      </c>
      <c r="Q34" s="56">
        <v>0</v>
      </c>
      <c r="R34" s="52"/>
      <c r="S34" s="88" t="str">
        <f>IF('1'!$H$12="-","-      ₽",IF(R34&gt;=M34*20,O34*R34,(IF(R34&gt;=M34*10,O34*R34,IF(R34&gt;=M34*2,O34*R34,N34*R34)))))</f>
        <v>-      ₽</v>
      </c>
      <c r="T34" s="89" t="s">
        <v>43</v>
      </c>
      <c r="U34" s="89" t="s">
        <v>364</v>
      </c>
    </row>
    <row r="35" spans="1:21" s="54" customFormat="1">
      <c r="A35" s="2"/>
      <c r="B35" s="79" t="s">
        <v>1785</v>
      </c>
      <c r="C35" s="80" t="s">
        <v>966</v>
      </c>
      <c r="D35" s="80" t="s">
        <v>967</v>
      </c>
      <c r="E35" s="80">
        <v>5</v>
      </c>
      <c r="F35" s="80">
        <v>18</v>
      </c>
      <c r="G35" s="80" t="s">
        <v>2279</v>
      </c>
      <c r="H35" s="81" t="s">
        <v>373</v>
      </c>
      <c r="I35" s="82"/>
      <c r="J35" s="82"/>
      <c r="K35" s="82"/>
      <c r="L35" s="55">
        <v>2552</v>
      </c>
      <c r="M35" s="86">
        <v>5</v>
      </c>
      <c r="N35" s="56">
        <f>IF('1'!$H$12="-",L35*1.05,IF('1'!$H$12="в кассу предприятия",L35*1.05,IF('1'!$H$12="ИП Водакова Т.Ю.",L35*1.075*1.05,"-")))</f>
        <v>2679.6</v>
      </c>
      <c r="O35" s="56">
        <f>IF('1'!$H$12="-",L35,IF('1'!$H$12="в кассу предприятия",L35,IF('1'!$H$12="ИП Водакова Т.Ю.",L35*1.075,"-")))</f>
        <v>2552</v>
      </c>
      <c r="P35" s="56">
        <v>0</v>
      </c>
      <c r="Q35" s="56">
        <v>0</v>
      </c>
      <c r="R35" s="52"/>
      <c r="S35" s="88" t="str">
        <f>IF('1'!$H$12="-","-      ₽",IF(R35&gt;=M35*20,O35*R35,(IF(R35&gt;=M35*10,O35*R35,IF(R35&gt;=M35*2,O35*R35,N35*R35)))))</f>
        <v>-      ₽</v>
      </c>
      <c r="T35" s="89"/>
      <c r="U35" s="89" t="s">
        <v>364</v>
      </c>
    </row>
    <row r="36" spans="1:21" s="54" customFormat="1">
      <c r="A36" s="2"/>
      <c r="B36" s="79" t="s">
        <v>1786</v>
      </c>
      <c r="C36" s="80" t="s">
        <v>966</v>
      </c>
      <c r="D36" s="80" t="s">
        <v>967</v>
      </c>
      <c r="E36" s="80">
        <v>5</v>
      </c>
      <c r="F36" s="80">
        <v>18</v>
      </c>
      <c r="G36" s="80" t="s">
        <v>2280</v>
      </c>
      <c r="H36" s="81" t="s">
        <v>373</v>
      </c>
      <c r="I36" s="82"/>
      <c r="J36" s="82"/>
      <c r="K36" s="82"/>
      <c r="L36" s="55">
        <v>2552</v>
      </c>
      <c r="M36" s="86">
        <v>5</v>
      </c>
      <c r="N36" s="56">
        <f>IF('1'!$H$12="-",L36*1.05,IF('1'!$H$12="в кассу предприятия",L36*1.05,IF('1'!$H$12="ИП Водакова Т.Ю.",L36*1.075*1.05,"-")))</f>
        <v>2679.6</v>
      </c>
      <c r="O36" s="56">
        <f>IF('1'!$H$12="-",L36,IF('1'!$H$12="в кассу предприятия",L36,IF('1'!$H$12="ИП Водакова Т.Ю.",L36*1.075,"-")))</f>
        <v>2552</v>
      </c>
      <c r="P36" s="56">
        <v>0</v>
      </c>
      <c r="Q36" s="56">
        <v>0</v>
      </c>
      <c r="R36" s="52"/>
      <c r="S36" s="88" t="str">
        <f>IF('1'!$H$12="-","-      ₽",IF(R36&gt;=M36*20,O36*R36,(IF(R36&gt;=M36*10,O36*R36,IF(R36&gt;=M36*2,O36*R36,N36*R36)))))</f>
        <v>-      ₽</v>
      </c>
      <c r="T36" s="89"/>
      <c r="U36" s="89" t="s">
        <v>364</v>
      </c>
    </row>
    <row r="37" spans="1:21" s="54" customFormat="1">
      <c r="A37" s="2"/>
      <c r="B37" s="79" t="s">
        <v>1787</v>
      </c>
      <c r="C37" s="80" t="s">
        <v>966</v>
      </c>
      <c r="D37" s="80" t="s">
        <v>967</v>
      </c>
      <c r="E37" s="80">
        <v>5</v>
      </c>
      <c r="F37" s="80">
        <v>29</v>
      </c>
      <c r="G37" s="80" t="s">
        <v>2280</v>
      </c>
      <c r="H37" s="81" t="s">
        <v>971</v>
      </c>
      <c r="I37" s="82"/>
      <c r="J37" s="82"/>
      <c r="K37" s="82"/>
      <c r="L37" s="55">
        <v>6505</v>
      </c>
      <c r="M37" s="86">
        <v>2</v>
      </c>
      <c r="N37" s="56">
        <f>IF('1'!$H$12="-",L37,IF('1'!$H$12="в кассу предприятия",L37,IF('1'!$H$12="ИП Водакова Т.Ю.",L37*1.075,"-")))</f>
        <v>6505</v>
      </c>
      <c r="O37" s="56">
        <f>IF('1'!$H$12="-",L37,IF('1'!$H$12="в кассу предприятия",L37,IF('1'!$H$12="ИП Водакова Т.Ю.",L37*1.075,"-")))</f>
        <v>6505</v>
      </c>
      <c r="P37" s="56">
        <v>0</v>
      </c>
      <c r="Q37" s="56">
        <v>0</v>
      </c>
      <c r="R37" s="52"/>
      <c r="S37" s="88" t="str">
        <f>IF('1'!$H$12="-","-      ₽",IF(R37&gt;=M37*20,O37*R37,(IF(R37&gt;=M37*10,O37*R37,IF(R37&gt;=M37*2,O37*R37,N37*R37)))))</f>
        <v>-      ₽</v>
      </c>
      <c r="T37" s="89" t="s">
        <v>43</v>
      </c>
      <c r="U37" s="89" t="s">
        <v>364</v>
      </c>
    </row>
    <row r="38" spans="1:21" s="54" customFormat="1">
      <c r="A38" s="2"/>
      <c r="B38" s="79" t="s">
        <v>1788</v>
      </c>
      <c r="C38" s="80" t="s">
        <v>2033</v>
      </c>
      <c r="D38" s="80" t="s">
        <v>967</v>
      </c>
      <c r="E38" s="80">
        <v>5</v>
      </c>
      <c r="F38" s="80">
        <v>18</v>
      </c>
      <c r="G38" s="80" t="s">
        <v>2281</v>
      </c>
      <c r="H38" s="81" t="s">
        <v>373</v>
      </c>
      <c r="I38" s="82"/>
      <c r="J38" s="82"/>
      <c r="K38" s="82"/>
      <c r="L38" s="55">
        <v>2607</v>
      </c>
      <c r="M38" s="86">
        <v>5</v>
      </c>
      <c r="N38" s="56">
        <f>IF('1'!$H$12="-",L38*1.05,IF('1'!$H$12="в кассу предприятия",L38*1.05,IF('1'!$H$12="ИП Водакова Т.Ю.",L38*1.075*1.05,"-")))</f>
        <v>2737.35</v>
      </c>
      <c r="O38" s="56">
        <f>IF('1'!$H$12="-",L38,IF('1'!$H$12="в кассу предприятия",L38,IF('1'!$H$12="ИП Водакова Т.Ю.",L38*1.075,"-")))</f>
        <v>2607</v>
      </c>
      <c r="P38" s="56">
        <v>0</v>
      </c>
      <c r="Q38" s="56">
        <v>0</v>
      </c>
      <c r="R38" s="52"/>
      <c r="S38" s="88" t="str">
        <f>IF('1'!$H$12="-","-      ₽",IF(R38&gt;=M38*20,O38*R38,(IF(R38&gt;=M38*10,O38*R38,IF(R38&gt;=M38*2,O38*R38,N38*R38)))))</f>
        <v>-      ₽</v>
      </c>
      <c r="T38" s="89"/>
      <c r="U38" s="89" t="s">
        <v>364</v>
      </c>
    </row>
    <row r="39" spans="1:21" s="54" customFormat="1">
      <c r="A39" s="2"/>
      <c r="B39" s="79" t="s">
        <v>972</v>
      </c>
      <c r="C39" s="80" t="s">
        <v>966</v>
      </c>
      <c r="D39" s="80" t="s">
        <v>967</v>
      </c>
      <c r="E39" s="80">
        <v>5</v>
      </c>
      <c r="F39" s="80">
        <v>18</v>
      </c>
      <c r="G39" s="80" t="s">
        <v>973</v>
      </c>
      <c r="H39" s="81" t="s">
        <v>373</v>
      </c>
      <c r="I39" s="82"/>
      <c r="J39" s="82"/>
      <c r="K39" s="82"/>
      <c r="L39" s="55">
        <v>2552</v>
      </c>
      <c r="M39" s="86">
        <v>5</v>
      </c>
      <c r="N39" s="56">
        <f>IF('1'!$H$12="-",L39*1.05,IF('1'!$H$12="в кассу предприятия",L39*1.05,IF('1'!$H$12="ИП Водакова Т.Ю.",L39*1.075*1.05,"-")))</f>
        <v>2679.6</v>
      </c>
      <c r="O39" s="56">
        <f>IF('1'!$H$12="-",L39,IF('1'!$H$12="в кассу предприятия",L39,IF('1'!$H$12="ИП Водакова Т.Ю.",L39*1.075,"-")))</f>
        <v>2552</v>
      </c>
      <c r="P39" s="56">
        <v>0</v>
      </c>
      <c r="Q39" s="56">
        <v>0</v>
      </c>
      <c r="R39" s="52"/>
      <c r="S39" s="88" t="str">
        <f>IF('1'!$H$12="-","-      ₽",IF(R39&gt;=M39*20,O39*R39,(IF(R39&gt;=M39*10,O39*R39,IF(R39&gt;=M39*2,O39*R39,N39*R39)))))</f>
        <v>-      ₽</v>
      </c>
      <c r="T39" s="89"/>
      <c r="U39" s="89" t="s">
        <v>364</v>
      </c>
    </row>
    <row r="40" spans="1:21" s="54" customFormat="1" hidden="1">
      <c r="A40" s="2"/>
      <c r="B40" s="97" t="s">
        <v>1789</v>
      </c>
      <c r="C40" s="98" t="s">
        <v>966</v>
      </c>
      <c r="D40" s="98" t="s">
        <v>967</v>
      </c>
      <c r="E40" s="80">
        <v>5</v>
      </c>
      <c r="F40" s="80">
        <v>18</v>
      </c>
      <c r="G40" s="98" t="s">
        <v>2282</v>
      </c>
      <c r="H40" s="99" t="s">
        <v>373</v>
      </c>
      <c r="I40" s="100"/>
      <c r="J40" s="100"/>
      <c r="K40" s="100"/>
      <c r="L40" s="55">
        <v>2835</v>
      </c>
      <c r="M40" s="101">
        <v>5</v>
      </c>
      <c r="N40" s="102">
        <f>IF('1'!$H$12="-",L40,IF('1'!$H$12="в кассу предприятия",L40,IF('1'!$H$12="ИП Водакова Т.Ю.",L40*1.075,"-")))</f>
        <v>2835</v>
      </c>
      <c r="O40" s="102">
        <f>IF('1'!$H$12="-",L40,IF('1'!$H$12="в кассу предприятия",L40,IF('1'!$H$12="ИП Водакова Т.Ю.",L40*1.075,"-")))</f>
        <v>2835</v>
      </c>
      <c r="P40" s="102">
        <v>0</v>
      </c>
      <c r="Q40" s="102">
        <v>0</v>
      </c>
      <c r="R40" s="103"/>
      <c r="S40" s="104" t="str">
        <f>IF('1'!$H$12="-","-      ₽",IF(R40&gt;=M40*20,O40*R40,(IF(R40&gt;=M40*10,O40*R40,IF(R40&gt;=M40*2,O40*R40,N40*R40)))))</f>
        <v>-      ₽</v>
      </c>
      <c r="T40" s="89" t="s">
        <v>43</v>
      </c>
      <c r="U40" s="89" t="s">
        <v>364</v>
      </c>
    </row>
    <row r="41" spans="1:21" s="54" customFormat="1" hidden="1">
      <c r="A41" s="2"/>
      <c r="B41" s="97" t="s">
        <v>1790</v>
      </c>
      <c r="C41" s="98" t="s">
        <v>966</v>
      </c>
      <c r="D41" s="98" t="s">
        <v>967</v>
      </c>
      <c r="E41" s="80">
        <v>5</v>
      </c>
      <c r="F41" s="80">
        <v>29</v>
      </c>
      <c r="G41" s="98" t="s">
        <v>2282</v>
      </c>
      <c r="H41" s="99" t="s">
        <v>971</v>
      </c>
      <c r="I41" s="100"/>
      <c r="J41" s="100"/>
      <c r="K41" s="100"/>
      <c r="L41" s="55">
        <v>6505</v>
      </c>
      <c r="M41" s="101">
        <v>2</v>
      </c>
      <c r="N41" s="102">
        <f>IF('1'!$H$12="-",L41,IF('1'!$H$12="в кассу предприятия",L41,IF('1'!$H$12="ИП Водакова Т.Ю.",L41*1.075,"-")))</f>
        <v>6505</v>
      </c>
      <c r="O41" s="102">
        <f>IF('1'!$H$12="-",L41,IF('1'!$H$12="в кассу предприятия",L41,IF('1'!$H$12="ИП Водакова Т.Ю.",L41*1.075,"-")))</f>
        <v>6505</v>
      </c>
      <c r="P41" s="102">
        <v>0</v>
      </c>
      <c r="Q41" s="102">
        <v>0</v>
      </c>
      <c r="R41" s="103"/>
      <c r="S41" s="104" t="str">
        <f>IF('1'!$H$12="-","-      ₽",IF(R41&gt;=M41*20,O41*R41,(IF(R41&gt;=M41*10,O41*R41,IF(R41&gt;=M41*2,O41*R41,N41*R41)))))</f>
        <v>-      ₽</v>
      </c>
      <c r="T41" s="89" t="s">
        <v>43</v>
      </c>
      <c r="U41" s="89" t="s">
        <v>364</v>
      </c>
    </row>
    <row r="42" spans="1:21" s="54" customFormat="1">
      <c r="A42" s="2"/>
      <c r="B42" s="79" t="s">
        <v>1791</v>
      </c>
      <c r="C42" s="80" t="s">
        <v>966</v>
      </c>
      <c r="D42" s="80" t="s">
        <v>967</v>
      </c>
      <c r="E42" s="80">
        <v>5</v>
      </c>
      <c r="F42" s="80">
        <v>18</v>
      </c>
      <c r="G42" s="80" t="s">
        <v>2283</v>
      </c>
      <c r="H42" s="81" t="s">
        <v>373</v>
      </c>
      <c r="I42" s="82"/>
      <c r="J42" s="82"/>
      <c r="K42" s="82"/>
      <c r="L42" s="55">
        <v>2552</v>
      </c>
      <c r="M42" s="86">
        <v>5</v>
      </c>
      <c r="N42" s="56">
        <f>IF('1'!$H$12="-",L42*1.05,IF('1'!$H$12="в кассу предприятия",L42*1.05,IF('1'!$H$12="ИП Водакова Т.Ю.",L42*1.075*1.05,"-")))</f>
        <v>2679.6</v>
      </c>
      <c r="O42" s="56">
        <f>IF('1'!$H$12="-",L42,IF('1'!$H$12="в кассу предприятия",L42,IF('1'!$H$12="ИП Водакова Т.Ю.",L42*1.075,"-")))</f>
        <v>2552</v>
      </c>
      <c r="P42" s="56">
        <v>0</v>
      </c>
      <c r="Q42" s="56">
        <v>0</v>
      </c>
      <c r="R42" s="52"/>
      <c r="S42" s="88" t="str">
        <f>IF('1'!$H$12="-","-      ₽",IF(R42&gt;=M42*20,O42*R42,(IF(R42&gt;=M42*10,O42*R42,IF(R42&gt;=M42*2,O42*R42,N42*R42)))))</f>
        <v>-      ₽</v>
      </c>
      <c r="T42" s="89"/>
      <c r="U42" s="89" t="s">
        <v>364</v>
      </c>
    </row>
    <row r="43" spans="1:21" s="54" customFormat="1">
      <c r="A43" s="2"/>
      <c r="B43" s="79" t="s">
        <v>1792</v>
      </c>
      <c r="C43" s="80" t="s">
        <v>966</v>
      </c>
      <c r="D43" s="80" t="s">
        <v>967</v>
      </c>
      <c r="E43" s="80">
        <v>5</v>
      </c>
      <c r="F43" s="80">
        <v>29</v>
      </c>
      <c r="G43" s="80" t="s">
        <v>2284</v>
      </c>
      <c r="H43" s="81" t="s">
        <v>971</v>
      </c>
      <c r="I43" s="82"/>
      <c r="J43" s="82"/>
      <c r="K43" s="82"/>
      <c r="L43" s="55">
        <v>5855</v>
      </c>
      <c r="M43" s="86">
        <v>2</v>
      </c>
      <c r="N43" s="56">
        <f>IF('1'!$H$12="-",L43*1.05,IF('1'!$H$12="в кассу предприятия",L43*1.05,IF('1'!$H$12="ИП Водакова Т.Ю.",L43*1.075*1.05,"-")))</f>
        <v>6147.75</v>
      </c>
      <c r="O43" s="56">
        <f>IF('1'!$H$12="-",L43,IF('1'!$H$12="в кассу предприятия",L43,IF('1'!$H$12="ИП Водакова Т.Ю.",L43*1.075,"-")))</f>
        <v>5855</v>
      </c>
      <c r="P43" s="56">
        <v>0</v>
      </c>
      <c r="Q43" s="56">
        <v>0</v>
      </c>
      <c r="R43" s="52"/>
      <c r="S43" s="88" t="str">
        <f>IF('1'!$H$12="-","-      ₽",IF(R43&gt;=M43*20,O43*R43,(IF(R43&gt;=M43*10,O43*R43,IF(R43&gt;=M43*2,O43*R43,N43*R43)))))</f>
        <v>-      ₽</v>
      </c>
      <c r="T43" s="89"/>
      <c r="U43" s="89" t="s">
        <v>364</v>
      </c>
    </row>
    <row r="44" spans="1:21" s="54" customFormat="1">
      <c r="A44" s="2"/>
      <c r="B44" s="79" t="s">
        <v>1793</v>
      </c>
      <c r="C44" s="80" t="s">
        <v>2033</v>
      </c>
      <c r="D44" s="80" t="s">
        <v>967</v>
      </c>
      <c r="E44" s="80">
        <v>5</v>
      </c>
      <c r="F44" s="80">
        <v>18</v>
      </c>
      <c r="G44" s="80" t="s">
        <v>2285</v>
      </c>
      <c r="H44" s="81" t="s">
        <v>373</v>
      </c>
      <c r="I44" s="82"/>
      <c r="J44" s="82"/>
      <c r="K44" s="82"/>
      <c r="L44" s="55">
        <v>2835</v>
      </c>
      <c r="M44" s="86">
        <v>5</v>
      </c>
      <c r="N44" s="56">
        <f>IF('1'!$H$12="-",L44,IF('1'!$H$12="в кассу предприятия",L44,IF('1'!$H$12="ИП Водакова Т.Ю.",L44*1.075,"-")))</f>
        <v>2835</v>
      </c>
      <c r="O44" s="56">
        <f>IF('1'!$H$12="-",L44,IF('1'!$H$12="в кассу предприятия",L44,IF('1'!$H$12="ИП Водакова Т.Ю.",L44*1.075,"-")))</f>
        <v>2835</v>
      </c>
      <c r="P44" s="56">
        <v>0</v>
      </c>
      <c r="Q44" s="56">
        <v>0</v>
      </c>
      <c r="R44" s="52"/>
      <c r="S44" s="88" t="str">
        <f>IF('1'!$H$12="-","-      ₽",IF(R44&gt;=M44*20,O44*R44,(IF(R44&gt;=M44*10,O44*R44,IF(R44&gt;=M44*2,O44*R44,N44*R44)))))</f>
        <v>-      ₽</v>
      </c>
      <c r="T44" s="89" t="s">
        <v>43</v>
      </c>
      <c r="U44" s="89" t="s">
        <v>364</v>
      </c>
    </row>
    <row r="45" spans="1:21" s="54" customFormat="1">
      <c r="A45" s="2"/>
      <c r="B45" s="79" t="s">
        <v>1794</v>
      </c>
      <c r="C45" s="80" t="s">
        <v>966</v>
      </c>
      <c r="D45" s="80" t="s">
        <v>967</v>
      </c>
      <c r="E45" s="80">
        <v>5</v>
      </c>
      <c r="F45" s="80">
        <v>29</v>
      </c>
      <c r="G45" s="80" t="s">
        <v>2286</v>
      </c>
      <c r="H45" s="81" t="s">
        <v>971</v>
      </c>
      <c r="I45" s="82"/>
      <c r="J45" s="82"/>
      <c r="K45" s="82"/>
      <c r="L45" s="55">
        <v>6505</v>
      </c>
      <c r="M45" s="86">
        <v>2</v>
      </c>
      <c r="N45" s="56">
        <f>IF('1'!$H$12="-",L45,IF('1'!$H$12="в кассу предприятия",L45,IF('1'!$H$12="ИП Водакова Т.Ю.",L45*1.075,"-")))</f>
        <v>6505</v>
      </c>
      <c r="O45" s="56">
        <f>IF('1'!$H$12="-",L45,IF('1'!$H$12="в кассу предприятия",L45,IF('1'!$H$12="ИП Водакова Т.Ю.",L45*1.075,"-")))</f>
        <v>6505</v>
      </c>
      <c r="P45" s="56">
        <v>0</v>
      </c>
      <c r="Q45" s="56">
        <v>0</v>
      </c>
      <c r="R45" s="52"/>
      <c r="S45" s="88" t="str">
        <f>IF('1'!$H$12="-","-      ₽",IF(R45&gt;=M45*20,O45*R45,(IF(R45&gt;=M45*10,O45*R45,IF(R45&gt;=M45*2,O45*R45,N45*R45)))))</f>
        <v>-      ₽</v>
      </c>
      <c r="T45" s="89" t="s">
        <v>43</v>
      </c>
      <c r="U45" s="89" t="s">
        <v>364</v>
      </c>
    </row>
    <row r="46" spans="1:21" s="54" customFormat="1">
      <c r="A46" s="2"/>
      <c r="B46" s="79" t="s">
        <v>1795</v>
      </c>
      <c r="C46" s="80" t="s">
        <v>966</v>
      </c>
      <c r="D46" s="80" t="s">
        <v>967</v>
      </c>
      <c r="E46" s="80">
        <v>5</v>
      </c>
      <c r="F46" s="80">
        <v>18</v>
      </c>
      <c r="G46" s="80" t="s">
        <v>2287</v>
      </c>
      <c r="H46" s="81" t="s">
        <v>373</v>
      </c>
      <c r="I46" s="82"/>
      <c r="J46" s="82"/>
      <c r="K46" s="82"/>
      <c r="L46" s="55">
        <v>2835</v>
      </c>
      <c r="M46" s="86">
        <v>5</v>
      </c>
      <c r="N46" s="56">
        <f>IF('1'!$H$12="-",L46,IF('1'!$H$12="в кассу предприятия",L46,IF('1'!$H$12="ИП Водакова Т.Ю.",L46*1.075,"-")))</f>
        <v>2835</v>
      </c>
      <c r="O46" s="56">
        <f>IF('1'!$H$12="-",L46,IF('1'!$H$12="в кассу предприятия",L46,IF('1'!$H$12="ИП Водакова Т.Ю.",L46*1.075,"-")))</f>
        <v>2835</v>
      </c>
      <c r="P46" s="56">
        <f>IF('1'!$H$12="-",L46,IF('1'!$H$12="в кассу предприятия",L46,IF('1'!$H$12="ИП Водакова Т.Ю.",L46*1.075,"-")))</f>
        <v>2835</v>
      </c>
      <c r="Q46" s="56">
        <v>0</v>
      </c>
      <c r="R46" s="52"/>
      <c r="S46" s="88" t="str">
        <f>IF('1'!$H$12="-","-      ₽",IF(R46&gt;=M46*20,P46*R46,(IF(R46&gt;=M46*10,P46*R46,IF(R46&gt;=M46*2,O46*R46,N46*R46)))))</f>
        <v>-      ₽</v>
      </c>
      <c r="T46" s="89" t="s">
        <v>43</v>
      </c>
      <c r="U46" s="89" t="s">
        <v>2392</v>
      </c>
    </row>
    <row r="47" spans="1:21" s="54" customFormat="1">
      <c r="A47" s="2"/>
      <c r="B47" s="79" t="s">
        <v>1796</v>
      </c>
      <c r="C47" s="80" t="s">
        <v>2033</v>
      </c>
      <c r="D47" s="80" t="s">
        <v>967</v>
      </c>
      <c r="E47" s="80">
        <v>5</v>
      </c>
      <c r="F47" s="80">
        <v>18</v>
      </c>
      <c r="G47" s="80" t="s">
        <v>2288</v>
      </c>
      <c r="H47" s="81" t="s">
        <v>373</v>
      </c>
      <c r="I47" s="82"/>
      <c r="J47" s="82"/>
      <c r="K47" s="82"/>
      <c r="L47" s="55">
        <v>2835</v>
      </c>
      <c r="M47" s="86">
        <v>5</v>
      </c>
      <c r="N47" s="56">
        <f>IF('1'!$H$12="-",L47,IF('1'!$H$12="в кассу предприятия",L47,IF('1'!$H$12="ИП Водакова Т.Ю.",L47*1.075,"-")))</f>
        <v>2835</v>
      </c>
      <c r="O47" s="56">
        <f>IF('1'!$H$12="-",L47,IF('1'!$H$12="в кассу предприятия",L47,IF('1'!$H$12="ИП Водакова Т.Ю.",L47*1.075,"-")))</f>
        <v>2835</v>
      </c>
      <c r="P47" s="56">
        <v>0</v>
      </c>
      <c r="Q47" s="56">
        <v>0</v>
      </c>
      <c r="R47" s="52"/>
      <c r="S47" s="88" t="str">
        <f>IF('1'!$H$12="-","-      ₽",IF(R47&gt;=M47*20,O47*R47,(IF(R47&gt;=M47*10,O47*R47,IF(R47&gt;=M47*2,O47*R47,N47*R47)))))</f>
        <v>-      ₽</v>
      </c>
      <c r="T47" s="89" t="s">
        <v>43</v>
      </c>
      <c r="U47" s="89" t="s">
        <v>364</v>
      </c>
    </row>
    <row r="48" spans="1:21" s="54" customFormat="1">
      <c r="A48" s="2"/>
      <c r="B48" s="79" t="s">
        <v>1797</v>
      </c>
      <c r="C48" s="80" t="s">
        <v>2033</v>
      </c>
      <c r="D48" s="80" t="s">
        <v>967</v>
      </c>
      <c r="E48" s="80">
        <v>5</v>
      </c>
      <c r="F48" s="80">
        <v>29</v>
      </c>
      <c r="G48" s="80" t="s">
        <v>2289</v>
      </c>
      <c r="H48" s="81" t="s">
        <v>971</v>
      </c>
      <c r="I48" s="82"/>
      <c r="J48" s="82"/>
      <c r="K48" s="82"/>
      <c r="L48" s="55">
        <v>6505</v>
      </c>
      <c r="M48" s="86">
        <v>2</v>
      </c>
      <c r="N48" s="56">
        <f>IF('1'!$H$12="-",L48,IF('1'!$H$12="в кассу предприятия",L48,IF('1'!$H$12="ИП Водакова Т.Ю.",L48*1.075,"-")))</f>
        <v>6505</v>
      </c>
      <c r="O48" s="56">
        <f>IF('1'!$H$12="-",L48,IF('1'!$H$12="в кассу предприятия",L48,IF('1'!$H$12="ИП Водакова Т.Ю.",L48*1.075,"-")))</f>
        <v>6505</v>
      </c>
      <c r="P48" s="56">
        <v>0</v>
      </c>
      <c r="Q48" s="56">
        <v>0</v>
      </c>
      <c r="R48" s="52"/>
      <c r="S48" s="88" t="str">
        <f>IF('1'!$H$12="-","-      ₽",IF(R48&gt;=M48*20,P48*R48,(IF(R48&gt;=M48*10,P48*R48,IF(R48&gt;=M48*2,O48*R48,N48*R48)))))</f>
        <v>-      ₽</v>
      </c>
      <c r="T48" s="89" t="s">
        <v>43</v>
      </c>
      <c r="U48" s="89" t="s">
        <v>364</v>
      </c>
    </row>
    <row r="49" spans="1:21" s="54" customFormat="1">
      <c r="A49" s="2"/>
      <c r="B49" s="79" t="s">
        <v>1798</v>
      </c>
      <c r="C49" s="80" t="s">
        <v>966</v>
      </c>
      <c r="D49" s="80" t="s">
        <v>967</v>
      </c>
      <c r="E49" s="80">
        <v>5</v>
      </c>
      <c r="F49" s="80">
        <v>18</v>
      </c>
      <c r="G49" s="80" t="s">
        <v>2290</v>
      </c>
      <c r="H49" s="81" t="s">
        <v>373</v>
      </c>
      <c r="I49" s="82"/>
      <c r="J49" s="82"/>
      <c r="K49" s="82"/>
      <c r="L49" s="55">
        <v>1904</v>
      </c>
      <c r="M49" s="86">
        <v>5</v>
      </c>
      <c r="N49" s="56">
        <f>IF('1'!$H$12="-",L49*1.05,IF('1'!$H$12="в кассу предприятия",L49*1.05,IF('1'!$H$12="ИП Водакова Т.Ю.",L49*1.075*1.05,"-")))</f>
        <v>1999.2</v>
      </c>
      <c r="O49" s="56">
        <f>IF('1'!$H$12="-",L49,IF('1'!$H$12="в кассу предприятия",L49,IF('1'!$H$12="ИП Водакова Т.Ю.",L49*1.075,"-")))</f>
        <v>1904</v>
      </c>
      <c r="P49" s="56">
        <v>0</v>
      </c>
      <c r="Q49" s="56">
        <v>0</v>
      </c>
      <c r="R49" s="52"/>
      <c r="S49" s="88" t="str">
        <f>IF('1'!$H$12="-","-      ₽",IF(R49&gt;=M49*20,O49*R49,(IF(R49&gt;=M49*10,O49*R49,IF(R49&gt;=M49*2,O49*R49,N49*R49)))))</f>
        <v>-      ₽</v>
      </c>
      <c r="T49" s="89"/>
      <c r="U49" s="89" t="s">
        <v>364</v>
      </c>
    </row>
    <row r="50" spans="1:21" s="54" customFormat="1">
      <c r="A50" s="2"/>
      <c r="B50" s="79" t="s">
        <v>1799</v>
      </c>
      <c r="C50" s="80" t="s">
        <v>1025</v>
      </c>
      <c r="D50" s="80" t="s">
        <v>1026</v>
      </c>
      <c r="E50" s="80">
        <v>5</v>
      </c>
      <c r="F50" s="80">
        <v>29</v>
      </c>
      <c r="G50" s="80" t="s">
        <v>2291</v>
      </c>
      <c r="H50" s="81" t="s">
        <v>971</v>
      </c>
      <c r="I50" s="82"/>
      <c r="J50" s="82"/>
      <c r="K50" s="82"/>
      <c r="L50" s="55">
        <v>6505</v>
      </c>
      <c r="M50" s="86">
        <v>2</v>
      </c>
      <c r="N50" s="56">
        <f>IF('1'!$H$12="-",L50,IF('1'!$H$12="в кассу предприятия",L50,IF('1'!$H$12="ИП Водакова Т.Ю.",L50*1.075,"-")))</f>
        <v>6505</v>
      </c>
      <c r="O50" s="56">
        <f>IF('1'!$H$12="-",L50,IF('1'!$H$12="в кассу предприятия",L50,IF('1'!$H$12="ИП Водакова Т.Ю.",L50*1.075,"-")))</f>
        <v>6505</v>
      </c>
      <c r="P50" s="56">
        <v>0</v>
      </c>
      <c r="Q50" s="56">
        <v>0</v>
      </c>
      <c r="R50" s="52"/>
      <c r="S50" s="88" t="str">
        <f>IF('1'!$H$12="-","-      ₽",IF(R50&gt;=M50*20,O50*R50,(IF(R50&gt;=M50*10,O50*R50,IF(R50&gt;=M50*2,O50*R50,N50*R50)))))</f>
        <v>-      ₽</v>
      </c>
      <c r="T50" s="89" t="s">
        <v>43</v>
      </c>
      <c r="U50" s="89" t="s">
        <v>364</v>
      </c>
    </row>
    <row r="51" spans="1:21" s="54" customFormat="1">
      <c r="A51" s="2"/>
      <c r="B51" s="79" t="s">
        <v>1251</v>
      </c>
      <c r="C51" s="80" t="s">
        <v>1025</v>
      </c>
      <c r="D51" s="80" t="s">
        <v>1026</v>
      </c>
      <c r="E51" s="80">
        <v>5</v>
      </c>
      <c r="F51" s="80">
        <v>3</v>
      </c>
      <c r="G51" s="80" t="s">
        <v>1501</v>
      </c>
      <c r="H51" s="81" t="s">
        <v>1029</v>
      </c>
      <c r="I51" s="82"/>
      <c r="J51" s="82"/>
      <c r="K51" s="82"/>
      <c r="L51" s="55">
        <v>611</v>
      </c>
      <c r="M51" s="86">
        <v>6</v>
      </c>
      <c r="N51" s="56">
        <f>IF('1'!$H$12="-",L51*1.05,IF('1'!$H$12="в кассу предприятия",L51*1.05,IF('1'!$H$12="ИП Водакова Т.Ю.",L51*1.075*1.05,"-")))</f>
        <v>641.55000000000007</v>
      </c>
      <c r="O51" s="56">
        <f>IF('1'!$H$12="-",L51,IF('1'!$H$12="в кассу предприятия",L51,IF('1'!$H$12="ИП Водакова Т.Ю.",L51*1.075,"-")))</f>
        <v>611</v>
      </c>
      <c r="P51" s="56">
        <f>IF('1'!$H$12="-",L51*0.97,IF('1'!$H$12="в кассу предприятия",L51*0.97,IF('1'!$H$12="ИП Водакова Т.Ю.",L51*1.075*0.97,"-")))</f>
        <v>592.66999999999996</v>
      </c>
      <c r="Q51" s="56">
        <f>IF('1'!$H$12="-",L51*0.95,IF('1'!$H$12="в кассу предприятия",L51*0.95,IF('1'!$H$12="ИП Водакова Т.Ю.",L51*1.075*0.95,"-")))</f>
        <v>580.44999999999993</v>
      </c>
      <c r="R51" s="52"/>
      <c r="S51" s="88" t="str">
        <f>IF('1'!$H$12="-","-      ₽",IF(R51&gt;=M51*20,Q51*R51,(IF(R51&gt;=M51*10,P51*R51,IF(R51&gt;=M51*2,O51*R51,N51*R51)))))</f>
        <v>-      ₽</v>
      </c>
      <c r="T51" s="89"/>
      <c r="U51" s="89" t="s">
        <v>2393</v>
      </c>
    </row>
    <row r="52" spans="1:21" s="54" customFormat="1">
      <c r="A52" s="2"/>
      <c r="B52" s="79" t="s">
        <v>1800</v>
      </c>
      <c r="C52" s="80" t="s">
        <v>1025</v>
      </c>
      <c r="D52" s="80" t="s">
        <v>1026</v>
      </c>
      <c r="E52" s="80">
        <v>5</v>
      </c>
      <c r="F52" s="80">
        <v>29</v>
      </c>
      <c r="G52" s="80" t="s">
        <v>1501</v>
      </c>
      <c r="H52" s="81" t="s">
        <v>971</v>
      </c>
      <c r="I52" s="82"/>
      <c r="J52" s="82"/>
      <c r="K52" s="82"/>
      <c r="L52" s="55">
        <v>6505</v>
      </c>
      <c r="M52" s="86">
        <v>2</v>
      </c>
      <c r="N52" s="56">
        <f>IF('1'!$H$12="-",L52,IF('1'!$H$12="в кассу предприятия",L52,IF('1'!$H$12="ИП Водакова Т.Ю.",L52*1.075,"-")))</f>
        <v>6505</v>
      </c>
      <c r="O52" s="56">
        <f>IF('1'!$H$12="-",L52,IF('1'!$H$12="в кассу предприятия",L52,IF('1'!$H$12="ИП Водакова Т.Ю.",L52*1.075,"-")))</f>
        <v>6505</v>
      </c>
      <c r="P52" s="56">
        <v>0</v>
      </c>
      <c r="Q52" s="56">
        <v>0</v>
      </c>
      <c r="R52" s="52"/>
      <c r="S52" s="88" t="str">
        <f>IF('1'!$H$12="-","-      ₽",IF(R52&gt;=M52*20,O52*R52,(IF(R52&gt;=M52*10,O52*R52,IF(R52&gt;=M52*2,O52*R52,N52*R52)))))</f>
        <v>-      ₽</v>
      </c>
      <c r="T52" s="89" t="s">
        <v>43</v>
      </c>
      <c r="U52" s="89" t="s">
        <v>364</v>
      </c>
    </row>
    <row r="53" spans="1:21" s="54" customFormat="1">
      <c r="A53" s="2"/>
      <c r="B53" s="79" t="s">
        <v>1027</v>
      </c>
      <c r="C53" s="80" t="s">
        <v>1025</v>
      </c>
      <c r="D53" s="80" t="s">
        <v>1026</v>
      </c>
      <c r="E53" s="80">
        <v>5</v>
      </c>
      <c r="F53" s="80">
        <v>3</v>
      </c>
      <c r="G53" s="80" t="s">
        <v>1028</v>
      </c>
      <c r="H53" s="81" t="s">
        <v>1029</v>
      </c>
      <c r="I53" s="82"/>
      <c r="J53" s="82"/>
      <c r="K53" s="82"/>
      <c r="L53" s="55">
        <v>608</v>
      </c>
      <c r="M53" s="86">
        <v>6</v>
      </c>
      <c r="N53" s="56">
        <f>IF('1'!$H$12="-",L53*1.05,IF('1'!$H$12="в кассу предприятия",L53*1.05,IF('1'!$H$12="ИП Водакова Т.Ю.",L53*1.075*1.05,"-")))</f>
        <v>638.4</v>
      </c>
      <c r="O53" s="56">
        <f>IF('1'!$H$12="-",L53,IF('1'!$H$12="в кассу предприятия",L53,IF('1'!$H$12="ИП Водакова Т.Ю.",L53*1.075,"-")))</f>
        <v>608</v>
      </c>
      <c r="P53" s="56">
        <v>0</v>
      </c>
      <c r="Q53" s="56">
        <v>0</v>
      </c>
      <c r="R53" s="52"/>
      <c r="S53" s="88" t="str">
        <f>IF('1'!$H$12="-","-      ₽",IF(R53&gt;=M53*20,Q53*R53,(IF(R53&gt;=M53*10,P53*R53,IF(R53&gt;=M53*2,O53*R53,N53*R53)))))</f>
        <v>-      ₽</v>
      </c>
      <c r="T53" s="89"/>
      <c r="U53" s="89" t="s">
        <v>364</v>
      </c>
    </row>
    <row r="54" spans="1:21" s="54" customFormat="1">
      <c r="A54" s="2"/>
      <c r="B54" s="79" t="s">
        <v>974</v>
      </c>
      <c r="C54" s="80" t="s">
        <v>975</v>
      </c>
      <c r="D54" s="80" t="s">
        <v>976</v>
      </c>
      <c r="E54" s="80">
        <v>5</v>
      </c>
      <c r="F54" s="80">
        <v>18</v>
      </c>
      <c r="G54" s="80" t="s">
        <v>977</v>
      </c>
      <c r="H54" s="81" t="s">
        <v>373</v>
      </c>
      <c r="I54" s="82"/>
      <c r="J54" s="82"/>
      <c r="K54" s="82"/>
      <c r="L54" s="55">
        <v>2354</v>
      </c>
      <c r="M54" s="86">
        <v>5</v>
      </c>
      <c r="N54" s="56">
        <f>IF('1'!$H$12="-",L54*1.05,IF('1'!$H$12="в кассу предприятия",L54*1.05,IF('1'!$H$12="ИП Водакова Т.Ю.",L54*1.075*1.05,"-")))</f>
        <v>2471.7000000000003</v>
      </c>
      <c r="O54" s="56">
        <f>IF('1'!$H$12="-",L54,IF('1'!$H$12="в кассу предприятия",L54,IF('1'!$H$12="ИП Водакова Т.Ю.",L54*1.075,"-")))</f>
        <v>2354</v>
      </c>
      <c r="P54" s="56">
        <v>0</v>
      </c>
      <c r="Q54" s="56">
        <v>0</v>
      </c>
      <c r="R54" s="52"/>
      <c r="S54" s="88" t="str">
        <f>IF('1'!$H$12="-","-      ₽",IF(R54&gt;=M54*20,O54*R54,(IF(R54&gt;=M54*10,O54*R54,IF(R54&gt;=M54*2,O54*R54,N54*R54)))))</f>
        <v>-      ₽</v>
      </c>
      <c r="T54" s="89"/>
      <c r="U54" s="89" t="s">
        <v>364</v>
      </c>
    </row>
    <row r="55" spans="1:21" s="54" customFormat="1">
      <c r="A55" s="2"/>
      <c r="B55" s="79" t="s">
        <v>1252</v>
      </c>
      <c r="C55" s="80" t="s">
        <v>1346</v>
      </c>
      <c r="D55" s="80" t="s">
        <v>1347</v>
      </c>
      <c r="E55" s="80">
        <v>5</v>
      </c>
      <c r="F55" s="80">
        <v>18</v>
      </c>
      <c r="G55" s="80" t="s">
        <v>1502</v>
      </c>
      <c r="H55" s="81" t="s">
        <v>373</v>
      </c>
      <c r="I55" s="82"/>
      <c r="J55" s="82"/>
      <c r="K55" s="82"/>
      <c r="L55" s="55">
        <v>2354</v>
      </c>
      <c r="M55" s="86">
        <v>5</v>
      </c>
      <c r="N55" s="56">
        <f>IF('1'!$H$12="-",L55*1.05,IF('1'!$H$12="в кассу предприятия",L55*1.05,IF('1'!$H$12="ИП Водакова Т.Ю.",L55*1.075*1.05,"-")))</f>
        <v>2471.7000000000003</v>
      </c>
      <c r="O55" s="56">
        <f>IF('1'!$H$12="-",L55,IF('1'!$H$12="в кассу предприятия",L55,IF('1'!$H$12="ИП Водакова Т.Ю.",L55*1.075,"-")))</f>
        <v>2354</v>
      </c>
      <c r="P55" s="56">
        <v>0</v>
      </c>
      <c r="Q55" s="56">
        <v>0</v>
      </c>
      <c r="R55" s="52"/>
      <c r="S55" s="88" t="str">
        <f>IF('1'!$H$12="-","-      ₽",IF(R55&gt;=M55*20,O55*R55,(IF(R55&gt;=M55*10,O55*R55,IF(R55&gt;=M55*2,O55*R55,N55*R55)))))</f>
        <v>-      ₽</v>
      </c>
      <c r="T55" s="89"/>
      <c r="U55" s="89" t="s">
        <v>364</v>
      </c>
    </row>
    <row r="56" spans="1:21" s="54" customFormat="1">
      <c r="A56" s="2"/>
      <c r="B56" s="79" t="s">
        <v>1253</v>
      </c>
      <c r="C56" s="80" t="s">
        <v>1348</v>
      </c>
      <c r="D56" s="80" t="s">
        <v>1349</v>
      </c>
      <c r="E56" s="80">
        <v>5</v>
      </c>
      <c r="F56" s="80">
        <v>6</v>
      </c>
      <c r="G56" s="80" t="s">
        <v>1503</v>
      </c>
      <c r="H56" s="81" t="s">
        <v>85</v>
      </c>
      <c r="I56" s="82"/>
      <c r="J56" s="82"/>
      <c r="K56" s="82"/>
      <c r="L56" s="55">
        <v>896</v>
      </c>
      <c r="M56" s="86">
        <v>6</v>
      </c>
      <c r="N56" s="56">
        <f>IF('1'!$H$12="-",L56*1.05,IF('1'!$H$12="в кассу предприятия",L56*1.05,IF('1'!$H$12="ИП Водакова Т.Ю.",L56*1.075*1.05,"-")))</f>
        <v>940.80000000000007</v>
      </c>
      <c r="O56" s="56">
        <f>IF('1'!$H$12="-",L56,IF('1'!$H$12="в кассу предприятия",L56,IF('1'!$H$12="ИП Водакова Т.Ю.",L56*1.075,"-")))</f>
        <v>896</v>
      </c>
      <c r="P56" s="56">
        <f>IF('1'!$H$12="-",L56*0.97,IF('1'!$H$12="в кассу предприятия",L56*0.97,IF('1'!$H$12="ИП Водакова Т.Ю.",L56*1.075*0.97,"-")))</f>
        <v>869.12</v>
      </c>
      <c r="Q56" s="56">
        <v>0</v>
      </c>
      <c r="R56" s="52"/>
      <c r="S56" s="88" t="str">
        <f>IF('1'!$H$12="-","-      ₽",IF(R56&gt;=M56*20,Q56*R56,(IF(R56&gt;=M56*10,P56*R56,IF(R56&gt;=M56*2,O56*R56,N56*R56)))))</f>
        <v>-      ₽</v>
      </c>
      <c r="T56" s="89"/>
      <c r="U56" s="89" t="s">
        <v>2392</v>
      </c>
    </row>
    <row r="57" spans="1:21" s="54" customFormat="1">
      <c r="A57" s="2"/>
      <c r="B57" s="79" t="s">
        <v>1801</v>
      </c>
      <c r="C57" s="80" t="s">
        <v>1348</v>
      </c>
      <c r="D57" s="80" t="s">
        <v>1349</v>
      </c>
      <c r="E57" s="80">
        <v>5</v>
      </c>
      <c r="F57" s="80">
        <v>18</v>
      </c>
      <c r="G57" s="80" t="s">
        <v>2292</v>
      </c>
      <c r="H57" s="81" t="s">
        <v>373</v>
      </c>
      <c r="I57" s="82"/>
      <c r="J57" s="82"/>
      <c r="K57" s="82"/>
      <c r="L57" s="55">
        <v>2552</v>
      </c>
      <c r="M57" s="86">
        <v>5</v>
      </c>
      <c r="N57" s="56">
        <f>IF('1'!$H$12="-",L57*1.05,IF('1'!$H$12="в кассу предприятия",L57*1.05,IF('1'!$H$12="ИП Водакова Т.Ю.",L57*1.075*1.05,"-")))</f>
        <v>2679.6</v>
      </c>
      <c r="O57" s="56">
        <f>IF('1'!$H$12="-",L57,IF('1'!$H$12="в кассу предприятия",L57,IF('1'!$H$12="ИП Водакова Т.Ю.",L57*1.075,"-")))</f>
        <v>2552</v>
      </c>
      <c r="P57" s="56">
        <v>0</v>
      </c>
      <c r="Q57" s="56">
        <v>0</v>
      </c>
      <c r="R57" s="52"/>
      <c r="S57" s="88" t="str">
        <f>IF('1'!$H$12="-","-      ₽",IF(R57&gt;=M57*20,O57*R57,(IF(R57&gt;=M57*10,O57*R57,IF(R57&gt;=M57*2,O57*R57,N57*R57)))))</f>
        <v>-      ₽</v>
      </c>
      <c r="T57" s="89"/>
      <c r="U57" s="89" t="s">
        <v>364</v>
      </c>
    </row>
    <row r="58" spans="1:21" s="54" customFormat="1">
      <c r="A58" s="2"/>
      <c r="B58" s="79" t="s">
        <v>1802</v>
      </c>
      <c r="C58" s="80" t="s">
        <v>2034</v>
      </c>
      <c r="D58" s="80" t="s">
        <v>2035</v>
      </c>
      <c r="E58" s="80">
        <v>5</v>
      </c>
      <c r="F58" s="80">
        <v>18</v>
      </c>
      <c r="G58" s="80" t="s">
        <v>2293</v>
      </c>
      <c r="H58" s="81" t="s">
        <v>373</v>
      </c>
      <c r="I58" s="82"/>
      <c r="J58" s="82"/>
      <c r="K58" s="82"/>
      <c r="L58" s="55">
        <v>2835</v>
      </c>
      <c r="M58" s="86">
        <v>5</v>
      </c>
      <c r="N58" s="56">
        <f>IF('1'!$H$12="-",L58,IF('1'!$H$12="в кассу предприятия",L58,IF('1'!$H$12="ИП Водакова Т.Ю.",L58*1.075,"-")))</f>
        <v>2835</v>
      </c>
      <c r="O58" s="56">
        <f>IF('1'!$H$12="-",L58,IF('1'!$H$12="в кассу предприятия",L58,IF('1'!$H$12="ИП Водакова Т.Ю.",L58*1.075,"-")))</f>
        <v>2835</v>
      </c>
      <c r="P58" s="56">
        <v>0</v>
      </c>
      <c r="Q58" s="56">
        <v>0</v>
      </c>
      <c r="R58" s="52"/>
      <c r="S58" s="88" t="str">
        <f>IF('1'!$H$12="-","-      ₽",IF(R58&gt;=M58*20,O58*R58,(IF(R58&gt;=M58*10,O58*R58,IF(R58&gt;=M58*2,O58*R58,N58*R58)))))</f>
        <v>-      ₽</v>
      </c>
      <c r="T58" s="89" t="s">
        <v>43</v>
      </c>
      <c r="U58" s="89" t="s">
        <v>364</v>
      </c>
    </row>
    <row r="59" spans="1:21" s="54" customFormat="1">
      <c r="A59" s="2"/>
      <c r="B59" s="79" t="s">
        <v>1803</v>
      </c>
      <c r="C59" s="80" t="s">
        <v>2036</v>
      </c>
      <c r="D59" s="80" t="s">
        <v>2035</v>
      </c>
      <c r="E59" s="80">
        <v>5</v>
      </c>
      <c r="F59" s="80">
        <v>18</v>
      </c>
      <c r="G59" s="80" t="s">
        <v>2294</v>
      </c>
      <c r="H59" s="81" t="s">
        <v>373</v>
      </c>
      <c r="I59" s="82"/>
      <c r="J59" s="82"/>
      <c r="K59" s="82"/>
      <c r="L59" s="55">
        <v>2835</v>
      </c>
      <c r="M59" s="86">
        <v>5</v>
      </c>
      <c r="N59" s="56">
        <f>IF('1'!$H$12="-",L59,IF('1'!$H$12="в кассу предприятия",L59,IF('1'!$H$12="ИП Водакова Т.Ю.",L59*1.075,"-")))</f>
        <v>2835</v>
      </c>
      <c r="O59" s="56">
        <f>IF('1'!$H$12="-",L59,IF('1'!$H$12="в кассу предприятия",L59,IF('1'!$H$12="ИП Водакова Т.Ю.",L59*1.075,"-")))</f>
        <v>2835</v>
      </c>
      <c r="P59" s="56">
        <v>0</v>
      </c>
      <c r="Q59" s="56">
        <v>0</v>
      </c>
      <c r="R59" s="52"/>
      <c r="S59" s="88" t="str">
        <f>IF('1'!$H$12="-","-      ₽",IF(R59&gt;=M59*20,O59*R59,(IF(R59&gt;=M59*10,O59*R59,IF(R59&gt;=M59*2,O59*R59,N59*R59)))))</f>
        <v>-      ₽</v>
      </c>
      <c r="T59" s="89" t="s">
        <v>43</v>
      </c>
      <c r="U59" s="89" t="s">
        <v>364</v>
      </c>
    </row>
    <row r="60" spans="1:21" s="54" customFormat="1">
      <c r="A60" s="2"/>
      <c r="B60" s="79" t="s">
        <v>1804</v>
      </c>
      <c r="C60" s="80" t="s">
        <v>2036</v>
      </c>
      <c r="D60" s="80" t="s">
        <v>2035</v>
      </c>
      <c r="E60" s="80">
        <v>5</v>
      </c>
      <c r="F60" s="80">
        <v>29</v>
      </c>
      <c r="G60" s="80" t="s">
        <v>2295</v>
      </c>
      <c r="H60" s="81" t="s">
        <v>971</v>
      </c>
      <c r="I60" s="82"/>
      <c r="J60" s="82"/>
      <c r="K60" s="82"/>
      <c r="L60" s="55">
        <v>6492</v>
      </c>
      <c r="M60" s="86">
        <v>2</v>
      </c>
      <c r="N60" s="56">
        <f>IF('1'!$H$12="-",L60,IF('1'!$H$12="в кассу предприятия",L60,IF('1'!$H$12="ИП Водакова Т.Ю.",L60*1.075,"-")))</f>
        <v>6492</v>
      </c>
      <c r="O60" s="56">
        <f>IF('1'!$H$12="-",L60,IF('1'!$H$12="в кассу предприятия",L60,IF('1'!$H$12="ИП Водакова Т.Ю.",L60*1.075,"-")))</f>
        <v>6492</v>
      </c>
      <c r="P60" s="56">
        <v>0</v>
      </c>
      <c r="Q60" s="56">
        <v>0</v>
      </c>
      <c r="R60" s="52"/>
      <c r="S60" s="88" t="str">
        <f>IF('1'!$H$12="-","-      ₽",IF(R60&gt;=M60*20,O60*R60,(IF(R60&gt;=M60*10,O60*R60,IF(R60&gt;=M60*2,O60*R60,N60*R60)))))</f>
        <v>-      ₽</v>
      </c>
      <c r="T60" s="89" t="s">
        <v>2399</v>
      </c>
      <c r="U60" s="89" t="s">
        <v>364</v>
      </c>
    </row>
    <row r="61" spans="1:21" s="54" customFormat="1">
      <c r="A61" s="2"/>
      <c r="B61" s="79" t="s">
        <v>1805</v>
      </c>
      <c r="C61" s="80" t="s">
        <v>2034</v>
      </c>
      <c r="D61" s="80" t="s">
        <v>2035</v>
      </c>
      <c r="E61" s="80">
        <v>5</v>
      </c>
      <c r="F61" s="80">
        <v>18</v>
      </c>
      <c r="G61" s="80" t="s">
        <v>2296</v>
      </c>
      <c r="H61" s="81" t="s">
        <v>373</v>
      </c>
      <c r="I61" s="82"/>
      <c r="J61" s="82"/>
      <c r="K61" s="82"/>
      <c r="L61" s="55">
        <v>1904</v>
      </c>
      <c r="M61" s="86">
        <v>5</v>
      </c>
      <c r="N61" s="56">
        <f>IF('1'!$H$12="-",L61*1.05,IF('1'!$H$12="в кассу предприятия",L61*1.05,IF('1'!$H$12="ИП Водакова Т.Ю.",L61*1.075*1.05,"-")))</f>
        <v>1999.2</v>
      </c>
      <c r="O61" s="56">
        <f>IF('1'!$H$12="-",L61,IF('1'!$H$12="в кассу предприятия",L61,IF('1'!$H$12="ИП Водакова Т.Ю.",L61*1.075,"-")))</f>
        <v>1904</v>
      </c>
      <c r="P61" s="56">
        <v>0</v>
      </c>
      <c r="Q61" s="56">
        <v>0</v>
      </c>
      <c r="R61" s="52"/>
      <c r="S61" s="88" t="str">
        <f>IF('1'!$H$12="-","-      ₽",IF(R61&gt;=M61*20,O61*R61,(IF(R61&gt;=M61*10,O61*R61,IF(R61&gt;=M61*2,O61*R61,N61*R61)))))</f>
        <v>-      ₽</v>
      </c>
      <c r="T61" s="89"/>
      <c r="U61" s="89" t="s">
        <v>364</v>
      </c>
    </row>
    <row r="62" spans="1:21" s="54" customFormat="1" hidden="1">
      <c r="A62" s="2"/>
      <c r="B62" s="97" t="s">
        <v>1806</v>
      </c>
      <c r="C62" s="98" t="s">
        <v>2036</v>
      </c>
      <c r="D62" s="98" t="s">
        <v>2035</v>
      </c>
      <c r="E62" s="80">
        <v>5</v>
      </c>
      <c r="F62" s="80">
        <v>26</v>
      </c>
      <c r="G62" s="98" t="s">
        <v>2296</v>
      </c>
      <c r="H62" s="99" t="s">
        <v>360</v>
      </c>
      <c r="I62" s="100"/>
      <c r="J62" s="100"/>
      <c r="K62" s="100"/>
      <c r="L62" s="55">
        <v>4058</v>
      </c>
      <c r="M62" s="101">
        <v>2</v>
      </c>
      <c r="N62" s="102">
        <f>IF('1'!$H$12="-",L62*1.05,IF('1'!$H$12="в кассу предприятия",L62*1.05,IF('1'!$H$12="ИП Водакова Т.Ю.",L62*1.075*1.05,"-")))</f>
        <v>4260.9000000000005</v>
      </c>
      <c r="O62" s="102">
        <f>IF('1'!$H$12="-",L62,IF('1'!$H$12="в кассу предприятия",L62,IF('1'!$H$12="ИП Водакова Т.Ю.",L62*1.075,"-")))</f>
        <v>4058</v>
      </c>
      <c r="P62" s="102">
        <v>0</v>
      </c>
      <c r="Q62" s="102">
        <v>0</v>
      </c>
      <c r="R62" s="103"/>
      <c r="S62" s="104" t="str">
        <f>IF('1'!$H$12="-","-      ₽",IF(R62&gt;=M62*20,O62*R62,(IF(R62&gt;=M62*10,O62*R62,IF(R62&gt;=M62*2,O62*R62,N62*R62)))))</f>
        <v>-      ₽</v>
      </c>
      <c r="T62" s="89"/>
      <c r="U62" s="89" t="s">
        <v>364</v>
      </c>
    </row>
    <row r="63" spans="1:21" s="54" customFormat="1">
      <c r="A63" s="2"/>
      <c r="B63" s="79" t="s">
        <v>1807</v>
      </c>
      <c r="C63" s="80" t="s">
        <v>2036</v>
      </c>
      <c r="D63" s="80" t="s">
        <v>2035</v>
      </c>
      <c r="E63" s="80">
        <v>5</v>
      </c>
      <c r="F63" s="80">
        <v>18</v>
      </c>
      <c r="G63" s="80" t="s">
        <v>2297</v>
      </c>
      <c r="H63" s="81" t="s">
        <v>373</v>
      </c>
      <c r="I63" s="82"/>
      <c r="J63" s="82"/>
      <c r="K63" s="82"/>
      <c r="L63" s="55">
        <v>2835</v>
      </c>
      <c r="M63" s="86">
        <v>5</v>
      </c>
      <c r="N63" s="56">
        <f>IF('1'!$H$12="-",L63,IF('1'!$H$12="в кассу предприятия",L63,IF('1'!$H$12="ИП Водакова Т.Ю.",L63*1.075,"-")))</f>
        <v>2835</v>
      </c>
      <c r="O63" s="56">
        <f>IF('1'!$H$12="-",L63,IF('1'!$H$12="в кассу предприятия",L63,IF('1'!$H$12="ИП Водакова Т.Ю.",L63*1.075,"-")))</f>
        <v>2835</v>
      </c>
      <c r="P63" s="56">
        <v>0</v>
      </c>
      <c r="Q63" s="56">
        <v>0</v>
      </c>
      <c r="R63" s="52"/>
      <c r="S63" s="88" t="str">
        <f>IF('1'!$H$12="-","-      ₽",IF(R63&gt;=M63*20,O63*R63,(IF(R63&gt;=M63*10,O63*R63,IF(R63&gt;=M63*2,O63*R63,N63*R63)))))</f>
        <v>-      ₽</v>
      </c>
      <c r="T63" s="89" t="s">
        <v>43</v>
      </c>
      <c r="U63" s="89" t="s">
        <v>364</v>
      </c>
    </row>
    <row r="64" spans="1:21" s="54" customFormat="1">
      <c r="A64" s="2"/>
      <c r="B64" s="79" t="s">
        <v>1808</v>
      </c>
      <c r="C64" s="80" t="s">
        <v>2036</v>
      </c>
      <c r="D64" s="80" t="s">
        <v>2035</v>
      </c>
      <c r="E64" s="80">
        <v>5</v>
      </c>
      <c r="F64" s="80">
        <v>29</v>
      </c>
      <c r="G64" s="80" t="s">
        <v>2298</v>
      </c>
      <c r="H64" s="81" t="s">
        <v>971</v>
      </c>
      <c r="I64" s="82"/>
      <c r="J64" s="82"/>
      <c r="K64" s="82"/>
      <c r="L64" s="55">
        <v>6192</v>
      </c>
      <c r="M64" s="86">
        <v>2</v>
      </c>
      <c r="N64" s="56">
        <f>IF('1'!$H$12="-",L64*1.05,IF('1'!$H$12="в кассу предприятия",L64*1.05,IF('1'!$H$12="ИП Водакова Т.Ю.",L64*1.075*1.05,"-")))</f>
        <v>6501.6</v>
      </c>
      <c r="O64" s="56">
        <f>IF('1'!$H$12="-",L64,IF('1'!$H$12="в кассу предприятия",L64,IF('1'!$H$12="ИП Водакова Т.Ю.",L64*1.075,"-")))</f>
        <v>6192</v>
      </c>
      <c r="P64" s="56">
        <v>0</v>
      </c>
      <c r="Q64" s="56">
        <v>0</v>
      </c>
      <c r="R64" s="52"/>
      <c r="S64" s="88" t="str">
        <f>IF('1'!$H$12="-","-      ₽",IF(R64&gt;=M64*20,O64*R64,(IF(R64&gt;=M64*10,O64*R64,IF(R64&gt;=M64*2,O64*R64,N64*R64)))))</f>
        <v>-      ₽</v>
      </c>
      <c r="T64" s="89"/>
      <c r="U64" s="89" t="s">
        <v>364</v>
      </c>
    </row>
    <row r="65" spans="1:21" s="54" customFormat="1" hidden="1">
      <c r="A65" s="2"/>
      <c r="B65" s="97" t="s">
        <v>1809</v>
      </c>
      <c r="C65" s="98" t="s">
        <v>2037</v>
      </c>
      <c r="D65" s="98" t="s">
        <v>2038</v>
      </c>
      <c r="E65" s="80">
        <v>5</v>
      </c>
      <c r="F65" s="80">
        <v>8</v>
      </c>
      <c r="G65" s="98" t="s">
        <v>2299</v>
      </c>
      <c r="H65" s="99" t="s">
        <v>281</v>
      </c>
      <c r="I65" s="100"/>
      <c r="J65" s="100"/>
      <c r="K65" s="100"/>
      <c r="L65" s="55">
        <v>1094</v>
      </c>
      <c r="M65" s="101">
        <v>6</v>
      </c>
      <c r="N65" s="102">
        <f>IF('1'!$H$12="-",L65*1.05,IF('1'!$H$12="в кассу предприятия",L65*1.05,IF('1'!$H$12="ИП Водакова Т.Ю.",L65*1.075*1.05,"-")))</f>
        <v>1148.7</v>
      </c>
      <c r="O65" s="102">
        <f>IF('1'!$H$12="-",L65,IF('1'!$H$12="в кассу предприятия",L65,IF('1'!$H$12="ИП Водакова Т.Ю.",L65*1.075,"-")))</f>
        <v>1094</v>
      </c>
      <c r="P65" s="102">
        <v>0</v>
      </c>
      <c r="Q65" s="102">
        <v>0</v>
      </c>
      <c r="R65" s="103"/>
      <c r="S65" s="104" t="str">
        <f>IF('1'!$H$12="-","-      ₽",IF(R65&gt;=M65*20,O65*R65,(IF(R65&gt;=M65*10,O65*R65,IF(R65&gt;=M65*2,O65*R65,N65*R65)))))</f>
        <v>-      ₽</v>
      </c>
      <c r="T65" s="89"/>
      <c r="U65" s="89" t="s">
        <v>364</v>
      </c>
    </row>
    <row r="66" spans="1:21" s="54" customFormat="1">
      <c r="A66" s="2"/>
      <c r="B66" s="79" t="s">
        <v>1031</v>
      </c>
      <c r="C66" s="80" t="s">
        <v>979</v>
      </c>
      <c r="D66" s="80" t="s">
        <v>980</v>
      </c>
      <c r="E66" s="80">
        <v>5</v>
      </c>
      <c r="F66" s="80">
        <v>8</v>
      </c>
      <c r="G66" s="80" t="s">
        <v>1030</v>
      </c>
      <c r="H66" s="81" t="s">
        <v>281</v>
      </c>
      <c r="I66" s="82"/>
      <c r="J66" s="82"/>
      <c r="K66" s="82"/>
      <c r="L66" s="55">
        <v>1094</v>
      </c>
      <c r="M66" s="86">
        <v>6</v>
      </c>
      <c r="N66" s="56">
        <f>IF('1'!$H$12="-",L66*1.05,IF('1'!$H$12="в кассу предприятия",L66*1.05,IF('1'!$H$12="ИП Водакова Т.Ю.",L66*1.075*1.05,"-")))</f>
        <v>1148.7</v>
      </c>
      <c r="O66" s="56">
        <f>IF('1'!$H$12="-",L66,IF('1'!$H$12="в кассу предприятия",L66,IF('1'!$H$12="ИП Водакова Т.Ю.",L66*1.075,"-")))</f>
        <v>1094</v>
      </c>
      <c r="P66" s="56">
        <v>0</v>
      </c>
      <c r="Q66" s="56">
        <v>0</v>
      </c>
      <c r="R66" s="52"/>
      <c r="S66" s="88" t="str">
        <f>IF('1'!$H$12="-","-      ₽",IF(R66&gt;=M66*20,O66*R66,(IF(R66&gt;=M66*10,O66*R66,IF(R66&gt;=M66*2,O66*R66,N66*R66)))))</f>
        <v>-      ₽</v>
      </c>
      <c r="T66" s="89"/>
      <c r="U66" s="89" t="s">
        <v>364</v>
      </c>
    </row>
    <row r="67" spans="1:21" s="54" customFormat="1">
      <c r="A67" s="2"/>
      <c r="B67" s="79" t="s">
        <v>978</v>
      </c>
      <c r="C67" s="80" t="s">
        <v>979</v>
      </c>
      <c r="D67" s="80" t="s">
        <v>980</v>
      </c>
      <c r="E67" s="80">
        <v>5</v>
      </c>
      <c r="F67" s="80">
        <v>29</v>
      </c>
      <c r="G67" s="80" t="s">
        <v>793</v>
      </c>
      <c r="H67" s="81" t="s">
        <v>971</v>
      </c>
      <c r="I67" s="82"/>
      <c r="J67" s="82"/>
      <c r="K67" s="82"/>
      <c r="L67" s="55">
        <v>5585</v>
      </c>
      <c r="M67" s="86">
        <v>2</v>
      </c>
      <c r="N67" s="56">
        <f>IF('1'!$H$12="-",L67*1.05,IF('1'!$H$12="в кассу предприятия",L67*1.05,IF('1'!$H$12="ИП Водакова Т.Ю.",L67*1.075*1.05,"-")))</f>
        <v>5864.25</v>
      </c>
      <c r="O67" s="56">
        <f>IF('1'!$H$12="-",L67,IF('1'!$H$12="в кассу предприятия",L67,IF('1'!$H$12="ИП Водакова Т.Ю.",L67*1.075,"-")))</f>
        <v>5585</v>
      </c>
      <c r="P67" s="56">
        <v>0</v>
      </c>
      <c r="Q67" s="56">
        <v>0</v>
      </c>
      <c r="R67" s="52"/>
      <c r="S67" s="88" t="str">
        <f>IF('1'!$H$12="-","-      ₽",IF(R67&gt;=M67*20,O67*R67,(IF(R67&gt;=M67*10,O67*R67,IF(R67&gt;=M67*2,O67*R67,N67*R67)))))</f>
        <v>-      ₽</v>
      </c>
      <c r="T67" s="89"/>
      <c r="U67" s="89" t="s">
        <v>364</v>
      </c>
    </row>
    <row r="68" spans="1:21" s="54" customFormat="1">
      <c r="A68" s="2"/>
      <c r="B68" s="79" t="s">
        <v>1810</v>
      </c>
      <c r="C68" s="80" t="s">
        <v>979</v>
      </c>
      <c r="D68" s="80" t="s">
        <v>980</v>
      </c>
      <c r="E68" s="80">
        <v>5</v>
      </c>
      <c r="F68" s="80">
        <v>18</v>
      </c>
      <c r="G68" s="80" t="s">
        <v>2300</v>
      </c>
      <c r="H68" s="81" t="s">
        <v>373</v>
      </c>
      <c r="I68" s="82"/>
      <c r="J68" s="82"/>
      <c r="K68" s="82"/>
      <c r="L68" s="55">
        <v>2354</v>
      </c>
      <c r="M68" s="86">
        <v>5</v>
      </c>
      <c r="N68" s="56">
        <f>IF('1'!$H$12="-",L68*1.05,IF('1'!$H$12="в кассу предприятия",L68*1.05,IF('1'!$H$12="ИП Водакова Т.Ю.",L68*1.075*1.05,"-")))</f>
        <v>2471.7000000000003</v>
      </c>
      <c r="O68" s="56">
        <f>IF('1'!$H$12="-",L68,IF('1'!$H$12="в кассу предприятия",L68,IF('1'!$H$12="ИП Водакова Т.Ю.",L68*1.075,"-")))</f>
        <v>2354</v>
      </c>
      <c r="P68" s="56">
        <v>0</v>
      </c>
      <c r="Q68" s="56">
        <v>0</v>
      </c>
      <c r="R68" s="52"/>
      <c r="S68" s="88" t="str">
        <f>IF('1'!$H$12="-","-      ₽",IF(R68&gt;=M68*20,O68*R68,(IF(R68&gt;=M68*10,O68*R68,IF(R68&gt;=M68*2,O68*R68,N68*R68)))))</f>
        <v>-      ₽</v>
      </c>
      <c r="T68" s="89"/>
      <c r="U68" s="89" t="s">
        <v>364</v>
      </c>
    </row>
    <row r="69" spans="1:21" s="54" customFormat="1" hidden="1">
      <c r="A69" s="2"/>
      <c r="B69" s="97" t="s">
        <v>1811</v>
      </c>
      <c r="C69" s="98" t="s">
        <v>979</v>
      </c>
      <c r="D69" s="98" t="s">
        <v>980</v>
      </c>
      <c r="E69" s="80">
        <v>5</v>
      </c>
      <c r="F69" s="80">
        <v>18</v>
      </c>
      <c r="G69" s="98" t="s">
        <v>2301</v>
      </c>
      <c r="H69" s="99" t="s">
        <v>373</v>
      </c>
      <c r="I69" s="100"/>
      <c r="J69" s="100"/>
      <c r="K69" s="100"/>
      <c r="L69" s="55">
        <v>2835</v>
      </c>
      <c r="M69" s="101">
        <v>5</v>
      </c>
      <c r="N69" s="102">
        <f>IF('1'!$H$12="-",L69,IF('1'!$H$12="в кассу предприятия",L69,IF('1'!$H$12="ИП Водакова Т.Ю.",L69*1.075,"-")))</f>
        <v>2835</v>
      </c>
      <c r="O69" s="102">
        <f>IF('1'!$H$12="-",L69,IF('1'!$H$12="в кассу предприятия",L69,IF('1'!$H$12="ИП Водакова Т.Ю.",L69*1.075,"-")))</f>
        <v>2835</v>
      </c>
      <c r="P69" s="102">
        <v>0</v>
      </c>
      <c r="Q69" s="102">
        <v>0</v>
      </c>
      <c r="R69" s="103"/>
      <c r="S69" s="104" t="str">
        <f>IF('1'!$H$12="-","-      ₽",IF(R69&gt;=M69*20,O69*R69,(IF(R69&gt;=M69*10,O69*R69,IF(R69&gt;=M69*2,O69*R69,N69*R69)))))</f>
        <v>-      ₽</v>
      </c>
      <c r="T69" s="89" t="s">
        <v>43</v>
      </c>
      <c r="U69" s="89" t="s">
        <v>364</v>
      </c>
    </row>
    <row r="70" spans="1:21" s="54" customFormat="1" hidden="1">
      <c r="A70" s="2"/>
      <c r="B70" s="97" t="s">
        <v>1812</v>
      </c>
      <c r="C70" s="98" t="s">
        <v>979</v>
      </c>
      <c r="D70" s="98" t="s">
        <v>980</v>
      </c>
      <c r="E70" s="80">
        <v>5</v>
      </c>
      <c r="F70" s="80">
        <v>18</v>
      </c>
      <c r="G70" s="98" t="s">
        <v>2302</v>
      </c>
      <c r="H70" s="99" t="s">
        <v>373</v>
      </c>
      <c r="I70" s="100"/>
      <c r="J70" s="100"/>
      <c r="K70" s="100"/>
      <c r="L70" s="55">
        <v>2835</v>
      </c>
      <c r="M70" s="101">
        <v>5</v>
      </c>
      <c r="N70" s="102">
        <f>IF('1'!$H$12="-",L70,IF('1'!$H$12="в кассу предприятия",L70,IF('1'!$H$12="ИП Водакова Т.Ю.",L70*1.075,"-")))</f>
        <v>2835</v>
      </c>
      <c r="O70" s="102">
        <f>IF('1'!$H$12="-",L70,IF('1'!$H$12="в кассу предприятия",L70,IF('1'!$H$12="ИП Водакова Т.Ю.",L70*1.075,"-")))</f>
        <v>2835</v>
      </c>
      <c r="P70" s="102">
        <v>0</v>
      </c>
      <c r="Q70" s="102">
        <v>0</v>
      </c>
      <c r="R70" s="103"/>
      <c r="S70" s="104" t="str">
        <f>IF('1'!$H$12="-","-      ₽",IF(R70&gt;=M70*20,O70*R70,(IF(R70&gt;=M70*10,O70*R70,IF(R70&gt;=M70*2,O70*R70,N70*R70)))))</f>
        <v>-      ₽</v>
      </c>
      <c r="T70" s="89" t="s">
        <v>43</v>
      </c>
      <c r="U70" s="89" t="s">
        <v>364</v>
      </c>
    </row>
    <row r="71" spans="1:21" s="54" customFormat="1" ht="20.6">
      <c r="A71" s="2"/>
      <c r="B71" s="74" t="s">
        <v>43</v>
      </c>
      <c r="C71" s="91" t="s">
        <v>20</v>
      </c>
      <c r="D71" s="75"/>
      <c r="E71" s="75"/>
      <c r="F71" s="75"/>
      <c r="G71" s="76"/>
      <c r="H71" s="77"/>
      <c r="I71" s="78"/>
      <c r="J71" s="78"/>
      <c r="K71" s="77"/>
      <c r="L71" s="84"/>
      <c r="M71" s="85"/>
      <c r="N71" s="84"/>
      <c r="O71" s="84"/>
      <c r="P71" s="84"/>
      <c r="Q71" s="84"/>
      <c r="R71" s="52"/>
      <c r="S71" s="84"/>
      <c r="T71" s="87"/>
      <c r="U71" s="87"/>
    </row>
    <row r="72" spans="1:21" s="54" customFormat="1">
      <c r="A72" s="2"/>
      <c r="B72" s="79" t="s">
        <v>1525</v>
      </c>
      <c r="C72" s="80" t="s">
        <v>352</v>
      </c>
      <c r="D72" s="80" t="s">
        <v>353</v>
      </c>
      <c r="E72" s="80">
        <v>1</v>
      </c>
      <c r="F72" s="80">
        <v>18</v>
      </c>
      <c r="G72" s="80" t="s">
        <v>2063</v>
      </c>
      <c r="H72" s="81" t="s">
        <v>373</v>
      </c>
      <c r="I72" s="82" t="s">
        <v>493</v>
      </c>
      <c r="J72" s="82" t="s">
        <v>364</v>
      </c>
      <c r="K72" s="82" t="s">
        <v>364</v>
      </c>
      <c r="L72" s="55">
        <v>2690</v>
      </c>
      <c r="M72" s="86">
        <v>5</v>
      </c>
      <c r="N72" s="56">
        <f>IF('1'!$H$12="-",L72*1.05,IF('1'!$H$12="в кассу предприятия",L72*1.05,IF('1'!$H$12="ИП Водакова Т.Ю.",L72*1.075*1.05,"-")))</f>
        <v>2824.5</v>
      </c>
      <c r="O72" s="56">
        <f>IF('1'!$H$12="-",L72,IF('1'!$H$12="в кассу предприятия",L72,IF('1'!$H$12="ИП Водакова Т.Ю.",L72*1.075,"-")))</f>
        <v>2690</v>
      </c>
      <c r="P72" s="56">
        <v>0</v>
      </c>
      <c r="Q72" s="56">
        <v>0</v>
      </c>
      <c r="R72" s="52"/>
      <c r="S72" s="88" t="str">
        <f>IF('1'!$H$12="-","-      ₽",IF(R72&gt;=M72*20,O72*R72,(IF(R72&gt;=M72*10,O72*R72,IF(R72&gt;=M72*2,O72*R72,N72*R72)))))</f>
        <v>-      ₽</v>
      </c>
      <c r="T72" s="89"/>
      <c r="U72" s="89" t="s">
        <v>364</v>
      </c>
    </row>
    <row r="73" spans="1:21" s="54" customFormat="1">
      <c r="A73" s="2"/>
      <c r="B73" s="79" t="s">
        <v>351</v>
      </c>
      <c r="C73" s="80" t="s">
        <v>352</v>
      </c>
      <c r="D73" s="80" t="s">
        <v>353</v>
      </c>
      <c r="E73" s="80">
        <v>1</v>
      </c>
      <c r="F73" s="80">
        <v>11</v>
      </c>
      <c r="G73" s="80" t="s">
        <v>354</v>
      </c>
      <c r="H73" s="81" t="s">
        <v>64</v>
      </c>
      <c r="I73" s="82" t="s">
        <v>355</v>
      </c>
      <c r="J73" s="82"/>
      <c r="K73" s="82"/>
      <c r="L73" s="55">
        <v>815</v>
      </c>
      <c r="M73" s="86">
        <v>6</v>
      </c>
      <c r="N73" s="56">
        <f>IF('1'!$H$12="-",L73*1.05,IF('1'!$H$12="в кассу предприятия",L73*1.05,IF('1'!$H$12="ИП Водакова Т.Ю.",L73*1.075*1.05,"-")))</f>
        <v>855.75</v>
      </c>
      <c r="O73" s="56">
        <f>IF('1'!$H$12="-",L73,IF('1'!$H$12="в кассу предприятия",L73,IF('1'!$H$12="ИП Водакова Т.Ю.",L73*1.075,"-")))</f>
        <v>815</v>
      </c>
      <c r="P73" s="56">
        <v>0</v>
      </c>
      <c r="Q73" s="56">
        <v>0</v>
      </c>
      <c r="R73" s="52"/>
      <c r="S73" s="88" t="str">
        <f>IF('1'!$H$12="-","-      ₽",IF(R73&gt;=M73*20,O73*R73,(IF(R73&gt;=M73*10,O73*R73,IF(R73&gt;=M73*2,O73*R73,N73*R73)))))</f>
        <v>-      ₽</v>
      </c>
      <c r="T73" s="89"/>
      <c r="U73" s="89" t="s">
        <v>364</v>
      </c>
    </row>
    <row r="74" spans="1:21" s="54" customFormat="1">
      <c r="A74" s="2"/>
      <c r="B74" s="79" t="s">
        <v>356</v>
      </c>
      <c r="C74" s="80" t="s">
        <v>352</v>
      </c>
      <c r="D74" s="80" t="s">
        <v>353</v>
      </c>
      <c r="E74" s="80">
        <v>1</v>
      </c>
      <c r="F74" s="80">
        <v>33</v>
      </c>
      <c r="G74" s="80" t="s">
        <v>357</v>
      </c>
      <c r="H74" s="81" t="s">
        <v>358</v>
      </c>
      <c r="I74" s="82"/>
      <c r="J74" s="82"/>
      <c r="K74" s="82" t="s">
        <v>359</v>
      </c>
      <c r="L74" s="55">
        <v>18335</v>
      </c>
      <c r="M74" s="86">
        <v>1</v>
      </c>
      <c r="N74" s="56">
        <f>IF('1'!$H$12="-",L74,IF('1'!$H$12="в кассу предприятия",L74,IF('1'!$H$12="ИП Водакова Т.Ю.",L74*1.075,"-")))</f>
        <v>18335</v>
      </c>
      <c r="O74" s="56">
        <f>IF('1'!$H$12="-",L74,IF('1'!$H$12="в кассу предприятия",L74,IF('1'!$H$12="ИП Водакова Т.Ю.",L74*1.075,"-")))</f>
        <v>18335</v>
      </c>
      <c r="P74" s="56">
        <f>IF('1'!$H$12="-",L74,IF('1'!$H$12="в кассу предприятия",L74,IF('1'!$H$12="ИП Водакова Т.Ю.",L74*1.075,"-")))</f>
        <v>18335</v>
      </c>
      <c r="Q74" s="56">
        <v>0</v>
      </c>
      <c r="R74" s="52"/>
      <c r="S74" s="88" t="str">
        <f>IF('1'!$H$12="-","-      ₽",IF(R74&gt;=M74*20,P74*R74,(IF(R74&gt;=M74*10,P74*R74,IF(R74&gt;=M74*2,O74*R74,N74*R74)))))</f>
        <v>-      ₽</v>
      </c>
      <c r="T74" s="89" t="s">
        <v>43</v>
      </c>
      <c r="U74" s="89" t="s">
        <v>2392</v>
      </c>
    </row>
    <row r="75" spans="1:21" s="54" customFormat="1">
      <c r="A75" s="2"/>
      <c r="B75" s="79" t="s">
        <v>1526</v>
      </c>
      <c r="C75" s="80" t="s">
        <v>352</v>
      </c>
      <c r="D75" s="80" t="s">
        <v>353</v>
      </c>
      <c r="E75" s="80">
        <v>1</v>
      </c>
      <c r="F75" s="80">
        <v>18</v>
      </c>
      <c r="G75" s="80" t="s">
        <v>2064</v>
      </c>
      <c r="H75" s="81" t="s">
        <v>373</v>
      </c>
      <c r="I75" s="82" t="s">
        <v>543</v>
      </c>
      <c r="J75" s="82" t="s">
        <v>543</v>
      </c>
      <c r="K75" s="82" t="s">
        <v>364</v>
      </c>
      <c r="L75" s="55">
        <v>2724</v>
      </c>
      <c r="M75" s="86">
        <v>5</v>
      </c>
      <c r="N75" s="56">
        <f>IF('1'!$H$12="-",L75*1.05,IF('1'!$H$12="в кассу предприятия",L75*1.05,IF('1'!$H$12="ИП Водакова Т.Ю.",L75*1.075*1.05,"-")))</f>
        <v>2860.2000000000003</v>
      </c>
      <c r="O75" s="56">
        <f>IF('1'!$H$12="-",L75,IF('1'!$H$12="в кассу предприятия",L75,IF('1'!$H$12="ИП Водакова Т.Ю.",L75*1.075,"-")))</f>
        <v>2724</v>
      </c>
      <c r="P75" s="56">
        <v>0</v>
      </c>
      <c r="Q75" s="56">
        <v>0</v>
      </c>
      <c r="R75" s="52"/>
      <c r="S75" s="88" t="str">
        <f>IF('1'!$H$12="-","-      ₽",IF(R75&gt;=M75*20,O75*R75,(IF(R75&gt;=M75*10,O75*R75,IF(R75&gt;=M75*2,O75*R75,N75*R75)))))</f>
        <v>-      ₽</v>
      </c>
      <c r="T75" s="89"/>
      <c r="U75" s="89" t="s">
        <v>364</v>
      </c>
    </row>
    <row r="76" spans="1:21" s="54" customFormat="1" hidden="1">
      <c r="A76" s="2"/>
      <c r="B76" s="97" t="s">
        <v>1038</v>
      </c>
      <c r="C76" s="98" t="s">
        <v>352</v>
      </c>
      <c r="D76" s="98" t="s">
        <v>353</v>
      </c>
      <c r="E76" s="80">
        <v>1</v>
      </c>
      <c r="F76" s="80">
        <v>7</v>
      </c>
      <c r="G76" s="98" t="s">
        <v>1353</v>
      </c>
      <c r="H76" s="99" t="s">
        <v>496</v>
      </c>
      <c r="I76" s="100" t="s">
        <v>418</v>
      </c>
      <c r="J76" s="100"/>
      <c r="K76" s="100"/>
      <c r="L76" s="55">
        <v>808</v>
      </c>
      <c r="M76" s="101">
        <v>6</v>
      </c>
      <c r="N76" s="102">
        <f>IF('1'!$H$12="-",L76,IF('1'!$H$12="в кассу предприятия",L76,IF('1'!$H$12="ИП Водакова Т.Ю.",L76*1.075,"-")))</f>
        <v>808</v>
      </c>
      <c r="O76" s="102">
        <f>IF('1'!$H$12="-",L76,IF('1'!$H$12="в кассу предприятия",L76,IF('1'!$H$12="ИП Водакова Т.Ю.",L76*1.075,"-")))</f>
        <v>808</v>
      </c>
      <c r="P76" s="102">
        <v>0</v>
      </c>
      <c r="Q76" s="102">
        <v>0</v>
      </c>
      <c r="R76" s="103"/>
      <c r="S76" s="104" t="str">
        <f>IF('1'!$H$12="-","-      ₽",IF(R76&gt;=M76*20,P76*R76,(IF(R76&gt;=M76*10,P76*R76,IF(R76&gt;=M76*2,O76*R76,N76*R76)))))</f>
        <v>-      ₽</v>
      </c>
      <c r="T76" s="89" t="s">
        <v>2399</v>
      </c>
      <c r="U76" s="89" t="s">
        <v>364</v>
      </c>
    </row>
    <row r="77" spans="1:21" s="54" customFormat="1">
      <c r="A77" s="2"/>
      <c r="B77" s="79" t="s">
        <v>1039</v>
      </c>
      <c r="C77" s="80" t="s">
        <v>1282</v>
      </c>
      <c r="D77" s="80" t="s">
        <v>353</v>
      </c>
      <c r="E77" s="80">
        <v>1</v>
      </c>
      <c r="F77" s="80">
        <v>15</v>
      </c>
      <c r="G77" s="80" t="s">
        <v>1353</v>
      </c>
      <c r="H77" s="81" t="s">
        <v>65</v>
      </c>
      <c r="I77" s="82" t="s">
        <v>355</v>
      </c>
      <c r="J77" s="82"/>
      <c r="K77" s="82"/>
      <c r="L77" s="55">
        <v>1850</v>
      </c>
      <c r="M77" s="86">
        <v>5</v>
      </c>
      <c r="N77" s="56">
        <f>IF('1'!$H$12="-",L77*1.05,IF('1'!$H$12="в кассу предприятия",L77*1.05,IF('1'!$H$12="ИП Водакова Т.Ю.",L77*1.075*1.05,"-")))</f>
        <v>1942.5</v>
      </c>
      <c r="O77" s="56">
        <f>IF('1'!$H$12="-",L77,IF('1'!$H$12="в кассу предприятия",L77,IF('1'!$H$12="ИП Водакова Т.Ю.",L77*1.075,"-")))</f>
        <v>1850</v>
      </c>
      <c r="P77" s="56">
        <v>0</v>
      </c>
      <c r="Q77" s="56">
        <v>0</v>
      </c>
      <c r="R77" s="52"/>
      <c r="S77" s="88" t="str">
        <f>IF('1'!$H$12="-","-      ₽",IF(R77&gt;=M77*20,O77*R77,(IF(R77&gt;=M77*10,O77*R77,IF(R77&gt;=M77*2,O77*R77,N77*R77)))))</f>
        <v>-      ₽</v>
      </c>
      <c r="T77" s="89"/>
      <c r="U77" s="89" t="s">
        <v>364</v>
      </c>
    </row>
    <row r="78" spans="1:21" s="54" customFormat="1" hidden="1">
      <c r="A78" s="2"/>
      <c r="B78" s="97" t="s">
        <v>1527</v>
      </c>
      <c r="C78" s="98" t="s">
        <v>352</v>
      </c>
      <c r="D78" s="98" t="s">
        <v>353</v>
      </c>
      <c r="E78" s="80">
        <v>1</v>
      </c>
      <c r="F78" s="80">
        <v>8</v>
      </c>
      <c r="G78" s="98" t="s">
        <v>2065</v>
      </c>
      <c r="H78" s="99" t="s">
        <v>281</v>
      </c>
      <c r="I78" s="100" t="s">
        <v>380</v>
      </c>
      <c r="J78" s="100" t="s">
        <v>364</v>
      </c>
      <c r="K78" s="100" t="s">
        <v>364</v>
      </c>
      <c r="L78" s="55">
        <v>801</v>
      </c>
      <c r="M78" s="101">
        <v>6</v>
      </c>
      <c r="N78" s="102">
        <f>IF('1'!$H$12="-",L78*1.05,IF('1'!$H$12="в кассу предприятия",L78*1.05,IF('1'!$H$12="ИП Водакова Т.Ю.",L78*1.075*1.05,"-")))</f>
        <v>841.05000000000007</v>
      </c>
      <c r="O78" s="102">
        <f>IF('1'!$H$12="-",L78,IF('1'!$H$12="в кассу предприятия",L78,IF('1'!$H$12="ИП Водакова Т.Ю.",L78*1.075,"-")))</f>
        <v>801</v>
      </c>
      <c r="P78" s="102">
        <v>0</v>
      </c>
      <c r="Q78" s="102">
        <v>0</v>
      </c>
      <c r="R78" s="103"/>
      <c r="S78" s="104" t="str">
        <f>IF('1'!$H$12="-","-      ₽",IF(R78&gt;=M78*20,O78*R78,(IF(R78&gt;=M78*10,O78*R78,IF(R78&gt;=M78*2,O78*R78,N78*R78)))))</f>
        <v>-      ₽</v>
      </c>
      <c r="T78" s="89"/>
      <c r="U78" s="89" t="s">
        <v>364</v>
      </c>
    </row>
    <row r="79" spans="1:21" s="54" customFormat="1">
      <c r="A79" s="2"/>
      <c r="B79" s="79" t="s">
        <v>1528</v>
      </c>
      <c r="C79" s="80" t="s">
        <v>365</v>
      </c>
      <c r="D79" s="80" t="s">
        <v>366</v>
      </c>
      <c r="E79" s="80">
        <v>1</v>
      </c>
      <c r="F79" s="80">
        <v>4</v>
      </c>
      <c r="G79" s="80" t="s">
        <v>2066</v>
      </c>
      <c r="H79" s="81" t="s">
        <v>2067</v>
      </c>
      <c r="I79" s="82" t="s">
        <v>493</v>
      </c>
      <c r="J79" s="82" t="s">
        <v>364</v>
      </c>
      <c r="K79" s="82" t="s">
        <v>364</v>
      </c>
      <c r="L79" s="55">
        <v>952</v>
      </c>
      <c r="M79" s="86">
        <v>6</v>
      </c>
      <c r="N79" s="56">
        <f>IF('1'!$H$12="-",L79*1.05,IF('1'!$H$12="в кассу предприятия",L79*1.05,IF('1'!$H$12="ИП Водакова Т.Ю.",L79*1.075*1.05,"-")))</f>
        <v>999.6</v>
      </c>
      <c r="O79" s="56">
        <f>IF('1'!$H$12="-",L79,IF('1'!$H$12="в кассу предприятия",L79,IF('1'!$H$12="ИП Водакова Т.Ю.",L79*1.075,"-")))</f>
        <v>952</v>
      </c>
      <c r="P79" s="56">
        <f>IF('1'!$H$12="-",L79*0.97,IF('1'!$H$12="в кассу предприятия",L79*0.97,IF('1'!$H$12="ИП Водакова Т.Ю.",L79*1.075*0.97,"-")))</f>
        <v>923.43999999999994</v>
      </c>
      <c r="Q79" s="56">
        <v>0</v>
      </c>
      <c r="R79" s="52"/>
      <c r="S79" s="88" t="str">
        <f>IF('1'!$H$12="-","-      ₽",IF(R79&gt;=M79*20,P79*R79,(IF(R79&gt;=M79*10,P79*R79,IF(R79&gt;=M79*2,O79*R79,N79*R79)))))</f>
        <v>-      ₽</v>
      </c>
      <c r="T79" s="89"/>
      <c r="U79" s="89" t="s">
        <v>2392</v>
      </c>
    </row>
    <row r="80" spans="1:21" s="54" customFormat="1" hidden="1">
      <c r="A80" s="2"/>
      <c r="B80" s="97" t="s">
        <v>1529</v>
      </c>
      <c r="C80" s="98" t="s">
        <v>365</v>
      </c>
      <c r="D80" s="98" t="s">
        <v>366</v>
      </c>
      <c r="E80" s="80">
        <v>1</v>
      </c>
      <c r="F80" s="80">
        <v>18</v>
      </c>
      <c r="G80" s="98" t="s">
        <v>2068</v>
      </c>
      <c r="H80" s="99" t="s">
        <v>373</v>
      </c>
      <c r="I80" s="100" t="s">
        <v>364</v>
      </c>
      <c r="J80" s="100" t="s">
        <v>368</v>
      </c>
      <c r="K80" s="100" t="s">
        <v>2069</v>
      </c>
      <c r="L80" s="55">
        <v>4687</v>
      </c>
      <c r="M80" s="101">
        <v>5</v>
      </c>
      <c r="N80" s="102">
        <f>IF('1'!$H$12="-",L80*1.05,IF('1'!$H$12="в кассу предприятия",L80*1.05,IF('1'!$H$12="ИП Водакова Т.Ю.",L80*1.075*1.05,"-")))</f>
        <v>4921.3500000000004</v>
      </c>
      <c r="O80" s="102">
        <f>IF('1'!$H$12="-",L80,IF('1'!$H$12="в кассу предприятия",L80,IF('1'!$H$12="ИП Водакова Т.Ю.",L80*1.075,"-")))</f>
        <v>4687</v>
      </c>
      <c r="P80" s="102">
        <v>0</v>
      </c>
      <c r="Q80" s="102">
        <v>0</v>
      </c>
      <c r="R80" s="103"/>
      <c r="S80" s="104" t="str">
        <f>IF('1'!$H$12="-","-      ₽",IF(R80&gt;=M80*20,O80*R80,(IF(R80&gt;=M80*10,O80*R80,IF(R80&gt;=M80*2,O80*R80,N80*R80)))))</f>
        <v>-      ₽</v>
      </c>
      <c r="T80" s="89"/>
      <c r="U80" s="89" t="s">
        <v>364</v>
      </c>
    </row>
    <row r="81" spans="1:21" s="54" customFormat="1" hidden="1">
      <c r="A81" s="2"/>
      <c r="B81" s="97" t="s">
        <v>1530</v>
      </c>
      <c r="C81" s="98" t="s">
        <v>365</v>
      </c>
      <c r="D81" s="98" t="s">
        <v>366</v>
      </c>
      <c r="E81" s="80">
        <v>1</v>
      </c>
      <c r="F81" s="80">
        <v>24</v>
      </c>
      <c r="G81" s="98" t="s">
        <v>2070</v>
      </c>
      <c r="H81" s="99" t="s">
        <v>362</v>
      </c>
      <c r="I81" s="100" t="s">
        <v>355</v>
      </c>
      <c r="J81" s="100"/>
      <c r="K81" s="100"/>
      <c r="L81" s="55">
        <v>4386</v>
      </c>
      <c r="M81" s="101">
        <v>5</v>
      </c>
      <c r="N81" s="102">
        <f>IF('1'!$H$12="-",L81*1.05,IF('1'!$H$12="в кассу предприятия",L81*1.05,IF('1'!$H$12="ИП Водакова Т.Ю.",L81*1.075*1.05,"-")))</f>
        <v>4605.3</v>
      </c>
      <c r="O81" s="102">
        <f>IF('1'!$H$12="-",L81,IF('1'!$H$12="в кассу предприятия",L81,IF('1'!$H$12="ИП Водакова Т.Ю.",L81*1.075,"-")))</f>
        <v>4386</v>
      </c>
      <c r="P81" s="102">
        <v>0</v>
      </c>
      <c r="Q81" s="102">
        <v>0</v>
      </c>
      <c r="R81" s="103"/>
      <c r="S81" s="104" t="str">
        <f>IF('1'!$H$12="-","-      ₽",IF(R81&gt;=M81*20,O81*R81,(IF(R81&gt;=M81*10,O81*R81,IF(R81&gt;=M81*2,O81*R81,N81*R81)))))</f>
        <v>-      ₽</v>
      </c>
      <c r="T81" s="89"/>
      <c r="U81" s="89" t="s">
        <v>364</v>
      </c>
    </row>
    <row r="82" spans="1:21" s="54" customFormat="1">
      <c r="A82" s="2"/>
      <c r="B82" s="79" t="s">
        <v>1531</v>
      </c>
      <c r="C82" s="80" t="s">
        <v>365</v>
      </c>
      <c r="D82" s="80" t="s">
        <v>366</v>
      </c>
      <c r="E82" s="80">
        <v>1</v>
      </c>
      <c r="F82" s="80">
        <v>18</v>
      </c>
      <c r="G82" s="80" t="s">
        <v>367</v>
      </c>
      <c r="H82" s="81" t="s">
        <v>373</v>
      </c>
      <c r="I82" s="82" t="s">
        <v>375</v>
      </c>
      <c r="J82" s="82"/>
      <c r="K82" s="82"/>
      <c r="L82" s="55">
        <v>1571</v>
      </c>
      <c r="M82" s="86">
        <v>5</v>
      </c>
      <c r="N82" s="56">
        <f>IF('1'!$H$12="-",L82*1.05,IF('1'!$H$12="в кассу предприятия",L82*1.05,IF('1'!$H$12="ИП Водакова Т.Ю.",L82*1.075*1.05,"-")))</f>
        <v>1649.5500000000002</v>
      </c>
      <c r="O82" s="56">
        <f>IF('1'!$H$12="-",L82,IF('1'!$H$12="в кассу предприятия",L82,IF('1'!$H$12="ИП Водакова Т.Ю.",L82*1.075,"-")))</f>
        <v>1571</v>
      </c>
      <c r="P82" s="56">
        <v>0</v>
      </c>
      <c r="Q82" s="56">
        <v>0</v>
      </c>
      <c r="R82" s="52"/>
      <c r="S82" s="88" t="str">
        <f>IF('1'!$H$12="-","-      ₽",IF(R82&gt;=M82*20,O82*R82,(IF(R82&gt;=M82*10,O82*R82,IF(R82&gt;=M82*2,O82*R82,N82*R82)))))</f>
        <v>-      ₽</v>
      </c>
      <c r="T82" s="89"/>
      <c r="U82" s="89" t="s">
        <v>364</v>
      </c>
    </row>
    <row r="83" spans="1:21" s="54" customFormat="1">
      <c r="A83" s="2"/>
      <c r="B83" s="79" t="s">
        <v>1532</v>
      </c>
      <c r="C83" s="80" t="s">
        <v>365</v>
      </c>
      <c r="D83" s="80" t="s">
        <v>366</v>
      </c>
      <c r="E83" s="80">
        <v>1</v>
      </c>
      <c r="F83" s="80">
        <v>4</v>
      </c>
      <c r="G83" s="80" t="s">
        <v>2071</v>
      </c>
      <c r="H83" s="81" t="s">
        <v>2067</v>
      </c>
      <c r="I83" s="82" t="s">
        <v>1358</v>
      </c>
      <c r="J83" s="82" t="s">
        <v>2072</v>
      </c>
      <c r="K83" s="82" t="s">
        <v>364</v>
      </c>
      <c r="L83" s="55">
        <v>826</v>
      </c>
      <c r="M83" s="86">
        <v>6</v>
      </c>
      <c r="N83" s="56">
        <f>IF('1'!$H$12="-",L83*1.05,IF('1'!$H$12="в кассу предприятия",L83*1.05,IF('1'!$H$12="ИП Водакова Т.Ю.",L83*1.075*1.05,"-")))</f>
        <v>867.30000000000007</v>
      </c>
      <c r="O83" s="56">
        <f>IF('1'!$H$12="-",L83,IF('1'!$H$12="в кассу предприятия",L83,IF('1'!$H$12="ИП Водакова Т.Ю.",L83*1.075,"-")))</f>
        <v>826</v>
      </c>
      <c r="P83" s="56">
        <f>IF('1'!$H$12="-",L83*0.97,IF('1'!$H$12="в кассу предприятия",L83*0.97,IF('1'!$H$12="ИП Водакова Т.Ю.",L83*1.075*0.97,"-")))</f>
        <v>801.22</v>
      </c>
      <c r="Q83" s="56">
        <f>IF('1'!$H$12="-",L83*0.95,IF('1'!$H$12="в кассу предприятия",L83*0.95,IF('1'!$H$12="ИП Водакова Т.Ю.",L83*1.075*0.95,"-")))</f>
        <v>784.69999999999993</v>
      </c>
      <c r="R83" s="52"/>
      <c r="S83" s="88" t="str">
        <f>IF('1'!$H$12="-","-      ₽",IF(R83&gt;=M83*20,Q83*R83,(IF(R83&gt;=M83*10,P83*R83,IF(R83&gt;=M83*2,O83*R83,N83*R83)))))</f>
        <v>-      ₽</v>
      </c>
      <c r="T83" s="89"/>
      <c r="U83" s="89" t="s">
        <v>2393</v>
      </c>
    </row>
    <row r="84" spans="1:21" s="54" customFormat="1">
      <c r="A84" s="2"/>
      <c r="B84" s="79" t="s">
        <v>1040</v>
      </c>
      <c r="C84" s="80" t="s">
        <v>370</v>
      </c>
      <c r="D84" s="80" t="s">
        <v>371</v>
      </c>
      <c r="E84" s="80">
        <v>1</v>
      </c>
      <c r="F84" s="80">
        <v>7</v>
      </c>
      <c r="G84" s="80" t="s">
        <v>1354</v>
      </c>
      <c r="H84" s="81" t="s">
        <v>496</v>
      </c>
      <c r="I84" s="82" t="s">
        <v>493</v>
      </c>
      <c r="J84" s="82" t="s">
        <v>458</v>
      </c>
      <c r="K84" s="82"/>
      <c r="L84" s="55">
        <v>891</v>
      </c>
      <c r="M84" s="86">
        <v>6</v>
      </c>
      <c r="N84" s="56">
        <f>IF('1'!$H$12="-",L84*1.05,IF('1'!$H$12="в кассу предприятия",L84*1.05,IF('1'!$H$12="ИП Водакова Т.Ю.",L84*1.075*1.05,"-")))</f>
        <v>935.55000000000007</v>
      </c>
      <c r="O84" s="56">
        <f>IF('1'!$H$12="-",L84,IF('1'!$H$12="в кассу предприятия",L84,IF('1'!$H$12="ИП Водакова Т.Ю.",L84*1.075,"-")))</f>
        <v>891</v>
      </c>
      <c r="P84" s="56">
        <v>0</v>
      </c>
      <c r="Q84" s="56">
        <v>0</v>
      </c>
      <c r="R84" s="52"/>
      <c r="S84" s="88" t="str">
        <f>IF('1'!$H$12="-","-      ₽",IF(R84&gt;=M84*20,O84*R84,(IF(R84&gt;=M84*10,O84*R84,IF(R84&gt;=M84*2,O84*R84,N84*R84)))))</f>
        <v>-      ₽</v>
      </c>
      <c r="T84" s="89"/>
      <c r="U84" s="89" t="s">
        <v>364</v>
      </c>
    </row>
    <row r="85" spans="1:21" s="54" customFormat="1">
      <c r="A85" s="2"/>
      <c r="B85" s="79" t="s">
        <v>1533</v>
      </c>
      <c r="C85" s="80" t="s">
        <v>370</v>
      </c>
      <c r="D85" s="80" t="s">
        <v>371</v>
      </c>
      <c r="E85" s="80">
        <v>1</v>
      </c>
      <c r="F85" s="80">
        <v>15</v>
      </c>
      <c r="G85" s="80" t="s">
        <v>1354</v>
      </c>
      <c r="H85" s="81" t="s">
        <v>65</v>
      </c>
      <c r="I85" s="82" t="s">
        <v>1358</v>
      </c>
      <c r="J85" s="82" t="s">
        <v>1358</v>
      </c>
      <c r="K85" s="82"/>
      <c r="L85" s="55">
        <v>1963</v>
      </c>
      <c r="M85" s="86">
        <v>5</v>
      </c>
      <c r="N85" s="56">
        <f>IF('1'!$H$12="-",L85*1.05,IF('1'!$H$12="в кассу предприятия",L85*1.05,IF('1'!$H$12="ИП Водакова Т.Ю.",L85*1.075*1.05,"-")))</f>
        <v>2061.15</v>
      </c>
      <c r="O85" s="56">
        <f>IF('1'!$H$12="-",L85,IF('1'!$H$12="в кассу предприятия",L85,IF('1'!$H$12="ИП Водакова Т.Ю.",L85*1.075,"-")))</f>
        <v>1963</v>
      </c>
      <c r="P85" s="56">
        <v>0</v>
      </c>
      <c r="Q85" s="56">
        <v>0</v>
      </c>
      <c r="R85" s="52"/>
      <c r="S85" s="88" t="str">
        <f>IF('1'!$H$12="-","-      ₽",IF(R85&gt;=M85*20,O85*R85,(IF(R85&gt;=M85*10,O85*R85,IF(R85&gt;=M85*2,O85*R85,N85*R85)))))</f>
        <v>-      ₽</v>
      </c>
      <c r="T85" s="89"/>
      <c r="U85" s="89" t="s">
        <v>364</v>
      </c>
    </row>
    <row r="86" spans="1:21" s="54" customFormat="1">
      <c r="A86" s="2"/>
      <c r="B86" s="79" t="s">
        <v>369</v>
      </c>
      <c r="C86" s="80" t="s">
        <v>370</v>
      </c>
      <c r="D86" s="80" t="s">
        <v>371</v>
      </c>
      <c r="E86" s="80">
        <v>1</v>
      </c>
      <c r="F86" s="80">
        <v>18</v>
      </c>
      <c r="G86" s="80" t="s">
        <v>372</v>
      </c>
      <c r="H86" s="81" t="s">
        <v>373</v>
      </c>
      <c r="I86" s="82" t="s">
        <v>374</v>
      </c>
      <c r="J86" s="82" t="s">
        <v>364</v>
      </c>
      <c r="K86" s="82" t="s">
        <v>364</v>
      </c>
      <c r="L86" s="55">
        <v>2822</v>
      </c>
      <c r="M86" s="86">
        <v>5</v>
      </c>
      <c r="N86" s="56">
        <f>IF('1'!$H$12="-",L86*1.05,IF('1'!$H$12="в кассу предприятия",L86*1.05,IF('1'!$H$12="ИП Водакова Т.Ю.",L86*1.075*1.05,"-")))</f>
        <v>2963.1</v>
      </c>
      <c r="O86" s="56">
        <f>IF('1'!$H$12="-",L86,IF('1'!$H$12="в кассу предприятия",L86,IF('1'!$H$12="ИП Водакова Т.Ю.",L86*1.075,"-")))</f>
        <v>2822</v>
      </c>
      <c r="P86" s="56">
        <v>0</v>
      </c>
      <c r="Q86" s="56">
        <v>0</v>
      </c>
      <c r="R86" s="52"/>
      <c r="S86" s="88" t="str">
        <f>IF('1'!$H$12="-","-      ₽",IF(R86&gt;=M86*20,O86*R86,(IF(R86&gt;=M86*10,O86*R86,IF(R86&gt;=M86*2,O86*R86,N86*R86)))))</f>
        <v>-      ₽</v>
      </c>
      <c r="T86" s="89"/>
      <c r="U86" s="89" t="s">
        <v>364</v>
      </c>
    </row>
    <row r="87" spans="1:21" s="54" customFormat="1">
      <c r="A87" s="2"/>
      <c r="B87" s="79" t="s">
        <v>1534</v>
      </c>
      <c r="C87" s="80" t="s">
        <v>370</v>
      </c>
      <c r="D87" s="80" t="s">
        <v>371</v>
      </c>
      <c r="E87" s="80">
        <v>1</v>
      </c>
      <c r="F87" s="80">
        <v>24</v>
      </c>
      <c r="G87" s="80" t="s">
        <v>372</v>
      </c>
      <c r="H87" s="81" t="s">
        <v>362</v>
      </c>
      <c r="I87" s="82" t="s">
        <v>375</v>
      </c>
      <c r="J87" s="82" t="s">
        <v>364</v>
      </c>
      <c r="K87" s="82" t="s">
        <v>364</v>
      </c>
      <c r="L87" s="55">
        <v>4393</v>
      </c>
      <c r="M87" s="86">
        <v>5</v>
      </c>
      <c r="N87" s="56">
        <f>IF('1'!$H$12="-",L87*1.05,IF('1'!$H$12="в кассу предприятия",L87*1.05,IF('1'!$H$12="ИП Водакова Т.Ю.",L87*1.075*1.05,"-")))</f>
        <v>4612.6500000000005</v>
      </c>
      <c r="O87" s="56">
        <f>IF('1'!$H$12="-",L87,IF('1'!$H$12="в кассу предприятия",L87,IF('1'!$H$12="ИП Водакова Т.Ю.",L87*1.075,"-")))</f>
        <v>4393</v>
      </c>
      <c r="P87" s="56">
        <v>0</v>
      </c>
      <c r="Q87" s="56">
        <v>0</v>
      </c>
      <c r="R87" s="52"/>
      <c r="S87" s="88" t="str">
        <f>IF('1'!$H$12="-","-      ₽",IF(R87&gt;=M87*20,O87*R87,(IF(R87&gt;=M87*10,O87*R87,IF(R87&gt;=M87*2,O87*R87,N87*R87)))))</f>
        <v>-      ₽</v>
      </c>
      <c r="T87" s="89"/>
      <c r="U87" s="89" t="s">
        <v>364</v>
      </c>
    </row>
    <row r="88" spans="1:21" s="54" customFormat="1">
      <c r="A88" s="2"/>
      <c r="B88" s="79" t="s">
        <v>1535</v>
      </c>
      <c r="C88" s="80" t="s">
        <v>370</v>
      </c>
      <c r="D88" s="80" t="s">
        <v>371</v>
      </c>
      <c r="E88" s="80">
        <v>1</v>
      </c>
      <c r="F88" s="80">
        <v>8</v>
      </c>
      <c r="G88" s="80"/>
      <c r="H88" s="81" t="s">
        <v>281</v>
      </c>
      <c r="I88" s="82" t="s">
        <v>2073</v>
      </c>
      <c r="J88" s="82" t="s">
        <v>364</v>
      </c>
      <c r="K88" s="82" t="s">
        <v>364</v>
      </c>
      <c r="L88" s="55">
        <v>862</v>
      </c>
      <c r="M88" s="86">
        <v>6</v>
      </c>
      <c r="N88" s="56">
        <f>IF('1'!$H$12="-",L88,IF('1'!$H$12="в кассу предприятия",L88,IF('1'!$H$12="ИП Водакова Т.Ю.",L88*1.075,"-")))</f>
        <v>862</v>
      </c>
      <c r="O88" s="56">
        <f>IF('1'!$H$12="-",L88,IF('1'!$H$12="в кассу предприятия",L88,IF('1'!$H$12="ИП Водакова Т.Ю.",L88*1.075,"-")))</f>
        <v>862</v>
      </c>
      <c r="P88" s="56">
        <f>IF('1'!$H$12="-",L88*0.97,IF('1'!$H$12="в кассу предприятия",L88*0.97,IF('1'!$H$12="ИП Водакова Т.Ю.",L88*1.075*0.97,"-")))</f>
        <v>836.14</v>
      </c>
      <c r="Q88" s="56">
        <f>IF('1'!$H$12="-",L88*0.95,IF('1'!$H$12="в кассу предприятия",L88*0.95,IF('1'!$H$12="ИП Водакова Т.Ю.",L88*1.075*0.95,"-")))</f>
        <v>818.9</v>
      </c>
      <c r="R88" s="52"/>
      <c r="S88" s="88" t="str">
        <f>IF('1'!$H$12="-","-      ₽",IF(R88&gt;=M88*20,Q88*R88,(IF(R88&gt;=M88*10,P88*R88,IF(R88&gt;=M88*2,O88*R88,N88*R88)))))</f>
        <v>-      ₽</v>
      </c>
      <c r="T88" s="89" t="s">
        <v>2399</v>
      </c>
      <c r="U88" s="89" t="s">
        <v>2393</v>
      </c>
    </row>
    <row r="89" spans="1:21" s="54" customFormat="1">
      <c r="A89" s="2"/>
      <c r="B89" s="79" t="s">
        <v>376</v>
      </c>
      <c r="C89" s="80" t="s">
        <v>377</v>
      </c>
      <c r="D89" s="80" t="s">
        <v>378</v>
      </c>
      <c r="E89" s="80">
        <v>1</v>
      </c>
      <c r="F89" s="80">
        <v>8</v>
      </c>
      <c r="G89" s="80" t="s">
        <v>379</v>
      </c>
      <c r="H89" s="81" t="s">
        <v>281</v>
      </c>
      <c r="I89" s="82" t="s">
        <v>380</v>
      </c>
      <c r="J89" s="82" t="s">
        <v>364</v>
      </c>
      <c r="K89" s="82" t="s">
        <v>364</v>
      </c>
      <c r="L89" s="55">
        <v>885</v>
      </c>
      <c r="M89" s="86">
        <v>6</v>
      </c>
      <c r="N89" s="56">
        <f>IF('1'!$H$12="-",L89*1.05,IF('1'!$H$12="в кассу предприятия",L89*1.05,IF('1'!$H$12="ИП Водакова Т.Ю.",L89*1.075*1.05,"-")))</f>
        <v>929.25</v>
      </c>
      <c r="O89" s="56">
        <f>IF('1'!$H$12="-",L89,IF('1'!$H$12="в кассу предприятия",L89,IF('1'!$H$12="ИП Водакова Т.Ю.",L89*1.075,"-")))</f>
        <v>885</v>
      </c>
      <c r="P89" s="56">
        <v>0</v>
      </c>
      <c r="Q89" s="56">
        <v>0</v>
      </c>
      <c r="R89" s="52"/>
      <c r="S89" s="88" t="str">
        <f>IF('1'!$H$12="-","-      ₽",IF(R89&gt;=M89*20,P89*R89,(IF(R89&gt;=M89*10,P89*R89,IF(R89&gt;=M89*2,O89*R89,N89*R89)))))</f>
        <v>-      ₽</v>
      </c>
      <c r="T89" s="89"/>
      <c r="U89" s="89" t="s">
        <v>364</v>
      </c>
    </row>
    <row r="90" spans="1:21" s="54" customFormat="1" hidden="1">
      <c r="A90" s="2"/>
      <c r="B90" s="97" t="s">
        <v>381</v>
      </c>
      <c r="C90" s="98" t="s">
        <v>377</v>
      </c>
      <c r="D90" s="98" t="s">
        <v>378</v>
      </c>
      <c r="E90" s="80">
        <v>1</v>
      </c>
      <c r="F90" s="80">
        <v>5</v>
      </c>
      <c r="G90" s="98" t="s">
        <v>382</v>
      </c>
      <c r="H90" s="99" t="s">
        <v>78</v>
      </c>
      <c r="I90" s="100" t="s">
        <v>380</v>
      </c>
      <c r="J90" s="100"/>
      <c r="K90" s="100"/>
      <c r="L90" s="55">
        <v>530</v>
      </c>
      <c r="M90" s="101">
        <v>6</v>
      </c>
      <c r="N90" s="102">
        <f>IF('1'!$H$12="-",L90*1.05,IF('1'!$H$12="в кассу предприятия",L90*1.05,IF('1'!$H$12="ИП Водакова Т.Ю.",L90*1.075*1.05,"-")))</f>
        <v>556.5</v>
      </c>
      <c r="O90" s="102">
        <f>IF('1'!$H$12="-",L90,IF('1'!$H$12="в кассу предприятия",L90,IF('1'!$H$12="ИП Водакова Т.Ю.",L90*1.075,"-")))</f>
        <v>530</v>
      </c>
      <c r="P90" s="102">
        <v>0</v>
      </c>
      <c r="Q90" s="102">
        <v>0</v>
      </c>
      <c r="R90" s="103"/>
      <c r="S90" s="104" t="str">
        <f>IF('1'!$H$12="-","-      ₽",IF(R90&gt;=M90*20,O90*R90,(IF(R90&gt;=M90*10,O90*R90,IF(R90&gt;=M90*2,O90*R90,N90*R90)))))</f>
        <v>-      ₽</v>
      </c>
      <c r="T90" s="89"/>
      <c r="U90" s="89" t="s">
        <v>364</v>
      </c>
    </row>
    <row r="91" spans="1:21" s="54" customFormat="1">
      <c r="A91" s="2"/>
      <c r="B91" s="79" t="s">
        <v>1021</v>
      </c>
      <c r="C91" s="80" t="s">
        <v>1283</v>
      </c>
      <c r="D91" s="80" t="s">
        <v>378</v>
      </c>
      <c r="E91" s="80">
        <v>1</v>
      </c>
      <c r="F91" s="80">
        <v>8</v>
      </c>
      <c r="G91" s="80" t="s">
        <v>382</v>
      </c>
      <c r="H91" s="81" t="s">
        <v>281</v>
      </c>
      <c r="I91" s="82" t="s">
        <v>385</v>
      </c>
      <c r="J91" s="82"/>
      <c r="K91" s="82"/>
      <c r="L91" s="55">
        <v>711</v>
      </c>
      <c r="M91" s="86">
        <v>6</v>
      </c>
      <c r="N91" s="56">
        <f>IF('1'!$H$12="-",L91*1.05,IF('1'!$H$12="в кассу предприятия",L91*1.05,IF('1'!$H$12="ИП Водакова Т.Ю.",L91*1.075*1.05,"-")))</f>
        <v>746.55000000000007</v>
      </c>
      <c r="O91" s="56">
        <f>IF('1'!$H$12="-",L91,IF('1'!$H$12="в кассу предприятия",L91,IF('1'!$H$12="ИП Водакова Т.Ю.",L91*1.075,"-")))</f>
        <v>711</v>
      </c>
      <c r="P91" s="56">
        <f>IF('1'!$H$12="-",L91*0.97,IF('1'!$H$12="в кассу предприятия",L91*0.97,IF('1'!$H$12="ИП Водакова Т.Ю.",L91*1.075*0.97,"-")))</f>
        <v>689.67</v>
      </c>
      <c r="Q91" s="56">
        <f>IF('1'!$H$12="-",L91*0.95,IF('1'!$H$12="в кассу предприятия",L91*0.95,IF('1'!$H$12="ИП Водакова Т.Ю.",L91*1.075*0.95,"-")))</f>
        <v>675.44999999999993</v>
      </c>
      <c r="R91" s="52"/>
      <c r="S91" s="88" t="str">
        <f>IF('1'!$H$12="-","-      ₽",IF(R91&gt;=M91*20,Q91*R91,(IF(R91&gt;=M91*10,P91*R91,IF(R91&gt;=M91*2,O91*R91,N91*R91)))))</f>
        <v>-      ₽</v>
      </c>
      <c r="T91" s="89"/>
      <c r="U91" s="89" t="s">
        <v>2393</v>
      </c>
    </row>
    <row r="92" spans="1:21" s="54" customFormat="1">
      <c r="A92" s="2"/>
      <c r="B92" s="79" t="s">
        <v>1536</v>
      </c>
      <c r="C92" s="80" t="s">
        <v>377</v>
      </c>
      <c r="D92" s="80" t="s">
        <v>378</v>
      </c>
      <c r="E92" s="80">
        <v>1</v>
      </c>
      <c r="F92" s="80">
        <v>8</v>
      </c>
      <c r="G92" s="80" t="s">
        <v>1355</v>
      </c>
      <c r="H92" s="81" t="s">
        <v>281</v>
      </c>
      <c r="I92" s="82" t="s">
        <v>291</v>
      </c>
      <c r="J92" s="82" t="s">
        <v>364</v>
      </c>
      <c r="K92" s="82" t="s">
        <v>364</v>
      </c>
      <c r="L92" s="55">
        <v>914</v>
      </c>
      <c r="M92" s="86">
        <v>6</v>
      </c>
      <c r="N92" s="56">
        <f>IF('1'!$H$12="-",L92*1.05,IF('1'!$H$12="в кассу предприятия",L92*1.05,IF('1'!$H$12="ИП Водакова Т.Ю.",L92*1.075*1.05,"-")))</f>
        <v>959.7</v>
      </c>
      <c r="O92" s="56">
        <f>IF('1'!$H$12="-",L92,IF('1'!$H$12="в кассу предприятия",L92,IF('1'!$H$12="ИП Водакова Т.Ю.",L92*1.075,"-")))</f>
        <v>914</v>
      </c>
      <c r="P92" s="56">
        <f>IF('1'!$H$12="-",L92*0.97,IF('1'!$H$12="в кассу предприятия",L92*0.97,IF('1'!$H$12="ИП Водакова Т.Ю.",L92*1.075*0.97,"-")))</f>
        <v>886.57999999999993</v>
      </c>
      <c r="Q92" s="56">
        <f>IF('1'!$H$12="-",L92*0.95,IF('1'!$H$12="в кассу предприятия",L92*0.95,IF('1'!$H$12="ИП Водакова Т.Ю.",L92*1.075*0.95,"-")))</f>
        <v>868.3</v>
      </c>
      <c r="R92" s="52"/>
      <c r="S92" s="88" t="str">
        <f>IF('1'!$H$12="-","-      ₽",IF(R92&gt;=M92*20,Q92*R92,(IF(R92&gt;=M92*10,P92*R92,IF(R92&gt;=M92*2,O92*R92,N92*R92)))))</f>
        <v>-      ₽</v>
      </c>
      <c r="T92" s="89"/>
      <c r="U92" s="89" t="s">
        <v>2393</v>
      </c>
    </row>
    <row r="93" spans="1:21" s="54" customFormat="1" hidden="1">
      <c r="A93" s="2"/>
      <c r="B93" s="97" t="s">
        <v>1537</v>
      </c>
      <c r="C93" s="98" t="s">
        <v>377</v>
      </c>
      <c r="D93" s="98" t="s">
        <v>378</v>
      </c>
      <c r="E93" s="80">
        <v>1</v>
      </c>
      <c r="F93" s="80">
        <v>11</v>
      </c>
      <c r="G93" s="98" t="s">
        <v>1355</v>
      </c>
      <c r="H93" s="99" t="s">
        <v>64</v>
      </c>
      <c r="I93" s="100" t="s">
        <v>2072</v>
      </c>
      <c r="J93" s="100" t="s">
        <v>364</v>
      </c>
      <c r="K93" s="100" t="s">
        <v>364</v>
      </c>
      <c r="L93" s="55">
        <v>1125</v>
      </c>
      <c r="M93" s="101">
        <v>6</v>
      </c>
      <c r="N93" s="102">
        <f>IF('1'!$H$12="-",L93*1.05,IF('1'!$H$12="в кассу предприятия",L93*1.05,IF('1'!$H$12="ИП Водакова Т.Ю.",L93*1.075*1.05,"-")))</f>
        <v>1181.25</v>
      </c>
      <c r="O93" s="102">
        <f>IF('1'!$H$12="-",L93,IF('1'!$H$12="в кассу предприятия",L93,IF('1'!$H$12="ИП Водакова Т.Ю.",L93*1.075,"-")))</f>
        <v>1125</v>
      </c>
      <c r="P93" s="102">
        <v>0</v>
      </c>
      <c r="Q93" s="102">
        <v>0</v>
      </c>
      <c r="R93" s="103"/>
      <c r="S93" s="104" t="str">
        <f>IF('1'!$H$12="-","-      ₽",IF(R93&gt;=M93*20,O93*R93,(IF(R93&gt;=M93*10,O93*R93,IF(R93&gt;=M93*2,O93*R93,N93*R93)))))</f>
        <v>-      ₽</v>
      </c>
      <c r="T93" s="89"/>
      <c r="U93" s="89" t="s">
        <v>364</v>
      </c>
    </row>
    <row r="94" spans="1:21" s="54" customFormat="1" hidden="1">
      <c r="A94" s="2"/>
      <c r="B94" s="97" t="s">
        <v>1041</v>
      </c>
      <c r="C94" s="98" t="s">
        <v>1283</v>
      </c>
      <c r="D94" s="98" t="s">
        <v>378</v>
      </c>
      <c r="E94" s="80">
        <v>1</v>
      </c>
      <c r="F94" s="80">
        <v>15</v>
      </c>
      <c r="G94" s="98" t="s">
        <v>1356</v>
      </c>
      <c r="H94" s="99" t="s">
        <v>65</v>
      </c>
      <c r="I94" s="100" t="s">
        <v>493</v>
      </c>
      <c r="J94" s="100" t="s">
        <v>493</v>
      </c>
      <c r="K94" s="100"/>
      <c r="L94" s="55">
        <v>1967</v>
      </c>
      <c r="M94" s="101">
        <v>5</v>
      </c>
      <c r="N94" s="102">
        <f>IF('1'!$H$12="-",L94*1.05,IF('1'!$H$12="в кассу предприятия",L94*1.05,IF('1'!$H$12="ИП Водакова Т.Ю.",L94*1.075*1.05,"-")))</f>
        <v>2065.35</v>
      </c>
      <c r="O94" s="102">
        <f>IF('1'!$H$12="-",L94,IF('1'!$H$12="в кассу предприятия",L94,IF('1'!$H$12="ИП Водакова Т.Ю.",L94*1.075,"-")))</f>
        <v>1967</v>
      </c>
      <c r="P94" s="102">
        <v>0</v>
      </c>
      <c r="Q94" s="102">
        <v>0</v>
      </c>
      <c r="R94" s="103"/>
      <c r="S94" s="104" t="str">
        <f>IF('1'!$H$12="-","-      ₽",IF(R94&gt;=M94*20,O94*R94,(IF(R94&gt;=M94*10,O94*R94,IF(R94&gt;=M94*2,O94*R94,N94*R94)))))</f>
        <v>-      ₽</v>
      </c>
      <c r="T94" s="89"/>
      <c r="U94" s="89" t="s">
        <v>364</v>
      </c>
    </row>
    <row r="95" spans="1:21" s="54" customFormat="1">
      <c r="A95" s="2"/>
      <c r="B95" s="79" t="s">
        <v>1538</v>
      </c>
      <c r="C95" s="80" t="s">
        <v>377</v>
      </c>
      <c r="D95" s="80" t="s">
        <v>378</v>
      </c>
      <c r="E95" s="80">
        <v>1</v>
      </c>
      <c r="F95" s="80">
        <v>18</v>
      </c>
      <c r="G95" s="80" t="s">
        <v>1356</v>
      </c>
      <c r="H95" s="81" t="s">
        <v>373</v>
      </c>
      <c r="I95" s="82" t="s">
        <v>368</v>
      </c>
      <c r="J95" s="82" t="s">
        <v>364</v>
      </c>
      <c r="K95" s="82" t="s">
        <v>364</v>
      </c>
      <c r="L95" s="55">
        <v>1994</v>
      </c>
      <c r="M95" s="86">
        <v>5</v>
      </c>
      <c r="N95" s="56">
        <f>IF('1'!$H$12="-",L95*1.05,IF('1'!$H$12="в кассу предприятия",L95*1.05,IF('1'!$H$12="ИП Водакова Т.Ю.",L95*1.075*1.05,"-")))</f>
        <v>2093.7000000000003</v>
      </c>
      <c r="O95" s="56">
        <f>IF('1'!$H$12="-",L95,IF('1'!$H$12="в кассу предприятия",L95,IF('1'!$H$12="ИП Водакова Т.Ю.",L95*1.075,"-")))</f>
        <v>1994</v>
      </c>
      <c r="P95" s="56">
        <v>0</v>
      </c>
      <c r="Q95" s="56">
        <v>0</v>
      </c>
      <c r="R95" s="52"/>
      <c r="S95" s="88" t="str">
        <f>IF('1'!$H$12="-","-      ₽",IF(R95&gt;=M95*20,O95*R95,(IF(R95&gt;=M95*10,O95*R95,IF(R95&gt;=M95*2,O95*R95,N95*R95)))))</f>
        <v>-      ₽</v>
      </c>
      <c r="T95" s="89"/>
      <c r="U95" s="89" t="s">
        <v>364</v>
      </c>
    </row>
    <row r="96" spans="1:21" s="54" customFormat="1" hidden="1">
      <c r="A96" s="2"/>
      <c r="B96" s="97" t="s">
        <v>1539</v>
      </c>
      <c r="C96" s="98" t="s">
        <v>377</v>
      </c>
      <c r="D96" s="98" t="s">
        <v>378</v>
      </c>
      <c r="E96" s="80">
        <v>1</v>
      </c>
      <c r="F96" s="80">
        <v>18</v>
      </c>
      <c r="G96" s="98" t="s">
        <v>1406</v>
      </c>
      <c r="H96" s="99" t="s">
        <v>373</v>
      </c>
      <c r="I96" s="100" t="s">
        <v>418</v>
      </c>
      <c r="J96" s="100" t="s">
        <v>418</v>
      </c>
      <c r="K96" s="100" t="s">
        <v>364</v>
      </c>
      <c r="L96" s="55">
        <v>3096</v>
      </c>
      <c r="M96" s="101">
        <v>5</v>
      </c>
      <c r="N96" s="102">
        <f>IF('1'!$H$12="-",L96,IF('1'!$H$12="в кассу предприятия",L96,IF('1'!$H$12="ИП Водакова Т.Ю.",L96*1.075,"-")))</f>
        <v>3096</v>
      </c>
      <c r="O96" s="102">
        <f>IF('1'!$H$12="-",L96,IF('1'!$H$12="в кассу предприятия",L96,IF('1'!$H$12="ИП Водакова Т.Ю.",L96*1.075,"-")))</f>
        <v>3096</v>
      </c>
      <c r="P96" s="102">
        <v>0</v>
      </c>
      <c r="Q96" s="102">
        <v>0</v>
      </c>
      <c r="R96" s="103"/>
      <c r="S96" s="104" t="str">
        <f>IF('1'!$H$12="-","-      ₽",IF(R96&gt;=M96*20,O96*R96,(IF(R96&gt;=M96*10,O96*R96,IF(R96&gt;=M96*2,O96*R96,N96*R96)))))</f>
        <v>-      ₽</v>
      </c>
      <c r="T96" s="89" t="s">
        <v>2399</v>
      </c>
      <c r="U96" s="89" t="s">
        <v>364</v>
      </c>
    </row>
    <row r="97" spans="1:21" s="54" customFormat="1">
      <c r="A97" s="2"/>
      <c r="B97" s="79" t="s">
        <v>1042</v>
      </c>
      <c r="C97" s="80" t="s">
        <v>377</v>
      </c>
      <c r="D97" s="80" t="s">
        <v>378</v>
      </c>
      <c r="E97" s="80">
        <v>1</v>
      </c>
      <c r="F97" s="80">
        <v>6</v>
      </c>
      <c r="G97" s="80" t="s">
        <v>1357</v>
      </c>
      <c r="H97" s="81" t="s">
        <v>85</v>
      </c>
      <c r="I97" s="82" t="s">
        <v>1358</v>
      </c>
      <c r="J97" s="82"/>
      <c r="K97" s="82"/>
      <c r="L97" s="55">
        <v>896</v>
      </c>
      <c r="M97" s="86">
        <v>6</v>
      </c>
      <c r="N97" s="56">
        <f>IF('1'!$H$12="-",L97*1.05,IF('1'!$H$12="в кассу предприятия",L97*1.05,IF('1'!$H$12="ИП Водакова Т.Ю.",L97*1.075*1.05,"-")))</f>
        <v>940.80000000000007</v>
      </c>
      <c r="O97" s="56">
        <f>IF('1'!$H$12="-",L97,IF('1'!$H$12="в кассу предприятия",L97,IF('1'!$H$12="ИП Водакова Т.Ю.",L97*1.075,"-")))</f>
        <v>896</v>
      </c>
      <c r="P97" s="56">
        <v>0</v>
      </c>
      <c r="Q97" s="56">
        <v>0</v>
      </c>
      <c r="R97" s="52"/>
      <c r="S97" s="88" t="str">
        <f>IF('1'!$H$12="-","-      ₽",IF(R97&gt;=M97*20,O97*R97,(IF(R97&gt;=M97*10,O97*R97,IF(R97&gt;=M97*2,O97*R97,N97*R97)))))</f>
        <v>-      ₽</v>
      </c>
      <c r="T97" s="89"/>
      <c r="U97" s="89" t="s">
        <v>364</v>
      </c>
    </row>
    <row r="98" spans="1:21" s="54" customFormat="1" hidden="1">
      <c r="A98" s="2"/>
      <c r="B98" s="97" t="s">
        <v>383</v>
      </c>
      <c r="C98" s="98" t="s">
        <v>377</v>
      </c>
      <c r="D98" s="98" t="s">
        <v>378</v>
      </c>
      <c r="E98" s="80">
        <v>1</v>
      </c>
      <c r="F98" s="80">
        <v>8</v>
      </c>
      <c r="G98" s="98" t="s">
        <v>384</v>
      </c>
      <c r="H98" s="99" t="s">
        <v>281</v>
      </c>
      <c r="I98" s="100" t="s">
        <v>385</v>
      </c>
      <c r="J98" s="100"/>
      <c r="K98" s="100"/>
      <c r="L98" s="55">
        <v>1031</v>
      </c>
      <c r="M98" s="101">
        <v>6</v>
      </c>
      <c r="N98" s="102">
        <f>IF('1'!$H$12="-",L98*1.05,IF('1'!$H$12="в кассу предприятия",L98*1.05,IF('1'!$H$12="ИП Водакова Т.Ю.",L98*1.075*1.05,"-")))</f>
        <v>1082.55</v>
      </c>
      <c r="O98" s="102">
        <f>IF('1'!$H$12="-",L98,IF('1'!$H$12="в кассу предприятия",L98,IF('1'!$H$12="ИП Водакова Т.Ю.",L98*1.075,"-")))</f>
        <v>1031</v>
      </c>
      <c r="P98" s="102">
        <v>0</v>
      </c>
      <c r="Q98" s="102">
        <v>0</v>
      </c>
      <c r="R98" s="103"/>
      <c r="S98" s="104" t="str">
        <f>IF('1'!$H$12="-","-      ₽",IF(R98&gt;=M98*20,O98*R98,(IF(R98&gt;=M98*10,O98*R98,IF(R98&gt;=M98*2,O98*R98,N98*R98)))))</f>
        <v>-      ₽</v>
      </c>
      <c r="T98" s="89"/>
      <c r="U98" s="89" t="s">
        <v>364</v>
      </c>
    </row>
    <row r="99" spans="1:21" s="54" customFormat="1">
      <c r="A99" s="2"/>
      <c r="B99" s="79" t="s">
        <v>1540</v>
      </c>
      <c r="C99" s="80" t="s">
        <v>377</v>
      </c>
      <c r="D99" s="80" t="s">
        <v>378</v>
      </c>
      <c r="E99" s="80">
        <v>1</v>
      </c>
      <c r="F99" s="80">
        <v>8</v>
      </c>
      <c r="G99" s="80" t="s">
        <v>2074</v>
      </c>
      <c r="H99" s="81" t="s">
        <v>281</v>
      </c>
      <c r="I99" s="82" t="s">
        <v>380</v>
      </c>
      <c r="J99" s="82" t="s">
        <v>364</v>
      </c>
      <c r="K99" s="82" t="s">
        <v>364</v>
      </c>
      <c r="L99" s="55">
        <v>1021</v>
      </c>
      <c r="M99" s="86">
        <v>6</v>
      </c>
      <c r="N99" s="56">
        <f>IF('1'!$H$12="-",L99*1.05,IF('1'!$H$12="в кассу предприятия",L99*1.05,IF('1'!$H$12="ИП Водакова Т.Ю.",L99*1.075*1.05,"-")))</f>
        <v>1072.05</v>
      </c>
      <c r="O99" s="56">
        <f>IF('1'!$H$12="-",L99,IF('1'!$H$12="в кассу предприятия",L99,IF('1'!$H$12="ИП Водакова Т.Ю.",L99*1.075,"-")))</f>
        <v>1021</v>
      </c>
      <c r="P99" s="56">
        <v>0</v>
      </c>
      <c r="Q99" s="56">
        <v>0</v>
      </c>
      <c r="R99" s="52"/>
      <c r="S99" s="88" t="str">
        <f>IF('1'!$H$12="-","-      ₽",IF(R99&gt;=M99*20,O99*R99,(IF(R99&gt;=M99*10,O99*R99,IF(R99&gt;=M99*2,O99*R99,N99*R99)))))</f>
        <v>-      ₽</v>
      </c>
      <c r="T99" s="89"/>
      <c r="U99" s="89" t="s">
        <v>364</v>
      </c>
    </row>
    <row r="100" spans="1:21" s="54" customFormat="1">
      <c r="A100" s="2"/>
      <c r="B100" s="79" t="s">
        <v>1541</v>
      </c>
      <c r="C100" s="80" t="s">
        <v>386</v>
      </c>
      <c r="D100" s="80" t="s">
        <v>387</v>
      </c>
      <c r="E100" s="80">
        <v>1</v>
      </c>
      <c r="F100" s="80">
        <v>18</v>
      </c>
      <c r="G100" s="80" t="s">
        <v>2075</v>
      </c>
      <c r="H100" s="81" t="s">
        <v>373</v>
      </c>
      <c r="I100" s="82" t="s">
        <v>1358</v>
      </c>
      <c r="J100" s="82" t="s">
        <v>364</v>
      </c>
      <c r="K100" s="82" t="s">
        <v>364</v>
      </c>
      <c r="L100" s="55">
        <v>2915</v>
      </c>
      <c r="M100" s="86">
        <v>5</v>
      </c>
      <c r="N100" s="56">
        <f>IF('1'!$H$12="-",L100,IF('1'!$H$12="в кассу предприятия",L100,IF('1'!$H$12="ИП Водакова Т.Ю.",L100*1.075,"-")))</f>
        <v>2915</v>
      </c>
      <c r="O100" s="56">
        <f>IF('1'!$H$12="-",L100,IF('1'!$H$12="в кассу предприятия",L100,IF('1'!$H$12="ИП Водакова Т.Ю.",L100*1.075,"-")))</f>
        <v>2915</v>
      </c>
      <c r="P100" s="56">
        <v>0</v>
      </c>
      <c r="Q100" s="56">
        <v>0</v>
      </c>
      <c r="R100" s="52"/>
      <c r="S100" s="88" t="str">
        <f>IF('1'!$H$12="-","-      ₽",IF(R100&gt;=M100*20,O100*R100,(IF(R100&gt;=M100*10,O100*R100,IF(R100&gt;=M100*2,O100*R100,N100*R100)))))</f>
        <v>-      ₽</v>
      </c>
      <c r="T100" s="89" t="s">
        <v>43</v>
      </c>
      <c r="U100" s="89" t="s">
        <v>364</v>
      </c>
    </row>
    <row r="101" spans="1:21" s="54" customFormat="1">
      <c r="A101" s="2"/>
      <c r="B101" s="79" t="s">
        <v>1043</v>
      </c>
      <c r="C101" s="80" t="s">
        <v>1284</v>
      </c>
      <c r="D101" s="80" t="s">
        <v>1285</v>
      </c>
      <c r="E101" s="80">
        <v>1</v>
      </c>
      <c r="F101" s="80">
        <v>18</v>
      </c>
      <c r="G101" s="80" t="s">
        <v>1359</v>
      </c>
      <c r="H101" s="81" t="s">
        <v>373</v>
      </c>
      <c r="I101" s="82"/>
      <c r="J101" s="82"/>
      <c r="K101" s="82" t="s">
        <v>1360</v>
      </c>
      <c r="L101" s="55">
        <v>3787</v>
      </c>
      <c r="M101" s="86">
        <v>5</v>
      </c>
      <c r="N101" s="56">
        <f>IF('1'!$H$12="-",L101*1.05,IF('1'!$H$12="в кассу предприятия",L101*1.05,IF('1'!$H$12="ИП Водакова Т.Ю.",L101*1.075*1.05,"-")))</f>
        <v>3976.3500000000004</v>
      </c>
      <c r="O101" s="56">
        <f>IF('1'!$H$12="-",L101,IF('1'!$H$12="в кассу предприятия",L101,IF('1'!$H$12="ИП Водакова Т.Ю.",L101*1.075,"-")))</f>
        <v>3787</v>
      </c>
      <c r="P101" s="56">
        <v>0</v>
      </c>
      <c r="Q101" s="56">
        <v>0</v>
      </c>
      <c r="R101" s="52"/>
      <c r="S101" s="88" t="str">
        <f>IF('1'!$H$12="-","-      ₽",IF(R101&gt;=M101*20,O101*R101,(IF(R101&gt;=M101*10,O101*R101,IF(R101&gt;=M101*2,O101*R101,N101*R101)))))</f>
        <v>-      ₽</v>
      </c>
      <c r="T101" s="89"/>
      <c r="U101" s="89" t="s">
        <v>364</v>
      </c>
    </row>
    <row r="102" spans="1:21" s="54" customFormat="1">
      <c r="A102" s="2"/>
      <c r="B102" s="79" t="s">
        <v>1542</v>
      </c>
      <c r="C102" s="80" t="s">
        <v>391</v>
      </c>
      <c r="D102" s="80" t="s">
        <v>392</v>
      </c>
      <c r="E102" s="80">
        <v>1</v>
      </c>
      <c r="F102" s="80">
        <v>8</v>
      </c>
      <c r="G102" s="80" t="s">
        <v>2076</v>
      </c>
      <c r="H102" s="81" t="s">
        <v>281</v>
      </c>
      <c r="I102" s="82" t="s">
        <v>364</v>
      </c>
      <c r="J102" s="82" t="s">
        <v>380</v>
      </c>
      <c r="K102" s="82" t="s">
        <v>364</v>
      </c>
      <c r="L102" s="55">
        <v>801</v>
      </c>
      <c r="M102" s="86">
        <v>6</v>
      </c>
      <c r="N102" s="56">
        <f>IF('1'!$H$12="-",L102,IF('1'!$H$12="в кассу предприятия",L102,IF('1'!$H$12="ИП Водакова Т.Ю.",L102*1.075,"-")))</f>
        <v>801</v>
      </c>
      <c r="O102" s="56">
        <f>IF('1'!$H$12="-",L102,IF('1'!$H$12="в кассу предприятия",L102,IF('1'!$H$12="ИП Водакова Т.Ю.",L102*1.075,"-")))</f>
        <v>801</v>
      </c>
      <c r="P102" s="56">
        <v>0</v>
      </c>
      <c r="Q102" s="56">
        <v>0</v>
      </c>
      <c r="R102" s="52"/>
      <c r="S102" s="88" t="str">
        <f>IF('1'!$H$12="-","-      ₽",IF(R102&gt;=M102*20,O102*R102,(IF(R102&gt;=M102*10,O102*R102,IF(R102&gt;=M102*2,O102*R102,N102*R102)))))</f>
        <v>-      ₽</v>
      </c>
      <c r="T102" s="89" t="s">
        <v>2399</v>
      </c>
      <c r="U102" s="89" t="s">
        <v>364</v>
      </c>
    </row>
    <row r="103" spans="1:21" s="54" customFormat="1">
      <c r="A103" s="2"/>
      <c r="B103" s="79" t="s">
        <v>1543</v>
      </c>
      <c r="C103" s="80" t="s">
        <v>391</v>
      </c>
      <c r="D103" s="80" t="s">
        <v>392</v>
      </c>
      <c r="E103" s="80">
        <v>1</v>
      </c>
      <c r="F103" s="80">
        <v>8</v>
      </c>
      <c r="G103" s="80" t="s">
        <v>2077</v>
      </c>
      <c r="H103" s="81" t="s">
        <v>281</v>
      </c>
      <c r="I103" s="82" t="s">
        <v>364</v>
      </c>
      <c r="J103" s="82" t="s">
        <v>380</v>
      </c>
      <c r="K103" s="82" t="s">
        <v>364</v>
      </c>
      <c r="L103" s="55">
        <v>835</v>
      </c>
      <c r="M103" s="86">
        <v>6</v>
      </c>
      <c r="N103" s="56">
        <f>IF('1'!$H$12="-",L103,IF('1'!$H$12="в кассу предприятия",L103,IF('1'!$H$12="ИП Водакова Т.Ю.",L103*1.075,"-")))</f>
        <v>835</v>
      </c>
      <c r="O103" s="56">
        <f>IF('1'!$H$12="-",L103,IF('1'!$H$12="в кассу предприятия",L103,IF('1'!$H$12="ИП Водакова Т.Ю.",L103*1.075,"-")))</f>
        <v>835</v>
      </c>
      <c r="P103" s="56">
        <f>IF('1'!$H$12="-",L103,IF('1'!$H$12="в кассу предприятия",L103,IF('1'!$H$12="ИП Водакова Т.Ю.",L103*1.075,"-")))</f>
        <v>835</v>
      </c>
      <c r="Q103" s="56">
        <v>0</v>
      </c>
      <c r="R103" s="52"/>
      <c r="S103" s="88" t="str">
        <f>IF('1'!$H$12="-","-      ₽",IF(R103&gt;=M103*20,P103*R103,(IF(R103&gt;=M103*10,P103*R103,IF(R103&gt;=M103*2,O103*R103,N103*R103)))))</f>
        <v>-      ₽</v>
      </c>
      <c r="T103" s="89" t="s">
        <v>43</v>
      </c>
      <c r="U103" s="89" t="s">
        <v>2392</v>
      </c>
    </row>
    <row r="104" spans="1:21" s="54" customFormat="1">
      <c r="A104" s="2"/>
      <c r="B104" s="79" t="s">
        <v>390</v>
      </c>
      <c r="C104" s="80" t="s">
        <v>391</v>
      </c>
      <c r="D104" s="80" t="s">
        <v>392</v>
      </c>
      <c r="E104" s="80">
        <v>1</v>
      </c>
      <c r="F104" s="80">
        <v>8</v>
      </c>
      <c r="G104" s="80" t="s">
        <v>393</v>
      </c>
      <c r="H104" s="81" t="s">
        <v>281</v>
      </c>
      <c r="I104" s="82" t="s">
        <v>394</v>
      </c>
      <c r="J104" s="82" t="s">
        <v>364</v>
      </c>
      <c r="K104" s="82" t="s">
        <v>364</v>
      </c>
      <c r="L104" s="55">
        <v>806</v>
      </c>
      <c r="M104" s="86">
        <v>6</v>
      </c>
      <c r="N104" s="56">
        <f>IF('1'!$H$12="-",L104*1.05,IF('1'!$H$12="в кассу предприятия",L104*1.05,IF('1'!$H$12="ИП Водакова Т.Ю.",L104*1.075*1.05,"-")))</f>
        <v>846.30000000000007</v>
      </c>
      <c r="O104" s="56">
        <f>IF('1'!$H$12="-",L104,IF('1'!$H$12="в кассу предприятия",L104,IF('1'!$H$12="ИП Водакова Т.Ю.",L104*1.075,"-")))</f>
        <v>806</v>
      </c>
      <c r="P104" s="56">
        <v>0</v>
      </c>
      <c r="Q104" s="56">
        <v>0</v>
      </c>
      <c r="R104" s="52"/>
      <c r="S104" s="88" t="str">
        <f>IF('1'!$H$12="-","-      ₽",IF(R104&gt;=M104*20,P104*R104,(IF(R104&gt;=M104*10,P104*R104,IF(R104&gt;=M104*2,O104*R104,N104*R104)))))</f>
        <v>-      ₽</v>
      </c>
      <c r="T104" s="89"/>
      <c r="U104" s="89" t="s">
        <v>364</v>
      </c>
    </row>
    <row r="105" spans="1:21" s="54" customFormat="1">
      <c r="A105" s="2"/>
      <c r="B105" s="79" t="s">
        <v>1544</v>
      </c>
      <c r="C105" s="80" t="s">
        <v>1914</v>
      </c>
      <c r="D105" s="80" t="s">
        <v>1915</v>
      </c>
      <c r="E105" s="80">
        <v>1</v>
      </c>
      <c r="F105" s="80">
        <v>5</v>
      </c>
      <c r="G105" s="80" t="s">
        <v>2078</v>
      </c>
      <c r="H105" s="81" t="s">
        <v>78</v>
      </c>
      <c r="I105" s="82" t="s">
        <v>2079</v>
      </c>
      <c r="J105" s="82" t="s">
        <v>364</v>
      </c>
      <c r="K105" s="82" t="s">
        <v>364</v>
      </c>
      <c r="L105" s="55">
        <v>531</v>
      </c>
      <c r="M105" s="86">
        <v>6</v>
      </c>
      <c r="N105" s="56">
        <f>IF('1'!$H$12="-",L105*1.05,IF('1'!$H$12="в кассу предприятия",L105*1.05,IF('1'!$H$12="ИП Водакова Т.Ю.",L105*1.075*1.05,"-")))</f>
        <v>557.55000000000007</v>
      </c>
      <c r="O105" s="56">
        <f>IF('1'!$H$12="-",L105,IF('1'!$H$12="в кассу предприятия",L105,IF('1'!$H$12="ИП Водакова Т.Ю.",L105*1.075,"-")))</f>
        <v>531</v>
      </c>
      <c r="P105" s="56">
        <v>0</v>
      </c>
      <c r="Q105" s="56">
        <v>0</v>
      </c>
      <c r="R105" s="52"/>
      <c r="S105" s="88" t="str">
        <f>IF('1'!$H$12="-","-      ₽",IF(R105&gt;=M105*20,O105*R105,(IF(R105&gt;=M105*10,O105*R105,IF(R105&gt;=M105*2,O105*R105,N105*R105)))))</f>
        <v>-      ₽</v>
      </c>
      <c r="T105" s="89"/>
      <c r="U105" s="89" t="s">
        <v>364</v>
      </c>
    </row>
    <row r="106" spans="1:21" s="54" customFormat="1">
      <c r="A106" s="2"/>
      <c r="B106" s="79" t="s">
        <v>395</v>
      </c>
      <c r="C106" s="80" t="s">
        <v>396</v>
      </c>
      <c r="D106" s="80" t="s">
        <v>397</v>
      </c>
      <c r="E106" s="80">
        <v>1</v>
      </c>
      <c r="F106" s="80">
        <v>6</v>
      </c>
      <c r="G106" s="80" t="s">
        <v>398</v>
      </c>
      <c r="H106" s="81" t="s">
        <v>85</v>
      </c>
      <c r="I106" s="82" t="s">
        <v>380</v>
      </c>
      <c r="J106" s="82"/>
      <c r="K106" s="82"/>
      <c r="L106" s="55">
        <v>977</v>
      </c>
      <c r="M106" s="86">
        <v>6</v>
      </c>
      <c r="N106" s="56">
        <f>IF('1'!$H$12="-",L106*1.05,IF('1'!$H$12="в кассу предприятия",L106*1.05,IF('1'!$H$12="ИП Водакова Т.Ю.",L106*1.075*1.05,"-")))</f>
        <v>1025.8500000000001</v>
      </c>
      <c r="O106" s="56">
        <f>IF('1'!$H$12="-",L106,IF('1'!$H$12="в кассу предприятия",L106,IF('1'!$H$12="ИП Водакова Т.Ю.",L106*1.075,"-")))</f>
        <v>977</v>
      </c>
      <c r="P106" s="56">
        <f>IF('1'!$H$12="-",L106*0.97,IF('1'!$H$12="в кассу предприятия",L106*0.97,IF('1'!$H$12="ИП Водакова Т.Ю.",L106*1.075*0.97,"-")))</f>
        <v>947.68999999999994</v>
      </c>
      <c r="Q106" s="56">
        <v>0</v>
      </c>
      <c r="R106" s="52"/>
      <c r="S106" s="88" t="str">
        <f>IF('1'!$H$12="-","-      ₽",IF(R106&gt;=M106*20,P106*R106,(IF(R106&gt;=M106*10,P106*R106,IF(R106&gt;=M106*2,O106*R106,N106*R106)))))</f>
        <v>-      ₽</v>
      </c>
      <c r="T106" s="89"/>
      <c r="U106" s="89" t="s">
        <v>2392</v>
      </c>
    </row>
    <row r="107" spans="1:21" s="54" customFormat="1">
      <c r="A107" s="2"/>
      <c r="B107" s="79" t="s">
        <v>1044</v>
      </c>
      <c r="C107" s="80" t="s">
        <v>1286</v>
      </c>
      <c r="D107" s="80" t="s">
        <v>1287</v>
      </c>
      <c r="E107" s="80">
        <v>1</v>
      </c>
      <c r="F107" s="80">
        <v>18</v>
      </c>
      <c r="G107" s="80" t="s">
        <v>1361</v>
      </c>
      <c r="H107" s="81" t="s">
        <v>373</v>
      </c>
      <c r="I107" s="82" t="s">
        <v>375</v>
      </c>
      <c r="J107" s="82"/>
      <c r="K107" s="82"/>
      <c r="L107" s="55">
        <v>1596</v>
      </c>
      <c r="M107" s="86">
        <v>5</v>
      </c>
      <c r="N107" s="56">
        <f>IF('1'!$H$12="-",L107*1.05,IF('1'!$H$12="в кассу предприятия",L107*1.05,IF('1'!$H$12="ИП Водакова Т.Ю.",L107*1.075*1.05,"-")))</f>
        <v>1675.8000000000002</v>
      </c>
      <c r="O107" s="56">
        <f>IF('1'!$H$12="-",L107,IF('1'!$H$12="в кассу предприятия",L107,IF('1'!$H$12="ИП Водакова Т.Ю.",L107*1.075,"-")))</f>
        <v>1596</v>
      </c>
      <c r="P107" s="56">
        <v>0</v>
      </c>
      <c r="Q107" s="56">
        <v>0</v>
      </c>
      <c r="R107" s="52"/>
      <c r="S107" s="88" t="str">
        <f>IF('1'!$H$12="-","-      ₽",IF(R107&gt;=M107*20,O107*R107,(IF(R107&gt;=M107*10,O107*R107,IF(R107&gt;=M107*2,O107*R107,N107*R107)))))</f>
        <v>-      ₽</v>
      </c>
      <c r="T107" s="89"/>
      <c r="U107" s="89" t="s">
        <v>364</v>
      </c>
    </row>
    <row r="108" spans="1:21" s="54" customFormat="1">
      <c r="A108" s="2"/>
      <c r="B108" s="79" t="s">
        <v>1045</v>
      </c>
      <c r="C108" s="80" t="s">
        <v>1286</v>
      </c>
      <c r="D108" s="80" t="s">
        <v>1287</v>
      </c>
      <c r="E108" s="80">
        <v>1</v>
      </c>
      <c r="F108" s="80">
        <v>8</v>
      </c>
      <c r="G108" s="80" t="s">
        <v>1362</v>
      </c>
      <c r="H108" s="81" t="s">
        <v>281</v>
      </c>
      <c r="I108" s="82" t="s">
        <v>364</v>
      </c>
      <c r="J108" s="82" t="s">
        <v>1358</v>
      </c>
      <c r="K108" s="82" t="s">
        <v>364</v>
      </c>
      <c r="L108" s="55">
        <v>833</v>
      </c>
      <c r="M108" s="86">
        <v>6</v>
      </c>
      <c r="N108" s="56">
        <f>IF('1'!$H$12="-",L108*1.05,IF('1'!$H$12="в кассу предприятия",L108*1.05,IF('1'!$H$12="ИП Водакова Т.Ю.",L108*1.075*1.05,"-")))</f>
        <v>874.65000000000009</v>
      </c>
      <c r="O108" s="56">
        <f>IF('1'!$H$12="-",L108,IF('1'!$H$12="в кассу предприятия",L108,IF('1'!$H$12="ИП Водакова Т.Ю.",L108*1.075,"-")))</f>
        <v>833</v>
      </c>
      <c r="P108" s="56">
        <v>0</v>
      </c>
      <c r="Q108" s="56">
        <v>0</v>
      </c>
      <c r="R108" s="52"/>
      <c r="S108" s="88" t="str">
        <f>IF('1'!$H$12="-","-      ₽",IF(R108&gt;=M108*20,O108*R108,(IF(R108&gt;=M108*10,O108*R108,IF(R108&gt;=M108*2,O108*R108,N108*R108)))))</f>
        <v>-      ₽</v>
      </c>
      <c r="T108" s="89"/>
      <c r="U108" s="89" t="s">
        <v>364</v>
      </c>
    </row>
    <row r="109" spans="1:21" s="54" customFormat="1">
      <c r="A109" s="2"/>
      <c r="B109" s="79" t="s">
        <v>1545</v>
      </c>
      <c r="C109" s="80" t="s">
        <v>1286</v>
      </c>
      <c r="D109" s="80" t="s">
        <v>1287</v>
      </c>
      <c r="E109" s="80">
        <v>1</v>
      </c>
      <c r="F109" s="80">
        <v>8</v>
      </c>
      <c r="G109" s="80" t="s">
        <v>1362</v>
      </c>
      <c r="H109" s="81" t="s">
        <v>281</v>
      </c>
      <c r="I109" s="82" t="s">
        <v>380</v>
      </c>
      <c r="J109" s="82" t="s">
        <v>364</v>
      </c>
      <c r="K109" s="82" t="s">
        <v>364</v>
      </c>
      <c r="L109" s="55">
        <v>890</v>
      </c>
      <c r="M109" s="86">
        <v>6</v>
      </c>
      <c r="N109" s="56">
        <f>IF('1'!$H$12="-",L109*1.05,IF('1'!$H$12="в кассу предприятия",L109*1.05,IF('1'!$H$12="ИП Водакова Т.Ю.",L109*1.075*1.05,"-")))</f>
        <v>934.5</v>
      </c>
      <c r="O109" s="56">
        <f>IF('1'!$H$12="-",L109,IF('1'!$H$12="в кассу предприятия",L109,IF('1'!$H$12="ИП Водакова Т.Ю.",L109*1.075,"-")))</f>
        <v>890</v>
      </c>
      <c r="P109" s="56">
        <f>IF('1'!$H$12="-",L109*0.97,IF('1'!$H$12="в кассу предприятия",L109*0.97,IF('1'!$H$12="ИП Водакова Т.Ю.",L109*1.075*0.97,"-")))</f>
        <v>863.3</v>
      </c>
      <c r="Q109" s="56">
        <f>IF('1'!$H$12="-",L109*0.95,IF('1'!$H$12="в кассу предприятия",L109*0.95,IF('1'!$H$12="ИП Водакова Т.Ю.",L109*1.075*0.95,"-")))</f>
        <v>845.5</v>
      </c>
      <c r="R109" s="52"/>
      <c r="S109" s="88" t="str">
        <f>IF('1'!$H$12="-","-      ₽",IF(R109&gt;=M109*20,Q109*R109,(IF(R109&gt;=M109*10,P109*R109,IF(R109&gt;=M109*2,O109*R109,N109*R109)))))</f>
        <v>-      ₽</v>
      </c>
      <c r="T109" s="89"/>
      <c r="U109" s="89" t="s">
        <v>2393</v>
      </c>
    </row>
    <row r="110" spans="1:21" s="54" customFormat="1">
      <c r="A110" s="2"/>
      <c r="B110" s="79" t="s">
        <v>1046</v>
      </c>
      <c r="C110" s="80" t="s">
        <v>400</v>
      </c>
      <c r="D110" s="80" t="s">
        <v>401</v>
      </c>
      <c r="E110" s="80">
        <v>1</v>
      </c>
      <c r="F110" s="80">
        <v>15</v>
      </c>
      <c r="G110" s="80" t="s">
        <v>1363</v>
      </c>
      <c r="H110" s="81" t="s">
        <v>65</v>
      </c>
      <c r="I110" s="82" t="s">
        <v>368</v>
      </c>
      <c r="J110" s="82"/>
      <c r="K110" s="82"/>
      <c r="L110" s="55">
        <v>1814</v>
      </c>
      <c r="M110" s="86">
        <v>5</v>
      </c>
      <c r="N110" s="56">
        <f>IF('1'!$H$12="-",L110*1.05,IF('1'!$H$12="в кассу предприятия",L110*1.05,IF('1'!$H$12="ИП Водакова Т.Ю.",L110*1.075*1.05,"-")))</f>
        <v>1904.7</v>
      </c>
      <c r="O110" s="56">
        <f>IF('1'!$H$12="-",L110,IF('1'!$H$12="в кассу предприятия",L110,IF('1'!$H$12="ИП Водакова Т.Ю.",L110*1.075,"-")))</f>
        <v>1814</v>
      </c>
      <c r="P110" s="56">
        <v>0</v>
      </c>
      <c r="Q110" s="56">
        <v>0</v>
      </c>
      <c r="R110" s="52"/>
      <c r="S110" s="88" t="str">
        <f>IF('1'!$H$12="-","-      ₽",IF(R110&gt;=M110*20,O110*R110,(IF(R110&gt;=M110*10,O110*R110,IF(R110&gt;=M110*2,O110*R110,N110*R110)))))</f>
        <v>-      ₽</v>
      </c>
      <c r="T110" s="89"/>
      <c r="U110" s="89" t="s">
        <v>364</v>
      </c>
    </row>
    <row r="111" spans="1:21" s="54" customFormat="1">
      <c r="A111" s="2"/>
      <c r="B111" s="79" t="s">
        <v>1047</v>
      </c>
      <c r="C111" s="80" t="s">
        <v>403</v>
      </c>
      <c r="D111" s="80" t="s">
        <v>401</v>
      </c>
      <c r="E111" s="80">
        <v>1</v>
      </c>
      <c r="F111" s="80">
        <v>8</v>
      </c>
      <c r="G111" s="80" t="s">
        <v>402</v>
      </c>
      <c r="H111" s="81" t="s">
        <v>281</v>
      </c>
      <c r="I111" s="82" t="s">
        <v>385</v>
      </c>
      <c r="J111" s="82"/>
      <c r="K111" s="82"/>
      <c r="L111" s="55">
        <v>833</v>
      </c>
      <c r="M111" s="86">
        <v>6</v>
      </c>
      <c r="N111" s="56">
        <f>IF('1'!$H$12="-",L111*1.05,IF('1'!$H$12="в кассу предприятия",L111*1.05,IF('1'!$H$12="ИП Водакова Т.Ю.",L111*1.075*1.05,"-")))</f>
        <v>874.65000000000009</v>
      </c>
      <c r="O111" s="56">
        <f>IF('1'!$H$12="-",L111,IF('1'!$H$12="в кассу предприятия",L111,IF('1'!$H$12="ИП Водакова Т.Ю.",L111*1.075,"-")))</f>
        <v>833</v>
      </c>
      <c r="P111" s="56">
        <f>IF('1'!$H$12="-",L111*0.97,IF('1'!$H$12="в кассу предприятия",L111*0.97,IF('1'!$H$12="ИП Водакова Т.Ю.",L111*1.075*0.97,"-")))</f>
        <v>808.01</v>
      </c>
      <c r="Q111" s="56">
        <v>0</v>
      </c>
      <c r="R111" s="52"/>
      <c r="S111" s="88" t="str">
        <f>IF('1'!$H$12="-","-      ₽",IF(R111&gt;=M111*20,Q111*R111,(IF(R111&gt;=M111*10,P111*R111,IF(R111&gt;=M111*2,O111*R111,N111*R111)))))</f>
        <v>-      ₽</v>
      </c>
      <c r="T111" s="89"/>
      <c r="U111" s="89" t="s">
        <v>2392</v>
      </c>
    </row>
    <row r="112" spans="1:21" s="54" customFormat="1" hidden="1">
      <c r="A112" s="2"/>
      <c r="B112" s="97" t="s">
        <v>404</v>
      </c>
      <c r="C112" s="98" t="s">
        <v>403</v>
      </c>
      <c r="D112" s="98" t="s">
        <v>401</v>
      </c>
      <c r="E112" s="80">
        <v>1</v>
      </c>
      <c r="F112" s="80">
        <v>11</v>
      </c>
      <c r="G112" s="98" t="s">
        <v>405</v>
      </c>
      <c r="H112" s="99" t="s">
        <v>64</v>
      </c>
      <c r="I112" s="100" t="s">
        <v>385</v>
      </c>
      <c r="J112" s="100"/>
      <c r="K112" s="100"/>
      <c r="L112" s="55">
        <v>788</v>
      </c>
      <c r="M112" s="101">
        <v>6</v>
      </c>
      <c r="N112" s="102">
        <f>IF('1'!$H$12="-",L112*1.05,IF('1'!$H$12="в кассу предприятия",L112*1.05,IF('1'!$H$12="ИП Водакова Т.Ю.",L112*1.075*1.05,"-")))</f>
        <v>827.40000000000009</v>
      </c>
      <c r="O112" s="102">
        <f>IF('1'!$H$12="-",L112,IF('1'!$H$12="в кассу предприятия",L112,IF('1'!$H$12="ИП Водакова Т.Ю.",L112*1.075,"-")))</f>
        <v>788</v>
      </c>
      <c r="P112" s="102">
        <v>0</v>
      </c>
      <c r="Q112" s="102">
        <v>0</v>
      </c>
      <c r="R112" s="103"/>
      <c r="S112" s="104" t="str">
        <f>IF('1'!$H$12="-","-      ₽",IF(R112&gt;=M112*20,O112*R112,(IF(R112&gt;=M112*10,O112*R112,IF(R112&gt;=M112*2,O112*R112,N112*R112)))))</f>
        <v>-      ₽</v>
      </c>
      <c r="T112" s="89"/>
      <c r="U112" s="89" t="s">
        <v>364</v>
      </c>
    </row>
    <row r="113" spans="1:21" s="54" customFormat="1" hidden="1">
      <c r="A113" s="2"/>
      <c r="B113" s="97" t="s">
        <v>406</v>
      </c>
      <c r="C113" s="98" t="s">
        <v>407</v>
      </c>
      <c r="D113" s="98" t="s">
        <v>408</v>
      </c>
      <c r="E113" s="80">
        <v>1</v>
      </c>
      <c r="F113" s="80">
        <v>26</v>
      </c>
      <c r="G113" s="98" t="s">
        <v>409</v>
      </c>
      <c r="H113" s="99" t="s">
        <v>360</v>
      </c>
      <c r="I113" s="100" t="s">
        <v>410</v>
      </c>
      <c r="J113" s="100"/>
      <c r="K113" s="100"/>
      <c r="L113" s="55">
        <v>3238</v>
      </c>
      <c r="M113" s="101">
        <v>2</v>
      </c>
      <c r="N113" s="102">
        <f>IF('1'!$H$12="-",L113*1.05,IF('1'!$H$12="в кассу предприятия",L113*1.05,IF('1'!$H$12="ИП Водакова Т.Ю.",L113*1.075*1.05,"-")))</f>
        <v>3399.9</v>
      </c>
      <c r="O113" s="102">
        <f>IF('1'!$H$12="-",L113,IF('1'!$H$12="в кассу предприятия",L113,IF('1'!$H$12="ИП Водакова Т.Ю.",L113*1.075,"-")))</f>
        <v>3238</v>
      </c>
      <c r="P113" s="102">
        <v>0</v>
      </c>
      <c r="Q113" s="102">
        <v>0</v>
      </c>
      <c r="R113" s="103"/>
      <c r="S113" s="104" t="str">
        <f>IF('1'!$H$12="-","-      ₽",IF(R113&gt;=M113*20,P113*R113,(IF(R113&gt;=M113*10,P113*R113,IF(R113&gt;=M113*2,O113*R113,N113*R113)))))</f>
        <v>-      ₽</v>
      </c>
      <c r="T113" s="89"/>
      <c r="U113" s="89" t="s">
        <v>364</v>
      </c>
    </row>
    <row r="114" spans="1:21" s="54" customFormat="1">
      <c r="A114" s="2"/>
      <c r="B114" s="79" t="s">
        <v>411</v>
      </c>
      <c r="C114" s="80" t="s">
        <v>412</v>
      </c>
      <c r="D114" s="80" t="s">
        <v>413</v>
      </c>
      <c r="E114" s="80">
        <v>1</v>
      </c>
      <c r="F114" s="80">
        <v>6</v>
      </c>
      <c r="G114" s="80" t="s">
        <v>414</v>
      </c>
      <c r="H114" s="81" t="s">
        <v>85</v>
      </c>
      <c r="I114" s="82" t="s">
        <v>415</v>
      </c>
      <c r="J114" s="82"/>
      <c r="K114" s="82"/>
      <c r="L114" s="55">
        <v>540</v>
      </c>
      <c r="M114" s="86">
        <v>6</v>
      </c>
      <c r="N114" s="56">
        <f>IF('1'!$H$12="-",L114*1.05,IF('1'!$H$12="в кассу предприятия",L114*1.05,IF('1'!$H$12="ИП Водакова Т.Ю.",L114*1.075*1.05,"-")))</f>
        <v>567</v>
      </c>
      <c r="O114" s="56">
        <f>IF('1'!$H$12="-",L114,IF('1'!$H$12="в кассу предприятия",L114,IF('1'!$H$12="ИП Водакова Т.Ю.",L114*1.075,"-")))</f>
        <v>540</v>
      </c>
      <c r="P114" s="56">
        <v>0</v>
      </c>
      <c r="Q114" s="56">
        <v>0</v>
      </c>
      <c r="R114" s="52"/>
      <c r="S114" s="88" t="str">
        <f>IF('1'!$H$12="-","-      ₽",IF(R114&gt;=M114*20,O114*R114,(IF(R114&gt;=M114*10,O114*R114,IF(R114&gt;=M114*2,O114*R114,N114*R114)))))</f>
        <v>-      ₽</v>
      </c>
      <c r="T114" s="89"/>
      <c r="U114" s="89" t="s">
        <v>364</v>
      </c>
    </row>
    <row r="115" spans="1:21" s="54" customFormat="1">
      <c r="A115" s="2"/>
      <c r="B115" s="79" t="s">
        <v>416</v>
      </c>
      <c r="C115" s="80" t="s">
        <v>412</v>
      </c>
      <c r="D115" s="80" t="s">
        <v>413</v>
      </c>
      <c r="E115" s="80">
        <v>1</v>
      </c>
      <c r="F115" s="80">
        <v>11</v>
      </c>
      <c r="G115" s="80" t="s">
        <v>417</v>
      </c>
      <c r="H115" s="81" t="s">
        <v>64</v>
      </c>
      <c r="I115" s="82" t="s">
        <v>418</v>
      </c>
      <c r="J115" s="82"/>
      <c r="K115" s="82"/>
      <c r="L115" s="55">
        <v>671</v>
      </c>
      <c r="M115" s="86">
        <v>6</v>
      </c>
      <c r="N115" s="56">
        <f>IF('1'!$H$12="-",L115*1.05,IF('1'!$H$12="в кассу предприятия",L115*1.05,IF('1'!$H$12="ИП Водакова Т.Ю.",L115*1.075*1.05,"-")))</f>
        <v>704.55000000000007</v>
      </c>
      <c r="O115" s="56">
        <f>IF('1'!$H$12="-",L115,IF('1'!$H$12="в кассу предприятия",L115,IF('1'!$H$12="ИП Водакова Т.Ю.",L115*1.075,"-")))</f>
        <v>671</v>
      </c>
      <c r="P115" s="56">
        <v>0</v>
      </c>
      <c r="Q115" s="56">
        <v>0</v>
      </c>
      <c r="R115" s="52"/>
      <c r="S115" s="88" t="str">
        <f>IF('1'!$H$12="-","-      ₽",IF(R115&gt;=M115*20,O115*R115,(IF(R115&gt;=M115*10,O115*R115,IF(R115&gt;=M115*2,O115*R115,N115*R115)))))</f>
        <v>-      ₽</v>
      </c>
      <c r="T115" s="89"/>
      <c r="U115" s="89" t="s">
        <v>364</v>
      </c>
    </row>
    <row r="116" spans="1:21" s="54" customFormat="1">
      <c r="A116" s="2"/>
      <c r="B116" s="79" t="s">
        <v>1546</v>
      </c>
      <c r="C116" s="80" t="s">
        <v>412</v>
      </c>
      <c r="D116" s="80" t="s">
        <v>413</v>
      </c>
      <c r="E116" s="80">
        <v>1</v>
      </c>
      <c r="F116" s="80">
        <v>8</v>
      </c>
      <c r="G116" s="80" t="s">
        <v>2080</v>
      </c>
      <c r="H116" s="81" t="s">
        <v>281</v>
      </c>
      <c r="I116" s="82" t="s">
        <v>291</v>
      </c>
      <c r="J116" s="82" t="s">
        <v>364</v>
      </c>
      <c r="K116" s="82" t="s">
        <v>364</v>
      </c>
      <c r="L116" s="55">
        <v>890</v>
      </c>
      <c r="M116" s="86">
        <v>6</v>
      </c>
      <c r="N116" s="56">
        <f>IF('1'!$H$12="-",L116*1.05,IF('1'!$H$12="в кассу предприятия",L116*1.05,IF('1'!$H$12="ИП Водакова Т.Ю.",L116*1.075*1.05,"-")))</f>
        <v>934.5</v>
      </c>
      <c r="O116" s="56">
        <f>IF('1'!$H$12="-",L116,IF('1'!$H$12="в кассу предприятия",L116,IF('1'!$H$12="ИП Водакова Т.Ю.",L116*1.075,"-")))</f>
        <v>890</v>
      </c>
      <c r="P116" s="56">
        <f>IF('1'!$H$12="-",L116*0.97,IF('1'!$H$12="в кассу предприятия",L116*0.97,IF('1'!$H$12="ИП Водакова Т.Ю.",L116*1.075*0.97,"-")))</f>
        <v>863.3</v>
      </c>
      <c r="Q116" s="56">
        <v>0</v>
      </c>
      <c r="R116" s="52"/>
      <c r="S116" s="88" t="str">
        <f>IF('1'!$H$12="-","-      ₽",IF(R116&gt;=M116*20,P116*R116,(IF(R116&gt;=M116*10,P116*R116,IF(R116&gt;=M116*2,O116*R116,N116*R116)))))</f>
        <v>-      ₽</v>
      </c>
      <c r="T116" s="89"/>
      <c r="U116" s="89" t="s">
        <v>2392</v>
      </c>
    </row>
    <row r="117" spans="1:21" s="54" customFormat="1">
      <c r="A117" s="2"/>
      <c r="B117" s="79" t="s">
        <v>1048</v>
      </c>
      <c r="C117" s="80" t="s">
        <v>1288</v>
      </c>
      <c r="D117" s="80" t="s">
        <v>421</v>
      </c>
      <c r="E117" s="80">
        <v>1</v>
      </c>
      <c r="F117" s="80">
        <v>5</v>
      </c>
      <c r="G117" s="80" t="s">
        <v>372</v>
      </c>
      <c r="H117" s="81" t="s">
        <v>78</v>
      </c>
      <c r="I117" s="82"/>
      <c r="J117" s="82" t="s">
        <v>493</v>
      </c>
      <c r="K117" s="82"/>
      <c r="L117" s="55">
        <v>586</v>
      </c>
      <c r="M117" s="86">
        <v>6</v>
      </c>
      <c r="N117" s="56">
        <f>IF('1'!$H$12="-",L117*1.05,IF('1'!$H$12="в кассу предприятия",L117*1.05,IF('1'!$H$12="ИП Водакова Т.Ю.",L117*1.075*1.05,"-")))</f>
        <v>615.30000000000007</v>
      </c>
      <c r="O117" s="56">
        <f>IF('1'!$H$12="-",L117,IF('1'!$H$12="в кассу предприятия",L117,IF('1'!$H$12="ИП Водакова Т.Ю.",L117*1.075,"-")))</f>
        <v>586</v>
      </c>
      <c r="P117" s="56">
        <v>0</v>
      </c>
      <c r="Q117" s="56">
        <v>0</v>
      </c>
      <c r="R117" s="52"/>
      <c r="S117" s="88" t="str">
        <f>IF('1'!$H$12="-","-      ₽",IF(R117&gt;=M117*20,P117*R117,(IF(R117&gt;=M117*10,P117*R117,IF(R117&gt;=M117*2,O117*R117,N117*R117)))))</f>
        <v>-      ₽</v>
      </c>
      <c r="T117" s="89"/>
      <c r="U117" s="89" t="s">
        <v>364</v>
      </c>
    </row>
    <row r="118" spans="1:21" s="54" customFormat="1">
      <c r="A118" s="2"/>
      <c r="B118" s="79" t="s">
        <v>419</v>
      </c>
      <c r="C118" s="80" t="s">
        <v>420</v>
      </c>
      <c r="D118" s="80" t="s">
        <v>421</v>
      </c>
      <c r="E118" s="80">
        <v>1</v>
      </c>
      <c r="F118" s="80">
        <v>24</v>
      </c>
      <c r="G118" s="80" t="s">
        <v>372</v>
      </c>
      <c r="H118" s="81" t="s">
        <v>362</v>
      </c>
      <c r="I118" s="82" t="s">
        <v>375</v>
      </c>
      <c r="J118" s="82"/>
      <c r="K118" s="82"/>
      <c r="L118" s="55">
        <v>2403</v>
      </c>
      <c r="M118" s="86">
        <v>5</v>
      </c>
      <c r="N118" s="56">
        <f>IF('1'!$H$12="-",L118*1.05,IF('1'!$H$12="в кассу предприятия",L118*1.05,IF('1'!$H$12="ИП Водакова Т.Ю.",L118*1.075*1.05,"-")))</f>
        <v>2523.15</v>
      </c>
      <c r="O118" s="56">
        <f>IF('1'!$H$12="-",L118,IF('1'!$H$12="в кассу предприятия",L118,IF('1'!$H$12="ИП Водакова Т.Ю.",L118*1.075,"-")))</f>
        <v>2403</v>
      </c>
      <c r="P118" s="56">
        <v>0</v>
      </c>
      <c r="Q118" s="56">
        <v>0</v>
      </c>
      <c r="R118" s="52"/>
      <c r="S118" s="88" t="str">
        <f>IF('1'!$H$12="-","-      ₽",IF(R118&gt;=M118*20,O118*R118,(IF(R118&gt;=M118*10,O118*R118,IF(R118&gt;=M118*2,O118*R118,N118*R118)))))</f>
        <v>-      ₽</v>
      </c>
      <c r="T118" s="89"/>
      <c r="U118" s="89" t="s">
        <v>364</v>
      </c>
    </row>
    <row r="119" spans="1:21" s="54" customFormat="1">
      <c r="A119" s="2"/>
      <c r="B119" s="79" t="s">
        <v>422</v>
      </c>
      <c r="C119" s="80" t="s">
        <v>423</v>
      </c>
      <c r="D119" s="80" t="s">
        <v>424</v>
      </c>
      <c r="E119" s="80">
        <v>1</v>
      </c>
      <c r="F119" s="80">
        <v>8</v>
      </c>
      <c r="G119" s="80" t="s">
        <v>425</v>
      </c>
      <c r="H119" s="81" t="s">
        <v>281</v>
      </c>
      <c r="I119" s="82" t="s">
        <v>374</v>
      </c>
      <c r="J119" s="82"/>
      <c r="K119" s="82"/>
      <c r="L119" s="55">
        <v>900</v>
      </c>
      <c r="M119" s="86">
        <v>6</v>
      </c>
      <c r="N119" s="56">
        <f>IF('1'!$H$12="-",L119*1.05,IF('1'!$H$12="в кассу предприятия",L119*1.05,IF('1'!$H$12="ИП Водакова Т.Ю.",L119*1.075*1.05,"-")))</f>
        <v>945</v>
      </c>
      <c r="O119" s="56">
        <f>IF('1'!$H$12="-",L119,IF('1'!$H$12="в кассу предприятия",L119,IF('1'!$H$12="ИП Водакова Т.Ю.",L119*1.075,"-")))</f>
        <v>900</v>
      </c>
      <c r="P119" s="56">
        <v>0</v>
      </c>
      <c r="Q119" s="56">
        <v>0</v>
      </c>
      <c r="R119" s="52"/>
      <c r="S119" s="88" t="str">
        <f>IF('1'!$H$12="-","-      ₽",IF(R119&gt;=M119*20,O119*R119,(IF(R119&gt;=M119*10,O119*R119,IF(R119&gt;=M119*2,O119*R119,N119*R119)))))</f>
        <v>-      ₽</v>
      </c>
      <c r="T119" s="89"/>
      <c r="U119" s="89" t="s">
        <v>364</v>
      </c>
    </row>
    <row r="120" spans="1:21" s="54" customFormat="1">
      <c r="A120" s="2"/>
      <c r="B120" s="79" t="s">
        <v>426</v>
      </c>
      <c r="C120" s="80" t="s">
        <v>423</v>
      </c>
      <c r="D120" s="80" t="s">
        <v>424</v>
      </c>
      <c r="E120" s="80">
        <v>1</v>
      </c>
      <c r="F120" s="80">
        <v>11</v>
      </c>
      <c r="G120" s="80" t="s">
        <v>427</v>
      </c>
      <c r="H120" s="81" t="s">
        <v>64</v>
      </c>
      <c r="I120" s="82" t="s">
        <v>385</v>
      </c>
      <c r="J120" s="82"/>
      <c r="K120" s="82"/>
      <c r="L120" s="55">
        <v>734</v>
      </c>
      <c r="M120" s="86">
        <v>6</v>
      </c>
      <c r="N120" s="56">
        <f>IF('1'!$H$12="-",L120*1.05,IF('1'!$H$12="в кассу предприятия",L120*1.05,IF('1'!$H$12="ИП Водакова Т.Ю.",L120*1.075*1.05,"-")))</f>
        <v>770.7</v>
      </c>
      <c r="O120" s="56">
        <f>IF('1'!$H$12="-",L120,IF('1'!$H$12="в кассу предприятия",L120,IF('1'!$H$12="ИП Водакова Т.Ю.",L120*1.075,"-")))</f>
        <v>734</v>
      </c>
      <c r="P120" s="56">
        <f>IF('1'!$H$12="-",L120*0.97,IF('1'!$H$12="в кассу предприятия",L120*0.97,IF('1'!$H$12="ИП Водакова Т.Ю.",L120*1.075*0.97,"-")))</f>
        <v>711.98</v>
      </c>
      <c r="Q120" s="56">
        <v>0</v>
      </c>
      <c r="R120" s="52"/>
      <c r="S120" s="88" t="str">
        <f>IF('1'!$H$12="-","-      ₽",IF(R120&gt;=M120*20,P120*R120,(IF(R120&gt;=M120*10,P120*R120,IF(R120&gt;=M120*2,O120*R120,N120*R120)))))</f>
        <v>-      ₽</v>
      </c>
      <c r="T120" s="89"/>
      <c r="U120" s="89" t="s">
        <v>2392</v>
      </c>
    </row>
    <row r="121" spans="1:21" s="54" customFormat="1">
      <c r="A121" s="2"/>
      <c r="B121" s="79" t="s">
        <v>1049</v>
      </c>
      <c r="C121" s="80" t="s">
        <v>1289</v>
      </c>
      <c r="D121" s="80" t="s">
        <v>430</v>
      </c>
      <c r="E121" s="80">
        <v>1</v>
      </c>
      <c r="F121" s="80">
        <v>8</v>
      </c>
      <c r="G121" s="80" t="s">
        <v>431</v>
      </c>
      <c r="H121" s="81" t="s">
        <v>281</v>
      </c>
      <c r="I121" s="82" t="s">
        <v>1358</v>
      </c>
      <c r="J121" s="82"/>
      <c r="K121" s="82"/>
      <c r="L121" s="55">
        <v>896</v>
      </c>
      <c r="M121" s="86">
        <v>6</v>
      </c>
      <c r="N121" s="56">
        <f>IF('1'!$H$12="-",L121*1.05,IF('1'!$H$12="в кассу предприятия",L121*1.05,IF('1'!$H$12="ИП Водакова Т.Ю.",L121*1.075*1.05,"-")))</f>
        <v>940.80000000000007</v>
      </c>
      <c r="O121" s="56">
        <f>IF('1'!$H$12="-",L121,IF('1'!$H$12="в кассу предприятия",L121,IF('1'!$H$12="ИП Водакова Т.Ю.",L121*1.075,"-")))</f>
        <v>896</v>
      </c>
      <c r="P121" s="56">
        <v>0</v>
      </c>
      <c r="Q121" s="56">
        <v>0</v>
      </c>
      <c r="R121" s="52"/>
      <c r="S121" s="88" t="str">
        <f>IF('1'!$H$12="-","-      ₽",IF(R121&gt;=M121*20,O121*R121,(IF(R121&gt;=M121*10,O121*R121,IF(R121&gt;=M121*2,O121*R121,N121*R121)))))</f>
        <v>-      ₽</v>
      </c>
      <c r="T121" s="89"/>
      <c r="U121" s="89" t="s">
        <v>364</v>
      </c>
    </row>
    <row r="122" spans="1:21" s="54" customFormat="1">
      <c r="A122" s="2"/>
      <c r="B122" s="79" t="s">
        <v>428</v>
      </c>
      <c r="C122" s="80" t="s">
        <v>429</v>
      </c>
      <c r="D122" s="80" t="s">
        <v>430</v>
      </c>
      <c r="E122" s="80">
        <v>1</v>
      </c>
      <c r="F122" s="80">
        <v>8</v>
      </c>
      <c r="G122" s="80" t="s">
        <v>431</v>
      </c>
      <c r="H122" s="81" t="s">
        <v>281</v>
      </c>
      <c r="I122" s="82" t="s">
        <v>380</v>
      </c>
      <c r="J122" s="82" t="s">
        <v>364</v>
      </c>
      <c r="K122" s="82" t="s">
        <v>364</v>
      </c>
      <c r="L122" s="55">
        <v>896</v>
      </c>
      <c r="M122" s="86">
        <v>6</v>
      </c>
      <c r="N122" s="56">
        <f>IF('1'!$H$12="-",L122*1.05,IF('1'!$H$12="в кассу предприятия",L122*1.05,IF('1'!$H$12="ИП Водакова Т.Ю.",L122*1.075*1.05,"-")))</f>
        <v>940.80000000000007</v>
      </c>
      <c r="O122" s="56">
        <f>IF('1'!$H$12="-",L122,IF('1'!$H$12="в кассу предприятия",L122,IF('1'!$H$12="ИП Водакова Т.Ю.",L122*1.075,"-")))</f>
        <v>896</v>
      </c>
      <c r="P122" s="56">
        <v>0</v>
      </c>
      <c r="Q122" s="56">
        <v>0</v>
      </c>
      <c r="R122" s="52"/>
      <c r="S122" s="88" t="str">
        <f>IF('1'!$H$12="-","-      ₽",IF(R122&gt;=M122*20,O122*R122,(IF(R122&gt;=M122*10,O122*R122,IF(R122&gt;=M122*2,O122*R122,N122*R122)))))</f>
        <v>-      ₽</v>
      </c>
      <c r="T122" s="89"/>
      <c r="U122" s="89" t="s">
        <v>364</v>
      </c>
    </row>
    <row r="123" spans="1:21" s="54" customFormat="1">
      <c r="A123" s="2"/>
      <c r="B123" s="79" t="s">
        <v>1050</v>
      </c>
      <c r="C123" s="80" t="s">
        <v>436</v>
      </c>
      <c r="D123" s="80" t="s">
        <v>433</v>
      </c>
      <c r="E123" s="80">
        <v>1</v>
      </c>
      <c r="F123" s="80">
        <v>8</v>
      </c>
      <c r="G123" s="80" t="s">
        <v>434</v>
      </c>
      <c r="H123" s="81" t="s">
        <v>281</v>
      </c>
      <c r="I123" s="82" t="s">
        <v>291</v>
      </c>
      <c r="J123" s="82"/>
      <c r="K123" s="82"/>
      <c r="L123" s="55">
        <v>878</v>
      </c>
      <c r="M123" s="86">
        <v>6</v>
      </c>
      <c r="N123" s="56">
        <f>IF('1'!$H$12="-",L123*1.05,IF('1'!$H$12="в кассу предприятия",L123*1.05,IF('1'!$H$12="ИП Водакова Т.Ю.",L123*1.075*1.05,"-")))</f>
        <v>921.90000000000009</v>
      </c>
      <c r="O123" s="56">
        <f>IF('1'!$H$12="-",L123,IF('1'!$H$12="в кассу предприятия",L123,IF('1'!$H$12="ИП Водакова Т.Ю.",L123*1.075,"-")))</f>
        <v>878</v>
      </c>
      <c r="P123" s="56">
        <v>0</v>
      </c>
      <c r="Q123" s="56">
        <v>0</v>
      </c>
      <c r="R123" s="52"/>
      <c r="S123" s="88" t="str">
        <f>IF('1'!$H$12="-","-      ₽",IF(R123&gt;=M123*20,O123*R123,(IF(R123&gt;=M123*10,O123*R123,IF(R123&gt;=M123*2,O123*R123,N123*R123)))))</f>
        <v>-      ₽</v>
      </c>
      <c r="T123" s="89"/>
      <c r="U123" s="89" t="s">
        <v>364</v>
      </c>
    </row>
    <row r="124" spans="1:21" s="54" customFormat="1">
      <c r="A124" s="2"/>
      <c r="B124" s="79" t="s">
        <v>1547</v>
      </c>
      <c r="C124" s="80" t="s">
        <v>432</v>
      </c>
      <c r="D124" s="80" t="s">
        <v>433</v>
      </c>
      <c r="E124" s="80">
        <v>1</v>
      </c>
      <c r="F124" s="80">
        <v>8</v>
      </c>
      <c r="G124" s="80" t="s">
        <v>434</v>
      </c>
      <c r="H124" s="81" t="s">
        <v>281</v>
      </c>
      <c r="I124" s="82" t="s">
        <v>291</v>
      </c>
      <c r="J124" s="82"/>
      <c r="K124" s="82"/>
      <c r="L124" s="55">
        <v>885</v>
      </c>
      <c r="M124" s="86">
        <v>6</v>
      </c>
      <c r="N124" s="56">
        <f>IF('1'!$H$12="-",L124*1.05,IF('1'!$H$12="в кассу предприятия",L124*1.05,IF('1'!$H$12="ИП Водакова Т.Ю.",L124*1.075*1.05,"-")))</f>
        <v>929.25</v>
      </c>
      <c r="O124" s="56">
        <f>IF('1'!$H$12="-",L124,IF('1'!$H$12="в кассу предприятия",L124,IF('1'!$H$12="ИП Водакова Т.Ю.",L124*1.075,"-")))</f>
        <v>885</v>
      </c>
      <c r="P124" s="56">
        <f>IF('1'!$H$12="-",L124*0.97,IF('1'!$H$12="в кассу предприятия",L124*0.97,IF('1'!$H$12="ИП Водакова Т.Ю.",L124*1.075*0.97,"-")))</f>
        <v>858.44999999999993</v>
      </c>
      <c r="Q124" s="56">
        <v>0</v>
      </c>
      <c r="R124" s="52"/>
      <c r="S124" s="88" t="str">
        <f>IF('1'!$H$12="-","-      ₽",IF(R124&gt;=M124*20,P124*R124,(IF(R124&gt;=M124*10,P124*R124,IF(R124&gt;=M124*2,O124*R124,N124*R124)))))</f>
        <v>-      ₽</v>
      </c>
      <c r="T124" s="89"/>
      <c r="U124" s="89" t="s">
        <v>2392</v>
      </c>
    </row>
    <row r="125" spans="1:21" s="54" customFormat="1">
      <c r="A125" s="2"/>
      <c r="B125" s="79" t="s">
        <v>1051</v>
      </c>
      <c r="C125" s="80" t="s">
        <v>432</v>
      </c>
      <c r="D125" s="80" t="s">
        <v>433</v>
      </c>
      <c r="E125" s="80">
        <v>1</v>
      </c>
      <c r="F125" s="80">
        <v>8</v>
      </c>
      <c r="G125" s="80" t="s">
        <v>434</v>
      </c>
      <c r="H125" s="81" t="s">
        <v>281</v>
      </c>
      <c r="I125" s="82" t="s">
        <v>410</v>
      </c>
      <c r="J125" s="82"/>
      <c r="K125" s="82"/>
      <c r="L125" s="55">
        <v>878</v>
      </c>
      <c r="M125" s="86">
        <v>6</v>
      </c>
      <c r="N125" s="56">
        <f>IF('1'!$H$12="-",L125*1.05,IF('1'!$H$12="в кассу предприятия",L125*1.05,IF('1'!$H$12="ИП Водакова Т.Ю.",L125*1.075*1.05,"-")))</f>
        <v>921.90000000000009</v>
      </c>
      <c r="O125" s="56">
        <f>IF('1'!$H$12="-",L125,IF('1'!$H$12="в кассу предприятия",L125,IF('1'!$H$12="ИП Водакова Т.Ю.",L125*1.075,"-")))</f>
        <v>878</v>
      </c>
      <c r="P125" s="56">
        <v>0</v>
      </c>
      <c r="Q125" s="56">
        <v>0</v>
      </c>
      <c r="R125" s="52"/>
      <c r="S125" s="88" t="str">
        <f>IF('1'!$H$12="-","-      ₽",IF(R125&gt;=M125*20,O125*R125,(IF(R125&gt;=M125*10,O125*R125,IF(R125&gt;=M125*2,O125*R125,N125*R125)))))</f>
        <v>-      ₽</v>
      </c>
      <c r="T125" s="89"/>
      <c r="U125" s="89" t="s">
        <v>364</v>
      </c>
    </row>
    <row r="126" spans="1:21" s="54" customFormat="1">
      <c r="A126" s="2"/>
      <c r="B126" s="79" t="s">
        <v>1052</v>
      </c>
      <c r="C126" s="80" t="s">
        <v>436</v>
      </c>
      <c r="D126" s="80" t="s">
        <v>433</v>
      </c>
      <c r="E126" s="80">
        <v>1</v>
      </c>
      <c r="F126" s="80">
        <v>11</v>
      </c>
      <c r="G126" s="80" t="s">
        <v>434</v>
      </c>
      <c r="H126" s="81" t="s">
        <v>64</v>
      </c>
      <c r="I126" s="82" t="s">
        <v>437</v>
      </c>
      <c r="J126" s="82"/>
      <c r="K126" s="82"/>
      <c r="L126" s="55">
        <v>1222</v>
      </c>
      <c r="M126" s="86">
        <v>6</v>
      </c>
      <c r="N126" s="56">
        <f>IF('1'!$H$12="-",L126*1.05,IF('1'!$H$12="в кассу предприятия",L126*1.05,IF('1'!$H$12="ИП Водакова Т.Ю.",L126*1.075*1.05,"-")))</f>
        <v>1283.1000000000001</v>
      </c>
      <c r="O126" s="56">
        <f>IF('1'!$H$12="-",L126,IF('1'!$H$12="в кассу предприятия",L126,IF('1'!$H$12="ИП Водакова Т.Ю.",L126*1.075,"-")))</f>
        <v>1222</v>
      </c>
      <c r="P126" s="56">
        <v>0</v>
      </c>
      <c r="Q126" s="56">
        <v>0</v>
      </c>
      <c r="R126" s="52"/>
      <c r="S126" s="88" t="str">
        <f>IF('1'!$H$12="-","-      ₽",IF(R126&gt;=M126*20,O126*R126,(IF(R126&gt;=M126*10,O126*R126,IF(R126&gt;=M126*2,O126*R126,N126*R126)))))</f>
        <v>-      ₽</v>
      </c>
      <c r="T126" s="89"/>
      <c r="U126" s="89" t="s">
        <v>364</v>
      </c>
    </row>
    <row r="127" spans="1:21" s="54" customFormat="1" hidden="1">
      <c r="A127" s="2"/>
      <c r="B127" s="97" t="s">
        <v>435</v>
      </c>
      <c r="C127" s="98" t="s">
        <v>436</v>
      </c>
      <c r="D127" s="98" t="s">
        <v>433</v>
      </c>
      <c r="E127" s="80">
        <v>1</v>
      </c>
      <c r="F127" s="80">
        <v>11</v>
      </c>
      <c r="G127" s="98" t="s">
        <v>434</v>
      </c>
      <c r="H127" s="99" t="s">
        <v>64</v>
      </c>
      <c r="I127" s="100" t="s">
        <v>437</v>
      </c>
      <c r="J127" s="100"/>
      <c r="K127" s="100"/>
      <c r="L127" s="55">
        <v>1222</v>
      </c>
      <c r="M127" s="101">
        <v>6</v>
      </c>
      <c r="N127" s="102">
        <f>IF('1'!$H$12="-",L127*1.05,IF('1'!$H$12="в кассу предприятия",L127*1.05,IF('1'!$H$12="ИП Водакова Т.Ю.",L127*1.075*1.05,"-")))</f>
        <v>1283.1000000000001</v>
      </c>
      <c r="O127" s="102">
        <f>IF('1'!$H$12="-",L127,IF('1'!$H$12="в кассу предприятия",L127,IF('1'!$H$12="ИП Водакова Т.Ю.",L127*1.075,"-")))</f>
        <v>1222</v>
      </c>
      <c r="P127" s="102">
        <v>0</v>
      </c>
      <c r="Q127" s="102">
        <v>0</v>
      </c>
      <c r="R127" s="103"/>
      <c r="S127" s="104" t="str">
        <f>IF('1'!$H$12="-","-      ₽",IF(R127&gt;=M127*20,P127*R127,(IF(R127&gt;=M127*10,P127*R127,IF(R127&gt;=M127*2,O127*R127,N127*R127)))))</f>
        <v>-      ₽</v>
      </c>
      <c r="T127" s="89"/>
      <c r="U127" s="89" t="s">
        <v>364</v>
      </c>
    </row>
    <row r="128" spans="1:21" s="54" customFormat="1">
      <c r="A128" s="2"/>
      <c r="B128" s="79" t="s">
        <v>1053</v>
      </c>
      <c r="C128" s="80" t="s">
        <v>436</v>
      </c>
      <c r="D128" s="80" t="s">
        <v>433</v>
      </c>
      <c r="E128" s="80">
        <v>1</v>
      </c>
      <c r="F128" s="80">
        <v>15</v>
      </c>
      <c r="G128" s="80" t="s">
        <v>434</v>
      </c>
      <c r="H128" s="81" t="s">
        <v>65</v>
      </c>
      <c r="I128" s="82" t="s">
        <v>528</v>
      </c>
      <c r="J128" s="82"/>
      <c r="K128" s="82"/>
      <c r="L128" s="55">
        <v>1893</v>
      </c>
      <c r="M128" s="86">
        <v>5</v>
      </c>
      <c r="N128" s="56">
        <f>IF('1'!$H$12="-",L128*1.05,IF('1'!$H$12="в кассу предприятия",L128*1.05,IF('1'!$H$12="ИП Водакова Т.Ю.",L128*1.075*1.05,"-")))</f>
        <v>1987.65</v>
      </c>
      <c r="O128" s="56">
        <f>IF('1'!$H$12="-",L128,IF('1'!$H$12="в кассу предприятия",L128,IF('1'!$H$12="ИП Водакова Т.Ю.",L128*1.075,"-")))</f>
        <v>1893</v>
      </c>
      <c r="P128" s="56">
        <f>IF('1'!$H$12="-",L128*0.97,IF('1'!$H$12="в кассу предприятия",L128*0.97,IF('1'!$H$12="ИП Водакова Т.Ю.",L128*1.075*0.97,"-")))</f>
        <v>1836.21</v>
      </c>
      <c r="Q128" s="56">
        <v>0</v>
      </c>
      <c r="R128" s="52"/>
      <c r="S128" s="88" t="str">
        <f>IF('1'!$H$12="-","-      ₽",IF(R128&gt;=M128*20,P128*R128,(IF(R128&gt;=M128*10,P128*R128,IF(R128&gt;=M128*2,O128*R128,N128*R128)))))</f>
        <v>-      ₽</v>
      </c>
      <c r="T128" s="89"/>
      <c r="U128" s="89" t="s">
        <v>2392</v>
      </c>
    </row>
    <row r="129" spans="1:21" s="54" customFormat="1">
      <c r="A129" s="2"/>
      <c r="B129" s="79" t="s">
        <v>438</v>
      </c>
      <c r="C129" s="80" t="s">
        <v>436</v>
      </c>
      <c r="D129" s="80" t="s">
        <v>433</v>
      </c>
      <c r="E129" s="80">
        <v>1</v>
      </c>
      <c r="F129" s="80">
        <v>8</v>
      </c>
      <c r="G129" s="80" t="s">
        <v>439</v>
      </c>
      <c r="H129" s="81" t="s">
        <v>281</v>
      </c>
      <c r="I129" s="82"/>
      <c r="J129" s="82"/>
      <c r="K129" s="82"/>
      <c r="L129" s="55">
        <v>833</v>
      </c>
      <c r="M129" s="86">
        <v>6</v>
      </c>
      <c r="N129" s="56">
        <f>IF('1'!$H$12="-",L129*1.05,IF('1'!$H$12="в кассу предприятия",L129*1.05,IF('1'!$H$12="ИП Водакова Т.Ю.",L129*1.075*1.05,"-")))</f>
        <v>874.65000000000009</v>
      </c>
      <c r="O129" s="56">
        <f>IF('1'!$H$12="-",L129,IF('1'!$H$12="в кассу предприятия",L129,IF('1'!$H$12="ИП Водакова Т.Ю.",L129*1.075,"-")))</f>
        <v>833</v>
      </c>
      <c r="P129" s="56">
        <v>0</v>
      </c>
      <c r="Q129" s="56">
        <v>0</v>
      </c>
      <c r="R129" s="52"/>
      <c r="S129" s="88" t="str">
        <f>IF('1'!$H$12="-","-      ₽",IF(R129&gt;=M129*20,O129*R129,(IF(R129&gt;=M129*10,O129*R129,IF(R129&gt;=M129*2,O129*R129,N129*R129)))))</f>
        <v>-      ₽</v>
      </c>
      <c r="T129" s="89"/>
      <c r="U129" s="89" t="s">
        <v>364</v>
      </c>
    </row>
    <row r="130" spans="1:21" s="54" customFormat="1">
      <c r="A130" s="2"/>
      <c r="B130" s="79" t="s">
        <v>1548</v>
      </c>
      <c r="C130" s="80" t="s">
        <v>436</v>
      </c>
      <c r="D130" s="80" t="s">
        <v>433</v>
      </c>
      <c r="E130" s="80">
        <v>1</v>
      </c>
      <c r="F130" s="80">
        <v>18</v>
      </c>
      <c r="G130" s="80" t="s">
        <v>439</v>
      </c>
      <c r="H130" s="81" t="s">
        <v>373</v>
      </c>
      <c r="I130" s="82" t="s">
        <v>2081</v>
      </c>
      <c r="J130" s="82"/>
      <c r="K130" s="82"/>
      <c r="L130" s="55">
        <v>2133</v>
      </c>
      <c r="M130" s="86">
        <v>5</v>
      </c>
      <c r="N130" s="56">
        <f>IF('1'!$H$12="-",L130*1.05,IF('1'!$H$12="в кассу предприятия",L130*1.05,IF('1'!$H$12="ИП Водакова Т.Ю.",L130*1.075*1.05,"-")))</f>
        <v>2239.65</v>
      </c>
      <c r="O130" s="56">
        <f>IF('1'!$H$12="-",L130,IF('1'!$H$12="в кассу предприятия",L130,IF('1'!$H$12="ИП Водакова Т.Ю.",L130*1.075,"-")))</f>
        <v>2133</v>
      </c>
      <c r="P130" s="56">
        <v>0</v>
      </c>
      <c r="Q130" s="56">
        <v>0</v>
      </c>
      <c r="R130" s="52"/>
      <c r="S130" s="88" t="str">
        <f>IF('1'!$H$12="-","-      ₽",IF(R130&gt;=M130*20,O130*R130,(IF(R130&gt;=M130*10,O130*R130,IF(R130&gt;=M130*2,O130*R130,N130*R130)))))</f>
        <v>-      ₽</v>
      </c>
      <c r="T130" s="89"/>
      <c r="U130" s="89" t="s">
        <v>364</v>
      </c>
    </row>
    <row r="131" spans="1:21" s="54" customFormat="1" hidden="1">
      <c r="A131" s="2"/>
      <c r="B131" s="97" t="s">
        <v>1549</v>
      </c>
      <c r="C131" s="98" t="s">
        <v>440</v>
      </c>
      <c r="D131" s="98" t="s">
        <v>441</v>
      </c>
      <c r="E131" s="80">
        <v>1</v>
      </c>
      <c r="F131" s="80">
        <v>8</v>
      </c>
      <c r="G131" s="98" t="s">
        <v>2082</v>
      </c>
      <c r="H131" s="99" t="s">
        <v>281</v>
      </c>
      <c r="I131" s="100" t="s">
        <v>385</v>
      </c>
      <c r="J131" s="100"/>
      <c r="K131" s="100"/>
      <c r="L131" s="55">
        <v>540</v>
      </c>
      <c r="M131" s="101">
        <v>6</v>
      </c>
      <c r="N131" s="102">
        <f>IF('1'!$H$12="-",L131*1.05,IF('1'!$H$12="в кассу предприятия",L131*1.05,IF('1'!$H$12="ИП Водакова Т.Ю.",L131*1.075*1.05,"-")))</f>
        <v>567</v>
      </c>
      <c r="O131" s="102">
        <f>IF('1'!$H$12="-",L131,IF('1'!$H$12="в кассу предприятия",L131,IF('1'!$H$12="ИП Водакова Т.Ю.",L131*1.075,"-")))</f>
        <v>540</v>
      </c>
      <c r="P131" s="102">
        <v>0</v>
      </c>
      <c r="Q131" s="102">
        <v>0</v>
      </c>
      <c r="R131" s="103"/>
      <c r="S131" s="104" t="str">
        <f>IF('1'!$H$12="-","-      ₽",IF(R131&gt;=M131*20,O131*R131,(IF(R131&gt;=M131*10,O131*R131,IF(R131&gt;=M131*2,O131*R131,N131*R131)))))</f>
        <v>-      ₽</v>
      </c>
      <c r="T131" s="89"/>
      <c r="U131" s="89" t="s">
        <v>364</v>
      </c>
    </row>
    <row r="132" spans="1:21" s="54" customFormat="1">
      <c r="A132" s="2"/>
      <c r="B132" s="79" t="s">
        <v>1550</v>
      </c>
      <c r="C132" s="80" t="s">
        <v>440</v>
      </c>
      <c r="D132" s="80" t="s">
        <v>441</v>
      </c>
      <c r="E132" s="80">
        <v>1</v>
      </c>
      <c r="F132" s="80">
        <v>8</v>
      </c>
      <c r="G132" s="80" t="s">
        <v>2083</v>
      </c>
      <c r="H132" s="81" t="s">
        <v>281</v>
      </c>
      <c r="I132" s="82" t="s">
        <v>380</v>
      </c>
      <c r="J132" s="82" t="s">
        <v>364</v>
      </c>
      <c r="K132" s="82" t="s">
        <v>364</v>
      </c>
      <c r="L132" s="55">
        <v>851</v>
      </c>
      <c r="M132" s="86">
        <v>6</v>
      </c>
      <c r="N132" s="56">
        <f>IF('1'!$H$12="-",L132*1.05,IF('1'!$H$12="в кассу предприятия",L132*1.05,IF('1'!$H$12="ИП Водакова Т.Ю.",L132*1.075*1.05,"-")))</f>
        <v>893.55000000000007</v>
      </c>
      <c r="O132" s="56">
        <f>IF('1'!$H$12="-",L132,IF('1'!$H$12="в кассу предприятия",L132,IF('1'!$H$12="ИП Водакова Т.Ю.",L132*1.075,"-")))</f>
        <v>851</v>
      </c>
      <c r="P132" s="56">
        <v>0</v>
      </c>
      <c r="Q132" s="56">
        <v>0</v>
      </c>
      <c r="R132" s="52"/>
      <c r="S132" s="88" t="str">
        <f>IF('1'!$H$12="-","-      ₽",IF(R132&gt;=M132*20,O132*R132,(IF(R132&gt;=M132*10,O132*R132,IF(R132&gt;=M132*2,O132*R132,N132*R132)))))</f>
        <v>-      ₽</v>
      </c>
      <c r="T132" s="89"/>
      <c r="U132" s="89" t="s">
        <v>364</v>
      </c>
    </row>
    <row r="133" spans="1:21" s="54" customFormat="1">
      <c r="A133" s="2"/>
      <c r="B133" s="79" t="s">
        <v>1551</v>
      </c>
      <c r="C133" s="80" t="s">
        <v>440</v>
      </c>
      <c r="D133" s="80" t="s">
        <v>441</v>
      </c>
      <c r="E133" s="80">
        <v>1</v>
      </c>
      <c r="F133" s="80">
        <v>18</v>
      </c>
      <c r="G133" s="80" t="s">
        <v>2084</v>
      </c>
      <c r="H133" s="81" t="s">
        <v>373</v>
      </c>
      <c r="I133" s="82" t="s">
        <v>380</v>
      </c>
      <c r="J133" s="82" t="s">
        <v>364</v>
      </c>
      <c r="K133" s="82" t="s">
        <v>364</v>
      </c>
      <c r="L133" s="55">
        <v>1949</v>
      </c>
      <c r="M133" s="86">
        <v>5</v>
      </c>
      <c r="N133" s="56">
        <f>IF('1'!$H$12="-",L133*1.05,IF('1'!$H$12="в кассу предприятия",L133*1.05,IF('1'!$H$12="ИП Водакова Т.Ю.",L133*1.075*1.05,"-")))</f>
        <v>2046.45</v>
      </c>
      <c r="O133" s="56">
        <f>IF('1'!$H$12="-",L133,IF('1'!$H$12="в кассу предприятия",L133,IF('1'!$H$12="ИП Водакова Т.Ю.",L133*1.075,"-")))</f>
        <v>1949</v>
      </c>
      <c r="P133" s="56">
        <f>IF('1'!$H$12="-",L133*0.97,IF('1'!$H$12="в кассу предприятия",L133*0.97,IF('1'!$H$12="ИП Водакова Т.Ю.",L133*1.075*0.97,"-")))</f>
        <v>1890.53</v>
      </c>
      <c r="Q133" s="56">
        <v>0</v>
      </c>
      <c r="R133" s="52"/>
      <c r="S133" s="88" t="str">
        <f>IF('1'!$H$12="-","-      ₽",IF(R133&gt;=M133*20,O133*R133,(IF(R133&gt;=M133*10,O133*R133,IF(R133&gt;=M133*2,O133*R133,N133*R133)))))</f>
        <v>-      ₽</v>
      </c>
      <c r="T133" s="89"/>
      <c r="U133" s="89" t="s">
        <v>2392</v>
      </c>
    </row>
    <row r="134" spans="1:21" s="54" customFormat="1">
      <c r="A134" s="2"/>
      <c r="B134" s="79" t="s">
        <v>1054</v>
      </c>
      <c r="C134" s="80" t="s">
        <v>447</v>
      </c>
      <c r="D134" s="80" t="s">
        <v>441</v>
      </c>
      <c r="E134" s="80">
        <v>1</v>
      </c>
      <c r="F134" s="80">
        <v>8</v>
      </c>
      <c r="G134" s="80" t="s">
        <v>443</v>
      </c>
      <c r="H134" s="81" t="s">
        <v>281</v>
      </c>
      <c r="I134" s="82" t="s">
        <v>1358</v>
      </c>
      <c r="J134" s="82"/>
      <c r="K134" s="82"/>
      <c r="L134" s="55">
        <v>833</v>
      </c>
      <c r="M134" s="86">
        <v>6</v>
      </c>
      <c r="N134" s="56">
        <f>IF('1'!$H$12="-",L134*1.05,IF('1'!$H$12="в кассу предприятия",L134*1.05,IF('1'!$H$12="ИП Водакова Т.Ю.",L134*1.075*1.05,"-")))</f>
        <v>874.65000000000009</v>
      </c>
      <c r="O134" s="56">
        <f>IF('1'!$H$12="-",L134,IF('1'!$H$12="в кассу предприятия",L134,IF('1'!$H$12="ИП Водакова Т.Ю.",L134*1.075,"-")))</f>
        <v>833</v>
      </c>
      <c r="P134" s="56">
        <v>0</v>
      </c>
      <c r="Q134" s="56">
        <v>0</v>
      </c>
      <c r="R134" s="52"/>
      <c r="S134" s="88" t="str">
        <f>IF('1'!$H$12="-","-      ₽",IF(R134&gt;=M134*20,O134*R134,(IF(R134&gt;=M134*10,O134*R134,IF(R134&gt;=M134*2,O134*R134,N134*R134)))))</f>
        <v>-      ₽</v>
      </c>
      <c r="T134" s="89"/>
      <c r="U134" s="89" t="s">
        <v>364</v>
      </c>
    </row>
    <row r="135" spans="1:21" s="54" customFormat="1" hidden="1">
      <c r="A135" s="2"/>
      <c r="B135" s="97" t="s">
        <v>442</v>
      </c>
      <c r="C135" s="98" t="s">
        <v>440</v>
      </c>
      <c r="D135" s="98" t="s">
        <v>441</v>
      </c>
      <c r="E135" s="80">
        <v>1</v>
      </c>
      <c r="F135" s="80">
        <v>15</v>
      </c>
      <c r="G135" s="98" t="s">
        <v>443</v>
      </c>
      <c r="H135" s="99" t="s">
        <v>65</v>
      </c>
      <c r="I135" s="100" t="s">
        <v>375</v>
      </c>
      <c r="J135" s="100"/>
      <c r="K135" s="100"/>
      <c r="L135" s="55">
        <v>1481</v>
      </c>
      <c r="M135" s="101">
        <v>5</v>
      </c>
      <c r="N135" s="102">
        <f>IF('1'!$H$12="-",L135*1.05,IF('1'!$H$12="в кассу предприятия",L135*1.05,IF('1'!$H$12="ИП Водакова Т.Ю.",L135*1.075*1.05,"-")))</f>
        <v>1555.05</v>
      </c>
      <c r="O135" s="102">
        <f>IF('1'!$H$12="-",L135,IF('1'!$H$12="в кассу предприятия",L135,IF('1'!$H$12="ИП Водакова Т.Ю.",L135*1.075,"-")))</f>
        <v>1481</v>
      </c>
      <c r="P135" s="102">
        <v>0</v>
      </c>
      <c r="Q135" s="102">
        <v>0</v>
      </c>
      <c r="R135" s="103"/>
      <c r="S135" s="104" t="str">
        <f>IF('1'!$H$12="-","-      ₽",IF(R135&gt;=M135*20,O135*R135,(IF(R135&gt;=M135*10,O135*R135,IF(R135&gt;=M135*2,O135*R135,N135*R135)))))</f>
        <v>-      ₽</v>
      </c>
      <c r="T135" s="89"/>
      <c r="U135" s="89" t="s">
        <v>364</v>
      </c>
    </row>
    <row r="136" spans="1:21" s="54" customFormat="1">
      <c r="A136" s="2"/>
      <c r="B136" s="79" t="s">
        <v>1055</v>
      </c>
      <c r="C136" s="80" t="s">
        <v>447</v>
      </c>
      <c r="D136" s="80" t="s">
        <v>441</v>
      </c>
      <c r="E136" s="80">
        <v>1</v>
      </c>
      <c r="F136" s="80">
        <v>8</v>
      </c>
      <c r="G136" s="80" t="s">
        <v>444</v>
      </c>
      <c r="H136" s="81" t="s">
        <v>281</v>
      </c>
      <c r="I136" s="82" t="s">
        <v>1358</v>
      </c>
      <c r="J136" s="82"/>
      <c r="K136" s="82"/>
      <c r="L136" s="55">
        <v>833</v>
      </c>
      <c r="M136" s="86">
        <v>6</v>
      </c>
      <c r="N136" s="56">
        <f>IF('1'!$H$12="-",L136*1.05,IF('1'!$H$12="в кассу предприятия",L136*1.05,IF('1'!$H$12="ИП Водакова Т.Ю.",L136*1.075*1.05,"-")))</f>
        <v>874.65000000000009</v>
      </c>
      <c r="O136" s="56">
        <f>IF('1'!$H$12="-",L136,IF('1'!$H$12="в кассу предприятия",L136,IF('1'!$H$12="ИП Водакова Т.Ю.",L136*1.075,"-")))</f>
        <v>833</v>
      </c>
      <c r="P136" s="56">
        <v>0</v>
      </c>
      <c r="Q136" s="56">
        <v>0</v>
      </c>
      <c r="R136" s="52"/>
      <c r="S136" s="88" t="str">
        <f>IF('1'!$H$12="-","-      ₽",IF(R136&gt;=M136*20,O136*R136,(IF(R136&gt;=M136*10,O136*R136,IF(R136&gt;=M136*2,O136*R136,N136*R136)))))</f>
        <v>-      ₽</v>
      </c>
      <c r="T136" s="89"/>
      <c r="U136" s="89" t="s">
        <v>364</v>
      </c>
    </row>
    <row r="137" spans="1:21" s="54" customFormat="1">
      <c r="A137" s="2"/>
      <c r="B137" s="79" t="s">
        <v>1056</v>
      </c>
      <c r="C137" s="80" t="s">
        <v>440</v>
      </c>
      <c r="D137" s="80" t="s">
        <v>441</v>
      </c>
      <c r="E137" s="80">
        <v>1</v>
      </c>
      <c r="F137" s="80">
        <v>11</v>
      </c>
      <c r="G137" s="80" t="s">
        <v>444</v>
      </c>
      <c r="H137" s="81" t="s">
        <v>64</v>
      </c>
      <c r="I137" s="82"/>
      <c r="J137" s="82" t="s">
        <v>380</v>
      </c>
      <c r="K137" s="82"/>
      <c r="L137" s="55">
        <v>900</v>
      </c>
      <c r="M137" s="86">
        <v>6</v>
      </c>
      <c r="N137" s="56">
        <f>IF('1'!$H$12="-",L137*1.05,IF('1'!$H$12="в кассу предприятия",L137*1.05,IF('1'!$H$12="ИП Водакова Т.Ю.",L137*1.075*1.05,"-")))</f>
        <v>945</v>
      </c>
      <c r="O137" s="56">
        <f>IF('1'!$H$12="-",L137,IF('1'!$H$12="в кассу предприятия",L137,IF('1'!$H$12="ИП Водакова Т.Ю.",L137*1.075,"-")))</f>
        <v>900</v>
      </c>
      <c r="P137" s="56">
        <v>0</v>
      </c>
      <c r="Q137" s="56">
        <v>0</v>
      </c>
      <c r="R137" s="52"/>
      <c r="S137" s="88" t="str">
        <f>IF('1'!$H$12="-","-      ₽",IF(R137&gt;=M137*20,O137*R137,(IF(R137&gt;=M137*10,O137*R137,IF(R137&gt;=M137*2,O137*R137,N137*R137)))))</f>
        <v>-      ₽</v>
      </c>
      <c r="T137" s="89"/>
      <c r="U137" s="89" t="s">
        <v>364</v>
      </c>
    </row>
    <row r="138" spans="1:21" s="54" customFormat="1">
      <c r="A138" s="2"/>
      <c r="B138" s="79" t="s">
        <v>1057</v>
      </c>
      <c r="C138" s="80" t="s">
        <v>440</v>
      </c>
      <c r="D138" s="80" t="s">
        <v>441</v>
      </c>
      <c r="E138" s="80">
        <v>1</v>
      </c>
      <c r="F138" s="80">
        <v>5</v>
      </c>
      <c r="G138" s="80" t="s">
        <v>448</v>
      </c>
      <c r="H138" s="81" t="s">
        <v>78</v>
      </c>
      <c r="I138" s="82" t="s">
        <v>493</v>
      </c>
      <c r="J138" s="82"/>
      <c r="K138" s="82"/>
      <c r="L138" s="55">
        <v>653</v>
      </c>
      <c r="M138" s="86">
        <v>6</v>
      </c>
      <c r="N138" s="56">
        <f>IF('1'!$H$12="-",L138*1.05,IF('1'!$H$12="в кассу предприятия",L138*1.05,IF('1'!$H$12="ИП Водакова Т.Ю.",L138*1.075*1.05,"-")))</f>
        <v>685.65</v>
      </c>
      <c r="O138" s="56">
        <f>IF('1'!$H$12="-",L138,IF('1'!$H$12="в кассу предприятия",L138,IF('1'!$H$12="ИП Водакова Т.Ю.",L138*1.075,"-")))</f>
        <v>653</v>
      </c>
      <c r="P138" s="56">
        <v>0</v>
      </c>
      <c r="Q138" s="56">
        <v>0</v>
      </c>
      <c r="R138" s="52"/>
      <c r="S138" s="88" t="str">
        <f>IF('1'!$H$12="-","-      ₽",IF(R138&gt;=M138*20,O138*R138,(IF(R138&gt;=M138*10,O138*R138,IF(R138&gt;=M138*2,O138*R138,N138*R138)))))</f>
        <v>-      ₽</v>
      </c>
      <c r="T138" s="89"/>
      <c r="U138" s="89" t="s">
        <v>364</v>
      </c>
    </row>
    <row r="139" spans="1:21" s="54" customFormat="1">
      <c r="A139" s="2"/>
      <c r="B139" s="79" t="s">
        <v>446</v>
      </c>
      <c r="C139" s="80" t="s">
        <v>447</v>
      </c>
      <c r="D139" s="80" t="s">
        <v>441</v>
      </c>
      <c r="E139" s="80">
        <v>1</v>
      </c>
      <c r="F139" s="80">
        <v>8</v>
      </c>
      <c r="G139" s="80" t="s">
        <v>448</v>
      </c>
      <c r="H139" s="81" t="s">
        <v>281</v>
      </c>
      <c r="I139" s="82">
        <v>20</v>
      </c>
      <c r="J139" s="82"/>
      <c r="K139" s="82"/>
      <c r="L139" s="55">
        <v>833</v>
      </c>
      <c r="M139" s="86">
        <v>6</v>
      </c>
      <c r="N139" s="56">
        <f>IF('1'!$H$12="-",L139*1.05,IF('1'!$H$12="в кассу предприятия",L139*1.05,IF('1'!$H$12="ИП Водакова Т.Ю.",L139*1.075*1.05,"-")))</f>
        <v>874.65000000000009</v>
      </c>
      <c r="O139" s="56">
        <f>IF('1'!$H$12="-",L139,IF('1'!$H$12="в кассу предприятия",L139,IF('1'!$H$12="ИП Водакова Т.Ю.",L139*1.075,"-")))</f>
        <v>833</v>
      </c>
      <c r="P139" s="56">
        <v>0</v>
      </c>
      <c r="Q139" s="56">
        <v>0</v>
      </c>
      <c r="R139" s="52"/>
      <c r="S139" s="88" t="str">
        <f>IF('1'!$H$12="-","-      ₽",IF(R139&gt;=M139*20,O139*R139,(IF(R139&gt;=M139*10,O139*R139,IF(R139&gt;=M139*2,O139*R139,N139*R139)))))</f>
        <v>-      ₽</v>
      </c>
      <c r="T139" s="89"/>
      <c r="U139" s="89" t="s">
        <v>364</v>
      </c>
    </row>
    <row r="140" spans="1:21" s="54" customFormat="1">
      <c r="A140" s="2"/>
      <c r="B140" s="79" t="s">
        <v>449</v>
      </c>
      <c r="C140" s="80" t="s">
        <v>440</v>
      </c>
      <c r="D140" s="80" t="s">
        <v>441</v>
      </c>
      <c r="E140" s="80">
        <v>1</v>
      </c>
      <c r="F140" s="80">
        <v>15</v>
      </c>
      <c r="G140" s="80" t="s">
        <v>448</v>
      </c>
      <c r="H140" s="81" t="s">
        <v>65</v>
      </c>
      <c r="I140" s="82"/>
      <c r="J140" s="82" t="s">
        <v>375</v>
      </c>
      <c r="K140" s="82"/>
      <c r="L140" s="55">
        <v>1481</v>
      </c>
      <c r="M140" s="86">
        <v>5</v>
      </c>
      <c r="N140" s="56">
        <f>IF('1'!$H$12="-",L140*1.05,IF('1'!$H$12="в кассу предприятия",L140*1.05,IF('1'!$H$12="ИП Водакова Т.Ю.",L140*1.075*1.05,"-")))</f>
        <v>1555.05</v>
      </c>
      <c r="O140" s="56">
        <f>IF('1'!$H$12="-",L140,IF('1'!$H$12="в кассу предприятия",L140,IF('1'!$H$12="ИП Водакова Т.Ю.",L140*1.075,"-")))</f>
        <v>1481</v>
      </c>
      <c r="P140" s="56">
        <v>0</v>
      </c>
      <c r="Q140" s="56">
        <v>0</v>
      </c>
      <c r="R140" s="52"/>
      <c r="S140" s="88" t="str">
        <f>IF('1'!$H$12="-","-      ₽",IF(R140&gt;=M140*20,O140*R140,(IF(R140&gt;=M140*10,O140*R140,IF(R140&gt;=M140*2,O140*R140,N140*R140)))))</f>
        <v>-      ₽</v>
      </c>
      <c r="T140" s="89"/>
      <c r="U140" s="89" t="s">
        <v>364</v>
      </c>
    </row>
    <row r="141" spans="1:21" s="54" customFormat="1">
      <c r="A141" s="2"/>
      <c r="B141" s="79" t="s">
        <v>1552</v>
      </c>
      <c r="C141" s="80" t="s">
        <v>440</v>
      </c>
      <c r="D141" s="80" t="s">
        <v>441</v>
      </c>
      <c r="E141" s="80">
        <v>1</v>
      </c>
      <c r="F141" s="80">
        <v>18</v>
      </c>
      <c r="G141" s="80" t="s">
        <v>448</v>
      </c>
      <c r="H141" s="81" t="s">
        <v>373</v>
      </c>
      <c r="I141" s="82" t="s">
        <v>2085</v>
      </c>
      <c r="J141" s="82" t="s">
        <v>364</v>
      </c>
      <c r="K141" s="82" t="s">
        <v>364</v>
      </c>
      <c r="L141" s="55">
        <v>1843</v>
      </c>
      <c r="M141" s="86">
        <v>5</v>
      </c>
      <c r="N141" s="56">
        <f>IF('1'!$H$12="-",L141,IF('1'!$H$12="в кассу предприятия",L141,IF('1'!$H$12="ИП Водакова Т.Ю.",L141*1.075,"-")))</f>
        <v>1843</v>
      </c>
      <c r="O141" s="56">
        <f>IF('1'!$H$12="-",L141,IF('1'!$H$12="в кассу предприятия",L141,IF('1'!$H$12="ИП Водакова Т.Ю.",L141*1.075,"-")))</f>
        <v>1843</v>
      </c>
      <c r="P141" s="56">
        <v>0</v>
      </c>
      <c r="Q141" s="56">
        <v>0</v>
      </c>
      <c r="R141" s="52"/>
      <c r="S141" s="88" t="str">
        <f>IF('1'!$H$12="-","-      ₽",IF(R141&gt;=M141*20,O141*R141,(IF(R141&gt;=M141*10,O141*R141,IF(R141&gt;=M141*2,O141*R141,N141*R141)))))</f>
        <v>-      ₽</v>
      </c>
      <c r="T141" s="89" t="s">
        <v>43</v>
      </c>
      <c r="U141" s="89" t="s">
        <v>364</v>
      </c>
    </row>
    <row r="142" spans="1:21" s="54" customFormat="1">
      <c r="A142" s="2"/>
      <c r="B142" s="79" t="s">
        <v>450</v>
      </c>
      <c r="C142" s="80" t="s">
        <v>440</v>
      </c>
      <c r="D142" s="80" t="s">
        <v>441</v>
      </c>
      <c r="E142" s="80">
        <v>1</v>
      </c>
      <c r="F142" s="80">
        <v>11</v>
      </c>
      <c r="G142" s="80" t="s">
        <v>451</v>
      </c>
      <c r="H142" s="81" t="s">
        <v>64</v>
      </c>
      <c r="I142" s="82"/>
      <c r="J142" s="82" t="s">
        <v>380</v>
      </c>
      <c r="K142" s="82"/>
      <c r="L142" s="55">
        <v>1103</v>
      </c>
      <c r="M142" s="86">
        <v>6</v>
      </c>
      <c r="N142" s="56">
        <f>IF('1'!$H$12="-",L142*1.05,IF('1'!$H$12="в кассу предприятия",L142*1.05,IF('1'!$H$12="ИП Водакова Т.Ю.",L142*1.075*1.05,"-")))</f>
        <v>1158.1500000000001</v>
      </c>
      <c r="O142" s="56">
        <f>IF('1'!$H$12="-",L142,IF('1'!$H$12="в кассу предприятия",L142,IF('1'!$H$12="ИП Водакова Т.Ю.",L142*1.075,"-")))</f>
        <v>1103</v>
      </c>
      <c r="P142" s="56">
        <v>0</v>
      </c>
      <c r="Q142" s="56">
        <v>0</v>
      </c>
      <c r="R142" s="52"/>
      <c r="S142" s="88" t="str">
        <f>IF('1'!$H$12="-","-      ₽",IF(R142&gt;=M142*20,O142*R142,(IF(R142&gt;=M142*10,O142*R142,IF(R142&gt;=M142*2,O142*R142,N142*R142)))))</f>
        <v>-      ₽</v>
      </c>
      <c r="T142" s="89"/>
      <c r="U142" s="89" t="s">
        <v>364</v>
      </c>
    </row>
    <row r="143" spans="1:21" s="54" customFormat="1">
      <c r="A143" s="2"/>
      <c r="B143" s="79" t="s">
        <v>1553</v>
      </c>
      <c r="C143" s="80" t="s">
        <v>440</v>
      </c>
      <c r="D143" s="80" t="s">
        <v>441</v>
      </c>
      <c r="E143" s="80">
        <v>1</v>
      </c>
      <c r="F143" s="80">
        <v>18</v>
      </c>
      <c r="G143" s="80" t="s">
        <v>2086</v>
      </c>
      <c r="H143" s="81" t="s">
        <v>373</v>
      </c>
      <c r="I143" s="82" t="s">
        <v>380</v>
      </c>
      <c r="J143" s="82" t="s">
        <v>364</v>
      </c>
      <c r="K143" s="82" t="s">
        <v>364</v>
      </c>
      <c r="L143" s="55">
        <v>1843</v>
      </c>
      <c r="M143" s="86">
        <v>5</v>
      </c>
      <c r="N143" s="56">
        <f>IF('1'!$H$12="-",L143,IF('1'!$H$12="в кассу предприятия",L143,IF('1'!$H$12="ИП Водакова Т.Ю.",L143*1.075,"-")))</f>
        <v>1843</v>
      </c>
      <c r="O143" s="56">
        <f>IF('1'!$H$12="-",L143,IF('1'!$H$12="в кассу предприятия",L143,IF('1'!$H$12="ИП Водакова Т.Ю.",L143*1.075,"-")))</f>
        <v>1843</v>
      </c>
      <c r="P143" s="56">
        <v>0</v>
      </c>
      <c r="Q143" s="56">
        <v>0</v>
      </c>
      <c r="R143" s="52"/>
      <c r="S143" s="88" t="str">
        <f>IF('1'!$H$12="-","-      ₽",IF(R143&gt;=M143*20,O143*R143,(IF(R143&gt;=M143*10,O143*R143,IF(R143&gt;=M143*2,O143*R143,N143*R143)))))</f>
        <v>-      ₽</v>
      </c>
      <c r="T143" s="89" t="s">
        <v>43</v>
      </c>
      <c r="U143" s="89" t="s">
        <v>364</v>
      </c>
    </row>
    <row r="144" spans="1:21" s="54" customFormat="1">
      <c r="A144" s="2"/>
      <c r="B144" s="79" t="s">
        <v>1058</v>
      </c>
      <c r="C144" s="80" t="s">
        <v>452</v>
      </c>
      <c r="D144" s="80" t="s">
        <v>453</v>
      </c>
      <c r="E144" s="80">
        <v>1</v>
      </c>
      <c r="F144" s="80">
        <v>15</v>
      </c>
      <c r="G144" s="80" t="s">
        <v>454</v>
      </c>
      <c r="H144" s="81" t="s">
        <v>65</v>
      </c>
      <c r="I144" s="82" t="s">
        <v>375</v>
      </c>
      <c r="J144" s="82"/>
      <c r="K144" s="82"/>
      <c r="L144" s="55">
        <v>1814</v>
      </c>
      <c r="M144" s="86">
        <v>5</v>
      </c>
      <c r="N144" s="56">
        <f>IF('1'!$H$12="-",L144*1.05,IF('1'!$H$12="в кассу предприятия",L144*1.05,IF('1'!$H$12="ИП Водакова Т.Ю.",L144*1.075*1.05,"-")))</f>
        <v>1904.7</v>
      </c>
      <c r="O144" s="56">
        <f>IF('1'!$H$12="-",L144,IF('1'!$H$12="в кассу предприятия",L144,IF('1'!$H$12="ИП Водакова Т.Ю.",L144*1.075,"-")))</f>
        <v>1814</v>
      </c>
      <c r="P144" s="56">
        <v>0</v>
      </c>
      <c r="Q144" s="56">
        <v>0</v>
      </c>
      <c r="R144" s="52"/>
      <c r="S144" s="88" t="str">
        <f>IF('1'!$H$12="-","-      ₽",IF(R144&gt;=M144*20,O144*R144,(IF(R144&gt;=M144*10,O144*R144,IF(R144&gt;=M144*2,O144*R144,N144*R144)))))</f>
        <v>-      ₽</v>
      </c>
      <c r="T144" s="89"/>
      <c r="U144" s="89" t="s">
        <v>364</v>
      </c>
    </row>
    <row r="145" spans="1:21" s="54" customFormat="1">
      <c r="A145" s="2"/>
      <c r="B145" s="79" t="s">
        <v>455</v>
      </c>
      <c r="C145" s="80" t="s">
        <v>456</v>
      </c>
      <c r="D145" s="80" t="s">
        <v>453</v>
      </c>
      <c r="E145" s="80">
        <v>1</v>
      </c>
      <c r="F145" s="80">
        <v>5</v>
      </c>
      <c r="G145" s="80" t="s">
        <v>457</v>
      </c>
      <c r="H145" s="81" t="s">
        <v>78</v>
      </c>
      <c r="I145" s="82" t="s">
        <v>458</v>
      </c>
      <c r="J145" s="82"/>
      <c r="K145" s="82"/>
      <c r="L145" s="55">
        <v>540</v>
      </c>
      <c r="M145" s="86">
        <v>6</v>
      </c>
      <c r="N145" s="56">
        <f>IF('1'!$H$12="-",L145*1.05,IF('1'!$H$12="в кассу предприятия",L145*1.05,IF('1'!$H$12="ИП Водакова Т.Ю.",L145*1.075*1.05,"-")))</f>
        <v>567</v>
      </c>
      <c r="O145" s="56">
        <f>IF('1'!$H$12="-",L145,IF('1'!$H$12="в кассу предприятия",L145,IF('1'!$H$12="ИП Водакова Т.Ю.",L145*1.075,"-")))</f>
        <v>540</v>
      </c>
      <c r="P145" s="56">
        <v>0</v>
      </c>
      <c r="Q145" s="56">
        <v>0</v>
      </c>
      <c r="R145" s="52"/>
      <c r="S145" s="88" t="str">
        <f>IF('1'!$H$12="-","-      ₽",IF(R145&gt;=M145*20,O145*R145,(IF(R145&gt;=M145*10,O145*R145,IF(R145&gt;=M145*2,O145*R145,N145*R145)))))</f>
        <v>-      ₽</v>
      </c>
      <c r="T145" s="89"/>
      <c r="U145" s="89" t="s">
        <v>364</v>
      </c>
    </row>
    <row r="146" spans="1:21" s="54" customFormat="1">
      <c r="A146" s="2"/>
      <c r="B146" s="79" t="s">
        <v>459</v>
      </c>
      <c r="C146" s="80" t="s">
        <v>452</v>
      </c>
      <c r="D146" s="80" t="s">
        <v>453</v>
      </c>
      <c r="E146" s="80">
        <v>1</v>
      </c>
      <c r="F146" s="80">
        <v>26</v>
      </c>
      <c r="G146" s="80" t="s">
        <v>457</v>
      </c>
      <c r="H146" s="81" t="s">
        <v>360</v>
      </c>
      <c r="I146" s="82" t="s">
        <v>291</v>
      </c>
      <c r="J146" s="82"/>
      <c r="K146" s="82"/>
      <c r="L146" s="55">
        <v>3384</v>
      </c>
      <c r="M146" s="86">
        <v>2</v>
      </c>
      <c r="N146" s="56">
        <f>IF('1'!$H$12="-",L146*1.05,IF('1'!$H$12="в кассу предприятия",L146*1.05,IF('1'!$H$12="ИП Водакова Т.Ю.",L146*1.075*1.05,"-")))</f>
        <v>3553.2000000000003</v>
      </c>
      <c r="O146" s="56">
        <f>IF('1'!$H$12="-",L146,IF('1'!$H$12="в кассу предприятия",L146,IF('1'!$H$12="ИП Водакова Т.Ю.",L146*1.075,"-")))</f>
        <v>3384</v>
      </c>
      <c r="P146" s="56">
        <v>0</v>
      </c>
      <c r="Q146" s="56">
        <v>0</v>
      </c>
      <c r="R146" s="52"/>
      <c r="S146" s="88" t="str">
        <f>IF('1'!$H$12="-","-      ₽",IF(R146&gt;=M146*20,O146*R146,(IF(R146&gt;=M146*10,O146*R146,IF(R146&gt;=M146*2,O146*R146,N146*R146)))))</f>
        <v>-      ₽</v>
      </c>
      <c r="T146" s="89"/>
      <c r="U146" s="89" t="s">
        <v>364</v>
      </c>
    </row>
    <row r="147" spans="1:21" s="54" customFormat="1">
      <c r="A147" s="2"/>
      <c r="B147" s="79" t="s">
        <v>1059</v>
      </c>
      <c r="C147" s="80" t="s">
        <v>456</v>
      </c>
      <c r="D147" s="80" t="s">
        <v>453</v>
      </c>
      <c r="E147" s="80">
        <v>1</v>
      </c>
      <c r="F147" s="80">
        <v>8</v>
      </c>
      <c r="G147" s="80" t="s">
        <v>1364</v>
      </c>
      <c r="H147" s="81" t="s">
        <v>281</v>
      </c>
      <c r="I147" s="82" t="s">
        <v>1358</v>
      </c>
      <c r="J147" s="82"/>
      <c r="K147" s="82"/>
      <c r="L147" s="55">
        <v>833</v>
      </c>
      <c r="M147" s="86">
        <v>6</v>
      </c>
      <c r="N147" s="56">
        <f>IF('1'!$H$12="-",L147*1.05,IF('1'!$H$12="в кассу предприятия",L147*1.05,IF('1'!$H$12="ИП Водакова Т.Ю.",L147*1.075*1.05,"-")))</f>
        <v>874.65000000000009</v>
      </c>
      <c r="O147" s="56">
        <f>IF('1'!$H$12="-",L147,IF('1'!$H$12="в кассу предприятия",L147,IF('1'!$H$12="ИП Водакова Т.Ю.",L147*1.075,"-")))</f>
        <v>833</v>
      </c>
      <c r="P147" s="56">
        <v>0</v>
      </c>
      <c r="Q147" s="56">
        <v>0</v>
      </c>
      <c r="R147" s="52"/>
      <c r="S147" s="88" t="str">
        <f>IF('1'!$H$12="-","-      ₽",IF(R147&gt;=M147*20,O147*R147,(IF(R147&gt;=M147*10,O147*R147,IF(R147&gt;=M147*2,O147*R147,N147*R147)))))</f>
        <v>-      ₽</v>
      </c>
      <c r="T147" s="89"/>
      <c r="U147" s="89" t="s">
        <v>364</v>
      </c>
    </row>
    <row r="148" spans="1:21" s="54" customFormat="1">
      <c r="A148" s="2"/>
      <c r="B148" s="79" t="s">
        <v>1060</v>
      </c>
      <c r="C148" s="80" t="s">
        <v>452</v>
      </c>
      <c r="D148" s="80" t="s">
        <v>453</v>
      </c>
      <c r="E148" s="80">
        <v>1</v>
      </c>
      <c r="F148" s="80">
        <v>8</v>
      </c>
      <c r="G148" s="80" t="s">
        <v>460</v>
      </c>
      <c r="H148" s="81" t="s">
        <v>281</v>
      </c>
      <c r="I148" s="82" t="s">
        <v>1358</v>
      </c>
      <c r="J148" s="82"/>
      <c r="K148" s="82"/>
      <c r="L148" s="55">
        <v>887</v>
      </c>
      <c r="M148" s="86">
        <v>6</v>
      </c>
      <c r="N148" s="56">
        <f>IF('1'!$H$12="-",L148*1.05,IF('1'!$H$12="в кассу предприятия",L148*1.05,IF('1'!$H$12="ИП Водакова Т.Ю.",L148*1.075*1.05,"-")))</f>
        <v>931.35</v>
      </c>
      <c r="O148" s="56">
        <f>IF('1'!$H$12="-",L148,IF('1'!$H$12="в кассу предприятия",L148,IF('1'!$H$12="ИП Водакова Т.Ю.",L148*1.075,"-")))</f>
        <v>887</v>
      </c>
      <c r="P148" s="56">
        <v>0</v>
      </c>
      <c r="Q148" s="56">
        <v>0</v>
      </c>
      <c r="R148" s="52"/>
      <c r="S148" s="88" t="str">
        <f>IF('1'!$H$12="-","-      ₽",IF(R148&gt;=M148*20,O148*R148,(IF(R148&gt;=M148*10,O148*R148,IF(R148&gt;=M148*2,O148*R148,N148*R148)))))</f>
        <v>-      ₽</v>
      </c>
      <c r="T148" s="89"/>
      <c r="U148" s="89" t="s">
        <v>364</v>
      </c>
    </row>
    <row r="149" spans="1:21" s="54" customFormat="1">
      <c r="A149" s="2"/>
      <c r="B149" s="79" t="s">
        <v>461</v>
      </c>
      <c r="C149" s="80" t="s">
        <v>456</v>
      </c>
      <c r="D149" s="80" t="s">
        <v>453</v>
      </c>
      <c r="E149" s="80">
        <v>1</v>
      </c>
      <c r="F149" s="80">
        <v>8</v>
      </c>
      <c r="G149" s="80" t="s">
        <v>460</v>
      </c>
      <c r="H149" s="81" t="s">
        <v>281</v>
      </c>
      <c r="I149" s="82" t="s">
        <v>380</v>
      </c>
      <c r="J149" s="82"/>
      <c r="K149" s="82"/>
      <c r="L149" s="55">
        <v>887</v>
      </c>
      <c r="M149" s="86">
        <v>6</v>
      </c>
      <c r="N149" s="56">
        <f>IF('1'!$H$12="-",L149*1.05,IF('1'!$H$12="в кассу предприятия",L149*1.05,IF('1'!$H$12="ИП Водакова Т.Ю.",L149*1.075*1.05,"-")))</f>
        <v>931.35</v>
      </c>
      <c r="O149" s="56">
        <f>IF('1'!$H$12="-",L149,IF('1'!$H$12="в кассу предприятия",L149,IF('1'!$H$12="ИП Водакова Т.Ю.",L149*1.075,"-")))</f>
        <v>887</v>
      </c>
      <c r="P149" s="56">
        <f>IF('1'!$H$12="-",L149*0.97,IF('1'!$H$12="в кассу предприятия",L149*0.97,IF('1'!$H$12="ИП Водакова Т.Ю.",L149*1.075*0.97,"-")))</f>
        <v>860.39</v>
      </c>
      <c r="Q149" s="56">
        <v>0</v>
      </c>
      <c r="R149" s="52"/>
      <c r="S149" s="88" t="str">
        <f>IF('1'!$H$12="-","-      ₽",IF(R149&gt;=M149*20,P149*R149,(IF(R149&gt;=M149*10,P149*R149,IF(R149&gt;=M149*2,O149*R149,N149*R149)))))</f>
        <v>-      ₽</v>
      </c>
      <c r="T149" s="89"/>
      <c r="U149" s="89" t="s">
        <v>2392</v>
      </c>
    </row>
    <row r="150" spans="1:21" s="54" customFormat="1">
      <c r="A150" s="2"/>
      <c r="B150" s="79" t="s">
        <v>1554</v>
      </c>
      <c r="C150" s="80" t="s">
        <v>452</v>
      </c>
      <c r="D150" s="80" t="s">
        <v>453</v>
      </c>
      <c r="E150" s="80">
        <v>1</v>
      </c>
      <c r="F150" s="80">
        <v>15</v>
      </c>
      <c r="G150" s="80" t="s">
        <v>460</v>
      </c>
      <c r="H150" s="81" t="s">
        <v>65</v>
      </c>
      <c r="I150" s="82"/>
      <c r="J150" s="82" t="s">
        <v>385</v>
      </c>
      <c r="K150" s="82"/>
      <c r="L150" s="55">
        <v>1595</v>
      </c>
      <c r="M150" s="86">
        <v>5</v>
      </c>
      <c r="N150" s="56">
        <f>IF('1'!$H$12="-",L150,IF('1'!$H$12="в кассу предприятия",L150,IF('1'!$H$12="ИП Водакова Т.Ю.",L150*1.075,"-")))</f>
        <v>1595</v>
      </c>
      <c r="O150" s="56">
        <f>IF('1'!$H$12="-",L150,IF('1'!$H$12="в кассу предприятия",L150,IF('1'!$H$12="ИП Водакова Т.Ю.",L150*1.075,"-")))</f>
        <v>1595</v>
      </c>
      <c r="P150" s="56">
        <v>0</v>
      </c>
      <c r="Q150" s="56">
        <v>0</v>
      </c>
      <c r="R150" s="52"/>
      <c r="S150" s="88" t="str">
        <f>IF('1'!$H$12="-","-      ₽",IF(R150&gt;=M150*20,O150*R150,(IF(R150&gt;=M150*10,O150*R150,IF(R150&gt;=M150*2,O150*R150,N150*R150)))))</f>
        <v>-      ₽</v>
      </c>
      <c r="T150" s="89" t="s">
        <v>43</v>
      </c>
      <c r="U150" s="89" t="s">
        <v>364</v>
      </c>
    </row>
    <row r="151" spans="1:21" s="54" customFormat="1">
      <c r="A151" s="2"/>
      <c r="B151" s="79" t="s">
        <v>462</v>
      </c>
      <c r="C151" s="80" t="s">
        <v>452</v>
      </c>
      <c r="D151" s="80" t="s">
        <v>453</v>
      </c>
      <c r="E151" s="80">
        <v>1</v>
      </c>
      <c r="F151" s="80">
        <v>11</v>
      </c>
      <c r="G151" s="80" t="s">
        <v>463</v>
      </c>
      <c r="H151" s="81" t="s">
        <v>64</v>
      </c>
      <c r="I151" s="82" t="s">
        <v>375</v>
      </c>
      <c r="J151" s="82"/>
      <c r="K151" s="82"/>
      <c r="L151" s="55">
        <v>932</v>
      </c>
      <c r="M151" s="86">
        <v>6</v>
      </c>
      <c r="N151" s="56">
        <f>IF('1'!$H$12="-",L151*1.05,IF('1'!$H$12="в кассу предприятия",L151*1.05,IF('1'!$H$12="ИП Водакова Т.Ю.",L151*1.075*1.05,"-")))</f>
        <v>978.6</v>
      </c>
      <c r="O151" s="56">
        <f>IF('1'!$H$12="-",L151,IF('1'!$H$12="в кассу предприятия",L151,IF('1'!$H$12="ИП Водакова Т.Ю.",L151*1.075,"-")))</f>
        <v>932</v>
      </c>
      <c r="P151" s="56">
        <v>0</v>
      </c>
      <c r="Q151" s="56">
        <v>0</v>
      </c>
      <c r="R151" s="52"/>
      <c r="S151" s="88" t="str">
        <f>IF('1'!$H$12="-","-      ₽",IF(R151&gt;=M151*20,O151*R151,(IF(R151&gt;=M151*10,O151*R151,IF(R151&gt;=M151*2,O151*R151,N151*R151)))))</f>
        <v>-      ₽</v>
      </c>
      <c r="T151" s="89"/>
      <c r="U151" s="89" t="s">
        <v>364</v>
      </c>
    </row>
    <row r="152" spans="1:21" s="54" customFormat="1">
      <c r="A152" s="2"/>
      <c r="B152" s="79" t="s">
        <v>1555</v>
      </c>
      <c r="C152" s="80" t="s">
        <v>1916</v>
      </c>
      <c r="D152" s="80" t="s">
        <v>1917</v>
      </c>
      <c r="E152" s="80">
        <v>1</v>
      </c>
      <c r="F152" s="80">
        <v>18</v>
      </c>
      <c r="G152" s="80" t="s">
        <v>2087</v>
      </c>
      <c r="H152" s="81" t="s">
        <v>373</v>
      </c>
      <c r="I152" s="82" t="s">
        <v>363</v>
      </c>
      <c r="J152" s="82"/>
      <c r="K152" s="82"/>
      <c r="L152" s="55">
        <v>2331</v>
      </c>
      <c r="M152" s="86">
        <v>5</v>
      </c>
      <c r="N152" s="56">
        <f>IF('1'!$H$12="-",L152*1.05,IF('1'!$H$12="в кассу предприятия",L152*1.05,IF('1'!$H$12="ИП Водакова Т.Ю.",L152*1.075*1.05,"-")))</f>
        <v>2447.5500000000002</v>
      </c>
      <c r="O152" s="56">
        <f>IF('1'!$H$12="-",L152,IF('1'!$H$12="в кассу предприятия",L152,IF('1'!$H$12="ИП Водакова Т.Ю.",L152*1.075,"-")))</f>
        <v>2331</v>
      </c>
      <c r="P152" s="56">
        <v>0</v>
      </c>
      <c r="Q152" s="56">
        <v>0</v>
      </c>
      <c r="R152" s="52"/>
      <c r="S152" s="88" t="str">
        <f>IF('1'!$H$12="-","-      ₽",IF(R152&gt;=M152*20,O152*R152,(IF(R152&gt;=M152*10,O152*R152,IF(R152&gt;=M152*2,O152*R152,N152*R152)))))</f>
        <v>-      ₽</v>
      </c>
      <c r="T152" s="89"/>
      <c r="U152" s="89" t="s">
        <v>364</v>
      </c>
    </row>
    <row r="153" spans="1:21" s="54" customFormat="1" hidden="1">
      <c r="A153" s="2"/>
      <c r="B153" s="97" t="s">
        <v>1061</v>
      </c>
      <c r="C153" s="98" t="s">
        <v>465</v>
      </c>
      <c r="D153" s="98" t="s">
        <v>464</v>
      </c>
      <c r="E153" s="80">
        <v>1</v>
      </c>
      <c r="F153" s="80">
        <v>18</v>
      </c>
      <c r="G153" s="98" t="s">
        <v>466</v>
      </c>
      <c r="H153" s="99" t="s">
        <v>373</v>
      </c>
      <c r="I153" s="100" t="s">
        <v>374</v>
      </c>
      <c r="J153" s="100" t="s">
        <v>364</v>
      </c>
      <c r="K153" s="100" t="s">
        <v>364</v>
      </c>
      <c r="L153" s="55">
        <v>2660</v>
      </c>
      <c r="M153" s="101">
        <v>5</v>
      </c>
      <c r="N153" s="102">
        <f>IF('1'!$H$12="-",L153*1.05,IF('1'!$H$12="в кассу предприятия",L153*1.05,IF('1'!$H$12="ИП Водакова Т.Ю.",L153*1.075*1.05,"-")))</f>
        <v>2793</v>
      </c>
      <c r="O153" s="102">
        <f>IF('1'!$H$12="-",L153,IF('1'!$H$12="в кассу предприятия",L153,IF('1'!$H$12="ИП Водакова Т.Ю.",L153*1.075,"-")))</f>
        <v>2660</v>
      </c>
      <c r="P153" s="102">
        <v>0</v>
      </c>
      <c r="Q153" s="102">
        <v>0</v>
      </c>
      <c r="R153" s="103"/>
      <c r="S153" s="104" t="str">
        <f>IF('1'!$H$12="-","-      ₽",IF(R153&gt;=M153*20,P153*R153,(IF(R153&gt;=M153*10,P153*R153,IF(R153&gt;=M153*2,O153*R153,N153*R153)))))</f>
        <v>-      ₽</v>
      </c>
      <c r="T153" s="89"/>
      <c r="U153" s="89" t="s">
        <v>364</v>
      </c>
    </row>
    <row r="154" spans="1:21" s="54" customFormat="1">
      <c r="A154" s="2"/>
      <c r="B154" s="79" t="s">
        <v>467</v>
      </c>
      <c r="C154" s="80" t="s">
        <v>465</v>
      </c>
      <c r="D154" s="80" t="s">
        <v>464</v>
      </c>
      <c r="E154" s="80">
        <v>1</v>
      </c>
      <c r="F154" s="80">
        <v>11</v>
      </c>
      <c r="G154" s="80"/>
      <c r="H154" s="81" t="s">
        <v>64</v>
      </c>
      <c r="I154" s="82" t="s">
        <v>291</v>
      </c>
      <c r="J154" s="82"/>
      <c r="K154" s="82"/>
      <c r="L154" s="55">
        <v>1072</v>
      </c>
      <c r="M154" s="86">
        <v>6</v>
      </c>
      <c r="N154" s="56">
        <f>IF('1'!$H$12="-",L154*1.05,IF('1'!$H$12="в кассу предприятия",L154*1.05,IF('1'!$H$12="ИП Водакова Т.Ю.",L154*1.075*1.05,"-")))</f>
        <v>1125.6000000000001</v>
      </c>
      <c r="O154" s="56">
        <f>IF('1'!$H$12="-",L154,IF('1'!$H$12="в кассу предприятия",L154,IF('1'!$H$12="ИП Водакова Т.Ю.",L154*1.075,"-")))</f>
        <v>1072</v>
      </c>
      <c r="P154" s="56">
        <v>0</v>
      </c>
      <c r="Q154" s="56">
        <v>0</v>
      </c>
      <c r="R154" s="52"/>
      <c r="S154" s="88" t="str">
        <f>IF('1'!$H$12="-","-      ₽",IF(R154&gt;=M154*20,O154*R154,(IF(R154&gt;=M154*10,O154*R154,IF(R154&gt;=M154*2,O154*R154,N154*R154)))))</f>
        <v>-      ₽</v>
      </c>
      <c r="T154" s="89"/>
      <c r="U154" s="89" t="s">
        <v>364</v>
      </c>
    </row>
    <row r="155" spans="1:21" s="54" customFormat="1">
      <c r="A155" s="2"/>
      <c r="B155" s="79" t="s">
        <v>1062</v>
      </c>
      <c r="C155" s="80" t="s">
        <v>465</v>
      </c>
      <c r="D155" s="80" t="s">
        <v>464</v>
      </c>
      <c r="E155" s="80">
        <v>1</v>
      </c>
      <c r="F155" s="80">
        <v>18</v>
      </c>
      <c r="G155" s="80"/>
      <c r="H155" s="81" t="s">
        <v>373</v>
      </c>
      <c r="I155" s="82" t="s">
        <v>1365</v>
      </c>
      <c r="J155" s="82"/>
      <c r="K155" s="82"/>
      <c r="L155" s="55">
        <v>1800</v>
      </c>
      <c r="M155" s="86">
        <v>5</v>
      </c>
      <c r="N155" s="56">
        <f>IF('1'!$H$12="-",L155*1.05,IF('1'!$H$12="в кассу предприятия",L155*1.05,IF('1'!$H$12="ИП Водакова Т.Ю.",L155*1.075*1.05,"-")))</f>
        <v>1890</v>
      </c>
      <c r="O155" s="56">
        <f>IF('1'!$H$12="-",L155,IF('1'!$H$12="в кассу предприятия",L155,IF('1'!$H$12="ИП Водакова Т.Ю.",L155*1.075,"-")))</f>
        <v>1800</v>
      </c>
      <c r="P155" s="56">
        <v>0</v>
      </c>
      <c r="Q155" s="56">
        <v>0</v>
      </c>
      <c r="R155" s="52"/>
      <c r="S155" s="88" t="str">
        <f>IF('1'!$H$12="-","-      ₽",IF(R155&gt;=M155*20,O155*R155,(IF(R155&gt;=M155*10,O155*R155,IF(R155&gt;=M155*2,O155*R155,N155*R155)))))</f>
        <v>-      ₽</v>
      </c>
      <c r="T155" s="89"/>
      <c r="U155" s="89" t="s">
        <v>364</v>
      </c>
    </row>
    <row r="156" spans="1:21" s="54" customFormat="1">
      <c r="A156" s="2"/>
      <c r="B156" s="79" t="s">
        <v>1556</v>
      </c>
      <c r="C156" s="80" t="s">
        <v>1918</v>
      </c>
      <c r="D156" s="80" t="s">
        <v>471</v>
      </c>
      <c r="E156" s="80">
        <v>1</v>
      </c>
      <c r="F156" s="80">
        <v>26</v>
      </c>
      <c r="G156" s="80" t="s">
        <v>2088</v>
      </c>
      <c r="H156" s="81" t="s">
        <v>360</v>
      </c>
      <c r="I156" s="82"/>
      <c r="J156" s="82"/>
      <c r="K156" s="82" t="s">
        <v>1360</v>
      </c>
      <c r="L156" s="55">
        <v>5382</v>
      </c>
      <c r="M156" s="86">
        <v>2</v>
      </c>
      <c r="N156" s="56">
        <f>IF('1'!$H$12="-",L156*1.05,IF('1'!$H$12="в кассу предприятия",L156*1.05,IF('1'!$H$12="ИП Водакова Т.Ю.",L156*1.075*1.05,"-")))</f>
        <v>5651.1</v>
      </c>
      <c r="O156" s="56">
        <f>IF('1'!$H$12="-",L156,IF('1'!$H$12="в кассу предприятия",L156,IF('1'!$H$12="ИП Водакова Т.Ю.",L156*1.075,"-")))</f>
        <v>5382</v>
      </c>
      <c r="P156" s="56">
        <v>0</v>
      </c>
      <c r="Q156" s="56">
        <v>0</v>
      </c>
      <c r="R156" s="52"/>
      <c r="S156" s="88" t="str">
        <f>IF('1'!$H$12="-","-      ₽",IF(R156&gt;=M156*20,O156*R156,(IF(R156&gt;=M156*10,O156*R156,IF(R156&gt;=M156*2,O156*R156,N156*R156)))))</f>
        <v>-      ₽</v>
      </c>
      <c r="T156" s="89"/>
      <c r="U156" s="89" t="s">
        <v>364</v>
      </c>
    </row>
    <row r="157" spans="1:21" s="54" customFormat="1">
      <c r="A157" s="2"/>
      <c r="B157" s="79" t="s">
        <v>469</v>
      </c>
      <c r="C157" s="80" t="s">
        <v>470</v>
      </c>
      <c r="D157" s="80" t="s">
        <v>471</v>
      </c>
      <c r="E157" s="80">
        <v>1</v>
      </c>
      <c r="F157" s="80">
        <v>11</v>
      </c>
      <c r="G157" s="80" t="s">
        <v>472</v>
      </c>
      <c r="H157" s="81" t="s">
        <v>64</v>
      </c>
      <c r="I157" s="82" t="s">
        <v>374</v>
      </c>
      <c r="J157" s="82" t="s">
        <v>364</v>
      </c>
      <c r="K157" s="82" t="s">
        <v>364</v>
      </c>
      <c r="L157" s="55">
        <v>1571</v>
      </c>
      <c r="M157" s="86">
        <v>6</v>
      </c>
      <c r="N157" s="56">
        <f>IF('1'!$H$12="-",L157*1.05,IF('1'!$H$12="в кассу предприятия",L157*1.05,IF('1'!$H$12="ИП Водакова Т.Ю.",L157*1.075*1.05,"-")))</f>
        <v>1649.5500000000002</v>
      </c>
      <c r="O157" s="56">
        <f>IF('1'!$H$12="-",L157,IF('1'!$H$12="в кассу предприятия",L157,IF('1'!$H$12="ИП Водакова Т.Ю.",L157*1.075,"-")))</f>
        <v>1571</v>
      </c>
      <c r="P157" s="56">
        <f>IF('1'!$H$12="-",L157*0.97,IF('1'!$H$12="в кассу предприятия",L157*0.97,IF('1'!$H$12="ИП Водакова Т.Ю.",L157*1.075*0.97,"-")))</f>
        <v>1523.87</v>
      </c>
      <c r="Q157" s="56">
        <f>IF('1'!$H$12="-",L157*0.95,IF('1'!$H$12="в кассу предприятия",L157*0.95,IF('1'!$H$12="ИП Водакова Т.Ю.",L157*1.075*0.95,"-")))</f>
        <v>1492.4499999999998</v>
      </c>
      <c r="R157" s="52"/>
      <c r="S157" s="88" t="str">
        <f>IF('1'!$H$12="-","-      ₽",IF(R157&gt;=M157*20,Q157*R157,(IF(R157&gt;=M157*10,P157*R157,IF(R157&gt;=M157*2,O157*R157,N157*R157)))))</f>
        <v>-      ₽</v>
      </c>
      <c r="T157" s="89"/>
      <c r="U157" s="89" t="s">
        <v>2393</v>
      </c>
    </row>
    <row r="158" spans="1:21" s="54" customFormat="1">
      <c r="A158" s="2"/>
      <c r="B158" s="79" t="s">
        <v>473</v>
      </c>
      <c r="C158" s="80" t="s">
        <v>470</v>
      </c>
      <c r="D158" s="80" t="s">
        <v>471</v>
      </c>
      <c r="E158" s="80">
        <v>1</v>
      </c>
      <c r="F158" s="80">
        <v>24</v>
      </c>
      <c r="G158" s="80" t="s">
        <v>472</v>
      </c>
      <c r="H158" s="81" t="s">
        <v>362</v>
      </c>
      <c r="I158" s="82" t="s">
        <v>474</v>
      </c>
      <c r="J158" s="82" t="s">
        <v>364</v>
      </c>
      <c r="K158" s="82" t="s">
        <v>364</v>
      </c>
      <c r="L158" s="55">
        <v>3461</v>
      </c>
      <c r="M158" s="86">
        <v>5</v>
      </c>
      <c r="N158" s="56">
        <f>IF('1'!$H$12="-",L158*1.05,IF('1'!$H$12="в кассу предприятия",L158*1.05,IF('1'!$H$12="ИП Водакова Т.Ю.",L158*1.075*1.05,"-")))</f>
        <v>3634.05</v>
      </c>
      <c r="O158" s="56">
        <f>IF('1'!$H$12="-",L158,IF('1'!$H$12="в кассу предприятия",L158,IF('1'!$H$12="ИП Водакова Т.Ю.",L158*1.075,"-")))</f>
        <v>3461</v>
      </c>
      <c r="P158" s="56">
        <f>IF('1'!$H$12="-",L158*0.97,IF('1'!$H$12="в кассу предприятия",L158*0.97,IF('1'!$H$12="ИП Водакова Т.Ю.",L158*1.075*0.97,"-")))</f>
        <v>3357.17</v>
      </c>
      <c r="Q158" s="56">
        <f>IF('1'!$H$12="-",L158*0.95,IF('1'!$H$12="в кассу предприятия",L158*0.95,IF('1'!$H$12="ИП Водакова Т.Ю.",L158*1.075*0.95,"-")))</f>
        <v>3287.95</v>
      </c>
      <c r="R158" s="52"/>
      <c r="S158" s="88" t="str">
        <f>IF('1'!$H$12="-","-      ₽",IF(R158&gt;=M158*20,Q158*R158,(IF(R158&gt;=M158*10,P158*R158,IF(R158&gt;=M158*2,O158*R158,N158*R158)))))</f>
        <v>-      ₽</v>
      </c>
      <c r="T158" s="89"/>
      <c r="U158" s="89" t="s">
        <v>2393</v>
      </c>
    </row>
    <row r="159" spans="1:21" s="54" customFormat="1">
      <c r="A159" s="2"/>
      <c r="B159" s="79" t="s">
        <v>1557</v>
      </c>
      <c r="C159" s="80" t="s">
        <v>470</v>
      </c>
      <c r="D159" s="80" t="s">
        <v>471</v>
      </c>
      <c r="E159" s="80">
        <v>1</v>
      </c>
      <c r="F159" s="80">
        <v>17</v>
      </c>
      <c r="G159" s="80" t="s">
        <v>2089</v>
      </c>
      <c r="H159" s="81" t="s">
        <v>527</v>
      </c>
      <c r="I159" s="82" t="s">
        <v>364</v>
      </c>
      <c r="J159" s="82" t="s">
        <v>1358</v>
      </c>
      <c r="K159" s="82" t="s">
        <v>2090</v>
      </c>
      <c r="L159" s="55">
        <v>3930</v>
      </c>
      <c r="M159" s="86">
        <v>5</v>
      </c>
      <c r="N159" s="56">
        <f>IF('1'!$H$12="-",L159,IF('1'!$H$12="в кассу предприятия",L159,IF('1'!$H$12="ИП Водакова Т.Ю.",L159*1.075,"-")))</f>
        <v>3930</v>
      </c>
      <c r="O159" s="56">
        <f>IF('1'!$H$12="-",L159,IF('1'!$H$12="в кассу предприятия",L159,IF('1'!$H$12="ИП Водакова Т.Ю.",L159*1.075,"-")))</f>
        <v>3930</v>
      </c>
      <c r="P159" s="56">
        <f>IF('1'!$H$12="-",L159*0.97,IF('1'!$H$12="в кассу предприятия",L159*0.97,IF('1'!$H$12="ИП Водакова Т.Ю.",L159*1.075*0.97,"-")))</f>
        <v>3812.1</v>
      </c>
      <c r="Q159" s="56">
        <v>0</v>
      </c>
      <c r="R159" s="52"/>
      <c r="S159" s="88" t="str">
        <f>IF('1'!$H$12="-","-      ₽",IF(R159&gt;=M159*20,P159*R159,(IF(R159&gt;=M159*10,P159*R159,IF(R159&gt;=M159*2,O159*R159,N159*R159)))))</f>
        <v>-      ₽</v>
      </c>
      <c r="T159" s="89" t="s">
        <v>2399</v>
      </c>
      <c r="U159" s="89" t="s">
        <v>2392</v>
      </c>
    </row>
    <row r="160" spans="1:21" s="54" customFormat="1">
      <c r="A160" s="2"/>
      <c r="B160" s="79" t="s">
        <v>475</v>
      </c>
      <c r="C160" s="80" t="s">
        <v>470</v>
      </c>
      <c r="D160" s="80" t="s">
        <v>471</v>
      </c>
      <c r="E160" s="80">
        <v>1</v>
      </c>
      <c r="F160" s="80">
        <v>24</v>
      </c>
      <c r="G160" s="80" t="s">
        <v>476</v>
      </c>
      <c r="H160" s="81" t="s">
        <v>362</v>
      </c>
      <c r="I160" s="82" t="s">
        <v>375</v>
      </c>
      <c r="J160" s="82" t="s">
        <v>364</v>
      </c>
      <c r="K160" s="82" t="s">
        <v>364</v>
      </c>
      <c r="L160" s="55">
        <v>3461</v>
      </c>
      <c r="M160" s="86">
        <v>5</v>
      </c>
      <c r="N160" s="56">
        <f>IF('1'!$H$12="-",L160*1.05,IF('1'!$H$12="в кассу предприятия",L160*1.05,IF('1'!$H$12="ИП Водакова Т.Ю.",L160*1.075*1.05,"-")))</f>
        <v>3634.05</v>
      </c>
      <c r="O160" s="56">
        <f>IF('1'!$H$12="-",L160,IF('1'!$H$12="в кассу предприятия",L160,IF('1'!$H$12="ИП Водакова Т.Ю.",L160*1.075,"-")))</f>
        <v>3461</v>
      </c>
      <c r="P160" s="56">
        <v>0</v>
      </c>
      <c r="Q160" s="56">
        <v>0</v>
      </c>
      <c r="R160" s="52"/>
      <c r="S160" s="88" t="str">
        <f>IF('1'!$H$12="-","-      ₽",IF(R160&gt;=M160*20,O160*R160,(IF(R160&gt;=M160*10,O160*R160,IF(R160&gt;=M160*2,O160*R160,N160*R160)))))</f>
        <v>-      ₽</v>
      </c>
      <c r="T160" s="89"/>
      <c r="U160" s="89" t="s">
        <v>364</v>
      </c>
    </row>
    <row r="161" spans="1:21" s="54" customFormat="1">
      <c r="A161" s="2"/>
      <c r="B161" s="79" t="s">
        <v>477</v>
      </c>
      <c r="C161" s="80" t="s">
        <v>470</v>
      </c>
      <c r="D161" s="80" t="s">
        <v>471</v>
      </c>
      <c r="E161" s="80">
        <v>1</v>
      </c>
      <c r="F161" s="80">
        <v>11</v>
      </c>
      <c r="G161" s="80" t="s">
        <v>478</v>
      </c>
      <c r="H161" s="81" t="s">
        <v>64</v>
      </c>
      <c r="I161" s="82" t="s">
        <v>374</v>
      </c>
      <c r="J161" s="82" t="s">
        <v>364</v>
      </c>
      <c r="K161" s="82" t="s">
        <v>364</v>
      </c>
      <c r="L161" s="55">
        <v>1571</v>
      </c>
      <c r="M161" s="86">
        <v>6</v>
      </c>
      <c r="N161" s="56">
        <f>IF('1'!$H$12="-",L161*1.05,IF('1'!$H$12="в кассу предприятия",L161*1.05,IF('1'!$H$12="ИП Водакова Т.Ю.",L161*1.075*1.05,"-")))</f>
        <v>1649.5500000000002</v>
      </c>
      <c r="O161" s="56">
        <f>IF('1'!$H$12="-",L161,IF('1'!$H$12="в кассу предприятия",L161,IF('1'!$H$12="ИП Водакова Т.Ю.",L161*1.075,"-")))</f>
        <v>1571</v>
      </c>
      <c r="P161" s="56">
        <v>0</v>
      </c>
      <c r="Q161" s="56">
        <v>0</v>
      </c>
      <c r="R161" s="52"/>
      <c r="S161" s="88" t="str">
        <f>IF('1'!$H$12="-","-      ₽",IF(R161&gt;=M161*20,O161*R161,(IF(R161&gt;=M161*10,O161*R161,IF(R161&gt;=M161*2,O161*R161,N161*R161)))))</f>
        <v>-      ₽</v>
      </c>
      <c r="T161" s="89"/>
      <c r="U161" s="89" t="s">
        <v>364</v>
      </c>
    </row>
    <row r="162" spans="1:21" s="54" customFormat="1">
      <c r="A162" s="2"/>
      <c r="B162" s="79" t="s">
        <v>479</v>
      </c>
      <c r="C162" s="80" t="s">
        <v>470</v>
      </c>
      <c r="D162" s="80" t="s">
        <v>471</v>
      </c>
      <c r="E162" s="80">
        <v>1</v>
      </c>
      <c r="F162" s="80">
        <v>24</v>
      </c>
      <c r="G162" s="80" t="s">
        <v>478</v>
      </c>
      <c r="H162" s="81" t="s">
        <v>362</v>
      </c>
      <c r="I162" s="82" t="s">
        <v>375</v>
      </c>
      <c r="J162" s="82"/>
      <c r="K162" s="82"/>
      <c r="L162" s="55">
        <v>5081</v>
      </c>
      <c r="M162" s="86">
        <v>5</v>
      </c>
      <c r="N162" s="56">
        <f>IF('1'!$H$12="-",L162*1.05,IF('1'!$H$12="в кассу предприятия",L162*1.05,IF('1'!$H$12="ИП Водакова Т.Ю.",L162*1.075*1.05,"-")))</f>
        <v>5335.05</v>
      </c>
      <c r="O162" s="56">
        <f>IF('1'!$H$12="-",L162,IF('1'!$H$12="в кассу предприятия",L162,IF('1'!$H$12="ИП Водакова Т.Ю.",L162*1.075,"-")))</f>
        <v>5081</v>
      </c>
      <c r="P162" s="56">
        <f>IF('1'!$H$12="-",L162*0.97,IF('1'!$H$12="в кассу предприятия",L162*0.97,IF('1'!$H$12="ИП Водакова Т.Ю.",L162*1.075*0.97,"-")))</f>
        <v>4928.57</v>
      </c>
      <c r="Q162" s="56">
        <v>0</v>
      </c>
      <c r="R162" s="52"/>
      <c r="S162" s="88" t="str">
        <f>IF('1'!$H$12="-","-      ₽",IF(R162&gt;=M162*20,P162*R162,(IF(R162&gt;=M162*10,P162*R162,IF(R162&gt;=M162*2,O162*R162,N162*R162)))))</f>
        <v>-      ₽</v>
      </c>
      <c r="T162" s="89"/>
      <c r="U162" s="89" t="s">
        <v>2392</v>
      </c>
    </row>
    <row r="163" spans="1:21" s="54" customFormat="1">
      <c r="A163" s="2"/>
      <c r="B163" s="79" t="s">
        <v>480</v>
      </c>
      <c r="C163" s="80" t="s">
        <v>470</v>
      </c>
      <c r="D163" s="80" t="s">
        <v>471</v>
      </c>
      <c r="E163" s="80">
        <v>1</v>
      </c>
      <c r="F163" s="80">
        <v>27</v>
      </c>
      <c r="G163" s="80" t="s">
        <v>478</v>
      </c>
      <c r="H163" s="81" t="s">
        <v>445</v>
      </c>
      <c r="I163" s="82" t="s">
        <v>355</v>
      </c>
      <c r="J163" s="82" t="s">
        <v>364</v>
      </c>
      <c r="K163" s="82" t="s">
        <v>364</v>
      </c>
      <c r="L163" s="55">
        <v>6098</v>
      </c>
      <c r="M163" s="86">
        <v>2</v>
      </c>
      <c r="N163" s="56">
        <f>IF('1'!$H$12="-",L163*1.05,IF('1'!$H$12="в кассу предприятия",L163*1.05,IF('1'!$H$12="ИП Водакова Т.Ю.",L163*1.075*1.05,"-")))</f>
        <v>6402.9000000000005</v>
      </c>
      <c r="O163" s="56">
        <f>IF('1'!$H$12="-",L163,IF('1'!$H$12="в кассу предприятия",L163,IF('1'!$H$12="ИП Водакова Т.Ю.",L163*1.075,"-")))</f>
        <v>6098</v>
      </c>
      <c r="P163" s="56">
        <f>IF('1'!$H$12="-",L163*0.97,IF('1'!$H$12="в кассу предприятия",L163*0.97,IF('1'!$H$12="ИП Водакова Т.Ю.",L163*1.075*0.97,"-")))</f>
        <v>5915.0599999999995</v>
      </c>
      <c r="Q163" s="56">
        <v>0</v>
      </c>
      <c r="R163" s="52"/>
      <c r="S163" s="88" t="str">
        <f>IF('1'!$H$12="-","-      ₽",IF(R163&gt;=M163*20,P163*R163,(IF(R163&gt;=M163*10,P163*R163,IF(R163&gt;=M163*2,O163*R163,N163*R163)))))</f>
        <v>-      ₽</v>
      </c>
      <c r="T163" s="89"/>
      <c r="U163" s="89" t="s">
        <v>2392</v>
      </c>
    </row>
    <row r="164" spans="1:21" s="54" customFormat="1">
      <c r="A164" s="2"/>
      <c r="B164" s="79" t="s">
        <v>481</v>
      </c>
      <c r="C164" s="80" t="s">
        <v>482</v>
      </c>
      <c r="D164" s="80" t="s">
        <v>483</v>
      </c>
      <c r="E164" s="80">
        <v>1</v>
      </c>
      <c r="F164" s="80">
        <v>6</v>
      </c>
      <c r="G164" s="80" t="s">
        <v>484</v>
      </c>
      <c r="H164" s="81" t="s">
        <v>85</v>
      </c>
      <c r="I164" s="82"/>
      <c r="J164" s="82"/>
      <c r="K164" s="82"/>
      <c r="L164" s="55">
        <v>990</v>
      </c>
      <c r="M164" s="86">
        <v>6</v>
      </c>
      <c r="N164" s="56">
        <f>IF('1'!$H$12="-",L164*1.05,IF('1'!$H$12="в кассу предприятия",L164*1.05,IF('1'!$H$12="ИП Водакова Т.Ю.",L164*1.075*1.05,"-")))</f>
        <v>1039.5</v>
      </c>
      <c r="O164" s="56">
        <f>IF('1'!$H$12="-",L164,IF('1'!$H$12="в кассу предприятия",L164,IF('1'!$H$12="ИП Водакова Т.Ю.",L164*1.075,"-")))</f>
        <v>990</v>
      </c>
      <c r="P164" s="56">
        <v>0</v>
      </c>
      <c r="Q164" s="56">
        <v>0</v>
      </c>
      <c r="R164" s="52"/>
      <c r="S164" s="88" t="str">
        <f>IF('1'!$H$12="-","-      ₽",IF(R164&gt;=M164*20,O164*R164,(IF(R164&gt;=M164*10,O164*R164,IF(R164&gt;=M164*2,O164*R164,N164*R164)))))</f>
        <v>-      ₽</v>
      </c>
      <c r="T164" s="89"/>
      <c r="U164" s="89" t="s">
        <v>364</v>
      </c>
    </row>
    <row r="165" spans="1:21" s="54" customFormat="1">
      <c r="A165" s="2"/>
      <c r="B165" s="79" t="s">
        <v>1558</v>
      </c>
      <c r="C165" s="80" t="s">
        <v>482</v>
      </c>
      <c r="D165" s="80" t="s">
        <v>483</v>
      </c>
      <c r="E165" s="80">
        <v>1</v>
      </c>
      <c r="F165" s="80">
        <v>18</v>
      </c>
      <c r="G165" s="80" t="s">
        <v>2091</v>
      </c>
      <c r="H165" s="81" t="s">
        <v>373</v>
      </c>
      <c r="I165" s="82" t="s">
        <v>2092</v>
      </c>
      <c r="J165" s="82" t="s">
        <v>364</v>
      </c>
      <c r="K165" s="82" t="s">
        <v>364</v>
      </c>
      <c r="L165" s="55">
        <v>3026</v>
      </c>
      <c r="M165" s="86">
        <v>5</v>
      </c>
      <c r="N165" s="56">
        <f>IF('1'!$H$12="-",L165,IF('1'!$H$12="в кассу предприятия",L165,IF('1'!$H$12="ИП Водакова Т.Ю.",L165*1.075,"-")))</f>
        <v>3026</v>
      </c>
      <c r="O165" s="56">
        <f>IF('1'!$H$12="-",L165,IF('1'!$H$12="в кассу предприятия",L165,IF('1'!$H$12="ИП Водакова Т.Ю.",L165*1.075,"-")))</f>
        <v>3026</v>
      </c>
      <c r="P165" s="56">
        <v>0</v>
      </c>
      <c r="Q165" s="56">
        <v>0</v>
      </c>
      <c r="R165" s="52"/>
      <c r="S165" s="88" t="str">
        <f>IF('1'!$H$12="-","-      ₽",IF(R165&gt;=M165*20,O165*R165,(IF(R165&gt;=M165*10,O165*R165,IF(R165&gt;=M165*2,O165*R165,N165*R165)))))</f>
        <v>-      ₽</v>
      </c>
      <c r="T165" s="89" t="s">
        <v>2399</v>
      </c>
      <c r="U165" s="89" t="s">
        <v>364</v>
      </c>
    </row>
    <row r="166" spans="1:21" s="54" customFormat="1">
      <c r="A166" s="2"/>
      <c r="B166" s="79" t="s">
        <v>1559</v>
      </c>
      <c r="C166" s="80" t="s">
        <v>482</v>
      </c>
      <c r="D166" s="80" t="s">
        <v>483</v>
      </c>
      <c r="E166" s="80">
        <v>1</v>
      </c>
      <c r="F166" s="80">
        <v>18</v>
      </c>
      <c r="G166" s="80" t="s">
        <v>2093</v>
      </c>
      <c r="H166" s="81" t="s">
        <v>373</v>
      </c>
      <c r="I166" s="82" t="s">
        <v>368</v>
      </c>
      <c r="J166" s="82" t="s">
        <v>368</v>
      </c>
      <c r="K166" s="82" t="s">
        <v>364</v>
      </c>
      <c r="L166" s="55">
        <v>3026</v>
      </c>
      <c r="M166" s="86">
        <v>5</v>
      </c>
      <c r="N166" s="56">
        <f>IF('1'!$H$12="-",L166,IF('1'!$H$12="в кассу предприятия",L166,IF('1'!$H$12="ИП Водакова Т.Ю.",L166*1.075,"-")))</f>
        <v>3026</v>
      </c>
      <c r="O166" s="56">
        <f>IF('1'!$H$12="-",L166,IF('1'!$H$12="в кассу предприятия",L166,IF('1'!$H$12="ИП Водакова Т.Ю.",L166*1.075,"-")))</f>
        <v>3026</v>
      </c>
      <c r="P166" s="56">
        <v>0</v>
      </c>
      <c r="Q166" s="56">
        <v>0</v>
      </c>
      <c r="R166" s="52"/>
      <c r="S166" s="88" t="str">
        <f>IF('1'!$H$12="-","-      ₽",IF(R166&gt;=M166*20,O166*R166,(IF(R166&gt;=M166*10,O166*R166,IF(R166&gt;=M166*2,O166*R166,N166*R166)))))</f>
        <v>-      ₽</v>
      </c>
      <c r="T166" s="89" t="s">
        <v>2399</v>
      </c>
      <c r="U166" s="89" t="s">
        <v>364</v>
      </c>
    </row>
    <row r="167" spans="1:21" s="54" customFormat="1">
      <c r="A167" s="2"/>
      <c r="B167" s="79" t="s">
        <v>1560</v>
      </c>
      <c r="C167" s="80" t="s">
        <v>482</v>
      </c>
      <c r="D167" s="80" t="s">
        <v>483</v>
      </c>
      <c r="E167" s="80">
        <v>1</v>
      </c>
      <c r="F167" s="80">
        <v>18</v>
      </c>
      <c r="G167" s="80" t="s">
        <v>2094</v>
      </c>
      <c r="H167" s="81" t="s">
        <v>373</v>
      </c>
      <c r="I167" s="82" t="s">
        <v>493</v>
      </c>
      <c r="J167" s="82" t="s">
        <v>364</v>
      </c>
      <c r="K167" s="82" t="s">
        <v>364</v>
      </c>
      <c r="L167" s="55">
        <v>3026</v>
      </c>
      <c r="M167" s="86">
        <v>5</v>
      </c>
      <c r="N167" s="56">
        <f>IF('1'!$H$12="-",L167,IF('1'!$H$12="в кассу предприятия",L167,IF('1'!$H$12="ИП Водакова Т.Ю.",L167*1.075,"-")))</f>
        <v>3026</v>
      </c>
      <c r="O167" s="56">
        <f>IF('1'!$H$12="-",L167,IF('1'!$H$12="в кассу предприятия",L167,IF('1'!$H$12="ИП Водакова Т.Ю.",L167*1.075,"-")))</f>
        <v>3026</v>
      </c>
      <c r="P167" s="56">
        <v>0</v>
      </c>
      <c r="Q167" s="56">
        <v>0</v>
      </c>
      <c r="R167" s="52"/>
      <c r="S167" s="88" t="str">
        <f>IF('1'!$H$12="-","-      ₽",IF(R167&gt;=M167*20,O167*R167,(IF(R167&gt;=M167*10,O167*R167,IF(R167&gt;=M167*2,O167*R167,N167*R167)))))</f>
        <v>-      ₽</v>
      </c>
      <c r="T167" s="89" t="s">
        <v>2399</v>
      </c>
      <c r="U167" s="89" t="s">
        <v>364</v>
      </c>
    </row>
    <row r="168" spans="1:21" s="54" customFormat="1">
      <c r="A168" s="2"/>
      <c r="B168" s="79" t="s">
        <v>1561</v>
      </c>
      <c r="C168" s="80" t="s">
        <v>482</v>
      </c>
      <c r="D168" s="80" t="s">
        <v>483</v>
      </c>
      <c r="E168" s="80">
        <v>1</v>
      </c>
      <c r="F168" s="80">
        <v>6</v>
      </c>
      <c r="G168" s="80" t="s">
        <v>2095</v>
      </c>
      <c r="H168" s="81" t="s">
        <v>85</v>
      </c>
      <c r="I168" s="82"/>
      <c r="J168" s="82"/>
      <c r="K168" s="82"/>
      <c r="L168" s="55">
        <v>959</v>
      </c>
      <c r="M168" s="86">
        <v>6</v>
      </c>
      <c r="N168" s="56">
        <f>IF('1'!$H$12="-",L168*1.05,IF('1'!$H$12="в кассу предприятия",L168*1.05,IF('1'!$H$12="ИП Водакова Т.Ю.",L168*1.075*1.05,"-")))</f>
        <v>1006.95</v>
      </c>
      <c r="O168" s="56">
        <f>IF('1'!$H$12="-",L168,IF('1'!$H$12="в кассу предприятия",L168,IF('1'!$H$12="ИП Водакова Т.Ю.",L168*1.075,"-")))</f>
        <v>959</v>
      </c>
      <c r="P168" s="56">
        <v>0</v>
      </c>
      <c r="Q168" s="56">
        <v>0</v>
      </c>
      <c r="R168" s="52"/>
      <c r="S168" s="88" t="str">
        <f>IF('1'!$H$12="-","-      ₽",IF(R168&gt;=M168*20,O168*R168,(IF(R168&gt;=M168*10,O168*R168,IF(R168&gt;=M168*2,O168*R168,N168*R168)))))</f>
        <v>-      ₽</v>
      </c>
      <c r="T168" s="89"/>
      <c r="U168" s="89" t="s">
        <v>364</v>
      </c>
    </row>
    <row r="169" spans="1:21" s="54" customFormat="1">
      <c r="A169" s="2"/>
      <c r="B169" s="79" t="s">
        <v>1562</v>
      </c>
      <c r="C169" s="80" t="s">
        <v>482</v>
      </c>
      <c r="D169" s="80" t="s">
        <v>483</v>
      </c>
      <c r="E169" s="80">
        <v>1</v>
      </c>
      <c r="F169" s="80">
        <v>18</v>
      </c>
      <c r="G169" s="80" t="s">
        <v>2096</v>
      </c>
      <c r="H169" s="81" t="s">
        <v>373</v>
      </c>
      <c r="I169" s="82" t="s">
        <v>364</v>
      </c>
      <c r="J169" s="82" t="s">
        <v>364</v>
      </c>
      <c r="K169" s="82" t="s">
        <v>2097</v>
      </c>
      <c r="L169" s="55">
        <v>4203</v>
      </c>
      <c r="M169" s="86">
        <v>5</v>
      </c>
      <c r="N169" s="56">
        <f>IF('1'!$H$12="-",L169,IF('1'!$H$12="в кассу предприятия",L169,IF('1'!$H$12="ИП Водакова Т.Ю.",L169*1.075,"-")))</f>
        <v>4203</v>
      </c>
      <c r="O169" s="56">
        <f>IF('1'!$H$12="-",L169,IF('1'!$H$12="в кассу предприятия",L169,IF('1'!$H$12="ИП Водакова Т.Ю.",L169*1.075,"-")))</f>
        <v>4203</v>
      </c>
      <c r="P169" s="56">
        <v>0</v>
      </c>
      <c r="Q169" s="56">
        <v>0</v>
      </c>
      <c r="R169" s="52"/>
      <c r="S169" s="88" t="str">
        <f>IF('1'!$H$12="-","-      ₽",IF(R169&gt;=M169*20,O169*R169,(IF(R169&gt;=M169*10,O169*R169,IF(R169&gt;=M169*2,O169*R169,N169*R169)))))</f>
        <v>-      ₽</v>
      </c>
      <c r="T169" s="89" t="s">
        <v>2399</v>
      </c>
      <c r="U169" s="89" t="s">
        <v>364</v>
      </c>
    </row>
    <row r="170" spans="1:21" s="54" customFormat="1">
      <c r="A170" s="2"/>
      <c r="B170" s="79" t="s">
        <v>1563</v>
      </c>
      <c r="C170" s="80" t="s">
        <v>486</v>
      </c>
      <c r="D170" s="80" t="s">
        <v>487</v>
      </c>
      <c r="E170" s="80">
        <v>1</v>
      </c>
      <c r="F170" s="80">
        <v>18</v>
      </c>
      <c r="G170" s="80" t="s">
        <v>2098</v>
      </c>
      <c r="H170" s="81" t="s">
        <v>373</v>
      </c>
      <c r="I170" s="82" t="s">
        <v>1358</v>
      </c>
      <c r="J170" s="82" t="s">
        <v>364</v>
      </c>
      <c r="K170" s="82" t="s">
        <v>364</v>
      </c>
      <c r="L170" s="55">
        <v>2915</v>
      </c>
      <c r="M170" s="86">
        <v>5</v>
      </c>
      <c r="N170" s="56">
        <f>IF('1'!$H$12="-",L170,IF('1'!$H$12="в кассу предприятия",L170,IF('1'!$H$12="ИП Водакова Т.Ю.",L170*1.075,"-")))</f>
        <v>2915</v>
      </c>
      <c r="O170" s="56">
        <f>IF('1'!$H$12="-",L170,IF('1'!$H$12="в кассу предприятия",L170,IF('1'!$H$12="ИП Водакова Т.Ю.",L170*1.075,"-")))</f>
        <v>2915</v>
      </c>
      <c r="P170" s="56">
        <v>0</v>
      </c>
      <c r="Q170" s="56">
        <v>0</v>
      </c>
      <c r="R170" s="52"/>
      <c r="S170" s="88" t="str">
        <f>IF('1'!$H$12="-","-      ₽",IF(R170&gt;=M170*20,O170*R170,(IF(R170&gt;=M170*10,O170*R170,IF(R170&gt;=M170*2,O170*R170,N170*R170)))))</f>
        <v>-      ₽</v>
      </c>
      <c r="T170" s="89" t="s">
        <v>43</v>
      </c>
      <c r="U170" s="89" t="s">
        <v>364</v>
      </c>
    </row>
    <row r="171" spans="1:21" s="54" customFormat="1">
      <c r="A171" s="2"/>
      <c r="B171" s="79" t="s">
        <v>1564</v>
      </c>
      <c r="C171" s="80" t="s">
        <v>486</v>
      </c>
      <c r="D171" s="80" t="s">
        <v>487</v>
      </c>
      <c r="E171" s="80">
        <v>1</v>
      </c>
      <c r="F171" s="80">
        <v>18</v>
      </c>
      <c r="G171" s="80" t="s">
        <v>2099</v>
      </c>
      <c r="H171" s="81" t="s">
        <v>373</v>
      </c>
      <c r="I171" s="82" t="s">
        <v>385</v>
      </c>
      <c r="J171" s="82" t="s">
        <v>364</v>
      </c>
      <c r="K171" s="82" t="s">
        <v>364</v>
      </c>
      <c r="L171" s="55">
        <v>2915</v>
      </c>
      <c r="M171" s="86">
        <v>5</v>
      </c>
      <c r="N171" s="56">
        <f>IF('1'!$H$12="-",L171,IF('1'!$H$12="в кассу предприятия",L171,IF('1'!$H$12="ИП Водакова Т.Ю.",L171*1.075,"-")))</f>
        <v>2915</v>
      </c>
      <c r="O171" s="56">
        <f>IF('1'!$H$12="-",L171,IF('1'!$H$12="в кассу предприятия",L171,IF('1'!$H$12="ИП Водакова Т.Ю.",L171*1.075,"-")))</f>
        <v>2915</v>
      </c>
      <c r="P171" s="56">
        <v>0</v>
      </c>
      <c r="Q171" s="56">
        <v>0</v>
      </c>
      <c r="R171" s="52"/>
      <c r="S171" s="88" t="str">
        <f>IF('1'!$H$12="-","-      ₽",IF(R171&gt;=M171*20,O171*R171,(IF(R171&gt;=M171*10,O171*R171,IF(R171&gt;=M171*2,O171*R171,N171*R171)))))</f>
        <v>-      ₽</v>
      </c>
      <c r="T171" s="89" t="s">
        <v>43</v>
      </c>
      <c r="U171" s="89" t="s">
        <v>364</v>
      </c>
    </row>
    <row r="172" spans="1:21" s="54" customFormat="1">
      <c r="A172" s="2"/>
      <c r="B172" s="79" t="s">
        <v>1565</v>
      </c>
      <c r="C172" s="80" t="s">
        <v>502</v>
      </c>
      <c r="D172" s="80" t="s">
        <v>487</v>
      </c>
      <c r="E172" s="80">
        <v>1</v>
      </c>
      <c r="F172" s="80">
        <v>8</v>
      </c>
      <c r="G172" s="80" t="s">
        <v>488</v>
      </c>
      <c r="H172" s="81" t="s">
        <v>281</v>
      </c>
      <c r="I172" s="82" t="s">
        <v>458</v>
      </c>
      <c r="J172" s="82" t="s">
        <v>458</v>
      </c>
      <c r="K172" s="82"/>
      <c r="L172" s="55">
        <v>2048</v>
      </c>
      <c r="M172" s="86">
        <v>6</v>
      </c>
      <c r="N172" s="56">
        <f>IF('1'!$H$12="-",L172*1.05,IF('1'!$H$12="в кассу предприятия",L172*1.05,IF('1'!$H$12="ИП Водакова Т.Ю.",L172*1.075*1.05,"-")))</f>
        <v>2150.4</v>
      </c>
      <c r="O172" s="56">
        <f>IF('1'!$H$12="-",L172,IF('1'!$H$12="в кассу предприятия",L172,IF('1'!$H$12="ИП Водакова Т.Ю.",L172*1.075,"-")))</f>
        <v>2048</v>
      </c>
      <c r="P172" s="56">
        <v>0</v>
      </c>
      <c r="Q172" s="56">
        <v>0</v>
      </c>
      <c r="R172" s="52"/>
      <c r="S172" s="88" t="str">
        <f>IF('1'!$H$12="-","-      ₽",IF(R172&gt;=M172*20,O172*R172,(IF(R172&gt;=M172*10,O172*R172,IF(R172&gt;=M172*2,O172*R172,N172*R172)))))</f>
        <v>-      ₽</v>
      </c>
      <c r="T172" s="89"/>
      <c r="U172" s="89" t="s">
        <v>364</v>
      </c>
    </row>
    <row r="173" spans="1:21" s="54" customFormat="1">
      <c r="A173" s="2"/>
      <c r="B173" s="79" t="s">
        <v>485</v>
      </c>
      <c r="C173" s="80" t="s">
        <v>486</v>
      </c>
      <c r="D173" s="80" t="s">
        <v>487</v>
      </c>
      <c r="E173" s="80">
        <v>1</v>
      </c>
      <c r="F173" s="80">
        <v>18</v>
      </c>
      <c r="G173" s="80" t="s">
        <v>488</v>
      </c>
      <c r="H173" s="81" t="s">
        <v>373</v>
      </c>
      <c r="I173" s="82" t="s">
        <v>374</v>
      </c>
      <c r="J173" s="82"/>
      <c r="K173" s="82"/>
      <c r="L173" s="55">
        <v>3191</v>
      </c>
      <c r="M173" s="86">
        <v>5</v>
      </c>
      <c r="N173" s="56">
        <f>IF('1'!$H$12="-",L173*1.05,IF('1'!$H$12="в кассу предприятия",L173*1.05,IF('1'!$H$12="ИП Водакова Т.Ю.",L173*1.075*1.05,"-")))</f>
        <v>3350.55</v>
      </c>
      <c r="O173" s="56">
        <f>IF('1'!$H$12="-",L173,IF('1'!$H$12="в кассу предприятия",L173,IF('1'!$H$12="ИП Водакова Т.Ю.",L173*1.075,"-")))</f>
        <v>3191</v>
      </c>
      <c r="P173" s="56">
        <v>0</v>
      </c>
      <c r="Q173" s="56">
        <v>0</v>
      </c>
      <c r="R173" s="52"/>
      <c r="S173" s="88" t="str">
        <f>IF('1'!$H$12="-","-      ₽",IF(R173&gt;=M173*20,O173*R173,(IF(R173&gt;=M173*10,O173*R173,IF(R173&gt;=M173*2,O173*R173,N173*R173)))))</f>
        <v>-      ₽</v>
      </c>
      <c r="T173" s="89"/>
      <c r="U173" s="89" t="s">
        <v>364</v>
      </c>
    </row>
    <row r="174" spans="1:21" s="54" customFormat="1">
      <c r="A174" s="2"/>
      <c r="B174" s="79" t="s">
        <v>1566</v>
      </c>
      <c r="C174" s="80" t="s">
        <v>486</v>
      </c>
      <c r="D174" s="80" t="s">
        <v>487</v>
      </c>
      <c r="E174" s="80">
        <v>1</v>
      </c>
      <c r="F174" s="80">
        <v>18</v>
      </c>
      <c r="G174" s="80" t="s">
        <v>488</v>
      </c>
      <c r="H174" s="81" t="s">
        <v>373</v>
      </c>
      <c r="I174" s="82" t="s">
        <v>385</v>
      </c>
      <c r="J174" s="82" t="s">
        <v>364</v>
      </c>
      <c r="K174" s="82" t="s">
        <v>364</v>
      </c>
      <c r="L174" s="55">
        <v>3461</v>
      </c>
      <c r="M174" s="86">
        <v>5</v>
      </c>
      <c r="N174" s="56">
        <f>IF('1'!$H$12="-",L174*1.05,IF('1'!$H$12="в кассу предприятия",L174*1.05,IF('1'!$H$12="ИП Водакова Т.Ю.",L174*1.075*1.05,"-")))</f>
        <v>3634.05</v>
      </c>
      <c r="O174" s="56">
        <f>IF('1'!$H$12="-",L174,IF('1'!$H$12="в кассу предприятия",L174,IF('1'!$H$12="ИП Водакова Т.Ю.",L174*1.075,"-")))</f>
        <v>3461</v>
      </c>
      <c r="P174" s="56">
        <v>0</v>
      </c>
      <c r="Q174" s="56">
        <v>0</v>
      </c>
      <c r="R174" s="52"/>
      <c r="S174" s="88" t="str">
        <f>IF('1'!$H$12="-","-      ₽",IF(R174&gt;=M174*20,O174*R174,(IF(R174&gt;=M174*10,O174*R174,IF(R174&gt;=M174*2,O174*R174,N174*R174)))))</f>
        <v>-      ₽</v>
      </c>
      <c r="T174" s="89"/>
      <c r="U174" s="89" t="s">
        <v>364</v>
      </c>
    </row>
    <row r="175" spans="1:21" s="54" customFormat="1">
      <c r="A175" s="2"/>
      <c r="B175" s="79" t="s">
        <v>1567</v>
      </c>
      <c r="C175" s="80" t="s">
        <v>486</v>
      </c>
      <c r="D175" s="80" t="s">
        <v>487</v>
      </c>
      <c r="E175" s="80">
        <v>1</v>
      </c>
      <c r="F175" s="80">
        <v>18</v>
      </c>
      <c r="G175" s="80" t="s">
        <v>2100</v>
      </c>
      <c r="H175" s="81" t="s">
        <v>373</v>
      </c>
      <c r="I175" s="82" t="s">
        <v>385</v>
      </c>
      <c r="J175" s="82" t="s">
        <v>385</v>
      </c>
      <c r="K175" s="82"/>
      <c r="L175" s="55">
        <v>2624</v>
      </c>
      <c r="M175" s="86">
        <v>5</v>
      </c>
      <c r="N175" s="56">
        <f>IF('1'!$H$12="-",L175*1.05,IF('1'!$H$12="в кассу предприятия",L175*1.05,IF('1'!$H$12="ИП Водакова Т.Ю.",L175*1.075*1.05,"-")))</f>
        <v>2755.2000000000003</v>
      </c>
      <c r="O175" s="56">
        <f>IF('1'!$H$12="-",L175,IF('1'!$H$12="в кассу предприятия",L175,IF('1'!$H$12="ИП Водакова Т.Ю.",L175*1.075,"-")))</f>
        <v>2624</v>
      </c>
      <c r="P175" s="56">
        <v>0</v>
      </c>
      <c r="Q175" s="56">
        <v>0</v>
      </c>
      <c r="R175" s="52"/>
      <c r="S175" s="88" t="str">
        <f>IF('1'!$H$12="-","-      ₽",IF(R175&gt;=M175*20,O175*R175,(IF(R175&gt;=M175*10,O175*R175,IF(R175&gt;=M175*2,O175*R175,N175*R175)))))</f>
        <v>-      ₽</v>
      </c>
      <c r="T175" s="89"/>
      <c r="U175" s="89" t="s">
        <v>364</v>
      </c>
    </row>
    <row r="176" spans="1:21" s="54" customFormat="1">
      <c r="A176" s="2"/>
      <c r="B176" s="79" t="s">
        <v>1063</v>
      </c>
      <c r="C176" s="80" t="s">
        <v>486</v>
      </c>
      <c r="D176" s="80" t="s">
        <v>487</v>
      </c>
      <c r="E176" s="80">
        <v>1</v>
      </c>
      <c r="F176" s="80">
        <v>11</v>
      </c>
      <c r="G176" s="80" t="s">
        <v>1366</v>
      </c>
      <c r="H176" s="81" t="s">
        <v>64</v>
      </c>
      <c r="I176" s="82" t="s">
        <v>374</v>
      </c>
      <c r="J176" s="82" t="s">
        <v>364</v>
      </c>
      <c r="K176" s="82" t="s">
        <v>364</v>
      </c>
      <c r="L176" s="55">
        <v>2048</v>
      </c>
      <c r="M176" s="86">
        <v>6</v>
      </c>
      <c r="N176" s="56">
        <f>IF('1'!$H$12="-",L176*1.05,IF('1'!$H$12="в кассу предприятия",L176*1.05,IF('1'!$H$12="ИП Водакова Т.Ю.",L176*1.075*1.05,"-")))</f>
        <v>2150.4</v>
      </c>
      <c r="O176" s="56">
        <f>IF('1'!$H$12="-",L176,IF('1'!$H$12="в кассу предприятия",L176,IF('1'!$H$12="ИП Водакова Т.Ю.",L176*1.075,"-")))</f>
        <v>2048</v>
      </c>
      <c r="P176" s="56">
        <v>0</v>
      </c>
      <c r="Q176" s="56">
        <v>0</v>
      </c>
      <c r="R176" s="52"/>
      <c r="S176" s="88" t="str">
        <f>IF('1'!$H$12="-","-      ₽",IF(R176&gt;=M176*20,P176*R176,(IF(R176&gt;=M176*10,P176*R176,IF(R176&gt;=M176*2,O176*R176,N176*R176)))))</f>
        <v>-      ₽</v>
      </c>
      <c r="T176" s="89"/>
      <c r="U176" s="89" t="s">
        <v>364</v>
      </c>
    </row>
    <row r="177" spans="1:21" s="54" customFormat="1">
      <c r="A177" s="2"/>
      <c r="B177" s="79" t="s">
        <v>1568</v>
      </c>
      <c r="C177" s="80" t="s">
        <v>486</v>
      </c>
      <c r="D177" s="80" t="s">
        <v>487</v>
      </c>
      <c r="E177" s="80">
        <v>1</v>
      </c>
      <c r="F177" s="80">
        <v>18</v>
      </c>
      <c r="G177" s="80" t="s">
        <v>490</v>
      </c>
      <c r="H177" s="81" t="s">
        <v>373</v>
      </c>
      <c r="I177" s="82" t="s">
        <v>2092</v>
      </c>
      <c r="J177" s="82" t="s">
        <v>364</v>
      </c>
      <c r="K177" s="82" t="s">
        <v>364</v>
      </c>
      <c r="L177" s="55">
        <v>2624</v>
      </c>
      <c r="M177" s="86">
        <v>5</v>
      </c>
      <c r="N177" s="56">
        <f>IF('1'!$H$12="-",L177*1.05,IF('1'!$H$12="в кассу предприятия",L177*1.05,IF('1'!$H$12="ИП Водакова Т.Ю.",L177*1.075*1.05,"-")))</f>
        <v>2755.2000000000003</v>
      </c>
      <c r="O177" s="56">
        <f>IF('1'!$H$12="-",L177,IF('1'!$H$12="в кассу предприятия",L177,IF('1'!$H$12="ИП Водакова Т.Ю.",L177*1.075,"-")))</f>
        <v>2624</v>
      </c>
      <c r="P177" s="56">
        <v>0</v>
      </c>
      <c r="Q177" s="56">
        <v>0</v>
      </c>
      <c r="R177" s="52"/>
      <c r="S177" s="88" t="str">
        <f>IF('1'!$H$12="-","-      ₽",IF(R177&gt;=M177*20,P177*R177,(IF(R177&gt;=M177*10,P177*R177,IF(R177&gt;=M177*2,O177*R177,N177*R177)))))</f>
        <v>-      ₽</v>
      </c>
      <c r="T177" s="89"/>
      <c r="U177" s="89" t="s">
        <v>364</v>
      </c>
    </row>
    <row r="178" spans="1:21" s="54" customFormat="1">
      <c r="A178" s="2"/>
      <c r="B178" s="79" t="s">
        <v>489</v>
      </c>
      <c r="C178" s="80" t="s">
        <v>486</v>
      </c>
      <c r="D178" s="80" t="s">
        <v>487</v>
      </c>
      <c r="E178" s="80">
        <v>1</v>
      </c>
      <c r="F178" s="80">
        <v>24</v>
      </c>
      <c r="G178" s="80" t="s">
        <v>490</v>
      </c>
      <c r="H178" s="81" t="s">
        <v>362</v>
      </c>
      <c r="I178" s="82" t="s">
        <v>363</v>
      </c>
      <c r="J178" s="82" t="s">
        <v>364</v>
      </c>
      <c r="K178" s="82" t="s">
        <v>364</v>
      </c>
      <c r="L178" s="55">
        <v>3868</v>
      </c>
      <c r="M178" s="86">
        <v>5</v>
      </c>
      <c r="N178" s="56">
        <f>IF('1'!$H$12="-",L178*1.05,IF('1'!$H$12="в кассу предприятия",L178*1.05,IF('1'!$H$12="ИП Водакова Т.Ю.",L178*1.075*1.05,"-")))</f>
        <v>4061.4</v>
      </c>
      <c r="O178" s="56">
        <f>IF('1'!$H$12="-",L178,IF('1'!$H$12="в кассу предприятия",L178,IF('1'!$H$12="ИП Водакова Т.Ю.",L178*1.075,"-")))</f>
        <v>3868</v>
      </c>
      <c r="P178" s="56">
        <v>0</v>
      </c>
      <c r="Q178" s="56">
        <v>0</v>
      </c>
      <c r="R178" s="52"/>
      <c r="S178" s="88" t="str">
        <f>IF('1'!$H$12="-","-      ₽",IF(R178&gt;=M178*20,O178*R178,(IF(R178&gt;=M178*10,O178*R178,IF(R178&gt;=M178*2,O178*R178,N178*R178)))))</f>
        <v>-      ₽</v>
      </c>
      <c r="T178" s="89"/>
      <c r="U178" s="89" t="s">
        <v>364</v>
      </c>
    </row>
    <row r="179" spans="1:21" s="54" customFormat="1">
      <c r="A179" s="2"/>
      <c r="B179" s="79" t="s">
        <v>1569</v>
      </c>
      <c r="C179" s="80" t="s">
        <v>486</v>
      </c>
      <c r="D179" s="80" t="s">
        <v>487</v>
      </c>
      <c r="E179" s="80">
        <v>1</v>
      </c>
      <c r="F179" s="80">
        <v>18</v>
      </c>
      <c r="G179" s="80" t="s">
        <v>2101</v>
      </c>
      <c r="H179" s="81" t="s">
        <v>373</v>
      </c>
      <c r="I179" s="82" t="s">
        <v>1358</v>
      </c>
      <c r="J179" s="82" t="s">
        <v>364</v>
      </c>
      <c r="K179" s="82" t="s">
        <v>364</v>
      </c>
      <c r="L179" s="55">
        <v>2915</v>
      </c>
      <c r="M179" s="86">
        <v>5</v>
      </c>
      <c r="N179" s="56">
        <f>IF('1'!$H$12="-",L179,IF('1'!$H$12="в кассу предприятия",L179,IF('1'!$H$12="ИП Водакова Т.Ю.",L179*1.075,"-")))</f>
        <v>2915</v>
      </c>
      <c r="O179" s="56">
        <f>IF('1'!$H$12="-",L179,IF('1'!$H$12="в кассу предприятия",L179,IF('1'!$H$12="ИП Водакова Т.Ю.",L179*1.075,"-")))</f>
        <v>2915</v>
      </c>
      <c r="P179" s="56">
        <v>0</v>
      </c>
      <c r="Q179" s="56">
        <v>0</v>
      </c>
      <c r="R179" s="52"/>
      <c r="S179" s="88" t="str">
        <f>IF('1'!$H$12="-","-      ₽",IF(R179&gt;=M179*20,O179*R179,(IF(R179&gt;=M179*10,O179*R179,IF(R179&gt;=M179*2,O179*R179,N179*R179)))))</f>
        <v>-      ₽</v>
      </c>
      <c r="T179" s="89" t="s">
        <v>43</v>
      </c>
      <c r="U179" s="89" t="s">
        <v>364</v>
      </c>
    </row>
    <row r="180" spans="1:21" s="54" customFormat="1">
      <c r="A180" s="2"/>
      <c r="B180" s="79" t="s">
        <v>1570</v>
      </c>
      <c r="C180" s="80" t="s">
        <v>486</v>
      </c>
      <c r="D180" s="80" t="s">
        <v>487</v>
      </c>
      <c r="E180" s="80">
        <v>1</v>
      </c>
      <c r="F180" s="80">
        <v>18</v>
      </c>
      <c r="G180" s="80" t="s">
        <v>2102</v>
      </c>
      <c r="H180" s="81" t="s">
        <v>373</v>
      </c>
      <c r="I180" s="82" t="s">
        <v>1358</v>
      </c>
      <c r="J180" s="82" t="s">
        <v>364</v>
      </c>
      <c r="K180" s="82" t="s">
        <v>364</v>
      </c>
      <c r="L180" s="55">
        <v>2915</v>
      </c>
      <c r="M180" s="86">
        <v>5</v>
      </c>
      <c r="N180" s="56">
        <f>IF('1'!$H$12="-",L180,IF('1'!$H$12="в кассу предприятия",L180,IF('1'!$H$12="ИП Водакова Т.Ю.",L180*1.075,"-")))</f>
        <v>2915</v>
      </c>
      <c r="O180" s="56">
        <f>IF('1'!$H$12="-",L180,IF('1'!$H$12="в кассу предприятия",L180,IF('1'!$H$12="ИП Водакова Т.Ю.",L180*1.075,"-")))</f>
        <v>2915</v>
      </c>
      <c r="P180" s="56">
        <v>0</v>
      </c>
      <c r="Q180" s="56">
        <v>0</v>
      </c>
      <c r="R180" s="52"/>
      <c r="S180" s="88" t="str">
        <f>IF('1'!$H$12="-","-      ₽",IF(R180&gt;=M180*20,O180*R180,(IF(R180&gt;=M180*10,O180*R180,IF(R180&gt;=M180*2,O180*R180,N180*R180)))))</f>
        <v>-      ₽</v>
      </c>
      <c r="T180" s="89" t="s">
        <v>43</v>
      </c>
      <c r="U180" s="89" t="s">
        <v>364</v>
      </c>
    </row>
    <row r="181" spans="1:21" s="54" customFormat="1">
      <c r="A181" s="2"/>
      <c r="B181" s="79" t="s">
        <v>1571</v>
      </c>
      <c r="C181" s="80" t="s">
        <v>486</v>
      </c>
      <c r="D181" s="80" t="s">
        <v>487</v>
      </c>
      <c r="E181" s="80">
        <v>1</v>
      </c>
      <c r="F181" s="80">
        <v>6</v>
      </c>
      <c r="G181" s="80" t="s">
        <v>2103</v>
      </c>
      <c r="H181" s="81" t="s">
        <v>85</v>
      </c>
      <c r="I181" s="82"/>
      <c r="J181" s="82"/>
      <c r="K181" s="82"/>
      <c r="L181" s="55">
        <v>1211</v>
      </c>
      <c r="M181" s="86">
        <v>6</v>
      </c>
      <c r="N181" s="56">
        <f>IF('1'!$H$12="-",L181*1.05,IF('1'!$H$12="в кассу предприятия",L181*1.05,IF('1'!$H$12="ИП Водакова Т.Ю.",L181*1.075*1.05,"-")))</f>
        <v>1271.55</v>
      </c>
      <c r="O181" s="56">
        <f>IF('1'!$H$12="-",L181,IF('1'!$H$12="в кассу предприятия",L181,IF('1'!$H$12="ИП Водакова Т.Ю.",L181*1.075,"-")))</f>
        <v>1211</v>
      </c>
      <c r="P181" s="56">
        <v>0</v>
      </c>
      <c r="Q181" s="56">
        <v>0</v>
      </c>
      <c r="R181" s="52"/>
      <c r="S181" s="88" t="str">
        <f>IF('1'!$H$12="-","-      ₽",IF(R181&gt;=M181*20,O181*R181,(IF(R181&gt;=M181*10,O181*R181,IF(R181&gt;=M181*2,O181*R181,N181*R181)))))</f>
        <v>-      ₽</v>
      </c>
      <c r="T181" s="89"/>
      <c r="U181" s="89" t="s">
        <v>364</v>
      </c>
    </row>
    <row r="182" spans="1:21" s="54" customFormat="1">
      <c r="A182" s="2"/>
      <c r="B182" s="79" t="s">
        <v>1572</v>
      </c>
      <c r="C182" s="80" t="s">
        <v>486</v>
      </c>
      <c r="D182" s="80" t="s">
        <v>487</v>
      </c>
      <c r="E182" s="80">
        <v>1</v>
      </c>
      <c r="F182" s="80">
        <v>18</v>
      </c>
      <c r="G182" s="80" t="s">
        <v>2104</v>
      </c>
      <c r="H182" s="81" t="s">
        <v>373</v>
      </c>
      <c r="I182" s="82" t="s">
        <v>1358</v>
      </c>
      <c r="J182" s="82" t="s">
        <v>364</v>
      </c>
      <c r="K182" s="82" t="s">
        <v>364</v>
      </c>
      <c r="L182" s="55">
        <v>2624</v>
      </c>
      <c r="M182" s="86">
        <v>5</v>
      </c>
      <c r="N182" s="56">
        <f>IF('1'!$H$12="-",L182*1.05,IF('1'!$H$12="в кассу предприятия",L182*1.05,IF('1'!$H$12="ИП Водакова Т.Ю.",L182*1.075*1.05,"-")))</f>
        <v>2755.2000000000003</v>
      </c>
      <c r="O182" s="56">
        <f>IF('1'!$H$12="-",L182,IF('1'!$H$12="в кассу предприятия",L182,IF('1'!$H$12="ИП Водакова Т.Ю.",L182*1.075,"-")))</f>
        <v>2624</v>
      </c>
      <c r="P182" s="56">
        <v>0</v>
      </c>
      <c r="Q182" s="56">
        <v>0</v>
      </c>
      <c r="R182" s="52"/>
      <c r="S182" s="88" t="str">
        <f>IF('1'!$H$12="-","-      ₽",IF(R182&gt;=M182*20,O182*R182,(IF(R182&gt;=M182*10,O182*R182,IF(R182&gt;=M182*2,O182*R182,N182*R182)))))</f>
        <v>-      ₽</v>
      </c>
      <c r="T182" s="89"/>
      <c r="U182" s="89" t="s">
        <v>364</v>
      </c>
    </row>
    <row r="183" spans="1:21" s="54" customFormat="1">
      <c r="A183" s="2"/>
      <c r="B183" s="79" t="s">
        <v>1573</v>
      </c>
      <c r="C183" s="80" t="s">
        <v>486</v>
      </c>
      <c r="D183" s="80" t="s">
        <v>487</v>
      </c>
      <c r="E183" s="80">
        <v>1</v>
      </c>
      <c r="F183" s="80">
        <v>18</v>
      </c>
      <c r="G183" s="80" t="s">
        <v>2105</v>
      </c>
      <c r="H183" s="81" t="s">
        <v>373</v>
      </c>
      <c r="I183" s="82" t="s">
        <v>385</v>
      </c>
      <c r="J183" s="82" t="s">
        <v>364</v>
      </c>
      <c r="K183" s="82" t="s">
        <v>364</v>
      </c>
      <c r="L183" s="55">
        <v>3191</v>
      </c>
      <c r="M183" s="86">
        <v>5</v>
      </c>
      <c r="N183" s="56">
        <f>IF('1'!$H$12="-",L183*1.05,IF('1'!$H$12="в кассу предприятия",L183*1.05,IF('1'!$H$12="ИП Водакова Т.Ю.",L183*1.075*1.05,"-")))</f>
        <v>3350.55</v>
      </c>
      <c r="O183" s="56">
        <f>IF('1'!$H$12="-",L183,IF('1'!$H$12="в кассу предприятия",L183,IF('1'!$H$12="ИП Водакова Т.Ю.",L183*1.075,"-")))</f>
        <v>3191</v>
      </c>
      <c r="P183" s="56">
        <v>0</v>
      </c>
      <c r="Q183" s="56">
        <v>0</v>
      </c>
      <c r="R183" s="52"/>
      <c r="S183" s="88" t="str">
        <f>IF('1'!$H$12="-","-      ₽",IF(R183&gt;=M183*20,O183*R183,(IF(R183&gt;=M183*10,O183*R183,IF(R183&gt;=M183*2,O183*R183,N183*R183)))))</f>
        <v>-      ₽</v>
      </c>
      <c r="T183" s="89"/>
      <c r="U183" s="89" t="s">
        <v>364</v>
      </c>
    </row>
    <row r="184" spans="1:21" s="54" customFormat="1">
      <c r="A184" s="2"/>
      <c r="B184" s="79" t="s">
        <v>1574</v>
      </c>
      <c r="C184" s="80" t="s">
        <v>486</v>
      </c>
      <c r="D184" s="80" t="s">
        <v>487</v>
      </c>
      <c r="E184" s="80">
        <v>1</v>
      </c>
      <c r="F184" s="80">
        <v>18</v>
      </c>
      <c r="G184" s="80" t="s">
        <v>2106</v>
      </c>
      <c r="H184" s="81" t="s">
        <v>373</v>
      </c>
      <c r="I184" s="82" t="s">
        <v>385</v>
      </c>
      <c r="J184" s="82" t="s">
        <v>364</v>
      </c>
      <c r="K184" s="82" t="s">
        <v>364</v>
      </c>
      <c r="L184" s="55">
        <v>3191</v>
      </c>
      <c r="M184" s="86">
        <v>5</v>
      </c>
      <c r="N184" s="56">
        <f>IF('1'!$H$12="-",L184*1.05,IF('1'!$H$12="в кассу предприятия",L184*1.05,IF('1'!$H$12="ИП Водакова Т.Ю.",L184*1.075*1.05,"-")))</f>
        <v>3350.55</v>
      </c>
      <c r="O184" s="56">
        <f>IF('1'!$H$12="-",L184,IF('1'!$H$12="в кассу предприятия",L184,IF('1'!$H$12="ИП Водакова Т.Ю.",L184*1.075,"-")))</f>
        <v>3191</v>
      </c>
      <c r="P184" s="56">
        <v>0</v>
      </c>
      <c r="Q184" s="56">
        <v>0</v>
      </c>
      <c r="R184" s="52"/>
      <c r="S184" s="88" t="str">
        <f>IF('1'!$H$12="-","-      ₽",IF(R184&gt;=M184*20,O184*R184,(IF(R184&gt;=M184*10,O184*R184,IF(R184&gt;=M184*2,O184*R184,N184*R184)))))</f>
        <v>-      ₽</v>
      </c>
      <c r="T184" s="89"/>
      <c r="U184" s="89" t="s">
        <v>364</v>
      </c>
    </row>
    <row r="185" spans="1:21" s="54" customFormat="1">
      <c r="A185" s="2"/>
      <c r="B185" s="79" t="s">
        <v>1575</v>
      </c>
      <c r="C185" s="80" t="s">
        <v>486</v>
      </c>
      <c r="D185" s="80" t="s">
        <v>487</v>
      </c>
      <c r="E185" s="80">
        <v>1</v>
      </c>
      <c r="F185" s="80">
        <v>18</v>
      </c>
      <c r="G185" s="80" t="s">
        <v>2107</v>
      </c>
      <c r="H185" s="81" t="s">
        <v>373</v>
      </c>
      <c r="I185" s="82" t="s">
        <v>1358</v>
      </c>
      <c r="J185" s="82" t="s">
        <v>364</v>
      </c>
      <c r="K185" s="82" t="s">
        <v>364</v>
      </c>
      <c r="L185" s="55">
        <v>2915</v>
      </c>
      <c r="M185" s="86">
        <v>5</v>
      </c>
      <c r="N185" s="56">
        <f>IF('1'!$H$12="-",L185,IF('1'!$H$12="в кассу предприятия",L185,IF('1'!$H$12="ИП Водакова Т.Ю.",L185*1.075,"-")))</f>
        <v>2915</v>
      </c>
      <c r="O185" s="56">
        <f>IF('1'!$H$12="-",L185,IF('1'!$H$12="в кассу предприятия",L185,IF('1'!$H$12="ИП Водакова Т.Ю.",L185*1.075,"-")))</f>
        <v>2915</v>
      </c>
      <c r="P185" s="56">
        <v>0</v>
      </c>
      <c r="Q185" s="56">
        <v>0</v>
      </c>
      <c r="R185" s="52"/>
      <c r="S185" s="88" t="str">
        <f>IF('1'!$H$12="-","-      ₽",IF(R185&gt;=M185*20,O185*R185,(IF(R185&gt;=M185*10,O185*R185,IF(R185&gt;=M185*2,O185*R185,N185*R185)))))</f>
        <v>-      ₽</v>
      </c>
      <c r="T185" s="89" t="s">
        <v>43</v>
      </c>
      <c r="U185" s="89" t="s">
        <v>364</v>
      </c>
    </row>
    <row r="186" spans="1:21" s="54" customFormat="1" hidden="1">
      <c r="A186" s="2"/>
      <c r="B186" s="97" t="s">
        <v>491</v>
      </c>
      <c r="C186" s="98" t="s">
        <v>486</v>
      </c>
      <c r="D186" s="98" t="s">
        <v>487</v>
      </c>
      <c r="E186" s="80">
        <v>1</v>
      </c>
      <c r="F186" s="80">
        <v>8</v>
      </c>
      <c r="G186" s="98" t="s">
        <v>492</v>
      </c>
      <c r="H186" s="99" t="s">
        <v>281</v>
      </c>
      <c r="I186" s="100" t="s">
        <v>493</v>
      </c>
      <c r="J186" s="100" t="s">
        <v>458</v>
      </c>
      <c r="K186" s="100"/>
      <c r="L186" s="55">
        <v>2003</v>
      </c>
      <c r="M186" s="101">
        <v>6</v>
      </c>
      <c r="N186" s="102">
        <f>IF('1'!$H$12="-",L186*1.05,IF('1'!$H$12="в кассу предприятия",L186*1.05,IF('1'!$H$12="ИП Водакова Т.Ю.",L186*1.075*1.05,"-")))</f>
        <v>2103.15</v>
      </c>
      <c r="O186" s="102">
        <f>IF('1'!$H$12="-",L186,IF('1'!$H$12="в кассу предприятия",L186,IF('1'!$H$12="ИП Водакова Т.Ю.",L186*1.075,"-")))</f>
        <v>2003</v>
      </c>
      <c r="P186" s="102">
        <v>0</v>
      </c>
      <c r="Q186" s="102">
        <v>0</v>
      </c>
      <c r="R186" s="103"/>
      <c r="S186" s="104" t="str">
        <f>IF('1'!$H$12="-","-      ₽",IF(R186&gt;=M186*20,O186*R186,(IF(R186&gt;=M186*10,O186*R186,IF(R186&gt;=M186*2,O186*R186,N186*R186)))))</f>
        <v>-      ₽</v>
      </c>
      <c r="T186" s="89"/>
      <c r="U186" s="89" t="s">
        <v>364</v>
      </c>
    </row>
    <row r="187" spans="1:21" s="54" customFormat="1">
      <c r="A187" s="2"/>
      <c r="B187" s="79" t="s">
        <v>1064</v>
      </c>
      <c r="C187" s="80" t="s">
        <v>502</v>
      </c>
      <c r="D187" s="80" t="s">
        <v>487</v>
      </c>
      <c r="E187" s="80">
        <v>1</v>
      </c>
      <c r="F187" s="80">
        <v>11</v>
      </c>
      <c r="G187" s="80" t="s">
        <v>1367</v>
      </c>
      <c r="H187" s="81" t="s">
        <v>64</v>
      </c>
      <c r="I187" s="82"/>
      <c r="J187" s="82"/>
      <c r="K187" s="82"/>
      <c r="L187" s="55">
        <v>1211</v>
      </c>
      <c r="M187" s="86">
        <v>6</v>
      </c>
      <c r="N187" s="56">
        <f>IF('1'!$H$12="-",L187*1.05,IF('1'!$H$12="в кассу предприятия",L187*1.05,IF('1'!$H$12="ИП Водакова Т.Ю.",L187*1.075*1.05,"-")))</f>
        <v>1271.55</v>
      </c>
      <c r="O187" s="56">
        <f>IF('1'!$H$12="-",L187,IF('1'!$H$12="в кассу предприятия",L187,IF('1'!$H$12="ИП Водакова Т.Ю.",L187*1.075,"-")))</f>
        <v>1211</v>
      </c>
      <c r="P187" s="56">
        <f>IF('1'!$H$12="-",L187*0.97,IF('1'!$H$12="в кассу предприятия",L187*0.97,IF('1'!$H$12="ИП Водакова Т.Ю.",L187*1.075*0.97,"-")))</f>
        <v>1174.67</v>
      </c>
      <c r="Q187" s="56">
        <v>0</v>
      </c>
      <c r="R187" s="52"/>
      <c r="S187" s="88" t="str">
        <f>IF('1'!$H$12="-","-      ₽",IF(R187&gt;=M187*20,P187*R187,(IF(R187&gt;=M187*10,P187*R187,IF(R187&gt;=M187*2,O187*R187,N187*R187)))))</f>
        <v>-      ₽</v>
      </c>
      <c r="T187" s="89"/>
      <c r="U187" s="89" t="s">
        <v>2392</v>
      </c>
    </row>
    <row r="188" spans="1:21" s="54" customFormat="1">
      <c r="A188" s="2"/>
      <c r="B188" s="79" t="s">
        <v>494</v>
      </c>
      <c r="C188" s="80" t="s">
        <v>486</v>
      </c>
      <c r="D188" s="80" t="s">
        <v>487</v>
      </c>
      <c r="E188" s="80">
        <v>1</v>
      </c>
      <c r="F188" s="80">
        <v>7</v>
      </c>
      <c r="G188" s="80" t="s">
        <v>495</v>
      </c>
      <c r="H188" s="81" t="s">
        <v>496</v>
      </c>
      <c r="I188" s="82" t="s">
        <v>497</v>
      </c>
      <c r="J188" s="82" t="s">
        <v>497</v>
      </c>
      <c r="K188" s="82"/>
      <c r="L188" s="55">
        <v>673</v>
      </c>
      <c r="M188" s="86">
        <v>6</v>
      </c>
      <c r="N188" s="56">
        <f>IF('1'!$H$12="-",L188*1.05,IF('1'!$H$12="в кассу предприятия",L188*1.05,IF('1'!$H$12="ИП Водакова Т.Ю.",L188*1.075*1.05,"-")))</f>
        <v>706.65</v>
      </c>
      <c r="O188" s="56">
        <f>IF('1'!$H$12="-",L188,IF('1'!$H$12="в кассу предприятия",L188,IF('1'!$H$12="ИП Водакова Т.Ю.",L188*1.075,"-")))</f>
        <v>673</v>
      </c>
      <c r="P188" s="56">
        <v>0</v>
      </c>
      <c r="Q188" s="56">
        <v>0</v>
      </c>
      <c r="R188" s="52"/>
      <c r="S188" s="88" t="str">
        <f>IF('1'!$H$12="-","-      ₽",IF(R188&gt;=M188*20,O188*R188,(IF(R188&gt;=M188*10,O188*R188,IF(R188&gt;=M188*2,O188*R188,N188*R188)))))</f>
        <v>-      ₽</v>
      </c>
      <c r="T188" s="89"/>
      <c r="U188" s="89" t="s">
        <v>364</v>
      </c>
    </row>
    <row r="189" spans="1:21" s="54" customFormat="1">
      <c r="A189" s="2"/>
      <c r="B189" s="79" t="s">
        <v>1065</v>
      </c>
      <c r="C189" s="80" t="s">
        <v>486</v>
      </c>
      <c r="D189" s="80" t="s">
        <v>487</v>
      </c>
      <c r="E189" s="80">
        <v>1</v>
      </c>
      <c r="F189" s="80">
        <v>15</v>
      </c>
      <c r="G189" s="80" t="s">
        <v>495</v>
      </c>
      <c r="H189" s="81" t="s">
        <v>65</v>
      </c>
      <c r="I189" s="82" t="s">
        <v>493</v>
      </c>
      <c r="J189" s="82" t="s">
        <v>493</v>
      </c>
      <c r="K189" s="82"/>
      <c r="L189" s="55">
        <v>1931</v>
      </c>
      <c r="M189" s="86">
        <v>5</v>
      </c>
      <c r="N189" s="56">
        <f>IF('1'!$H$12="-",L189*1.05,IF('1'!$H$12="в кассу предприятия",L189*1.05,IF('1'!$H$12="ИП Водакова Т.Ю.",L189*1.075*1.05,"-")))</f>
        <v>2027.5500000000002</v>
      </c>
      <c r="O189" s="56">
        <f>IF('1'!$H$12="-",L189,IF('1'!$H$12="в кассу предприятия",L189,IF('1'!$H$12="ИП Водакова Т.Ю.",L189*1.075,"-")))</f>
        <v>1931</v>
      </c>
      <c r="P189" s="56">
        <f>IF('1'!$H$12="-",L189*0.97,IF('1'!$H$12="в кассу предприятия",L189*0.97,IF('1'!$H$12="ИП Водакова Т.Ю.",L189*1.075*0.97,"-")))</f>
        <v>1873.07</v>
      </c>
      <c r="Q189" s="56">
        <f>IF('1'!$H$12="-",L189*0.95,IF('1'!$H$12="в кассу предприятия",L189*0.95,IF('1'!$H$12="ИП Водакова Т.Ю.",L189*1.075*0.95,"-")))</f>
        <v>1834.4499999999998</v>
      </c>
      <c r="R189" s="52"/>
      <c r="S189" s="88" t="str">
        <f>IF('1'!$H$12="-","-      ₽",IF(R189&gt;=M189*20,Q189*R189,(IF(R189&gt;=M189*10,P189*R189,IF(R189&gt;=M189*2,O189*R189,N189*R189)))))</f>
        <v>-      ₽</v>
      </c>
      <c r="T189" s="89"/>
      <c r="U189" s="89" t="s">
        <v>2393</v>
      </c>
    </row>
    <row r="190" spans="1:21" s="54" customFormat="1">
      <c r="A190" s="2"/>
      <c r="B190" s="79" t="s">
        <v>498</v>
      </c>
      <c r="C190" s="80" t="s">
        <v>486</v>
      </c>
      <c r="D190" s="80" t="s">
        <v>487</v>
      </c>
      <c r="E190" s="80">
        <v>1</v>
      </c>
      <c r="F190" s="80">
        <v>27</v>
      </c>
      <c r="G190" s="80" t="s">
        <v>495</v>
      </c>
      <c r="H190" s="81" t="s">
        <v>445</v>
      </c>
      <c r="I190" s="82" t="s">
        <v>493</v>
      </c>
      <c r="J190" s="82" t="s">
        <v>375</v>
      </c>
      <c r="K190" s="82"/>
      <c r="L190" s="55">
        <v>4401</v>
      </c>
      <c r="M190" s="86">
        <v>2</v>
      </c>
      <c r="N190" s="56">
        <f>IF('1'!$H$12="-",L190*1.05,IF('1'!$H$12="в кассу предприятия",L190*1.05,IF('1'!$H$12="ИП Водакова Т.Ю.",L190*1.075*1.05,"-")))</f>
        <v>4621.05</v>
      </c>
      <c r="O190" s="56">
        <f>IF('1'!$H$12="-",L190,IF('1'!$H$12="в кассу предприятия",L190,IF('1'!$H$12="ИП Водакова Т.Ю.",L190*1.075,"-")))</f>
        <v>4401</v>
      </c>
      <c r="P190" s="56">
        <f>IF('1'!$H$12="-",L190*0.97,IF('1'!$H$12="в кассу предприятия",L190*0.97,IF('1'!$H$12="ИП Водакова Т.Ю.",L190*1.075*0.97,"-")))</f>
        <v>4268.97</v>
      </c>
      <c r="Q190" s="56">
        <v>0</v>
      </c>
      <c r="R190" s="52"/>
      <c r="S190" s="88" t="str">
        <f>IF('1'!$H$12="-","-      ₽",IF(R190&gt;=M190*20,P190*R190,(IF(R190&gt;=M190*10,P190*R190,IF(R190&gt;=M190*2,O190*R190,N190*R190)))))</f>
        <v>-      ₽</v>
      </c>
      <c r="T190" s="89"/>
      <c r="U190" s="89" t="s">
        <v>2392</v>
      </c>
    </row>
    <row r="191" spans="1:21" s="54" customFormat="1">
      <c r="A191" s="2"/>
      <c r="B191" s="79" t="s">
        <v>1066</v>
      </c>
      <c r="C191" s="80" t="s">
        <v>502</v>
      </c>
      <c r="D191" s="80" t="s">
        <v>487</v>
      </c>
      <c r="E191" s="80">
        <v>1</v>
      </c>
      <c r="F191" s="80">
        <v>11</v>
      </c>
      <c r="G191" s="80" t="s">
        <v>1368</v>
      </c>
      <c r="H191" s="81" t="s">
        <v>64</v>
      </c>
      <c r="I191" s="82" t="s">
        <v>374</v>
      </c>
      <c r="J191" s="82"/>
      <c r="K191" s="82"/>
      <c r="L191" s="55">
        <v>2660</v>
      </c>
      <c r="M191" s="86">
        <v>6</v>
      </c>
      <c r="N191" s="56">
        <f>IF('1'!$H$12="-",L191*1.05,IF('1'!$H$12="в кассу предприятия",L191*1.05,IF('1'!$H$12="ИП Водакова Т.Ю.",L191*1.075*1.05,"-")))</f>
        <v>2793</v>
      </c>
      <c r="O191" s="56">
        <f>IF('1'!$H$12="-",L191,IF('1'!$H$12="в кассу предприятия",L191,IF('1'!$H$12="ИП Водакова Т.Ю.",L191*1.075,"-")))</f>
        <v>2660</v>
      </c>
      <c r="P191" s="56">
        <v>0</v>
      </c>
      <c r="Q191" s="56">
        <v>0</v>
      </c>
      <c r="R191" s="52"/>
      <c r="S191" s="88" t="str">
        <f>IF('1'!$H$12="-","-      ₽",IF(R191&gt;=M191*20,O191*R191,(IF(R191&gt;=M191*10,O191*R191,IF(R191&gt;=M191*2,O191*R191,N191*R191)))))</f>
        <v>-      ₽</v>
      </c>
      <c r="T191" s="89"/>
      <c r="U191" s="89" t="s">
        <v>364</v>
      </c>
    </row>
    <row r="192" spans="1:21" s="54" customFormat="1">
      <c r="A192" s="2"/>
      <c r="B192" s="79" t="s">
        <v>499</v>
      </c>
      <c r="C192" s="80" t="s">
        <v>486</v>
      </c>
      <c r="D192" s="80" t="s">
        <v>487</v>
      </c>
      <c r="E192" s="80">
        <v>1</v>
      </c>
      <c r="F192" s="80">
        <v>5</v>
      </c>
      <c r="G192" s="80" t="s">
        <v>500</v>
      </c>
      <c r="H192" s="81" t="s">
        <v>78</v>
      </c>
      <c r="I192" s="82" t="s">
        <v>493</v>
      </c>
      <c r="J192" s="82" t="s">
        <v>364</v>
      </c>
      <c r="K192" s="82" t="s">
        <v>364</v>
      </c>
      <c r="L192" s="55">
        <v>635</v>
      </c>
      <c r="M192" s="86">
        <v>6</v>
      </c>
      <c r="N192" s="56">
        <f>IF('1'!$H$12="-",L192*1.05,IF('1'!$H$12="в кассу предприятия",L192*1.05,IF('1'!$H$12="ИП Водакова Т.Ю.",L192*1.075*1.05,"-")))</f>
        <v>666.75</v>
      </c>
      <c r="O192" s="56">
        <f>IF('1'!$H$12="-",L192,IF('1'!$H$12="в кассу предприятия",L192,IF('1'!$H$12="ИП Водакова Т.Ю.",L192*1.075,"-")))</f>
        <v>635</v>
      </c>
      <c r="P192" s="56">
        <f>IF('1'!$H$12="-",L192*0.97,IF('1'!$H$12="в кассу предприятия",L192*0.97,IF('1'!$H$12="ИП Водакова Т.Ю.",L192*1.075*0.97,"-")))</f>
        <v>615.94999999999993</v>
      </c>
      <c r="Q192" s="56">
        <v>0</v>
      </c>
      <c r="R192" s="52"/>
      <c r="S192" s="88" t="str">
        <f>IF('1'!$H$12="-","-      ₽",IF(R192&gt;=M192*20,P192*R192,(IF(R192&gt;=M192*10,P192*R192,IF(R192&gt;=M192*2,O192*R192,N192*R192)))))</f>
        <v>-      ₽</v>
      </c>
      <c r="T192" s="89"/>
      <c r="U192" s="89" t="s">
        <v>2392</v>
      </c>
    </row>
    <row r="193" spans="1:21" s="54" customFormat="1">
      <c r="A193" s="2"/>
      <c r="B193" s="79" t="s">
        <v>501</v>
      </c>
      <c r="C193" s="80" t="s">
        <v>502</v>
      </c>
      <c r="D193" s="80" t="s">
        <v>487</v>
      </c>
      <c r="E193" s="80">
        <v>1</v>
      </c>
      <c r="F193" s="80">
        <v>8</v>
      </c>
      <c r="G193" s="80" t="s">
        <v>500</v>
      </c>
      <c r="H193" s="81" t="s">
        <v>281</v>
      </c>
      <c r="I193" s="82" t="s">
        <v>493</v>
      </c>
      <c r="J193" s="82"/>
      <c r="K193" s="82"/>
      <c r="L193" s="55">
        <v>808</v>
      </c>
      <c r="M193" s="86">
        <v>6</v>
      </c>
      <c r="N193" s="56">
        <f>IF('1'!$H$12="-",L193*1.05,IF('1'!$H$12="в кассу предприятия",L193*1.05,IF('1'!$H$12="ИП Водакова Т.Ю.",L193*1.075*1.05,"-")))</f>
        <v>848.40000000000009</v>
      </c>
      <c r="O193" s="56">
        <f>IF('1'!$H$12="-",L193,IF('1'!$H$12="в кассу предприятия",L193,IF('1'!$H$12="ИП Водакова Т.Ю.",L193*1.075,"-")))</f>
        <v>808</v>
      </c>
      <c r="P193" s="56">
        <v>0</v>
      </c>
      <c r="Q193" s="56">
        <v>0</v>
      </c>
      <c r="R193" s="52"/>
      <c r="S193" s="88" t="str">
        <f>IF('1'!$H$12="-","-      ₽",IF(R193&gt;=M193*20,P193*R193,(IF(R193&gt;=M193*10,P193*R193,IF(R193&gt;=M193*2,O193*R193,N193*R193)))))</f>
        <v>-      ₽</v>
      </c>
      <c r="T193" s="89"/>
      <c r="U193" s="89" t="s">
        <v>364</v>
      </c>
    </row>
    <row r="194" spans="1:21" s="54" customFormat="1">
      <c r="A194" s="2"/>
      <c r="B194" s="79" t="s">
        <v>1576</v>
      </c>
      <c r="C194" s="80" t="s">
        <v>486</v>
      </c>
      <c r="D194" s="80" t="s">
        <v>487</v>
      </c>
      <c r="E194" s="80">
        <v>1</v>
      </c>
      <c r="F194" s="80">
        <v>18</v>
      </c>
      <c r="G194" s="80" t="s">
        <v>2108</v>
      </c>
      <c r="H194" s="81" t="s">
        <v>373</v>
      </c>
      <c r="I194" s="82" t="s">
        <v>364</v>
      </c>
      <c r="J194" s="82" t="s">
        <v>364</v>
      </c>
      <c r="K194" s="82" t="s">
        <v>2109</v>
      </c>
      <c r="L194" s="55">
        <v>3697</v>
      </c>
      <c r="M194" s="86">
        <v>5</v>
      </c>
      <c r="N194" s="56">
        <f>IF('1'!$H$12="-",L194*1.05,IF('1'!$H$12="в кассу предприятия",L194*1.05,IF('1'!$H$12="ИП Водакова Т.Ю.",L194*1.075*1.05,"-")))</f>
        <v>3881.8500000000004</v>
      </c>
      <c r="O194" s="56">
        <f>IF('1'!$H$12="-",L194,IF('1'!$H$12="в кассу предприятия",L194,IF('1'!$H$12="ИП Водакова Т.Ю.",L194*1.075,"-")))</f>
        <v>3697</v>
      </c>
      <c r="P194" s="56">
        <v>0</v>
      </c>
      <c r="Q194" s="56">
        <v>0</v>
      </c>
      <c r="R194" s="52"/>
      <c r="S194" s="88" t="str">
        <f>IF('1'!$H$12="-","-      ₽",IF(R194&gt;=M194*20,O194*R194,(IF(R194&gt;=M194*10,O194*R194,IF(R194&gt;=M194*2,O194*R194,N194*R194)))))</f>
        <v>-      ₽</v>
      </c>
      <c r="T194" s="89"/>
      <c r="U194" s="89" t="s">
        <v>364</v>
      </c>
    </row>
    <row r="195" spans="1:21" s="54" customFormat="1">
      <c r="A195" s="2"/>
      <c r="B195" s="79" t="s">
        <v>1577</v>
      </c>
      <c r="C195" s="80" t="s">
        <v>486</v>
      </c>
      <c r="D195" s="80" t="s">
        <v>487</v>
      </c>
      <c r="E195" s="80">
        <v>1</v>
      </c>
      <c r="F195" s="80">
        <v>18</v>
      </c>
      <c r="G195" s="80" t="s">
        <v>2108</v>
      </c>
      <c r="H195" s="81" t="s">
        <v>373</v>
      </c>
      <c r="I195" s="82" t="s">
        <v>1358</v>
      </c>
      <c r="J195" s="82" t="s">
        <v>364</v>
      </c>
      <c r="K195" s="82" t="s">
        <v>364</v>
      </c>
      <c r="L195" s="55">
        <v>2689</v>
      </c>
      <c r="M195" s="86">
        <v>5</v>
      </c>
      <c r="N195" s="56">
        <f>IF('1'!$H$12="-",L195*1.05,IF('1'!$H$12="в кассу предприятия",L195*1.05,IF('1'!$H$12="ИП Водакова Т.Ю.",L195*1.075*1.05,"-")))</f>
        <v>2823.4500000000003</v>
      </c>
      <c r="O195" s="56">
        <f>IF('1'!$H$12="-",L195,IF('1'!$H$12="в кассу предприятия",L195,IF('1'!$H$12="ИП Водакова Т.Ю.",L195*1.075,"-")))</f>
        <v>2689</v>
      </c>
      <c r="P195" s="56">
        <v>0</v>
      </c>
      <c r="Q195" s="56">
        <v>0</v>
      </c>
      <c r="R195" s="52"/>
      <c r="S195" s="88" t="str">
        <f>IF('1'!$H$12="-","-      ₽",IF(R195&gt;=M195*20,O195*R195,(IF(R195&gt;=M195*10,O195*R195,IF(R195&gt;=M195*2,O195*R195,N195*R195)))))</f>
        <v>-      ₽</v>
      </c>
      <c r="T195" s="89"/>
      <c r="U195" s="89" t="s">
        <v>364</v>
      </c>
    </row>
    <row r="196" spans="1:21" s="54" customFormat="1">
      <c r="A196" s="2"/>
      <c r="B196" s="79" t="s">
        <v>1578</v>
      </c>
      <c r="C196" s="80" t="s">
        <v>486</v>
      </c>
      <c r="D196" s="80" t="s">
        <v>487</v>
      </c>
      <c r="E196" s="80">
        <v>1</v>
      </c>
      <c r="F196" s="80">
        <v>18</v>
      </c>
      <c r="G196" s="80" t="s">
        <v>2110</v>
      </c>
      <c r="H196" s="81" t="s">
        <v>373</v>
      </c>
      <c r="I196" s="82" t="s">
        <v>385</v>
      </c>
      <c r="J196" s="82" t="s">
        <v>364</v>
      </c>
      <c r="K196" s="82" t="s">
        <v>364</v>
      </c>
      <c r="L196" s="55">
        <v>2620</v>
      </c>
      <c r="M196" s="86">
        <v>5</v>
      </c>
      <c r="N196" s="56">
        <f>IF('1'!$H$12="-",L196*1.05,IF('1'!$H$12="в кассу предприятия",L196*1.05,IF('1'!$H$12="ИП Водакова Т.Ю.",L196*1.075*1.05,"-")))</f>
        <v>2751</v>
      </c>
      <c r="O196" s="56">
        <f>IF('1'!$H$12="-",L196,IF('1'!$H$12="в кассу предприятия",L196,IF('1'!$H$12="ИП Водакова Т.Ю.",L196*1.075,"-")))</f>
        <v>2620</v>
      </c>
      <c r="P196" s="56">
        <v>0</v>
      </c>
      <c r="Q196" s="56">
        <v>0</v>
      </c>
      <c r="R196" s="52"/>
      <c r="S196" s="88" t="str">
        <f>IF('1'!$H$12="-","-      ₽",IF(R196&gt;=M196*20,O196*R196,(IF(R196&gt;=M196*10,O196*R196,IF(R196&gt;=M196*2,O196*R196,N196*R196)))))</f>
        <v>-      ₽</v>
      </c>
      <c r="T196" s="89"/>
      <c r="U196" s="89" t="s">
        <v>364</v>
      </c>
    </row>
    <row r="197" spans="1:21" s="54" customFormat="1">
      <c r="A197" s="2"/>
      <c r="B197" s="79" t="s">
        <v>1067</v>
      </c>
      <c r="C197" s="80" t="s">
        <v>502</v>
      </c>
      <c r="D197" s="80" t="s">
        <v>487</v>
      </c>
      <c r="E197" s="80">
        <v>1</v>
      </c>
      <c r="F197" s="80">
        <v>15</v>
      </c>
      <c r="G197" s="80" t="s">
        <v>1369</v>
      </c>
      <c r="H197" s="81" t="s">
        <v>65</v>
      </c>
      <c r="I197" s="82" t="s">
        <v>1358</v>
      </c>
      <c r="J197" s="82" t="s">
        <v>1358</v>
      </c>
      <c r="K197" s="82"/>
      <c r="L197" s="55">
        <v>2844</v>
      </c>
      <c r="M197" s="86">
        <v>5</v>
      </c>
      <c r="N197" s="56">
        <f>IF('1'!$H$12="-",L197*1.05,IF('1'!$H$12="в кассу предприятия",L197*1.05,IF('1'!$H$12="ИП Водакова Т.Ю.",L197*1.075*1.05,"-")))</f>
        <v>2986.2000000000003</v>
      </c>
      <c r="O197" s="56">
        <f>IF('1'!$H$12="-",L197,IF('1'!$H$12="в кассу предприятия",L197,IF('1'!$H$12="ИП Водакова Т.Ю.",L197*1.075,"-")))</f>
        <v>2844</v>
      </c>
      <c r="P197" s="56">
        <f>IF('1'!$H$12="-",L197*0.97,IF('1'!$H$12="в кассу предприятия",L197*0.97,IF('1'!$H$12="ИП Водакова Т.Ю.",L197*1.075*0.97,"-")))</f>
        <v>2758.68</v>
      </c>
      <c r="Q197" s="56">
        <v>0</v>
      </c>
      <c r="R197" s="52"/>
      <c r="S197" s="88" t="str">
        <f>IF('1'!$H$12="-","-      ₽",IF(R197&gt;=M197*20,P197*R197,(IF(R197&gt;=M197*10,P197*R197,IF(R197&gt;=M197*2,O197*R197,N197*R197)))))</f>
        <v>-      ₽</v>
      </c>
      <c r="T197" s="89"/>
      <c r="U197" s="89" t="s">
        <v>2392</v>
      </c>
    </row>
    <row r="198" spans="1:21" s="54" customFormat="1">
      <c r="A198" s="2"/>
      <c r="B198" s="79" t="s">
        <v>1579</v>
      </c>
      <c r="C198" s="80" t="s">
        <v>486</v>
      </c>
      <c r="D198" s="80" t="s">
        <v>487</v>
      </c>
      <c r="E198" s="80">
        <v>1</v>
      </c>
      <c r="F198" s="80">
        <v>18</v>
      </c>
      <c r="G198" s="80" t="s">
        <v>504</v>
      </c>
      <c r="H198" s="81" t="s">
        <v>373</v>
      </c>
      <c r="I198" s="82" t="s">
        <v>1358</v>
      </c>
      <c r="J198" s="82" t="s">
        <v>364</v>
      </c>
      <c r="K198" s="82" t="s">
        <v>364</v>
      </c>
      <c r="L198" s="55">
        <v>2915</v>
      </c>
      <c r="M198" s="86">
        <v>5</v>
      </c>
      <c r="N198" s="56">
        <f>IF('1'!$H$12="-",L198,IF('1'!$H$12="в кассу предприятия",L198,IF('1'!$H$12="ИП Водакова Т.Ю.",L198*1.075,"-")))</f>
        <v>2915</v>
      </c>
      <c r="O198" s="56">
        <f>IF('1'!$H$12="-",L198,IF('1'!$H$12="в кассу предприятия",L198,IF('1'!$H$12="ИП Водакова Т.Ю.",L198*1.075,"-")))</f>
        <v>2915</v>
      </c>
      <c r="P198" s="56">
        <v>0</v>
      </c>
      <c r="Q198" s="56">
        <v>0</v>
      </c>
      <c r="R198" s="52"/>
      <c r="S198" s="88" t="str">
        <f>IF('1'!$H$12="-","-      ₽",IF(R198&gt;=M198*20,O198*R198,(IF(R198&gt;=M198*10,O198*R198,IF(R198&gt;=M198*2,O198*R198,N198*R198)))))</f>
        <v>-      ₽</v>
      </c>
      <c r="T198" s="89" t="s">
        <v>43</v>
      </c>
      <c r="U198" s="89" t="s">
        <v>364</v>
      </c>
    </row>
    <row r="199" spans="1:21" s="54" customFormat="1">
      <c r="A199" s="2"/>
      <c r="B199" s="79" t="s">
        <v>503</v>
      </c>
      <c r="C199" s="80" t="s">
        <v>486</v>
      </c>
      <c r="D199" s="80" t="s">
        <v>487</v>
      </c>
      <c r="E199" s="80">
        <v>1</v>
      </c>
      <c r="F199" s="80">
        <v>18</v>
      </c>
      <c r="G199" s="80" t="s">
        <v>504</v>
      </c>
      <c r="H199" s="81" t="s">
        <v>373</v>
      </c>
      <c r="I199" s="82" t="s">
        <v>375</v>
      </c>
      <c r="J199" s="82"/>
      <c r="K199" s="82"/>
      <c r="L199" s="55">
        <v>2309</v>
      </c>
      <c r="M199" s="86">
        <v>5</v>
      </c>
      <c r="N199" s="56">
        <f>IF('1'!$H$12="-",L199*1.05,IF('1'!$H$12="в кассу предприятия",L199*1.05,IF('1'!$H$12="ИП Водакова Т.Ю.",L199*1.075*1.05,"-")))</f>
        <v>2424.4500000000003</v>
      </c>
      <c r="O199" s="56">
        <f>IF('1'!$H$12="-",L199,IF('1'!$H$12="в кассу предприятия",L199,IF('1'!$H$12="ИП Водакова Т.Ю.",L199*1.075,"-")))</f>
        <v>2309</v>
      </c>
      <c r="P199" s="56">
        <v>0</v>
      </c>
      <c r="Q199" s="56">
        <v>0</v>
      </c>
      <c r="R199" s="52"/>
      <c r="S199" s="88" t="str">
        <f>IF('1'!$H$12="-","-      ₽",IF(R199&gt;=M199*20,O199*R199,(IF(R199&gt;=M199*10,O199*R199,IF(R199&gt;=M199*2,O199*R199,N199*R199)))))</f>
        <v>-      ₽</v>
      </c>
      <c r="T199" s="89"/>
      <c r="U199" s="89" t="s">
        <v>364</v>
      </c>
    </row>
    <row r="200" spans="1:21" s="54" customFormat="1" hidden="1">
      <c r="A200" s="2"/>
      <c r="B200" s="97" t="s">
        <v>1580</v>
      </c>
      <c r="C200" s="98" t="s">
        <v>486</v>
      </c>
      <c r="D200" s="98" t="s">
        <v>487</v>
      </c>
      <c r="E200" s="80">
        <v>1</v>
      </c>
      <c r="F200" s="80">
        <v>26</v>
      </c>
      <c r="G200" s="98" t="s">
        <v>2111</v>
      </c>
      <c r="H200" s="99" t="s">
        <v>360</v>
      </c>
      <c r="I200" s="100" t="s">
        <v>418</v>
      </c>
      <c r="J200" s="100"/>
      <c r="K200" s="100"/>
      <c r="L200" s="55">
        <v>4923</v>
      </c>
      <c r="M200" s="101">
        <v>2</v>
      </c>
      <c r="N200" s="102">
        <f>IF('1'!$H$12="-",L200*1.05,IF('1'!$H$12="в кассу предприятия",L200*1.05,IF('1'!$H$12="ИП Водакова Т.Ю.",L200*1.075*1.05,"-")))</f>
        <v>5169.1500000000005</v>
      </c>
      <c r="O200" s="102">
        <f>IF('1'!$H$12="-",L200,IF('1'!$H$12="в кассу предприятия",L200,IF('1'!$H$12="ИП Водакова Т.Ю.",L200*1.075,"-")))</f>
        <v>4923</v>
      </c>
      <c r="P200" s="102">
        <v>0</v>
      </c>
      <c r="Q200" s="102">
        <v>0</v>
      </c>
      <c r="R200" s="103"/>
      <c r="S200" s="104" t="str">
        <f>IF('1'!$H$12="-","-      ₽",IF(R200&gt;=M200*20,O200*R200,(IF(R200&gt;=M200*10,O200*R200,IF(R200&gt;=M200*2,O200*R200,N200*R200)))))</f>
        <v>-      ₽</v>
      </c>
      <c r="T200" s="89"/>
      <c r="U200" s="89" t="s">
        <v>364</v>
      </c>
    </row>
    <row r="201" spans="1:21" s="54" customFormat="1">
      <c r="A201" s="2"/>
      <c r="B201" s="79" t="s">
        <v>1581</v>
      </c>
      <c r="C201" s="80" t="s">
        <v>486</v>
      </c>
      <c r="D201" s="80" t="s">
        <v>487</v>
      </c>
      <c r="E201" s="80">
        <v>1</v>
      </c>
      <c r="F201" s="80">
        <v>18</v>
      </c>
      <c r="G201" s="80" t="s">
        <v>2112</v>
      </c>
      <c r="H201" s="81" t="s">
        <v>373</v>
      </c>
      <c r="I201" s="82" t="s">
        <v>385</v>
      </c>
      <c r="J201" s="82" t="s">
        <v>364</v>
      </c>
      <c r="K201" s="82" t="s">
        <v>364</v>
      </c>
      <c r="L201" s="55">
        <v>2915</v>
      </c>
      <c r="M201" s="86">
        <v>5</v>
      </c>
      <c r="N201" s="56">
        <f>IF('1'!$H$12="-",L201,IF('1'!$H$12="в кассу предприятия",L201,IF('1'!$H$12="ИП Водакова Т.Ю.",L201*1.075,"-")))</f>
        <v>2915</v>
      </c>
      <c r="O201" s="56">
        <f>IF('1'!$H$12="-",L201,IF('1'!$H$12="в кассу предприятия",L201,IF('1'!$H$12="ИП Водакова Т.Ю.",L201*1.075,"-")))</f>
        <v>2915</v>
      </c>
      <c r="P201" s="56">
        <v>0</v>
      </c>
      <c r="Q201" s="56">
        <v>0</v>
      </c>
      <c r="R201" s="52"/>
      <c r="S201" s="88" t="str">
        <f>IF('1'!$H$12="-","-      ₽",IF(R201&gt;=M201*20,O201*R201,(IF(R201&gt;=M201*10,O201*R201,IF(R201&gt;=M201*2,O201*R201,N201*R201)))))</f>
        <v>-      ₽</v>
      </c>
      <c r="T201" s="89" t="s">
        <v>43</v>
      </c>
      <c r="U201" s="89" t="s">
        <v>364</v>
      </c>
    </row>
    <row r="202" spans="1:21" s="54" customFormat="1">
      <c r="A202" s="2"/>
      <c r="B202" s="79" t="s">
        <v>1582</v>
      </c>
      <c r="C202" s="80" t="s">
        <v>1919</v>
      </c>
      <c r="D202" s="80" t="s">
        <v>1920</v>
      </c>
      <c r="E202" s="80">
        <v>1</v>
      </c>
      <c r="F202" s="80">
        <v>18</v>
      </c>
      <c r="G202" s="80" t="s">
        <v>2113</v>
      </c>
      <c r="H202" s="81" t="s">
        <v>373</v>
      </c>
      <c r="I202" s="82" t="s">
        <v>375</v>
      </c>
      <c r="J202" s="82" t="s">
        <v>364</v>
      </c>
      <c r="K202" s="82" t="s">
        <v>364</v>
      </c>
      <c r="L202" s="55">
        <v>2915</v>
      </c>
      <c r="M202" s="86">
        <v>5</v>
      </c>
      <c r="N202" s="56">
        <f>IF('1'!$H$12="-",L202,IF('1'!$H$12="в кассу предприятия",L202,IF('1'!$H$12="ИП Водакова Т.Ю.",L202*1.075,"-")))</f>
        <v>2915</v>
      </c>
      <c r="O202" s="56">
        <f>IF('1'!$H$12="-",L202,IF('1'!$H$12="в кассу предприятия",L202,IF('1'!$H$12="ИП Водакова Т.Ю.",L202*1.075,"-")))</f>
        <v>2915</v>
      </c>
      <c r="P202" s="56">
        <v>0</v>
      </c>
      <c r="Q202" s="56">
        <v>0</v>
      </c>
      <c r="R202" s="52"/>
      <c r="S202" s="88" t="str">
        <f>IF('1'!$H$12="-","-      ₽",IF(R202&gt;=M202*20,O202*R202,(IF(R202&gt;=M202*10,O202*R202,IF(R202&gt;=M202*2,O202*R202,N202*R202)))))</f>
        <v>-      ₽</v>
      </c>
      <c r="T202" s="89" t="s">
        <v>43</v>
      </c>
      <c r="U202" s="89" t="s">
        <v>364</v>
      </c>
    </row>
    <row r="203" spans="1:21" s="54" customFormat="1">
      <c r="A203" s="2"/>
      <c r="B203" s="79" t="s">
        <v>1583</v>
      </c>
      <c r="C203" s="80" t="s">
        <v>1919</v>
      </c>
      <c r="D203" s="80" t="s">
        <v>1920</v>
      </c>
      <c r="E203" s="80">
        <v>1</v>
      </c>
      <c r="F203" s="80">
        <v>24</v>
      </c>
      <c r="G203" s="80" t="s">
        <v>2113</v>
      </c>
      <c r="H203" s="81" t="s">
        <v>362</v>
      </c>
      <c r="I203" s="82" t="s">
        <v>363</v>
      </c>
      <c r="J203" s="82" t="s">
        <v>364</v>
      </c>
      <c r="K203" s="82" t="s">
        <v>364</v>
      </c>
      <c r="L203" s="55">
        <v>3537</v>
      </c>
      <c r="M203" s="86">
        <v>5</v>
      </c>
      <c r="N203" s="56">
        <f>IF('1'!$H$12="-",L203*1.05,IF('1'!$H$12="в кассу предприятия",L203*1.05,IF('1'!$H$12="ИП Водакова Т.Ю.",L203*1.075*1.05,"-")))</f>
        <v>3713.8500000000004</v>
      </c>
      <c r="O203" s="56">
        <f>IF('1'!$H$12="-",L203,IF('1'!$H$12="в кассу предприятия",L203,IF('1'!$H$12="ИП Водакова Т.Ю.",L203*1.075,"-")))</f>
        <v>3537</v>
      </c>
      <c r="P203" s="56">
        <v>0</v>
      </c>
      <c r="Q203" s="56">
        <v>0</v>
      </c>
      <c r="R203" s="52"/>
      <c r="S203" s="88" t="str">
        <f>IF('1'!$H$12="-","-      ₽",IF(R203&gt;=M203*20,O203*R203,(IF(R203&gt;=M203*10,O203*R203,IF(R203&gt;=M203*2,O203*R203,N203*R203)))))</f>
        <v>-      ₽</v>
      </c>
      <c r="T203" s="89"/>
      <c r="U203" s="89" t="s">
        <v>364</v>
      </c>
    </row>
    <row r="204" spans="1:21" s="54" customFormat="1">
      <c r="A204" s="2"/>
      <c r="B204" s="79" t="s">
        <v>1584</v>
      </c>
      <c r="C204" s="80" t="s">
        <v>1921</v>
      </c>
      <c r="D204" s="80" t="s">
        <v>1922</v>
      </c>
      <c r="E204" s="80">
        <v>1</v>
      </c>
      <c r="F204" s="80">
        <v>9</v>
      </c>
      <c r="G204" s="80" t="s">
        <v>2114</v>
      </c>
      <c r="H204" s="81" t="s">
        <v>514</v>
      </c>
      <c r="I204" s="82" t="s">
        <v>374</v>
      </c>
      <c r="J204" s="82"/>
      <c r="K204" s="82"/>
      <c r="L204" s="55">
        <v>1544</v>
      </c>
      <c r="M204" s="86">
        <v>6</v>
      </c>
      <c r="N204" s="56">
        <f>IF('1'!$H$12="-",L204*1.05,IF('1'!$H$12="в кассу предприятия",L204*1.05,IF('1'!$H$12="ИП Водакова Т.Ю.",L204*1.075*1.05,"-")))</f>
        <v>1621.2</v>
      </c>
      <c r="O204" s="56">
        <f>IF('1'!$H$12="-",L204,IF('1'!$H$12="в кассу предприятия",L204,IF('1'!$H$12="ИП Водакова Т.Ю.",L204*1.075,"-")))</f>
        <v>1544</v>
      </c>
      <c r="P204" s="56">
        <v>0</v>
      </c>
      <c r="Q204" s="56">
        <v>0</v>
      </c>
      <c r="R204" s="52"/>
      <c r="S204" s="88" t="str">
        <f>IF('1'!$H$12="-","-      ₽",IF(R204&gt;=M204*20,O204*R204,(IF(R204&gt;=M204*10,O204*R204,IF(R204&gt;=M204*2,O204*R204,N204*R204)))))</f>
        <v>-      ₽</v>
      </c>
      <c r="T204" s="89"/>
      <c r="U204" s="89" t="s">
        <v>364</v>
      </c>
    </row>
    <row r="205" spans="1:21" s="54" customFormat="1">
      <c r="A205" s="2"/>
      <c r="B205" s="79" t="s">
        <v>1585</v>
      </c>
      <c r="C205" s="80" t="s">
        <v>1921</v>
      </c>
      <c r="D205" s="80" t="s">
        <v>1922</v>
      </c>
      <c r="E205" s="80">
        <v>1</v>
      </c>
      <c r="F205" s="80">
        <v>18</v>
      </c>
      <c r="G205" s="80" t="s">
        <v>2115</v>
      </c>
      <c r="H205" s="81" t="s">
        <v>373</v>
      </c>
      <c r="I205" s="82" t="s">
        <v>385</v>
      </c>
      <c r="J205" s="82"/>
      <c r="K205" s="82"/>
      <c r="L205" s="55">
        <v>2957</v>
      </c>
      <c r="M205" s="86">
        <v>5</v>
      </c>
      <c r="N205" s="56">
        <f>IF('1'!$H$12="-",L205,IF('1'!$H$12="в кассу предприятия",L205,IF('1'!$H$12="ИП Водакова Т.Ю.",L205*1.075,"-")))</f>
        <v>2957</v>
      </c>
      <c r="O205" s="56">
        <f>IF('1'!$H$12="-",L205,IF('1'!$H$12="в кассу предприятия",L205,IF('1'!$H$12="ИП Водакова Т.Ю.",L205*1.075,"-")))</f>
        <v>2957</v>
      </c>
      <c r="P205" s="56">
        <v>0</v>
      </c>
      <c r="Q205" s="56">
        <v>0</v>
      </c>
      <c r="R205" s="52"/>
      <c r="S205" s="88" t="str">
        <f>IF('1'!$H$12="-","-      ₽",IF(R205&gt;=M205*20,O205*R205,(IF(R205&gt;=M205*10,O205*R205,IF(R205&gt;=M205*2,O205*R205,N205*R205)))))</f>
        <v>-      ₽</v>
      </c>
      <c r="T205" s="89" t="s">
        <v>2399</v>
      </c>
      <c r="U205" s="89" t="s">
        <v>364</v>
      </c>
    </row>
    <row r="206" spans="1:21" s="54" customFormat="1">
      <c r="A206" s="2"/>
      <c r="B206" s="79" t="s">
        <v>1586</v>
      </c>
      <c r="C206" s="80" t="s">
        <v>505</v>
      </c>
      <c r="D206" s="80" t="s">
        <v>506</v>
      </c>
      <c r="E206" s="80">
        <v>1</v>
      </c>
      <c r="F206" s="80">
        <v>18</v>
      </c>
      <c r="G206" s="80" t="s">
        <v>2116</v>
      </c>
      <c r="H206" s="81" t="s">
        <v>373</v>
      </c>
      <c r="I206" s="82" t="s">
        <v>385</v>
      </c>
      <c r="J206" s="82" t="s">
        <v>385</v>
      </c>
      <c r="K206" s="82" t="s">
        <v>364</v>
      </c>
      <c r="L206" s="55">
        <v>2989</v>
      </c>
      <c r="M206" s="86">
        <v>5</v>
      </c>
      <c r="N206" s="56">
        <f>IF('1'!$H$12="-",L206,IF('1'!$H$12="в кассу предприятия",L206,IF('1'!$H$12="ИП Водакова Т.Ю.",L206*1.075,"-")))</f>
        <v>2989</v>
      </c>
      <c r="O206" s="56">
        <f>IF('1'!$H$12="-",L206,IF('1'!$H$12="в кассу предприятия",L206,IF('1'!$H$12="ИП Водакова Т.Ю.",L206*1.075,"-")))</f>
        <v>2989</v>
      </c>
      <c r="P206" s="56">
        <v>0</v>
      </c>
      <c r="Q206" s="56">
        <v>0</v>
      </c>
      <c r="R206" s="52"/>
      <c r="S206" s="88" t="str">
        <f>IF('1'!$H$12="-","-      ₽",IF(R206&gt;=M206*20,O206*R206,(IF(R206&gt;=M206*10,O206*R206,IF(R206&gt;=M206*2,O206*R206,N206*R206)))))</f>
        <v>-      ₽</v>
      </c>
      <c r="T206" s="89" t="s">
        <v>43</v>
      </c>
      <c r="U206" s="89" t="s">
        <v>364</v>
      </c>
    </row>
    <row r="207" spans="1:21" s="54" customFormat="1">
      <c r="A207" s="2"/>
      <c r="B207" s="79" t="s">
        <v>1587</v>
      </c>
      <c r="C207" s="80" t="s">
        <v>505</v>
      </c>
      <c r="D207" s="80" t="s">
        <v>506</v>
      </c>
      <c r="E207" s="80">
        <v>1</v>
      </c>
      <c r="F207" s="80">
        <v>24</v>
      </c>
      <c r="G207" s="80" t="s">
        <v>2117</v>
      </c>
      <c r="H207" s="81" t="s">
        <v>362</v>
      </c>
      <c r="I207" s="82" t="s">
        <v>355</v>
      </c>
      <c r="J207" s="82" t="s">
        <v>364</v>
      </c>
      <c r="K207" s="82" t="s">
        <v>364</v>
      </c>
      <c r="L207" s="55">
        <v>4612</v>
      </c>
      <c r="M207" s="86">
        <v>5</v>
      </c>
      <c r="N207" s="56">
        <f>IF('1'!$H$12="-",L207*1.05,IF('1'!$H$12="в кассу предприятия",L207*1.05,IF('1'!$H$12="ИП Водакова Т.Ю.",L207*1.075*1.05,"-")))</f>
        <v>4842.6000000000004</v>
      </c>
      <c r="O207" s="56">
        <f>IF('1'!$H$12="-",L207,IF('1'!$H$12="в кассу предприятия",L207,IF('1'!$H$12="ИП Водакова Т.Ю.",L207*1.075,"-")))</f>
        <v>4612</v>
      </c>
      <c r="P207" s="56">
        <v>0</v>
      </c>
      <c r="Q207" s="56">
        <v>0</v>
      </c>
      <c r="R207" s="52"/>
      <c r="S207" s="88" t="str">
        <f>IF('1'!$H$12="-","-      ₽",IF(R207&gt;=M207*20,O207*R207,(IF(R207&gt;=M207*10,O207*R207,IF(R207&gt;=M207*2,O207*R207,N207*R207)))))</f>
        <v>-      ₽</v>
      </c>
      <c r="T207" s="89"/>
      <c r="U207" s="89" t="s">
        <v>364</v>
      </c>
    </row>
    <row r="208" spans="1:21" s="54" customFormat="1">
      <c r="A208" s="2"/>
      <c r="B208" s="79" t="s">
        <v>1068</v>
      </c>
      <c r="C208" s="80" t="s">
        <v>505</v>
      </c>
      <c r="D208" s="80" t="s">
        <v>506</v>
      </c>
      <c r="E208" s="80">
        <v>1</v>
      </c>
      <c r="F208" s="80">
        <v>15</v>
      </c>
      <c r="G208" s="80" t="s">
        <v>1370</v>
      </c>
      <c r="H208" s="81" t="s">
        <v>65</v>
      </c>
      <c r="I208" s="82" t="s">
        <v>291</v>
      </c>
      <c r="J208" s="82"/>
      <c r="K208" s="82"/>
      <c r="L208" s="55">
        <v>3208</v>
      </c>
      <c r="M208" s="86">
        <v>5</v>
      </c>
      <c r="N208" s="56">
        <f>IF('1'!$H$12="-",L208*1.05,IF('1'!$H$12="в кассу предприятия",L208*1.05,IF('1'!$H$12="ИП Водакова Т.Ю.",L208*1.075*1.05,"-")))</f>
        <v>3368.4</v>
      </c>
      <c r="O208" s="56">
        <f>IF('1'!$H$12="-",L208,IF('1'!$H$12="в кассу предприятия",L208,IF('1'!$H$12="ИП Водакова Т.Ю.",L208*1.075,"-")))</f>
        <v>3208</v>
      </c>
      <c r="P208" s="56">
        <v>0</v>
      </c>
      <c r="Q208" s="56">
        <v>0</v>
      </c>
      <c r="R208" s="52"/>
      <c r="S208" s="88" t="str">
        <f>IF('1'!$H$12="-","-      ₽",IF(R208&gt;=M208*20,O208*R208,(IF(R208&gt;=M208*10,O208*R208,IF(R208&gt;=M208*2,O208*R208,N208*R208)))))</f>
        <v>-      ₽</v>
      </c>
      <c r="T208" s="89"/>
      <c r="U208" s="89" t="s">
        <v>364</v>
      </c>
    </row>
    <row r="209" spans="1:21" s="54" customFormat="1">
      <c r="A209" s="2"/>
      <c r="B209" s="79" t="s">
        <v>507</v>
      </c>
      <c r="C209" s="80" t="s">
        <v>505</v>
      </c>
      <c r="D209" s="80" t="s">
        <v>506</v>
      </c>
      <c r="E209" s="80">
        <v>1</v>
      </c>
      <c r="F209" s="80">
        <v>26</v>
      </c>
      <c r="G209" s="80" t="s">
        <v>508</v>
      </c>
      <c r="H209" s="81" t="s">
        <v>360</v>
      </c>
      <c r="I209" s="82" t="s">
        <v>291</v>
      </c>
      <c r="J209" s="82"/>
      <c r="K209" s="82"/>
      <c r="L209" s="55">
        <v>5250</v>
      </c>
      <c r="M209" s="86">
        <v>2</v>
      </c>
      <c r="N209" s="56">
        <f>IF('1'!$H$12="-",L209*1.05,IF('1'!$H$12="в кассу предприятия",L209*1.05,IF('1'!$H$12="ИП Водакова Т.Ю.",L209*1.075*1.05,"-")))</f>
        <v>5512.5</v>
      </c>
      <c r="O209" s="56">
        <f>IF('1'!$H$12="-",L209,IF('1'!$H$12="в кассу предприятия",L209,IF('1'!$H$12="ИП Водакова Т.Ю.",L209*1.075,"-")))</f>
        <v>5250</v>
      </c>
      <c r="P209" s="56">
        <v>0</v>
      </c>
      <c r="Q209" s="56">
        <v>0</v>
      </c>
      <c r="R209" s="52"/>
      <c r="S209" s="88" t="str">
        <f>IF('1'!$H$12="-","-      ₽",IF(R209&gt;=M209*20,O209*R209,(IF(R209&gt;=M209*10,O209*R209,IF(R209&gt;=M209*2,O209*R209,N209*R209)))))</f>
        <v>-      ₽</v>
      </c>
      <c r="T209" s="89"/>
      <c r="U209" s="89" t="s">
        <v>364</v>
      </c>
    </row>
    <row r="210" spans="1:21" s="54" customFormat="1">
      <c r="A210" s="2"/>
      <c r="B210" s="79" t="s">
        <v>1588</v>
      </c>
      <c r="C210" s="80" t="s">
        <v>505</v>
      </c>
      <c r="D210" s="80" t="s">
        <v>506</v>
      </c>
      <c r="E210" s="80">
        <v>1</v>
      </c>
      <c r="F210" s="80">
        <v>37</v>
      </c>
      <c r="G210" s="80" t="s">
        <v>508</v>
      </c>
      <c r="H210" s="81" t="s">
        <v>2118</v>
      </c>
      <c r="I210" s="82" t="s">
        <v>519</v>
      </c>
      <c r="J210" s="82"/>
      <c r="K210" s="82"/>
      <c r="L210" s="55">
        <v>5513</v>
      </c>
      <c r="M210" s="86">
        <v>2</v>
      </c>
      <c r="N210" s="56">
        <f>IF('1'!$H$12="-",L210*1.05,IF('1'!$H$12="в кассу предприятия",L210*1.05,IF('1'!$H$12="ИП Водакова Т.Ю.",L210*1.075*1.05,"-")))</f>
        <v>5788.6500000000005</v>
      </c>
      <c r="O210" s="56">
        <f>IF('1'!$H$12="-",L210,IF('1'!$H$12="в кассу предприятия",L210,IF('1'!$H$12="ИП Водакова Т.Ю.",L210*1.075,"-")))</f>
        <v>5513</v>
      </c>
      <c r="P210" s="56">
        <v>0</v>
      </c>
      <c r="Q210" s="56">
        <v>0</v>
      </c>
      <c r="R210" s="52"/>
      <c r="S210" s="88" t="str">
        <f>IF('1'!$H$12="-","-      ₽",IF(R210&gt;=M210*20,O210*R210,(IF(R210&gt;=M210*10,O210*R210,IF(R210&gt;=M210*2,O210*R210,N210*R210)))))</f>
        <v>-      ₽</v>
      </c>
      <c r="T210" s="89"/>
      <c r="U210" s="89" t="s">
        <v>364</v>
      </c>
    </row>
    <row r="211" spans="1:21" s="54" customFormat="1">
      <c r="A211" s="2"/>
      <c r="B211" s="79" t="s">
        <v>1589</v>
      </c>
      <c r="C211" s="80" t="s">
        <v>505</v>
      </c>
      <c r="D211" s="80" t="s">
        <v>506</v>
      </c>
      <c r="E211" s="80">
        <v>1</v>
      </c>
      <c r="F211" s="80">
        <v>18</v>
      </c>
      <c r="G211" s="80" t="s">
        <v>2119</v>
      </c>
      <c r="H211" s="81" t="s">
        <v>373</v>
      </c>
      <c r="I211" s="82" t="s">
        <v>385</v>
      </c>
      <c r="J211" s="82" t="s">
        <v>385</v>
      </c>
      <c r="K211" s="82" t="s">
        <v>364</v>
      </c>
      <c r="L211" s="55">
        <v>2691</v>
      </c>
      <c r="M211" s="86">
        <v>5</v>
      </c>
      <c r="N211" s="56">
        <f>IF('1'!$H$12="-",L211*1.05,IF('1'!$H$12="в кассу предприятия",L211*1.05,IF('1'!$H$12="ИП Водакова Т.Ю.",L211*1.075*1.05,"-")))</f>
        <v>2825.55</v>
      </c>
      <c r="O211" s="56">
        <f>IF('1'!$H$12="-",L211,IF('1'!$H$12="в кассу предприятия",L211,IF('1'!$H$12="ИП Водакова Т.Ю.",L211*1.075,"-")))</f>
        <v>2691</v>
      </c>
      <c r="P211" s="56">
        <v>0</v>
      </c>
      <c r="Q211" s="56">
        <v>0</v>
      </c>
      <c r="R211" s="52"/>
      <c r="S211" s="88" t="str">
        <f>IF('1'!$H$12="-","-      ₽",IF(R211&gt;=M211*20,O211*R211,(IF(R211&gt;=M211*10,O211*R211,IF(R211&gt;=M211*2,O211*R211,N211*R211)))))</f>
        <v>-      ₽</v>
      </c>
      <c r="T211" s="89"/>
      <c r="U211" s="89" t="s">
        <v>364</v>
      </c>
    </row>
    <row r="212" spans="1:21" s="54" customFormat="1">
      <c r="A212" s="2"/>
      <c r="B212" s="79" t="s">
        <v>509</v>
      </c>
      <c r="C212" s="80" t="s">
        <v>505</v>
      </c>
      <c r="D212" s="80" t="s">
        <v>506</v>
      </c>
      <c r="E212" s="80">
        <v>1</v>
      </c>
      <c r="F212" s="80">
        <v>6</v>
      </c>
      <c r="G212" s="80" t="s">
        <v>510</v>
      </c>
      <c r="H212" s="81" t="s">
        <v>85</v>
      </c>
      <c r="I212" s="82"/>
      <c r="J212" s="82"/>
      <c r="K212" s="82"/>
      <c r="L212" s="55">
        <v>986</v>
      </c>
      <c r="M212" s="86">
        <v>6</v>
      </c>
      <c r="N212" s="56">
        <f>IF('1'!$H$12="-",L212*1.05,IF('1'!$H$12="в кассу предприятия",L212*1.05,IF('1'!$H$12="ИП Водакова Т.Ю.",L212*1.075*1.05,"-")))</f>
        <v>1035.3</v>
      </c>
      <c r="O212" s="56">
        <f>IF('1'!$H$12="-",L212,IF('1'!$H$12="в кассу предприятия",L212,IF('1'!$H$12="ИП Водакова Т.Ю.",L212*1.075,"-")))</f>
        <v>986</v>
      </c>
      <c r="P212" s="56">
        <f>IF('1'!$H$12="-",L212*0.97,IF('1'!$H$12="в кассу предприятия",L212*0.97,IF('1'!$H$12="ИП Водакова Т.Ю.",L212*1.075*0.97,"-")))</f>
        <v>956.42</v>
      </c>
      <c r="Q212" s="56">
        <v>0</v>
      </c>
      <c r="R212" s="52"/>
      <c r="S212" s="88" t="str">
        <f>IF('1'!$H$12="-","-      ₽",IF(R212&gt;=M212*20,P212*R212,(IF(R212&gt;=M212*10,P212*R212,IF(R212&gt;=M212*2,O212*R212,N212*R212)))))</f>
        <v>-      ₽</v>
      </c>
      <c r="T212" s="89"/>
      <c r="U212" s="89" t="s">
        <v>2392</v>
      </c>
    </row>
    <row r="213" spans="1:21" s="54" customFormat="1">
      <c r="A213" s="2"/>
      <c r="B213" s="79" t="s">
        <v>1069</v>
      </c>
      <c r="C213" s="80" t="s">
        <v>1290</v>
      </c>
      <c r="D213" s="80" t="s">
        <v>506</v>
      </c>
      <c r="E213" s="80">
        <v>1</v>
      </c>
      <c r="F213" s="80">
        <v>8</v>
      </c>
      <c r="G213" s="80" t="s">
        <v>510</v>
      </c>
      <c r="H213" s="81" t="s">
        <v>281</v>
      </c>
      <c r="I213" s="82"/>
      <c r="J213" s="82"/>
      <c r="K213" s="82"/>
      <c r="L213" s="55">
        <v>1717</v>
      </c>
      <c r="M213" s="86">
        <v>6</v>
      </c>
      <c r="N213" s="56">
        <f>IF('1'!$H$12="-",L213*1.05,IF('1'!$H$12="в кассу предприятия",L213*1.05,IF('1'!$H$12="ИП Водакова Т.Ю.",L213*1.075*1.05,"-")))</f>
        <v>1802.8500000000001</v>
      </c>
      <c r="O213" s="56">
        <f>IF('1'!$H$12="-",L213,IF('1'!$H$12="в кассу предприятия",L213,IF('1'!$H$12="ИП Водакова Т.Ю.",L213*1.075,"-")))</f>
        <v>1717</v>
      </c>
      <c r="P213" s="56">
        <v>0</v>
      </c>
      <c r="Q213" s="56">
        <v>0</v>
      </c>
      <c r="R213" s="52"/>
      <c r="S213" s="88" t="str">
        <f>IF('1'!$H$12="-","-      ₽",IF(R213&gt;=M213*20,O213*R213,(IF(R213&gt;=M213*10,O213*R213,IF(R213&gt;=M213*2,O213*R213,N213*R213)))))</f>
        <v>-      ₽</v>
      </c>
      <c r="T213" s="89"/>
      <c r="U213" s="89" t="s">
        <v>364</v>
      </c>
    </row>
    <row r="214" spans="1:21" s="54" customFormat="1">
      <c r="A214" s="2"/>
      <c r="B214" s="79" t="s">
        <v>511</v>
      </c>
      <c r="C214" s="80" t="s">
        <v>505</v>
      </c>
      <c r="D214" s="80" t="s">
        <v>506</v>
      </c>
      <c r="E214" s="80">
        <v>1</v>
      </c>
      <c r="F214" s="80">
        <v>26</v>
      </c>
      <c r="G214" s="80"/>
      <c r="H214" s="81" t="s">
        <v>360</v>
      </c>
      <c r="I214" s="82" t="s">
        <v>410</v>
      </c>
      <c r="J214" s="82"/>
      <c r="K214" s="82"/>
      <c r="L214" s="55">
        <v>2941</v>
      </c>
      <c r="M214" s="86">
        <v>2</v>
      </c>
      <c r="N214" s="56">
        <f>IF('1'!$H$12="-",L214*1.05,IF('1'!$H$12="в кассу предприятия",L214*1.05,IF('1'!$H$12="ИП Водакова Т.Ю.",L214*1.075*1.05,"-")))</f>
        <v>3088.05</v>
      </c>
      <c r="O214" s="56">
        <f>IF('1'!$H$12="-",L214,IF('1'!$H$12="в кассу предприятия",L214,IF('1'!$H$12="ИП Водакова Т.Ю.",L214*1.075,"-")))</f>
        <v>2941</v>
      </c>
      <c r="P214" s="56">
        <v>0</v>
      </c>
      <c r="Q214" s="56">
        <v>0</v>
      </c>
      <c r="R214" s="52"/>
      <c r="S214" s="88" t="str">
        <f>IF('1'!$H$12="-","-      ₽",IF(R214&gt;=M214*20,O214*R214,(IF(R214&gt;=M214*10,O214*R214,IF(R214&gt;=M214*2,O214*R214,N214*R214)))))</f>
        <v>-      ₽</v>
      </c>
      <c r="T214" s="89"/>
      <c r="U214" s="89" t="s">
        <v>364</v>
      </c>
    </row>
    <row r="215" spans="1:21" s="54" customFormat="1">
      <c r="A215" s="2"/>
      <c r="B215" s="79" t="s">
        <v>1070</v>
      </c>
      <c r="C215" s="80" t="s">
        <v>1291</v>
      </c>
      <c r="D215" s="80" t="s">
        <v>1292</v>
      </c>
      <c r="E215" s="80">
        <v>1</v>
      </c>
      <c r="F215" s="80">
        <v>15</v>
      </c>
      <c r="G215" s="80" t="s">
        <v>1371</v>
      </c>
      <c r="H215" s="81" t="s">
        <v>65</v>
      </c>
      <c r="I215" s="82" t="s">
        <v>389</v>
      </c>
      <c r="J215" s="82"/>
      <c r="K215" s="82"/>
      <c r="L215" s="55">
        <v>2068</v>
      </c>
      <c r="M215" s="86">
        <v>5</v>
      </c>
      <c r="N215" s="56">
        <f>IF('1'!$H$12="-",L215*1.05,IF('1'!$H$12="в кассу предприятия",L215*1.05,IF('1'!$H$12="ИП Водакова Т.Ю.",L215*1.075*1.05,"-")))</f>
        <v>2171.4</v>
      </c>
      <c r="O215" s="56">
        <f>IF('1'!$H$12="-",L215,IF('1'!$H$12="в кассу предприятия",L215,IF('1'!$H$12="ИП Водакова Т.Ю.",L215*1.075,"-")))</f>
        <v>2068</v>
      </c>
      <c r="P215" s="56">
        <v>0</v>
      </c>
      <c r="Q215" s="56">
        <v>0</v>
      </c>
      <c r="R215" s="52"/>
      <c r="S215" s="88" t="str">
        <f>IF('1'!$H$12="-","-      ₽",IF(R215&gt;=M215*20,O215*R215,(IF(R215&gt;=M215*10,O215*R215,IF(R215&gt;=M215*2,O215*R215,N215*R215)))))</f>
        <v>-      ₽</v>
      </c>
      <c r="T215" s="89"/>
      <c r="U215" s="89" t="s">
        <v>364</v>
      </c>
    </row>
    <row r="216" spans="1:21" s="54" customFormat="1">
      <c r="A216" s="2"/>
      <c r="B216" s="79" t="s">
        <v>1590</v>
      </c>
      <c r="C216" s="80" t="s">
        <v>1291</v>
      </c>
      <c r="D216" s="80" t="s">
        <v>1292</v>
      </c>
      <c r="E216" s="80">
        <v>1</v>
      </c>
      <c r="F216" s="80">
        <v>27</v>
      </c>
      <c r="G216" s="80" t="s">
        <v>1371</v>
      </c>
      <c r="H216" s="81" t="s">
        <v>445</v>
      </c>
      <c r="I216" s="82" t="s">
        <v>2120</v>
      </c>
      <c r="J216" s="82"/>
      <c r="K216" s="82"/>
      <c r="L216" s="55">
        <v>5679</v>
      </c>
      <c r="M216" s="86">
        <v>2</v>
      </c>
      <c r="N216" s="56">
        <f>IF('1'!$H$12="-",L216*1.05,IF('1'!$H$12="в кассу предприятия",L216*1.05,IF('1'!$H$12="ИП Водакова Т.Ю.",L216*1.075*1.05,"-")))</f>
        <v>5962.95</v>
      </c>
      <c r="O216" s="56">
        <f>IF('1'!$H$12="-",L216,IF('1'!$H$12="в кассу предприятия",L216,IF('1'!$H$12="ИП Водакова Т.Ю.",L216*1.075,"-")))</f>
        <v>5679</v>
      </c>
      <c r="P216" s="56">
        <v>0</v>
      </c>
      <c r="Q216" s="56">
        <v>0</v>
      </c>
      <c r="R216" s="52"/>
      <c r="S216" s="88" t="str">
        <f>IF('1'!$H$12="-","-      ₽",IF(R216&gt;=M216*20,O216*R216,(IF(R216&gt;=M216*10,O216*R216,IF(R216&gt;=M216*2,O216*R216,N216*R216)))))</f>
        <v>-      ₽</v>
      </c>
      <c r="T216" s="89"/>
      <c r="U216" s="89" t="s">
        <v>364</v>
      </c>
    </row>
    <row r="217" spans="1:21" s="54" customFormat="1">
      <c r="A217" s="2"/>
      <c r="B217" s="79" t="s">
        <v>1591</v>
      </c>
      <c r="C217" s="80" t="s">
        <v>1291</v>
      </c>
      <c r="D217" s="80" t="s">
        <v>1292</v>
      </c>
      <c r="E217" s="80">
        <v>1</v>
      </c>
      <c r="F217" s="80">
        <v>27</v>
      </c>
      <c r="G217" s="80" t="s">
        <v>2121</v>
      </c>
      <c r="H217" s="81" t="s">
        <v>445</v>
      </c>
      <c r="I217" s="82" t="s">
        <v>410</v>
      </c>
      <c r="J217" s="82"/>
      <c r="K217" s="82"/>
      <c r="L217" s="55">
        <v>5679</v>
      </c>
      <c r="M217" s="86">
        <v>2</v>
      </c>
      <c r="N217" s="56">
        <f>IF('1'!$H$12="-",L217*1.05,IF('1'!$H$12="в кассу предприятия",L217*1.05,IF('1'!$H$12="ИП Водакова Т.Ю.",L217*1.075*1.05,"-")))</f>
        <v>5962.95</v>
      </c>
      <c r="O217" s="56">
        <f>IF('1'!$H$12="-",L217,IF('1'!$H$12="в кассу предприятия",L217,IF('1'!$H$12="ИП Водакова Т.Ю.",L217*1.075,"-")))</f>
        <v>5679</v>
      </c>
      <c r="P217" s="56">
        <v>0</v>
      </c>
      <c r="Q217" s="56">
        <v>0</v>
      </c>
      <c r="R217" s="52"/>
      <c r="S217" s="88" t="str">
        <f>IF('1'!$H$12="-","-      ₽",IF(R217&gt;=M217*20,O217*R217,(IF(R217&gt;=M217*10,O217*R217,IF(R217&gt;=M217*2,O217*R217,N217*R217)))))</f>
        <v>-      ₽</v>
      </c>
      <c r="T217" s="89"/>
      <c r="U217" s="89" t="s">
        <v>364</v>
      </c>
    </row>
    <row r="218" spans="1:21" s="54" customFormat="1">
      <c r="A218" s="2"/>
      <c r="B218" s="79" t="s">
        <v>1592</v>
      </c>
      <c r="C218" s="80" t="s">
        <v>512</v>
      </c>
      <c r="D218" s="80" t="s">
        <v>513</v>
      </c>
      <c r="E218" s="80">
        <v>1</v>
      </c>
      <c r="F218" s="80">
        <v>9</v>
      </c>
      <c r="G218" s="80" t="s">
        <v>2122</v>
      </c>
      <c r="H218" s="81" t="s">
        <v>514</v>
      </c>
      <c r="I218" s="82" t="s">
        <v>493</v>
      </c>
      <c r="J218" s="82"/>
      <c r="K218" s="82"/>
      <c r="L218" s="55">
        <v>903</v>
      </c>
      <c r="M218" s="86">
        <v>6</v>
      </c>
      <c r="N218" s="56">
        <f>IF('1'!$H$12="-",L218*1.05,IF('1'!$H$12="в кассу предприятия",L218*1.05,IF('1'!$H$12="ИП Водакова Т.Ю.",L218*1.075*1.05,"-")))</f>
        <v>948.15000000000009</v>
      </c>
      <c r="O218" s="56">
        <f>IF('1'!$H$12="-",L218,IF('1'!$H$12="в кассу предприятия",L218,IF('1'!$H$12="ИП Водакова Т.Ю.",L218*1.075,"-")))</f>
        <v>903</v>
      </c>
      <c r="P218" s="56">
        <v>0</v>
      </c>
      <c r="Q218" s="56">
        <v>0</v>
      </c>
      <c r="R218" s="52"/>
      <c r="S218" s="88" t="str">
        <f>IF('1'!$H$12="-","-      ₽",IF(R218&gt;=M218*20,O218*R218,(IF(R218&gt;=M218*10,O218*R218,IF(R218&gt;=M218*2,O218*R218,N218*R218)))))</f>
        <v>-      ₽</v>
      </c>
      <c r="T218" s="89"/>
      <c r="U218" s="89" t="s">
        <v>364</v>
      </c>
    </row>
    <row r="219" spans="1:21" s="54" customFormat="1" hidden="1">
      <c r="A219" s="2"/>
      <c r="B219" s="97" t="s">
        <v>515</v>
      </c>
      <c r="C219" s="98" t="s">
        <v>512</v>
      </c>
      <c r="D219" s="98" t="s">
        <v>513</v>
      </c>
      <c r="E219" s="80">
        <v>1</v>
      </c>
      <c r="F219" s="80">
        <v>5</v>
      </c>
      <c r="G219" s="98" t="s">
        <v>516</v>
      </c>
      <c r="H219" s="99" t="s">
        <v>78</v>
      </c>
      <c r="I219" s="100" t="s">
        <v>517</v>
      </c>
      <c r="J219" s="100" t="s">
        <v>364</v>
      </c>
      <c r="K219" s="100" t="s">
        <v>364</v>
      </c>
      <c r="L219" s="55">
        <v>531</v>
      </c>
      <c r="M219" s="101">
        <v>6</v>
      </c>
      <c r="N219" s="102">
        <f>IF('1'!$H$12="-",L219*1.05,IF('1'!$H$12="в кассу предприятия",L219*1.05,IF('1'!$H$12="ИП Водакова Т.Ю.",L219*1.075*1.05,"-")))</f>
        <v>557.55000000000007</v>
      </c>
      <c r="O219" s="102">
        <f>IF('1'!$H$12="-",L219,IF('1'!$H$12="в кассу предприятия",L219,IF('1'!$H$12="ИП Водакова Т.Ю.",L219*1.075,"-")))</f>
        <v>531</v>
      </c>
      <c r="P219" s="102">
        <v>0</v>
      </c>
      <c r="Q219" s="102">
        <v>0</v>
      </c>
      <c r="R219" s="103"/>
      <c r="S219" s="104" t="str">
        <f>IF('1'!$H$12="-","-      ₽",IF(R219&gt;=M219*20,P219*R219,(IF(R219&gt;=M219*10,P219*R219,IF(R219&gt;=M219*2,O219*R219,N219*R219)))))</f>
        <v>-      ₽</v>
      </c>
      <c r="T219" s="89"/>
      <c r="U219" s="89" t="s">
        <v>364</v>
      </c>
    </row>
    <row r="220" spans="1:21" s="54" customFormat="1" hidden="1">
      <c r="A220" s="2"/>
      <c r="B220" s="97" t="s">
        <v>518</v>
      </c>
      <c r="C220" s="98" t="s">
        <v>512</v>
      </c>
      <c r="D220" s="98" t="s">
        <v>513</v>
      </c>
      <c r="E220" s="80">
        <v>1</v>
      </c>
      <c r="F220" s="80">
        <v>11</v>
      </c>
      <c r="G220" s="98" t="s">
        <v>516</v>
      </c>
      <c r="H220" s="99" t="s">
        <v>64</v>
      </c>
      <c r="I220" s="100" t="s">
        <v>519</v>
      </c>
      <c r="J220" s="100"/>
      <c r="K220" s="100"/>
      <c r="L220" s="55">
        <v>962</v>
      </c>
      <c r="M220" s="101">
        <v>6</v>
      </c>
      <c r="N220" s="102">
        <f>IF('1'!$H$12="-",L220*1.05,IF('1'!$H$12="в кассу предприятия",L220*1.05,IF('1'!$H$12="ИП Водакова Т.Ю.",L220*1.075*1.05,"-")))</f>
        <v>1010.1</v>
      </c>
      <c r="O220" s="102">
        <f>IF('1'!$H$12="-",L220,IF('1'!$H$12="в кассу предприятия",L220,IF('1'!$H$12="ИП Водакова Т.Ю.",L220*1.075,"-")))</f>
        <v>962</v>
      </c>
      <c r="P220" s="102">
        <v>0</v>
      </c>
      <c r="Q220" s="102">
        <v>0</v>
      </c>
      <c r="R220" s="103"/>
      <c r="S220" s="104" t="str">
        <f>IF('1'!$H$12="-","-      ₽",IF(R220&gt;=M220*20,O220*R220,(IF(R220&gt;=M220*10,O220*R220,IF(R220&gt;=M220*2,O220*R220,N220*R220)))))</f>
        <v>-      ₽</v>
      </c>
      <c r="T220" s="89"/>
      <c r="U220" s="89" t="s">
        <v>364</v>
      </c>
    </row>
    <row r="221" spans="1:21" s="54" customFormat="1" hidden="1">
      <c r="A221" s="2"/>
      <c r="B221" s="97" t="s">
        <v>1593</v>
      </c>
      <c r="C221" s="98" t="s">
        <v>1923</v>
      </c>
      <c r="D221" s="98" t="s">
        <v>513</v>
      </c>
      <c r="E221" s="80">
        <v>1</v>
      </c>
      <c r="F221" s="80">
        <v>43</v>
      </c>
      <c r="G221" s="98" t="s">
        <v>2123</v>
      </c>
      <c r="H221" s="99" t="s">
        <v>1374</v>
      </c>
      <c r="I221" s="100" t="s">
        <v>2124</v>
      </c>
      <c r="J221" s="100"/>
      <c r="K221" s="100"/>
      <c r="L221" s="55">
        <v>1702</v>
      </c>
      <c r="M221" s="101">
        <v>2</v>
      </c>
      <c r="N221" s="102">
        <f>IF('1'!$H$12="-",L221*1.05,IF('1'!$H$12="в кассу предприятия",L221*1.05,IF('1'!$H$12="ИП Водакова Т.Ю.",L221*1.075*1.05,"-")))</f>
        <v>1787.1000000000001</v>
      </c>
      <c r="O221" s="102">
        <f>IF('1'!$H$12="-",L221,IF('1'!$H$12="в кассу предприятия",L221,IF('1'!$H$12="ИП Водакова Т.Ю.",L221*1.075,"-")))</f>
        <v>1702</v>
      </c>
      <c r="P221" s="102">
        <v>0</v>
      </c>
      <c r="Q221" s="102">
        <v>0</v>
      </c>
      <c r="R221" s="103"/>
      <c r="S221" s="104" t="str">
        <f>IF('1'!$H$12="-","-      ₽",IF(R221&gt;=M221*20,O221*R221,(IF(R221&gt;=M221*10,O221*R221,IF(R221&gt;=M221*2,O221*R221,N221*R221)))))</f>
        <v>-      ₽</v>
      </c>
      <c r="T221" s="89"/>
      <c r="U221" s="89" t="s">
        <v>364</v>
      </c>
    </row>
    <row r="222" spans="1:21" s="54" customFormat="1">
      <c r="A222" s="2"/>
      <c r="B222" s="79" t="s">
        <v>522</v>
      </c>
      <c r="C222" s="80" t="s">
        <v>512</v>
      </c>
      <c r="D222" s="80" t="s">
        <v>513</v>
      </c>
      <c r="E222" s="80">
        <v>1</v>
      </c>
      <c r="F222" s="80">
        <v>26</v>
      </c>
      <c r="G222" s="80" t="s">
        <v>521</v>
      </c>
      <c r="H222" s="81" t="s">
        <v>360</v>
      </c>
      <c r="I222" s="82" t="s">
        <v>355</v>
      </c>
      <c r="J222" s="82"/>
      <c r="K222" s="82"/>
      <c r="L222" s="55">
        <v>3285</v>
      </c>
      <c r="M222" s="86">
        <v>2</v>
      </c>
      <c r="N222" s="56">
        <f>IF('1'!$H$12="-",L222*1.05,IF('1'!$H$12="в кассу предприятия",L222*1.05,IF('1'!$H$12="ИП Водакова Т.Ю.",L222*1.075*1.05,"-")))</f>
        <v>3449.25</v>
      </c>
      <c r="O222" s="56">
        <f>IF('1'!$H$12="-",L222,IF('1'!$H$12="в кассу предприятия",L222,IF('1'!$H$12="ИП Водакова Т.Ю.",L222*1.075,"-")))</f>
        <v>3285</v>
      </c>
      <c r="P222" s="56">
        <v>0</v>
      </c>
      <c r="Q222" s="56">
        <v>0</v>
      </c>
      <c r="R222" s="52"/>
      <c r="S222" s="88" t="str">
        <f>IF('1'!$H$12="-","-      ₽",IF(R222&gt;=M222*20,O222*R222,(IF(R222&gt;=M222*10,O222*R222,IF(R222&gt;=M222*2,O222*R222,N222*R222)))))</f>
        <v>-      ₽</v>
      </c>
      <c r="T222" s="89"/>
      <c r="U222" s="89" t="s">
        <v>364</v>
      </c>
    </row>
    <row r="223" spans="1:21" s="54" customFormat="1">
      <c r="A223" s="2"/>
      <c r="B223" s="79" t="s">
        <v>524</v>
      </c>
      <c r="C223" s="80" t="s">
        <v>512</v>
      </c>
      <c r="D223" s="80" t="s">
        <v>513</v>
      </c>
      <c r="E223" s="80">
        <v>1</v>
      </c>
      <c r="F223" s="80">
        <v>15</v>
      </c>
      <c r="G223" s="80" t="s">
        <v>523</v>
      </c>
      <c r="H223" s="81" t="s">
        <v>65</v>
      </c>
      <c r="I223" s="82" t="s">
        <v>375</v>
      </c>
      <c r="J223" s="82" t="s">
        <v>374</v>
      </c>
      <c r="K223" s="82"/>
      <c r="L223" s="55">
        <v>1087</v>
      </c>
      <c r="M223" s="86">
        <v>5</v>
      </c>
      <c r="N223" s="56">
        <f>IF('1'!$H$12="-",L223*1.05,IF('1'!$H$12="в кассу предприятия",L223*1.05,IF('1'!$H$12="ИП Водакова Т.Ю.",L223*1.075*1.05,"-")))</f>
        <v>1141.3500000000001</v>
      </c>
      <c r="O223" s="56">
        <f>IF('1'!$H$12="-",L223,IF('1'!$H$12="в кассу предприятия",L223,IF('1'!$H$12="ИП Водакова Т.Ю.",L223*1.075,"-")))</f>
        <v>1087</v>
      </c>
      <c r="P223" s="56">
        <f>IF('1'!$H$12="-",L223*0.97,IF('1'!$H$12="в кассу предприятия",L223*0.97,IF('1'!$H$12="ИП Водакова Т.Ю.",L223*1.075*0.97,"-")))</f>
        <v>1054.3899999999999</v>
      </c>
      <c r="Q223" s="56">
        <f>IF('1'!$H$12="-",L223*0.95,IF('1'!$H$12="в кассу предприятия",L223*0.95,IF('1'!$H$12="ИП Водакова Т.Ю.",L223*1.075*0.95,"-")))</f>
        <v>1032.6499999999999</v>
      </c>
      <c r="R223" s="52"/>
      <c r="S223" s="88" t="str">
        <f>IF('1'!$H$12="-","-      ₽",IF(R223&gt;=M223*20,Q223*R223,(IF(R223&gt;=M223*10,P223*R223,IF(R223&gt;=M223*2,O223*R223,N223*R223)))))</f>
        <v>-      ₽</v>
      </c>
      <c r="T223" s="89"/>
      <c r="U223" s="89" t="s">
        <v>2393</v>
      </c>
    </row>
    <row r="224" spans="1:21" s="54" customFormat="1">
      <c r="A224" s="2"/>
      <c r="B224" s="79" t="s">
        <v>1071</v>
      </c>
      <c r="C224" s="80" t="s">
        <v>512</v>
      </c>
      <c r="D224" s="80" t="s">
        <v>513</v>
      </c>
      <c r="E224" s="80">
        <v>1</v>
      </c>
      <c r="F224" s="80">
        <v>38</v>
      </c>
      <c r="G224" s="80" t="s">
        <v>523</v>
      </c>
      <c r="H224" s="81" t="s">
        <v>1372</v>
      </c>
      <c r="I224" s="82" t="s">
        <v>291</v>
      </c>
      <c r="J224" s="82"/>
      <c r="K224" s="82"/>
      <c r="L224" s="55">
        <v>3125</v>
      </c>
      <c r="M224" s="86">
        <v>2</v>
      </c>
      <c r="N224" s="56">
        <f>IF('1'!$H$12="-",L224,IF('1'!$H$12="в кассу предприятия",L224,IF('1'!$H$12="ИП Водакова Т.Ю.",L224*1.075,"-")))</f>
        <v>3125</v>
      </c>
      <c r="O224" s="56">
        <f>IF('1'!$H$12="-",L224,IF('1'!$H$12="в кассу предприятия",L224,IF('1'!$H$12="ИП Водакова Т.Ю.",L224*1.075,"-")))</f>
        <v>3125</v>
      </c>
      <c r="P224" s="56">
        <v>0</v>
      </c>
      <c r="Q224" s="56">
        <v>0</v>
      </c>
      <c r="R224" s="52"/>
      <c r="S224" s="88" t="str">
        <f>IF('1'!$H$12="-","-      ₽",IF(R224&gt;=M224*20,O224*R224,(IF(R224&gt;=M224*10,O224*R224,IF(R224&gt;=M224*2,O224*R224,N224*R224)))))</f>
        <v>-      ₽</v>
      </c>
      <c r="T224" s="89" t="s">
        <v>43</v>
      </c>
      <c r="U224" s="89" t="s">
        <v>364</v>
      </c>
    </row>
    <row r="225" spans="1:21" s="54" customFormat="1">
      <c r="A225" s="2"/>
      <c r="B225" s="79" t="s">
        <v>1072</v>
      </c>
      <c r="C225" s="80" t="s">
        <v>512</v>
      </c>
      <c r="D225" s="80" t="s">
        <v>513</v>
      </c>
      <c r="E225" s="80">
        <v>1</v>
      </c>
      <c r="F225" s="80">
        <v>18</v>
      </c>
      <c r="G225" s="80" t="s">
        <v>525</v>
      </c>
      <c r="H225" s="81" t="s">
        <v>373</v>
      </c>
      <c r="I225" s="82" t="s">
        <v>389</v>
      </c>
      <c r="J225" s="82" t="s">
        <v>375</v>
      </c>
      <c r="K225" s="82"/>
      <c r="L225" s="55">
        <v>1517</v>
      </c>
      <c r="M225" s="86">
        <v>5</v>
      </c>
      <c r="N225" s="56">
        <f>IF('1'!$H$12="-",L225*1.05,IF('1'!$H$12="в кассу предприятия",L225*1.05,IF('1'!$H$12="ИП Водакова Т.Ю.",L225*1.075*1.05,"-")))</f>
        <v>1592.8500000000001</v>
      </c>
      <c r="O225" s="56">
        <f>IF('1'!$H$12="-",L225,IF('1'!$H$12="в кассу предприятия",L225,IF('1'!$H$12="ИП Водакова Т.Ю.",L225*1.075,"-")))</f>
        <v>1517</v>
      </c>
      <c r="P225" s="56">
        <v>0</v>
      </c>
      <c r="Q225" s="56">
        <v>0</v>
      </c>
      <c r="R225" s="52"/>
      <c r="S225" s="88" t="str">
        <f>IF('1'!$H$12="-","-      ₽",IF(R225&gt;=M225*20,O225*R225,(IF(R225&gt;=M225*10,O225*R225,IF(R225&gt;=M225*2,O225*R225,N225*R225)))))</f>
        <v>-      ₽</v>
      </c>
      <c r="T225" s="89"/>
      <c r="U225" s="89" t="s">
        <v>364</v>
      </c>
    </row>
    <row r="226" spans="1:21" s="54" customFormat="1">
      <c r="A226" s="2"/>
      <c r="B226" s="79" t="s">
        <v>1073</v>
      </c>
      <c r="C226" s="80" t="s">
        <v>512</v>
      </c>
      <c r="D226" s="80" t="s">
        <v>513</v>
      </c>
      <c r="E226" s="80">
        <v>1</v>
      </c>
      <c r="F226" s="80">
        <v>8</v>
      </c>
      <c r="G226" s="80" t="s">
        <v>526</v>
      </c>
      <c r="H226" s="81" t="s">
        <v>281</v>
      </c>
      <c r="I226" s="82" t="s">
        <v>385</v>
      </c>
      <c r="J226" s="82"/>
      <c r="K226" s="82"/>
      <c r="L226" s="55">
        <v>913</v>
      </c>
      <c r="M226" s="86">
        <v>6</v>
      </c>
      <c r="N226" s="56">
        <f>IF('1'!$H$12="-",L226,IF('1'!$H$12="в кассу предприятия",L226,IF('1'!$H$12="ИП Водакова Т.Ю.",L226*1.075,"-")))</f>
        <v>913</v>
      </c>
      <c r="O226" s="56">
        <f>IF('1'!$H$12="-",L226,IF('1'!$H$12="в кассу предприятия",L226,IF('1'!$H$12="ИП Водакова Т.Ю.",L226*1.075,"-")))</f>
        <v>913</v>
      </c>
      <c r="P226" s="56">
        <f>IF('1'!$H$12="-",L226*0.97,IF('1'!$H$12="в кассу предприятия",L226*0.97,IF('1'!$H$12="ИП Водакова Т.Ю.",L226*1.075*0.97,"-")))</f>
        <v>885.61</v>
      </c>
      <c r="Q226" s="56">
        <f>IF('1'!$H$12="-",L226*0.95,IF('1'!$H$12="в кассу предприятия",L226*0.95,IF('1'!$H$12="ИП Водакова Т.Ю.",L226*1.075*0.95,"-")))</f>
        <v>867.34999999999991</v>
      </c>
      <c r="R226" s="52"/>
      <c r="S226" s="88" t="str">
        <f>IF('1'!$H$12="-","-      ₽",IF(R226&gt;=M226*20,Q226*R226,(IF(R226&gt;=M226*10,P226*R226,IF(R226&gt;=M226*2,O226*R226,N226*R226)))))</f>
        <v>-      ₽</v>
      </c>
      <c r="T226" s="89" t="s">
        <v>2399</v>
      </c>
      <c r="U226" s="89" t="s">
        <v>2393</v>
      </c>
    </row>
    <row r="227" spans="1:21" s="54" customFormat="1">
      <c r="A227" s="2"/>
      <c r="B227" s="79" t="s">
        <v>1594</v>
      </c>
      <c r="C227" s="80" t="s">
        <v>520</v>
      </c>
      <c r="D227" s="80" t="s">
        <v>513</v>
      </c>
      <c r="E227" s="80">
        <v>1</v>
      </c>
      <c r="F227" s="80">
        <v>8</v>
      </c>
      <c r="G227" s="80" t="s">
        <v>530</v>
      </c>
      <c r="H227" s="81" t="s">
        <v>281</v>
      </c>
      <c r="I227" s="82" t="s">
        <v>1358</v>
      </c>
      <c r="J227" s="82"/>
      <c r="K227" s="82"/>
      <c r="L227" s="55">
        <v>861</v>
      </c>
      <c r="M227" s="86">
        <v>6</v>
      </c>
      <c r="N227" s="56">
        <f>IF('1'!$H$12="-",L227*1.05,IF('1'!$H$12="в кассу предприятия",L227*1.05,IF('1'!$H$12="ИП Водакова Т.Ю.",L227*1.075*1.05,"-")))</f>
        <v>904.05000000000007</v>
      </c>
      <c r="O227" s="56">
        <f>IF('1'!$H$12="-",L227,IF('1'!$H$12="в кассу предприятия",L227,IF('1'!$H$12="ИП Водакова Т.Ю.",L227*1.075,"-")))</f>
        <v>861</v>
      </c>
      <c r="P227" s="56">
        <v>0</v>
      </c>
      <c r="Q227" s="56">
        <v>0</v>
      </c>
      <c r="R227" s="52"/>
      <c r="S227" s="88" t="str">
        <f>IF('1'!$H$12="-","-      ₽",IF(R227&gt;=M227*20,O227*R227,(IF(R227&gt;=M227*10,O227*R227,IF(R227&gt;=M227*2,O227*R227,N227*R227)))))</f>
        <v>-      ₽</v>
      </c>
      <c r="T227" s="89"/>
      <c r="U227" s="89" t="s">
        <v>364</v>
      </c>
    </row>
    <row r="228" spans="1:21" s="54" customFormat="1">
      <c r="A228" s="2"/>
      <c r="B228" s="79" t="s">
        <v>529</v>
      </c>
      <c r="C228" s="80" t="s">
        <v>512</v>
      </c>
      <c r="D228" s="80" t="s">
        <v>513</v>
      </c>
      <c r="E228" s="80">
        <v>1</v>
      </c>
      <c r="F228" s="80">
        <v>39</v>
      </c>
      <c r="G228" s="80" t="s">
        <v>530</v>
      </c>
      <c r="H228" s="81" t="s">
        <v>531</v>
      </c>
      <c r="I228" s="82" t="s">
        <v>291</v>
      </c>
      <c r="J228" s="82"/>
      <c r="K228" s="82"/>
      <c r="L228" s="55">
        <v>2147</v>
      </c>
      <c r="M228" s="86">
        <v>2</v>
      </c>
      <c r="N228" s="56">
        <f>IF('1'!$H$12="-",L228*1.05,IF('1'!$H$12="в кассу предприятия",L228*1.05,IF('1'!$H$12="ИП Водакова Т.Ю.",L228*1.075*1.05,"-")))</f>
        <v>2254.35</v>
      </c>
      <c r="O228" s="56">
        <f>IF('1'!$H$12="-",L228,IF('1'!$H$12="в кассу предприятия",L228,IF('1'!$H$12="ИП Водакова Т.Ю.",L228*1.075,"-")))</f>
        <v>2147</v>
      </c>
      <c r="P228" s="56">
        <v>0</v>
      </c>
      <c r="Q228" s="56">
        <v>0</v>
      </c>
      <c r="R228" s="52"/>
      <c r="S228" s="88" t="str">
        <f>IF('1'!$H$12="-","-      ₽",IF(R228&gt;=M228*20,P228*R228,(IF(R228&gt;=M228*10,P228*R228,IF(R228&gt;=M228*2,O228*R228,N228*R228)))))</f>
        <v>-      ₽</v>
      </c>
      <c r="T228" s="89"/>
      <c r="U228" s="89" t="s">
        <v>364</v>
      </c>
    </row>
    <row r="229" spans="1:21" s="54" customFormat="1" hidden="1">
      <c r="A229" s="2"/>
      <c r="B229" s="97" t="s">
        <v>1595</v>
      </c>
      <c r="C229" s="98" t="s">
        <v>512</v>
      </c>
      <c r="D229" s="98" t="s">
        <v>513</v>
      </c>
      <c r="E229" s="80">
        <v>1</v>
      </c>
      <c r="F229" s="80">
        <v>5</v>
      </c>
      <c r="G229" s="98" t="s">
        <v>2125</v>
      </c>
      <c r="H229" s="99" t="s">
        <v>78</v>
      </c>
      <c r="I229" s="100" t="s">
        <v>2126</v>
      </c>
      <c r="J229" s="100" t="s">
        <v>364</v>
      </c>
      <c r="K229" s="100" t="s">
        <v>364</v>
      </c>
      <c r="L229" s="55">
        <v>531</v>
      </c>
      <c r="M229" s="101">
        <v>6</v>
      </c>
      <c r="N229" s="102">
        <f>IF('1'!$H$12="-",L229*1.05,IF('1'!$H$12="в кассу предприятия",L229*1.05,IF('1'!$H$12="ИП Водакова Т.Ю.",L229*1.075*1.05,"-")))</f>
        <v>557.55000000000007</v>
      </c>
      <c r="O229" s="102">
        <f>IF('1'!$H$12="-",L229,IF('1'!$H$12="в кассу предприятия",L229,IF('1'!$H$12="ИП Водакова Т.Ю.",L229*1.075,"-")))</f>
        <v>531</v>
      </c>
      <c r="P229" s="102">
        <v>0</v>
      </c>
      <c r="Q229" s="102">
        <v>0</v>
      </c>
      <c r="R229" s="103"/>
      <c r="S229" s="104" t="str">
        <f>IF('1'!$H$12="-","-      ₽",IF(R229&gt;=M229*20,O229*R229,(IF(R229&gt;=M229*10,O229*R229,IF(R229&gt;=M229*2,O229*R229,N229*R229)))))</f>
        <v>-      ₽</v>
      </c>
      <c r="T229" s="89"/>
      <c r="U229" s="89" t="s">
        <v>364</v>
      </c>
    </row>
    <row r="230" spans="1:21" s="54" customFormat="1">
      <c r="A230" s="2"/>
      <c r="B230" s="79" t="s">
        <v>1596</v>
      </c>
      <c r="C230" s="80" t="s">
        <v>512</v>
      </c>
      <c r="D230" s="80" t="s">
        <v>513</v>
      </c>
      <c r="E230" s="80">
        <v>1</v>
      </c>
      <c r="F230" s="80">
        <v>8</v>
      </c>
      <c r="G230" s="80" t="s">
        <v>2127</v>
      </c>
      <c r="H230" s="81" t="s">
        <v>281</v>
      </c>
      <c r="I230" s="82" t="s">
        <v>380</v>
      </c>
      <c r="J230" s="82" t="s">
        <v>364</v>
      </c>
      <c r="K230" s="82" t="s">
        <v>364</v>
      </c>
      <c r="L230" s="55">
        <v>829</v>
      </c>
      <c r="M230" s="86">
        <v>6</v>
      </c>
      <c r="N230" s="56">
        <f>IF('1'!$H$12="-",L230*1.05,IF('1'!$H$12="в кассу предприятия",L230*1.05,IF('1'!$H$12="ИП Водакова Т.Ю.",L230*1.075*1.05,"-")))</f>
        <v>870.45</v>
      </c>
      <c r="O230" s="56">
        <f>IF('1'!$H$12="-",L230,IF('1'!$H$12="в кассу предприятия",L230,IF('1'!$H$12="ИП Водакова Т.Ю.",L230*1.075,"-")))</f>
        <v>829</v>
      </c>
      <c r="P230" s="56">
        <f>IF('1'!$H$12="-",L230*0.97,IF('1'!$H$12="в кассу предприятия",L230*0.97,IF('1'!$H$12="ИП Водакова Т.Ю.",L230*1.075*0.97,"-")))</f>
        <v>804.13</v>
      </c>
      <c r="Q230" s="56">
        <f>IF('1'!$H$12="-",L230*0.95,IF('1'!$H$12="в кассу предприятия",L230*0.95,IF('1'!$H$12="ИП Водакова Т.Ю.",L230*1.075*0.95,"-")))</f>
        <v>787.55</v>
      </c>
      <c r="R230" s="52"/>
      <c r="S230" s="88" t="str">
        <f>IF('1'!$H$12="-","-      ₽",IF(R230&gt;=M230*20,Q230*R230,(IF(R230&gt;=M230*10,P230*R230,IF(R230&gt;=M230*2,O230*R230,N230*R230)))))</f>
        <v>-      ₽</v>
      </c>
      <c r="T230" s="89"/>
      <c r="U230" s="89" t="s">
        <v>2393</v>
      </c>
    </row>
    <row r="231" spans="1:21" s="54" customFormat="1">
      <c r="A231" s="2"/>
      <c r="B231" s="79" t="s">
        <v>1597</v>
      </c>
      <c r="C231" s="80" t="s">
        <v>512</v>
      </c>
      <c r="D231" s="80" t="s">
        <v>513</v>
      </c>
      <c r="E231" s="80">
        <v>1</v>
      </c>
      <c r="F231" s="80">
        <v>8</v>
      </c>
      <c r="G231" s="80" t="s">
        <v>2128</v>
      </c>
      <c r="H231" s="81" t="s">
        <v>281</v>
      </c>
      <c r="I231" s="82" t="s">
        <v>394</v>
      </c>
      <c r="J231" s="82" t="s">
        <v>364</v>
      </c>
      <c r="K231" s="82" t="s">
        <v>364</v>
      </c>
      <c r="L231" s="55">
        <v>863</v>
      </c>
      <c r="M231" s="86">
        <v>6</v>
      </c>
      <c r="N231" s="56">
        <f>IF('1'!$H$12="-",L231*1.05,IF('1'!$H$12="в кассу предприятия",L231*1.05,IF('1'!$H$12="ИП Водакова Т.Ю.",L231*1.075*1.05,"-")))</f>
        <v>906.15000000000009</v>
      </c>
      <c r="O231" s="56">
        <f>IF('1'!$H$12="-",L231,IF('1'!$H$12="в кассу предприятия",L231,IF('1'!$H$12="ИП Водакова Т.Ю.",L231*1.075,"-")))</f>
        <v>863</v>
      </c>
      <c r="P231" s="56">
        <f>IF('1'!$H$12="-",L231*0.97,IF('1'!$H$12="в кассу предприятия",L231*0.97,IF('1'!$H$12="ИП Водакова Т.Ю.",L231*1.075*0.97,"-")))</f>
        <v>837.11</v>
      </c>
      <c r="Q231" s="56">
        <f>IF('1'!$H$12="-",L231*0.95,IF('1'!$H$12="в кассу предприятия",L231*0.95,IF('1'!$H$12="ИП Водакова Т.Ю.",L231*1.075*0.95,"-")))</f>
        <v>819.84999999999991</v>
      </c>
      <c r="R231" s="52"/>
      <c r="S231" s="88" t="str">
        <f>IF('1'!$H$12="-","-      ₽",IF(R231&gt;=M231*20,Q231*R231,(IF(R231&gt;=M231*10,P231*R231,IF(R231&gt;=M231*2,O231*R231,N231*R231)))))</f>
        <v>-      ₽</v>
      </c>
      <c r="T231" s="89"/>
      <c r="U231" s="89" t="s">
        <v>2393</v>
      </c>
    </row>
    <row r="232" spans="1:21" s="54" customFormat="1">
      <c r="A232" s="2"/>
      <c r="B232" s="79" t="s">
        <v>532</v>
      </c>
      <c r="C232" s="80" t="s">
        <v>512</v>
      </c>
      <c r="D232" s="80" t="s">
        <v>513</v>
      </c>
      <c r="E232" s="80">
        <v>1</v>
      </c>
      <c r="F232" s="80">
        <v>8</v>
      </c>
      <c r="G232" s="80" t="s">
        <v>533</v>
      </c>
      <c r="H232" s="81" t="s">
        <v>281</v>
      </c>
      <c r="I232" s="82" t="s">
        <v>493</v>
      </c>
      <c r="J232" s="82"/>
      <c r="K232" s="82"/>
      <c r="L232" s="55">
        <v>896</v>
      </c>
      <c r="M232" s="86">
        <v>6</v>
      </c>
      <c r="N232" s="56">
        <f>IF('1'!$H$12="-",L232*1.05,IF('1'!$H$12="в кассу предприятия",L232*1.05,IF('1'!$H$12="ИП Водакова Т.Ю.",L232*1.075*1.05,"-")))</f>
        <v>940.80000000000007</v>
      </c>
      <c r="O232" s="56">
        <f>IF('1'!$H$12="-",L232,IF('1'!$H$12="в кассу предприятия",L232,IF('1'!$H$12="ИП Водакова Т.Ю.",L232*1.075,"-")))</f>
        <v>896</v>
      </c>
      <c r="P232" s="56">
        <v>0</v>
      </c>
      <c r="Q232" s="56">
        <v>0</v>
      </c>
      <c r="R232" s="52"/>
      <c r="S232" s="88" t="str">
        <f>IF('1'!$H$12="-","-      ₽",IF(R232&gt;=M232*20,O232*R232,(IF(R232&gt;=M232*10,O232*R232,IF(R232&gt;=M232*2,O232*R232,N232*R232)))))</f>
        <v>-      ₽</v>
      </c>
      <c r="T232" s="89"/>
      <c r="U232" s="89" t="s">
        <v>364</v>
      </c>
    </row>
    <row r="233" spans="1:21" s="54" customFormat="1">
      <c r="A233" s="2"/>
      <c r="B233" s="79" t="s">
        <v>534</v>
      </c>
      <c r="C233" s="80" t="s">
        <v>512</v>
      </c>
      <c r="D233" s="80" t="s">
        <v>513</v>
      </c>
      <c r="E233" s="80">
        <v>1</v>
      </c>
      <c r="F233" s="80">
        <v>18</v>
      </c>
      <c r="G233" s="80" t="s">
        <v>533</v>
      </c>
      <c r="H233" s="81" t="s">
        <v>373</v>
      </c>
      <c r="I233" s="82" t="s">
        <v>368</v>
      </c>
      <c r="J233" s="82"/>
      <c r="K233" s="82"/>
      <c r="L233" s="55">
        <v>1705</v>
      </c>
      <c r="M233" s="86">
        <v>5</v>
      </c>
      <c r="N233" s="56">
        <f>IF('1'!$H$12="-",L233,IF('1'!$H$12="в кассу предприятия",L233,IF('1'!$H$12="ИП Водакова Т.Ю.",L233*1.075,"-")))</f>
        <v>1705</v>
      </c>
      <c r="O233" s="56">
        <f>IF('1'!$H$12="-",L233,IF('1'!$H$12="в кассу предприятия",L233,IF('1'!$H$12="ИП Водакова Т.Ю.",L233*1.075,"-")))</f>
        <v>1705</v>
      </c>
      <c r="P233" s="56">
        <v>0</v>
      </c>
      <c r="Q233" s="56">
        <v>0</v>
      </c>
      <c r="R233" s="52"/>
      <c r="S233" s="88" t="str">
        <f>IF('1'!$H$12="-","-      ₽",IF(R233&gt;=M233*20,P233*R233,(IF(R233&gt;=M233*10,P233*R233,IF(R233&gt;=M233*2,O233*R233,N233*R233)))))</f>
        <v>-      ₽</v>
      </c>
      <c r="T233" s="89" t="s">
        <v>2399</v>
      </c>
      <c r="U233" s="89" t="s">
        <v>364</v>
      </c>
    </row>
    <row r="234" spans="1:21" s="54" customFormat="1">
      <c r="A234" s="2"/>
      <c r="B234" s="79" t="s">
        <v>535</v>
      </c>
      <c r="C234" s="80" t="s">
        <v>512</v>
      </c>
      <c r="D234" s="80" t="s">
        <v>513</v>
      </c>
      <c r="E234" s="80">
        <v>1</v>
      </c>
      <c r="F234" s="80">
        <v>11</v>
      </c>
      <c r="G234" s="80" t="s">
        <v>536</v>
      </c>
      <c r="H234" s="81" t="s">
        <v>64</v>
      </c>
      <c r="I234" s="82" t="s">
        <v>385</v>
      </c>
      <c r="J234" s="82"/>
      <c r="K234" s="82"/>
      <c r="L234" s="55">
        <v>896</v>
      </c>
      <c r="M234" s="86">
        <v>6</v>
      </c>
      <c r="N234" s="56">
        <f>IF('1'!$H$12="-",L234*1.05,IF('1'!$H$12="в кассу предприятия",L234*1.05,IF('1'!$H$12="ИП Водакова Т.Ю.",L234*1.075*1.05,"-")))</f>
        <v>940.80000000000007</v>
      </c>
      <c r="O234" s="56">
        <f>IF('1'!$H$12="-",L234,IF('1'!$H$12="в кассу предприятия",L234,IF('1'!$H$12="ИП Водакова Т.Ю.",L234*1.075,"-")))</f>
        <v>896</v>
      </c>
      <c r="P234" s="56">
        <f>IF('1'!$H$12="-",L234*0.97,IF('1'!$H$12="в кассу предприятия",L234*0.97,IF('1'!$H$12="ИП Водакова Т.Ю.",L234*1.075*0.97,"-")))</f>
        <v>869.12</v>
      </c>
      <c r="Q234" s="56">
        <f>IF('1'!$H$12="-",L234*0.95,IF('1'!$H$12="в кассу предприятия",L234*0.95,IF('1'!$H$12="ИП Водакова Т.Ю.",L234*1.075*0.95,"-")))</f>
        <v>851.19999999999993</v>
      </c>
      <c r="R234" s="52"/>
      <c r="S234" s="88" t="str">
        <f>IF('1'!$H$12="-","-      ₽",IF(R234&gt;=M234*20,Q234*R234,(IF(R234&gt;=M234*10,P234*R234,IF(R234&gt;=M234*2,O234*R234,N234*R234)))))</f>
        <v>-      ₽</v>
      </c>
      <c r="T234" s="89"/>
      <c r="U234" s="89" t="s">
        <v>2393</v>
      </c>
    </row>
    <row r="235" spans="1:21" s="54" customFormat="1">
      <c r="A235" s="2"/>
      <c r="B235" s="79" t="s">
        <v>537</v>
      </c>
      <c r="C235" s="80" t="s">
        <v>512</v>
      </c>
      <c r="D235" s="80" t="s">
        <v>513</v>
      </c>
      <c r="E235" s="80">
        <v>1</v>
      </c>
      <c r="F235" s="80">
        <v>11</v>
      </c>
      <c r="G235" s="80" t="s">
        <v>538</v>
      </c>
      <c r="H235" s="81" t="s">
        <v>64</v>
      </c>
      <c r="I235" s="82" t="s">
        <v>385</v>
      </c>
      <c r="J235" s="82"/>
      <c r="K235" s="82"/>
      <c r="L235" s="55">
        <v>718</v>
      </c>
      <c r="M235" s="86">
        <v>6</v>
      </c>
      <c r="N235" s="56">
        <f>IF('1'!$H$12="-",L235*1.05,IF('1'!$H$12="в кассу предприятия",L235*1.05,IF('1'!$H$12="ИП Водакова Т.Ю.",L235*1.075*1.05,"-")))</f>
        <v>753.9</v>
      </c>
      <c r="O235" s="56">
        <f>IF('1'!$H$12="-",L235,IF('1'!$H$12="в кассу предприятия",L235,IF('1'!$H$12="ИП Водакова Т.Ю.",L235*1.075,"-")))</f>
        <v>718</v>
      </c>
      <c r="P235" s="56">
        <f>IF('1'!$H$12="-",L235*0.97,IF('1'!$H$12="в кассу предприятия",L235*0.97,IF('1'!$H$12="ИП Водакова Т.Ю.",L235*1.075*0.97,"-")))</f>
        <v>696.46</v>
      </c>
      <c r="Q235" s="56">
        <f>IF('1'!$H$12="-",L235*0.95,IF('1'!$H$12="в кассу предприятия",L235*0.95,IF('1'!$H$12="ИП Водакова Т.Ю.",L235*1.075*0.95,"-")))</f>
        <v>682.1</v>
      </c>
      <c r="R235" s="52"/>
      <c r="S235" s="88" t="str">
        <f>IF('1'!$H$12="-","-      ₽",IF(R235&gt;=M235*20,Q235*R235,(IF(R235&gt;=M235*10,P235*R235,IF(R235&gt;=M235*2,O235*R235,N235*R235)))))</f>
        <v>-      ₽</v>
      </c>
      <c r="T235" s="89"/>
      <c r="U235" s="89" t="s">
        <v>2393</v>
      </c>
    </row>
    <row r="236" spans="1:21" s="54" customFormat="1" hidden="1">
      <c r="A236" s="2"/>
      <c r="B236" s="97" t="s">
        <v>539</v>
      </c>
      <c r="C236" s="98" t="s">
        <v>512</v>
      </c>
      <c r="D236" s="98" t="s">
        <v>513</v>
      </c>
      <c r="E236" s="80">
        <v>1</v>
      </c>
      <c r="F236" s="80">
        <v>8</v>
      </c>
      <c r="G236" s="98" t="s">
        <v>540</v>
      </c>
      <c r="H236" s="99" t="s">
        <v>281</v>
      </c>
      <c r="I236" s="100" t="s">
        <v>375</v>
      </c>
      <c r="J236" s="100"/>
      <c r="K236" s="100"/>
      <c r="L236" s="55">
        <v>554</v>
      </c>
      <c r="M236" s="101">
        <v>6</v>
      </c>
      <c r="N236" s="102">
        <f>IF('1'!$H$12="-",L236*1.05,IF('1'!$H$12="в кассу предприятия",L236*1.05,IF('1'!$H$12="ИП Водакова Т.Ю.",L236*1.075*1.05,"-")))</f>
        <v>581.70000000000005</v>
      </c>
      <c r="O236" s="102">
        <f>IF('1'!$H$12="-",L236,IF('1'!$H$12="в кассу предприятия",L236,IF('1'!$H$12="ИП Водакова Т.Ю.",L236*1.075,"-")))</f>
        <v>554</v>
      </c>
      <c r="P236" s="102">
        <v>0</v>
      </c>
      <c r="Q236" s="102">
        <v>0</v>
      </c>
      <c r="R236" s="103"/>
      <c r="S236" s="104" t="str">
        <f>IF('1'!$H$12="-","-      ₽",IF(R236&gt;=M236*20,O236*R236,(IF(R236&gt;=M236*10,O236*R236,IF(R236&gt;=M236*2,O236*R236,N236*R236)))))</f>
        <v>-      ₽</v>
      </c>
      <c r="T236" s="89"/>
      <c r="U236" s="89" t="s">
        <v>364</v>
      </c>
    </row>
    <row r="237" spans="1:21" s="54" customFormat="1">
      <c r="A237" s="2"/>
      <c r="B237" s="79" t="s">
        <v>541</v>
      </c>
      <c r="C237" s="80" t="s">
        <v>512</v>
      </c>
      <c r="D237" s="80" t="s">
        <v>513</v>
      </c>
      <c r="E237" s="80">
        <v>1</v>
      </c>
      <c r="F237" s="80">
        <v>5</v>
      </c>
      <c r="G237" s="80" t="s">
        <v>542</v>
      </c>
      <c r="H237" s="81" t="s">
        <v>78</v>
      </c>
      <c r="I237" s="82" t="s">
        <v>543</v>
      </c>
      <c r="J237" s="82" t="s">
        <v>364</v>
      </c>
      <c r="K237" s="82" t="s">
        <v>364</v>
      </c>
      <c r="L237" s="55">
        <v>531</v>
      </c>
      <c r="M237" s="86">
        <v>6</v>
      </c>
      <c r="N237" s="56">
        <f>IF('1'!$H$12="-",L237*1.05,IF('1'!$H$12="в кассу предприятия",L237*1.05,IF('1'!$H$12="ИП Водакова Т.Ю.",L237*1.075*1.05,"-")))</f>
        <v>557.55000000000007</v>
      </c>
      <c r="O237" s="56">
        <f>IF('1'!$H$12="-",L237,IF('1'!$H$12="в кассу предприятия",L237,IF('1'!$H$12="ИП Водакова Т.Ю.",L237*1.075,"-")))</f>
        <v>531</v>
      </c>
      <c r="P237" s="56">
        <v>0</v>
      </c>
      <c r="Q237" s="56">
        <v>0</v>
      </c>
      <c r="R237" s="52"/>
      <c r="S237" s="88" t="str">
        <f>IF('1'!$H$12="-","-      ₽",IF(R237&gt;=M237*20,P237*R237,(IF(R237&gt;=M237*10,P237*R237,IF(R237&gt;=M237*2,O237*R237,N237*R237)))))</f>
        <v>-      ₽</v>
      </c>
      <c r="T237" s="89"/>
      <c r="U237" s="89" t="s">
        <v>364</v>
      </c>
    </row>
    <row r="238" spans="1:21" s="54" customFormat="1" hidden="1">
      <c r="A238" s="2"/>
      <c r="B238" s="97" t="s">
        <v>1598</v>
      </c>
      <c r="C238" s="98" t="s">
        <v>512</v>
      </c>
      <c r="D238" s="98" t="s">
        <v>513</v>
      </c>
      <c r="E238" s="80">
        <v>1</v>
      </c>
      <c r="F238" s="80">
        <v>8</v>
      </c>
      <c r="G238" s="98" t="s">
        <v>542</v>
      </c>
      <c r="H238" s="99" t="s">
        <v>281</v>
      </c>
      <c r="I238" s="100" t="s">
        <v>2129</v>
      </c>
      <c r="J238" s="100"/>
      <c r="K238" s="100"/>
      <c r="L238" s="55">
        <v>698</v>
      </c>
      <c r="M238" s="101">
        <v>6</v>
      </c>
      <c r="N238" s="102">
        <f>IF('1'!$H$12="-",L238*1.05,IF('1'!$H$12="в кассу предприятия",L238*1.05,IF('1'!$H$12="ИП Водакова Т.Ю.",L238*1.075*1.05,"-")))</f>
        <v>732.9</v>
      </c>
      <c r="O238" s="102">
        <f>IF('1'!$H$12="-",L238,IF('1'!$H$12="в кассу предприятия",L238,IF('1'!$H$12="ИП Водакова Т.Ю.",L238*1.075,"-")))</f>
        <v>698</v>
      </c>
      <c r="P238" s="102">
        <v>0</v>
      </c>
      <c r="Q238" s="102">
        <v>0</v>
      </c>
      <c r="R238" s="103"/>
      <c r="S238" s="104" t="str">
        <f>IF('1'!$H$12="-","-      ₽",IF(R238&gt;=M238*20,O238*R238,(IF(R238&gt;=M238*10,O238*R238,IF(R238&gt;=M238*2,O238*R238,N238*R238)))))</f>
        <v>-      ₽</v>
      </c>
      <c r="T238" s="89"/>
      <c r="U238" s="89" t="s">
        <v>364</v>
      </c>
    </row>
    <row r="239" spans="1:21" s="54" customFormat="1">
      <c r="A239" s="2"/>
      <c r="B239" s="79" t="s">
        <v>544</v>
      </c>
      <c r="C239" s="80" t="s">
        <v>520</v>
      </c>
      <c r="D239" s="80" t="s">
        <v>513</v>
      </c>
      <c r="E239" s="80">
        <v>1</v>
      </c>
      <c r="F239" s="80">
        <v>8</v>
      </c>
      <c r="G239" s="80" t="s">
        <v>542</v>
      </c>
      <c r="H239" s="81" t="s">
        <v>281</v>
      </c>
      <c r="I239" s="82" t="s">
        <v>291</v>
      </c>
      <c r="J239" s="82"/>
      <c r="K239" s="82"/>
      <c r="L239" s="55">
        <v>772</v>
      </c>
      <c r="M239" s="86">
        <v>6</v>
      </c>
      <c r="N239" s="56">
        <f>IF('1'!$H$12="-",L239,IF('1'!$H$12="в кассу предприятия",L239,IF('1'!$H$12="ИП Водакова Т.Ю.",L239*1.075,"-")))</f>
        <v>772</v>
      </c>
      <c r="O239" s="56">
        <f>IF('1'!$H$12="-",L239,IF('1'!$H$12="в кассу предприятия",L239,IF('1'!$H$12="ИП Водакова Т.Ю.",L239*1.075,"-")))</f>
        <v>772</v>
      </c>
      <c r="P239" s="56">
        <v>0</v>
      </c>
      <c r="Q239" s="56">
        <v>0</v>
      </c>
      <c r="R239" s="52"/>
      <c r="S239" s="88" t="str">
        <f>IF('1'!$H$12="-","-      ₽",IF(R239&gt;=M239*20,P239*R239,(IF(R239&gt;=M239*10,P239*R239,IF(R239&gt;=M239*2,O239*R239,N239*R239)))))</f>
        <v>-      ₽</v>
      </c>
      <c r="T239" s="89" t="s">
        <v>2399</v>
      </c>
      <c r="U239" s="89" t="s">
        <v>364</v>
      </c>
    </row>
    <row r="240" spans="1:21" s="54" customFormat="1" hidden="1">
      <c r="A240" s="2"/>
      <c r="B240" s="97" t="s">
        <v>1074</v>
      </c>
      <c r="C240" s="98" t="s">
        <v>520</v>
      </c>
      <c r="D240" s="98" t="s">
        <v>513</v>
      </c>
      <c r="E240" s="80">
        <v>1</v>
      </c>
      <c r="F240" s="80">
        <v>15</v>
      </c>
      <c r="G240" s="98" t="s">
        <v>542</v>
      </c>
      <c r="H240" s="99" t="s">
        <v>65</v>
      </c>
      <c r="I240" s="100" t="s">
        <v>361</v>
      </c>
      <c r="J240" s="100"/>
      <c r="K240" s="100"/>
      <c r="L240" s="55">
        <v>1545</v>
      </c>
      <c r="M240" s="101">
        <v>5</v>
      </c>
      <c r="N240" s="102">
        <f>IF('1'!$H$12="-",L240,IF('1'!$H$12="в кассу предприятия",L240,IF('1'!$H$12="ИП Водакова Т.Ю.",L240*1.075,"-")))</f>
        <v>1545</v>
      </c>
      <c r="O240" s="102">
        <f>IF('1'!$H$12="-",L240,IF('1'!$H$12="в кассу предприятия",L240,IF('1'!$H$12="ИП Водакова Т.Ю.",L240*1.075,"-")))</f>
        <v>1545</v>
      </c>
      <c r="P240" s="102">
        <v>0</v>
      </c>
      <c r="Q240" s="102">
        <v>0</v>
      </c>
      <c r="R240" s="103"/>
      <c r="S240" s="104" t="str">
        <f>IF('1'!$H$12="-","-      ₽",IF(R240&gt;=M240*20,Q240*R240,(IF(R240&gt;=M240*10,P240*R240,IF(R240&gt;=M240*2,O240*R240,N240*R240)))))</f>
        <v>-      ₽</v>
      </c>
      <c r="T240" s="89" t="s">
        <v>43</v>
      </c>
      <c r="U240" s="89" t="s">
        <v>364</v>
      </c>
    </row>
    <row r="241" spans="1:21" s="54" customFormat="1">
      <c r="A241" s="2"/>
      <c r="B241" s="79" t="s">
        <v>545</v>
      </c>
      <c r="C241" s="80" t="s">
        <v>512</v>
      </c>
      <c r="D241" s="80" t="s">
        <v>513</v>
      </c>
      <c r="E241" s="80">
        <v>1</v>
      </c>
      <c r="F241" s="80">
        <v>18</v>
      </c>
      <c r="G241" s="80" t="s">
        <v>542</v>
      </c>
      <c r="H241" s="81" t="s">
        <v>373</v>
      </c>
      <c r="I241" s="82" t="s">
        <v>546</v>
      </c>
      <c r="J241" s="82"/>
      <c r="K241" s="82"/>
      <c r="L241" s="55">
        <v>1976</v>
      </c>
      <c r="M241" s="86">
        <v>5</v>
      </c>
      <c r="N241" s="56">
        <f>IF('1'!$H$12="-",L241,IF('1'!$H$12="в кассу предприятия",L241,IF('1'!$H$12="ИП Водакова Т.Ю.",L241*1.075,"-")))</f>
        <v>1976</v>
      </c>
      <c r="O241" s="56">
        <f>IF('1'!$H$12="-",L241,IF('1'!$H$12="в кассу предприятия",L241,IF('1'!$H$12="ИП Водакова Т.Ю.",L241*1.075,"-")))</f>
        <v>1976</v>
      </c>
      <c r="P241" s="56">
        <v>0</v>
      </c>
      <c r="Q241" s="56">
        <v>0</v>
      </c>
      <c r="R241" s="52"/>
      <c r="S241" s="88" t="str">
        <f>IF('1'!$H$12="-","-      ₽",IF(R241&gt;=M241*20,O241*R241,(IF(R241&gt;=M241*10,O241*R241,IF(R241&gt;=M241*2,O241*R241,N241*R241)))))</f>
        <v>-      ₽</v>
      </c>
      <c r="T241" s="89" t="s">
        <v>2399</v>
      </c>
      <c r="U241" s="89" t="s">
        <v>364</v>
      </c>
    </row>
    <row r="242" spans="1:21" s="54" customFormat="1">
      <c r="A242" s="2"/>
      <c r="B242" s="79" t="s">
        <v>547</v>
      </c>
      <c r="C242" s="80" t="s">
        <v>520</v>
      </c>
      <c r="D242" s="80" t="s">
        <v>513</v>
      </c>
      <c r="E242" s="80">
        <v>1</v>
      </c>
      <c r="F242" s="80">
        <v>18</v>
      </c>
      <c r="G242" s="80" t="s">
        <v>542</v>
      </c>
      <c r="H242" s="81" t="s">
        <v>373</v>
      </c>
      <c r="I242" s="82" t="s">
        <v>361</v>
      </c>
      <c r="J242" s="82"/>
      <c r="K242" s="82"/>
      <c r="L242" s="55">
        <v>2017</v>
      </c>
      <c r="M242" s="86">
        <v>5</v>
      </c>
      <c r="N242" s="56">
        <f>IF('1'!$H$12="-",L242,IF('1'!$H$12="в кассу предприятия",L242,IF('1'!$H$12="ИП Водакова Т.Ю.",L242*1.075,"-")))</f>
        <v>2017</v>
      </c>
      <c r="O242" s="56">
        <f>IF('1'!$H$12="-",L242,IF('1'!$H$12="в кассу предприятия",L242,IF('1'!$H$12="ИП Водакова Т.Ю.",L242*1.075,"-")))</f>
        <v>2017</v>
      </c>
      <c r="P242" s="56">
        <f>IF('1'!$H$12="-",L242,IF('1'!$H$12="в кассу предприятия",L242,IF('1'!$H$12="ИП Водакова Т.Ю.",L242*1.075,"-")))</f>
        <v>2017</v>
      </c>
      <c r="Q242" s="56">
        <f>IF('1'!$H$12="-",L242,IF('1'!$H$12="в кассу предприятия",L242,IF('1'!$H$12="ИП Водакова Т.Ю.",L242*1.075,"-")))</f>
        <v>2017</v>
      </c>
      <c r="R242" s="52"/>
      <c r="S242" s="88" t="str">
        <f>IF('1'!$H$12="-","-      ₽",IF(R242&gt;=M242*20,Q242*R242,(IF(R242&gt;=M242*10,P242*R242,IF(R242&gt;=M242*2,O242*R242,N242*R242)))))</f>
        <v>-      ₽</v>
      </c>
      <c r="T242" s="89" t="s">
        <v>43</v>
      </c>
      <c r="U242" s="89" t="s">
        <v>2393</v>
      </c>
    </row>
    <row r="243" spans="1:21" s="54" customFormat="1">
      <c r="A243" s="2"/>
      <c r="B243" s="79" t="s">
        <v>1075</v>
      </c>
      <c r="C243" s="80" t="s">
        <v>512</v>
      </c>
      <c r="D243" s="80" t="s">
        <v>513</v>
      </c>
      <c r="E243" s="80">
        <v>1</v>
      </c>
      <c r="F243" s="80">
        <v>26</v>
      </c>
      <c r="G243" s="80" t="s">
        <v>542</v>
      </c>
      <c r="H243" s="81" t="s">
        <v>360</v>
      </c>
      <c r="I243" s="82" t="s">
        <v>1373</v>
      </c>
      <c r="J243" s="82"/>
      <c r="K243" s="82"/>
      <c r="L243" s="55">
        <v>5254</v>
      </c>
      <c r="M243" s="86">
        <v>2</v>
      </c>
      <c r="N243" s="56">
        <f>IF('1'!$H$12="-",L243*1.05,IF('1'!$H$12="в кассу предприятия",L243*1.05,IF('1'!$H$12="ИП Водакова Т.Ю.",L243*1.075*1.05,"-")))</f>
        <v>5516.7</v>
      </c>
      <c r="O243" s="56">
        <f>IF('1'!$H$12="-",L243,IF('1'!$H$12="в кассу предприятия",L243,IF('1'!$H$12="ИП Водакова Т.Ю.",L243*1.075,"-")))</f>
        <v>5254</v>
      </c>
      <c r="P243" s="56">
        <f>IF('1'!$H$12="-",L243*0.97,IF('1'!$H$12="в кассу предприятия",L243*0.97,IF('1'!$H$12="ИП Водакова Т.Ю.",L243*1.075*0.97,"-")))</f>
        <v>5096.38</v>
      </c>
      <c r="Q243" s="56">
        <f>IF('1'!$H$12="-",L243*0.95,IF('1'!$H$12="в кассу предприятия",L243*0.95,IF('1'!$H$12="ИП Водакова Т.Ю.",L243*1.075*0.95,"-")))</f>
        <v>4991.3</v>
      </c>
      <c r="R243" s="52"/>
      <c r="S243" s="88" t="str">
        <f>IF('1'!$H$12="-","-      ₽",IF(R243&gt;=M243*20,Q243*R243,(IF(R243&gt;=M243*10,P243*R243,IF(R243&gt;=M243*2,O243*R243,N243*R243)))))</f>
        <v>-      ₽</v>
      </c>
      <c r="T243" s="89"/>
      <c r="U243" s="89" t="s">
        <v>2393</v>
      </c>
    </row>
    <row r="244" spans="1:21" s="54" customFormat="1">
      <c r="A244" s="2"/>
      <c r="B244" s="79" t="s">
        <v>548</v>
      </c>
      <c r="C244" s="80" t="s">
        <v>512</v>
      </c>
      <c r="D244" s="80" t="s">
        <v>513</v>
      </c>
      <c r="E244" s="80">
        <v>1</v>
      </c>
      <c r="F244" s="80">
        <v>40</v>
      </c>
      <c r="G244" s="80" t="s">
        <v>542</v>
      </c>
      <c r="H244" s="81" t="s">
        <v>549</v>
      </c>
      <c r="I244" s="82" t="s">
        <v>399</v>
      </c>
      <c r="J244" s="82"/>
      <c r="K244" s="82"/>
      <c r="L244" s="55">
        <v>6195</v>
      </c>
      <c r="M244" s="86">
        <v>1</v>
      </c>
      <c r="N244" s="56">
        <f>IF('1'!$H$12="-",L244,IF('1'!$H$12="в кассу предприятия",L244,IF('1'!$H$12="ИП Водакова Т.Ю.",L244*1.075,"-")))</f>
        <v>6195</v>
      </c>
      <c r="O244" s="56">
        <f>IF('1'!$H$12="-",L244,IF('1'!$H$12="в кассу предприятия",L244,IF('1'!$H$12="ИП Водакова Т.Ю.",L244*1.075,"-")))</f>
        <v>6195</v>
      </c>
      <c r="P244" s="56">
        <f>IF('1'!$H$12="-",L244,IF('1'!$H$12="в кассу предприятия",L244,IF('1'!$H$12="ИП Водакова Т.Ю.",L244*1.075,"-")))</f>
        <v>6195</v>
      </c>
      <c r="Q244" s="56">
        <v>0</v>
      </c>
      <c r="R244" s="52"/>
      <c r="S244" s="88" t="str">
        <f>IF('1'!$H$12="-","-      ₽",IF(R244&gt;=M244*20,P244*R244,(IF(R244&gt;=M244*10,P244*R244,IF(R244&gt;=M244*2,O244*R244,N244*R244)))))</f>
        <v>-      ₽</v>
      </c>
      <c r="T244" s="89" t="s">
        <v>43</v>
      </c>
      <c r="U244" s="89" t="s">
        <v>2392</v>
      </c>
    </row>
    <row r="245" spans="1:21" s="54" customFormat="1" hidden="1">
      <c r="A245" s="2"/>
      <c r="B245" s="97" t="s">
        <v>1076</v>
      </c>
      <c r="C245" s="98" t="s">
        <v>512</v>
      </c>
      <c r="D245" s="98" t="s">
        <v>513</v>
      </c>
      <c r="E245" s="80">
        <v>1</v>
      </c>
      <c r="F245" s="80">
        <v>43</v>
      </c>
      <c r="G245" s="98" t="s">
        <v>542</v>
      </c>
      <c r="H245" s="99" t="s">
        <v>1374</v>
      </c>
      <c r="I245" s="100" t="s">
        <v>1375</v>
      </c>
      <c r="J245" s="100"/>
      <c r="K245" s="100"/>
      <c r="L245" s="55">
        <v>4208</v>
      </c>
      <c r="M245" s="101">
        <v>1</v>
      </c>
      <c r="N245" s="102">
        <f>IF('1'!$H$12="-",L245*1.05,IF('1'!$H$12="в кассу предприятия",L245*1.05,IF('1'!$H$12="ИП Водакова Т.Ю.",L245*1.075*1.05,"-")))</f>
        <v>4418.4000000000005</v>
      </c>
      <c r="O245" s="102">
        <f>IF('1'!$H$12="-",L245,IF('1'!$H$12="в кассу предприятия",L245,IF('1'!$H$12="ИП Водакова Т.Ю.",L245*1.075,"-")))</f>
        <v>4208</v>
      </c>
      <c r="P245" s="102">
        <v>0</v>
      </c>
      <c r="Q245" s="102">
        <v>0</v>
      </c>
      <c r="R245" s="103"/>
      <c r="S245" s="104" t="str">
        <f>IF('1'!$H$12="-","-      ₽",IF(R245&gt;=M245*20,O245*R245,(IF(R245&gt;=M245*10,O245*R245,IF(R245&gt;=M245*2,O245*R245,N245*R245)))))</f>
        <v>-      ₽</v>
      </c>
      <c r="T245" s="89"/>
      <c r="U245" s="89" t="s">
        <v>364</v>
      </c>
    </row>
    <row r="246" spans="1:21" s="54" customFormat="1">
      <c r="A246" s="2"/>
      <c r="B246" s="79" t="s">
        <v>1599</v>
      </c>
      <c r="C246" s="80" t="s">
        <v>512</v>
      </c>
      <c r="D246" s="80" t="s">
        <v>513</v>
      </c>
      <c r="E246" s="80">
        <v>1</v>
      </c>
      <c r="F246" s="80">
        <v>11</v>
      </c>
      <c r="G246" s="80" t="s">
        <v>2130</v>
      </c>
      <c r="H246" s="81" t="s">
        <v>64</v>
      </c>
      <c r="I246" s="82" t="s">
        <v>291</v>
      </c>
      <c r="J246" s="82"/>
      <c r="K246" s="82"/>
      <c r="L246" s="55">
        <v>941</v>
      </c>
      <c r="M246" s="86">
        <v>6</v>
      </c>
      <c r="N246" s="56">
        <f>IF('1'!$H$12="-",L246*1.05,IF('1'!$H$12="в кассу предприятия",L246*1.05,IF('1'!$H$12="ИП Водакова Т.Ю.",L246*1.075*1.05,"-")))</f>
        <v>988.05000000000007</v>
      </c>
      <c r="O246" s="56">
        <f>IF('1'!$H$12="-",L246,IF('1'!$H$12="в кассу предприятия",L246,IF('1'!$H$12="ИП Водакова Т.Ю.",L246*1.075,"-")))</f>
        <v>941</v>
      </c>
      <c r="P246" s="56">
        <v>0</v>
      </c>
      <c r="Q246" s="56">
        <v>0</v>
      </c>
      <c r="R246" s="52"/>
      <c r="S246" s="88" t="str">
        <f>IF('1'!$H$12="-","-      ₽",IF(R246&gt;=M246*20,O246*R246,(IF(R246&gt;=M246*10,O246*R246,IF(R246&gt;=M246*2,O246*R246,N246*R246)))))</f>
        <v>-      ₽</v>
      </c>
      <c r="T246" s="89"/>
      <c r="U246" s="89" t="s">
        <v>364</v>
      </c>
    </row>
    <row r="247" spans="1:21" s="54" customFormat="1">
      <c r="A247" s="2"/>
      <c r="B247" s="79" t="s">
        <v>550</v>
      </c>
      <c r="C247" s="80" t="s">
        <v>520</v>
      </c>
      <c r="D247" s="80" t="s">
        <v>513</v>
      </c>
      <c r="E247" s="80">
        <v>1</v>
      </c>
      <c r="F247" s="80">
        <v>5</v>
      </c>
      <c r="G247" s="80" t="s">
        <v>551</v>
      </c>
      <c r="H247" s="81" t="s">
        <v>78</v>
      </c>
      <c r="I247" s="82" t="s">
        <v>493</v>
      </c>
      <c r="J247" s="82"/>
      <c r="K247" s="82"/>
      <c r="L247" s="55">
        <v>470</v>
      </c>
      <c r="M247" s="86">
        <v>6</v>
      </c>
      <c r="N247" s="56">
        <f>IF('1'!$H$12="-",L247*1.05,IF('1'!$H$12="в кассу предприятия",L247*1.05,IF('1'!$H$12="ИП Водакова Т.Ю.",L247*1.075*1.05,"-")))</f>
        <v>493.5</v>
      </c>
      <c r="O247" s="56">
        <f>IF('1'!$H$12="-",L247,IF('1'!$H$12="в кассу предприятия",L247,IF('1'!$H$12="ИП Водакова Т.Ю.",L247*1.075,"-")))</f>
        <v>470</v>
      </c>
      <c r="P247" s="56">
        <f>IF('1'!$H$12="-",L247*0.97,IF('1'!$H$12="в кассу предприятия",L247*0.97,IF('1'!$H$12="ИП Водакова Т.Ю.",L247*1.075*0.97,"-")))</f>
        <v>455.9</v>
      </c>
      <c r="Q247" s="56">
        <f>IF('1'!$H$12="-",L247*0.95,IF('1'!$H$12="в кассу предприятия",L247*0.95,IF('1'!$H$12="ИП Водакова Т.Ю.",L247*1.075*0.95,"-")))</f>
        <v>446.5</v>
      </c>
      <c r="R247" s="52"/>
      <c r="S247" s="88" t="str">
        <f>IF('1'!$H$12="-","-      ₽",IF(R247&gt;=M247*20,Q247*R247,(IF(R247&gt;=M247*10,P247*R247,IF(R247&gt;=M247*2,O247*R247,N247*R247)))))</f>
        <v>-      ₽</v>
      </c>
      <c r="T247" s="89"/>
      <c r="U247" s="89" t="s">
        <v>2393</v>
      </c>
    </row>
    <row r="248" spans="1:21" s="54" customFormat="1">
      <c r="A248" s="2"/>
      <c r="B248" s="79" t="s">
        <v>552</v>
      </c>
      <c r="C248" s="80" t="s">
        <v>520</v>
      </c>
      <c r="D248" s="80" t="s">
        <v>513</v>
      </c>
      <c r="E248" s="80">
        <v>1</v>
      </c>
      <c r="F248" s="80">
        <v>8</v>
      </c>
      <c r="G248" s="80" t="s">
        <v>551</v>
      </c>
      <c r="H248" s="81" t="s">
        <v>281</v>
      </c>
      <c r="I248" s="82" t="s">
        <v>374</v>
      </c>
      <c r="J248" s="82"/>
      <c r="K248" s="82"/>
      <c r="L248" s="55">
        <v>789</v>
      </c>
      <c r="M248" s="86">
        <v>6</v>
      </c>
      <c r="N248" s="56">
        <f>IF('1'!$H$12="-",L248*1.05,IF('1'!$H$12="в кассу предприятия",L248*1.05,IF('1'!$H$12="ИП Водакова Т.Ю.",L248*1.075*1.05,"-")))</f>
        <v>828.45</v>
      </c>
      <c r="O248" s="56">
        <f>IF('1'!$H$12="-",L248,IF('1'!$H$12="в кассу предприятия",L248,IF('1'!$H$12="ИП Водакова Т.Ю.",L248*1.075,"-")))</f>
        <v>789</v>
      </c>
      <c r="P248" s="56">
        <f>IF('1'!$H$12="-",L248*0.97,IF('1'!$H$12="в кассу предприятия",L248*0.97,IF('1'!$H$12="ИП Водакова Т.Ю.",L248*1.075*0.97,"-")))</f>
        <v>765.32999999999993</v>
      </c>
      <c r="Q248" s="56">
        <f>IF('1'!$H$12="-",L248*0.95,IF('1'!$H$12="в кассу предприятия",L248*0.95,IF('1'!$H$12="ИП Водакова Т.Ю.",L248*1.075*0.95,"-")))</f>
        <v>749.55</v>
      </c>
      <c r="R248" s="52"/>
      <c r="S248" s="88" t="str">
        <f>IF('1'!$H$12="-","-      ₽",IF(R248&gt;=M248*20,Q248*R248,(IF(R248&gt;=M248*10,P248*R248,IF(R248&gt;=M248*2,O248*R248,N248*R248)))))</f>
        <v>-      ₽</v>
      </c>
      <c r="T248" s="89"/>
      <c r="U248" s="89" t="s">
        <v>2393</v>
      </c>
    </row>
    <row r="249" spans="1:21" s="54" customFormat="1" hidden="1">
      <c r="A249" s="2"/>
      <c r="B249" s="97" t="s">
        <v>1077</v>
      </c>
      <c r="C249" s="98" t="s">
        <v>512</v>
      </c>
      <c r="D249" s="98" t="s">
        <v>513</v>
      </c>
      <c r="E249" s="80">
        <v>1</v>
      </c>
      <c r="F249" s="80">
        <v>5</v>
      </c>
      <c r="G249" s="98" t="s">
        <v>554</v>
      </c>
      <c r="H249" s="99" t="s">
        <v>78</v>
      </c>
      <c r="I249" s="100" t="s">
        <v>493</v>
      </c>
      <c r="J249" s="100"/>
      <c r="K249" s="100"/>
      <c r="L249" s="55">
        <v>531</v>
      </c>
      <c r="M249" s="101">
        <v>6</v>
      </c>
      <c r="N249" s="102">
        <f>IF('1'!$H$12="-",L249*1.05,IF('1'!$H$12="в кассу предприятия",L249*1.05,IF('1'!$H$12="ИП Водакова Т.Ю.",L249*1.075*1.05,"-")))</f>
        <v>557.55000000000007</v>
      </c>
      <c r="O249" s="102">
        <f>IF('1'!$H$12="-",L249,IF('1'!$H$12="в кассу предприятия",L249,IF('1'!$H$12="ИП Водакова Т.Ю.",L249*1.075,"-")))</f>
        <v>531</v>
      </c>
      <c r="P249" s="102">
        <v>0</v>
      </c>
      <c r="Q249" s="102">
        <v>0</v>
      </c>
      <c r="R249" s="103"/>
      <c r="S249" s="104" t="str">
        <f>IF('1'!$H$12="-","-      ₽",IF(R249&gt;=M249*20,O249*R249,(IF(R249&gt;=M249*10,O249*R249,IF(R249&gt;=M249*2,O249*R249,N249*R249)))))</f>
        <v>-      ₽</v>
      </c>
      <c r="T249" s="89"/>
      <c r="U249" s="89" t="s">
        <v>364</v>
      </c>
    </row>
    <row r="250" spans="1:21" s="54" customFormat="1">
      <c r="A250" s="2"/>
      <c r="B250" s="79" t="s">
        <v>553</v>
      </c>
      <c r="C250" s="80" t="s">
        <v>512</v>
      </c>
      <c r="D250" s="80" t="s">
        <v>513</v>
      </c>
      <c r="E250" s="80">
        <v>1</v>
      </c>
      <c r="F250" s="80">
        <v>8</v>
      </c>
      <c r="G250" s="80" t="s">
        <v>554</v>
      </c>
      <c r="H250" s="81" t="s">
        <v>281</v>
      </c>
      <c r="I250" s="82" t="s">
        <v>374</v>
      </c>
      <c r="J250" s="82"/>
      <c r="K250" s="82"/>
      <c r="L250" s="55">
        <v>790</v>
      </c>
      <c r="M250" s="86">
        <v>6</v>
      </c>
      <c r="N250" s="56">
        <f>IF('1'!$H$12="-",L250*1.05,IF('1'!$H$12="в кассу предприятия",L250*1.05,IF('1'!$H$12="ИП Водакова Т.Ю.",L250*1.075*1.05,"-")))</f>
        <v>829.5</v>
      </c>
      <c r="O250" s="56">
        <f>IF('1'!$H$12="-",L250,IF('1'!$H$12="в кассу предприятия",L250,IF('1'!$H$12="ИП Водакова Т.Ю.",L250*1.075,"-")))</f>
        <v>790</v>
      </c>
      <c r="P250" s="56">
        <v>0</v>
      </c>
      <c r="Q250" s="56">
        <v>0</v>
      </c>
      <c r="R250" s="52"/>
      <c r="S250" s="88" t="str">
        <f>IF('1'!$H$12="-","-      ₽",IF(R250&gt;=M250*20,O250*R250,(IF(R250&gt;=M250*10,O250*R250,IF(R250&gt;=M250*2,O250*R250,N250*R250)))))</f>
        <v>-      ₽</v>
      </c>
      <c r="T250" s="89"/>
      <c r="U250" s="89" t="s">
        <v>364</v>
      </c>
    </row>
    <row r="251" spans="1:21" s="54" customFormat="1">
      <c r="A251" s="2"/>
      <c r="B251" s="79" t="s">
        <v>1078</v>
      </c>
      <c r="C251" s="80" t="s">
        <v>512</v>
      </c>
      <c r="D251" s="80" t="s">
        <v>513</v>
      </c>
      <c r="E251" s="80">
        <v>1</v>
      </c>
      <c r="F251" s="80">
        <v>11</v>
      </c>
      <c r="G251" s="80" t="s">
        <v>555</v>
      </c>
      <c r="H251" s="81" t="s">
        <v>64</v>
      </c>
      <c r="I251" s="82" t="s">
        <v>375</v>
      </c>
      <c r="J251" s="82"/>
      <c r="K251" s="82"/>
      <c r="L251" s="55">
        <v>734</v>
      </c>
      <c r="M251" s="86">
        <v>6</v>
      </c>
      <c r="N251" s="56">
        <f>IF('1'!$H$12="-",L251*1.05,IF('1'!$H$12="в кассу предприятия",L251*1.05,IF('1'!$H$12="ИП Водакова Т.Ю.",L251*1.075*1.05,"-")))</f>
        <v>770.7</v>
      </c>
      <c r="O251" s="56">
        <f>IF('1'!$H$12="-",L251,IF('1'!$H$12="в кассу предприятия",L251,IF('1'!$H$12="ИП Водакова Т.Ю.",L251*1.075,"-")))</f>
        <v>734</v>
      </c>
      <c r="P251" s="56">
        <v>0</v>
      </c>
      <c r="Q251" s="56">
        <v>0</v>
      </c>
      <c r="R251" s="52"/>
      <c r="S251" s="88" t="str">
        <f>IF('1'!$H$12="-","-      ₽",IF(R251&gt;=M251*20,O251*R251,(IF(R251&gt;=M251*10,O251*R251,IF(R251&gt;=M251*2,O251*R251,N251*R251)))))</f>
        <v>-      ₽</v>
      </c>
      <c r="T251" s="89"/>
      <c r="U251" s="89" t="s">
        <v>364</v>
      </c>
    </row>
    <row r="252" spans="1:21" s="54" customFormat="1" hidden="1">
      <c r="A252" s="2"/>
      <c r="B252" s="97" t="s">
        <v>1079</v>
      </c>
      <c r="C252" s="98" t="s">
        <v>512</v>
      </c>
      <c r="D252" s="98" t="s">
        <v>513</v>
      </c>
      <c r="E252" s="80">
        <v>1</v>
      </c>
      <c r="F252" s="80">
        <v>15</v>
      </c>
      <c r="G252" s="98" t="s">
        <v>555</v>
      </c>
      <c r="H252" s="99" t="s">
        <v>65</v>
      </c>
      <c r="I252" s="100" t="s">
        <v>375</v>
      </c>
      <c r="J252" s="100" t="s">
        <v>363</v>
      </c>
      <c r="K252" s="100"/>
      <c r="L252" s="55">
        <v>894</v>
      </c>
      <c r="M252" s="101">
        <v>5</v>
      </c>
      <c r="N252" s="102">
        <f>IF('1'!$H$12="-",L252*1.05,IF('1'!$H$12="в кассу предприятия",L252*1.05,IF('1'!$H$12="ИП Водакова Т.Ю.",L252*1.075*1.05,"-")))</f>
        <v>938.7</v>
      </c>
      <c r="O252" s="102">
        <f>IF('1'!$H$12="-",L252,IF('1'!$H$12="в кассу предприятия",L252,IF('1'!$H$12="ИП Водакова Т.Ю.",L252*1.075,"-")))</f>
        <v>894</v>
      </c>
      <c r="P252" s="102">
        <v>0</v>
      </c>
      <c r="Q252" s="102">
        <v>0</v>
      </c>
      <c r="R252" s="103"/>
      <c r="S252" s="104" t="str">
        <f>IF('1'!$H$12="-","-      ₽",IF(R252&gt;=M252*20,O252*R252,(IF(R252&gt;=M252*10,O252*R252,IF(R252&gt;=M252*2,O252*R252,N252*R252)))))</f>
        <v>-      ₽</v>
      </c>
      <c r="T252" s="89"/>
      <c r="U252" s="89" t="s">
        <v>364</v>
      </c>
    </row>
    <row r="253" spans="1:21" s="54" customFormat="1">
      <c r="A253" s="2"/>
      <c r="B253" s="79" t="s">
        <v>1080</v>
      </c>
      <c r="C253" s="80" t="s">
        <v>512</v>
      </c>
      <c r="D253" s="80" t="s">
        <v>513</v>
      </c>
      <c r="E253" s="80">
        <v>1</v>
      </c>
      <c r="F253" s="80">
        <v>8</v>
      </c>
      <c r="G253" s="80" t="s">
        <v>1376</v>
      </c>
      <c r="H253" s="81" t="s">
        <v>281</v>
      </c>
      <c r="I253" s="82" t="s">
        <v>375</v>
      </c>
      <c r="J253" s="82"/>
      <c r="K253" s="82"/>
      <c r="L253" s="55">
        <v>788</v>
      </c>
      <c r="M253" s="86">
        <v>6</v>
      </c>
      <c r="N253" s="56">
        <f>IF('1'!$H$12="-",L253*1.05,IF('1'!$H$12="в кассу предприятия",L253*1.05,IF('1'!$H$12="ИП Водакова Т.Ю.",L253*1.075*1.05,"-")))</f>
        <v>827.40000000000009</v>
      </c>
      <c r="O253" s="56">
        <f>IF('1'!$H$12="-",L253,IF('1'!$H$12="в кассу предприятия",L253,IF('1'!$H$12="ИП Водакова Т.Ю.",L253*1.075,"-")))</f>
        <v>788</v>
      </c>
      <c r="P253" s="56">
        <v>0</v>
      </c>
      <c r="Q253" s="56">
        <v>0</v>
      </c>
      <c r="R253" s="52"/>
      <c r="S253" s="88" t="str">
        <f>IF('1'!$H$12="-","-      ₽",IF(R253&gt;=M253*20,O253*R253,(IF(R253&gt;=M253*10,O253*R253,IF(R253&gt;=M253*2,O253*R253,N253*R253)))))</f>
        <v>-      ₽</v>
      </c>
      <c r="T253" s="89"/>
      <c r="U253" s="89" t="s">
        <v>364</v>
      </c>
    </row>
    <row r="254" spans="1:21" s="54" customFormat="1">
      <c r="A254" s="2"/>
      <c r="B254" s="79" t="s">
        <v>1081</v>
      </c>
      <c r="C254" s="80" t="s">
        <v>512</v>
      </c>
      <c r="D254" s="80" t="s">
        <v>513</v>
      </c>
      <c r="E254" s="80">
        <v>1</v>
      </c>
      <c r="F254" s="80">
        <v>8</v>
      </c>
      <c r="G254" s="80" t="s">
        <v>1376</v>
      </c>
      <c r="H254" s="81" t="s">
        <v>281</v>
      </c>
      <c r="I254" s="82" t="s">
        <v>418</v>
      </c>
      <c r="J254" s="82"/>
      <c r="K254" s="82"/>
      <c r="L254" s="55">
        <v>808</v>
      </c>
      <c r="M254" s="86">
        <v>6</v>
      </c>
      <c r="N254" s="56">
        <f>IF('1'!$H$12="-",L254*1.05,IF('1'!$H$12="в кассу предприятия",L254*1.05,IF('1'!$H$12="ИП Водакова Т.Ю.",L254*1.075*1.05,"-")))</f>
        <v>848.40000000000009</v>
      </c>
      <c r="O254" s="56">
        <f>IF('1'!$H$12="-",L254,IF('1'!$H$12="в кассу предприятия",L254,IF('1'!$H$12="ИП Водакова Т.Ю.",L254*1.075,"-")))</f>
        <v>808</v>
      </c>
      <c r="P254" s="56">
        <v>0</v>
      </c>
      <c r="Q254" s="56">
        <v>0</v>
      </c>
      <c r="R254" s="52"/>
      <c r="S254" s="88" t="str">
        <f>IF('1'!$H$12="-","-      ₽",IF(R254&gt;=M254*20,P254*R254,(IF(R254&gt;=M254*10,P254*R254,IF(R254&gt;=M254*2,O254*R254,N254*R254)))))</f>
        <v>-      ₽</v>
      </c>
      <c r="T254" s="89"/>
      <c r="U254" s="89" t="s">
        <v>364</v>
      </c>
    </row>
    <row r="255" spans="1:21" s="54" customFormat="1" hidden="1">
      <c r="A255" s="2"/>
      <c r="B255" s="97" t="s">
        <v>1082</v>
      </c>
      <c r="C255" s="98" t="s">
        <v>1293</v>
      </c>
      <c r="D255" s="98" t="s">
        <v>1294</v>
      </c>
      <c r="E255" s="80">
        <v>1</v>
      </c>
      <c r="F255" s="80">
        <v>6</v>
      </c>
      <c r="G255" s="98" t="s">
        <v>1377</v>
      </c>
      <c r="H255" s="99" t="s">
        <v>85</v>
      </c>
      <c r="I255" s="100" t="s">
        <v>368</v>
      </c>
      <c r="J255" s="100"/>
      <c r="K255" s="100"/>
      <c r="L255" s="55">
        <v>835</v>
      </c>
      <c r="M255" s="101">
        <v>6</v>
      </c>
      <c r="N255" s="102">
        <f>IF('1'!$H$12="-",L255*1.05,IF('1'!$H$12="в кассу предприятия",L255*1.05,IF('1'!$H$12="ИП Водакова Т.Ю.",L255*1.075*1.05,"-")))</f>
        <v>876.75</v>
      </c>
      <c r="O255" s="102">
        <f>IF('1'!$H$12="-",L255,IF('1'!$H$12="в кассу предприятия",L255,IF('1'!$H$12="ИП Водакова Т.Ю.",L255*1.075,"-")))</f>
        <v>835</v>
      </c>
      <c r="P255" s="102">
        <v>0</v>
      </c>
      <c r="Q255" s="102">
        <v>0</v>
      </c>
      <c r="R255" s="103"/>
      <c r="S255" s="104" t="str">
        <f>IF('1'!$H$12="-","-      ₽",IF(R255&gt;=M255*20,O255*R255,(IF(R255&gt;=M255*10,O255*R255,IF(R255&gt;=M255*2,O255*R255,N255*R255)))))</f>
        <v>-      ₽</v>
      </c>
      <c r="T255" s="89"/>
      <c r="U255" s="89" t="s">
        <v>364</v>
      </c>
    </row>
    <row r="256" spans="1:21" s="54" customFormat="1" ht="20.6">
      <c r="A256" s="2"/>
      <c r="B256" s="74" t="s">
        <v>43</v>
      </c>
      <c r="C256" s="91" t="s">
        <v>22</v>
      </c>
      <c r="D256" s="75"/>
      <c r="E256" s="75"/>
      <c r="F256" s="75"/>
      <c r="G256" s="76"/>
      <c r="H256" s="77"/>
      <c r="I256" s="78"/>
      <c r="J256" s="78"/>
      <c r="K256" s="77"/>
      <c r="L256" s="84"/>
      <c r="M256" s="85"/>
      <c r="N256" s="84"/>
      <c r="O256" s="84"/>
      <c r="P256" s="84"/>
      <c r="Q256" s="84"/>
      <c r="R256" s="52"/>
      <c r="S256" s="84"/>
      <c r="T256" s="87"/>
      <c r="U256" s="87"/>
    </row>
    <row r="257" spans="1:21" s="54" customFormat="1">
      <c r="A257" s="2"/>
      <c r="B257" s="79" t="s">
        <v>556</v>
      </c>
      <c r="C257" s="80" t="s">
        <v>557</v>
      </c>
      <c r="D257" s="80" t="s">
        <v>558</v>
      </c>
      <c r="E257" s="80">
        <v>2</v>
      </c>
      <c r="F257" s="80">
        <v>11</v>
      </c>
      <c r="G257" s="80"/>
      <c r="H257" s="81" t="s">
        <v>64</v>
      </c>
      <c r="I257" s="82" t="s">
        <v>291</v>
      </c>
      <c r="J257" s="82"/>
      <c r="K257" s="82"/>
      <c r="L257" s="55">
        <v>225</v>
      </c>
      <c r="M257" s="86">
        <v>6</v>
      </c>
      <c r="N257" s="56">
        <f>IF('1'!$H$12="-",L257*1.05,IF('1'!$H$12="в кассу предприятия",L257*1.05,IF('1'!$H$12="ИП Водакова Т.Ю.",L257*1.075*1.05,"-")))</f>
        <v>236.25</v>
      </c>
      <c r="O257" s="56">
        <f>IF('1'!$H$12="-",L257,IF('1'!$H$12="в кассу предприятия",L257,IF('1'!$H$12="ИП Водакова Т.Ю.",L257*1.075,"-")))</f>
        <v>225</v>
      </c>
      <c r="P257" s="56">
        <v>0</v>
      </c>
      <c r="Q257" s="56">
        <v>0</v>
      </c>
      <c r="R257" s="52"/>
      <c r="S257" s="88" t="str">
        <f>IF('1'!$H$12="-","-      ₽",IF(R257&gt;=M257*20,Q257*R257,(IF(R257&gt;=M257*10,P257*R257,IF(R257&gt;=M257*2,O257*R257,N257*R257)))))</f>
        <v>-      ₽</v>
      </c>
      <c r="T257" s="89"/>
      <c r="U257" s="89" t="s">
        <v>364</v>
      </c>
    </row>
    <row r="258" spans="1:21" s="54" customFormat="1">
      <c r="A258" s="2"/>
      <c r="B258" s="79" t="s">
        <v>1083</v>
      </c>
      <c r="C258" s="80" t="s">
        <v>1295</v>
      </c>
      <c r="D258" s="80" t="s">
        <v>1296</v>
      </c>
      <c r="E258" s="80">
        <v>2</v>
      </c>
      <c r="F258" s="80">
        <v>8</v>
      </c>
      <c r="G258" s="80" t="s">
        <v>1378</v>
      </c>
      <c r="H258" s="81" t="s">
        <v>281</v>
      </c>
      <c r="I258" s="82"/>
      <c r="J258" s="82"/>
      <c r="K258" s="82"/>
      <c r="L258" s="55">
        <v>425</v>
      </c>
      <c r="M258" s="86">
        <v>6</v>
      </c>
      <c r="N258" s="56">
        <f>IF('1'!$H$12="-",L258,IF('1'!$H$12="в кассу предприятия",L258,IF('1'!$H$12="ИП Водакова Т.Ю.",L258*1.075,"-")))</f>
        <v>425</v>
      </c>
      <c r="O258" s="56">
        <f>IF('1'!$H$12="-",L258,IF('1'!$H$12="в кассу предприятия",L258,IF('1'!$H$12="ИП Водакова Т.Ю.",L258*1.075,"-")))</f>
        <v>425</v>
      </c>
      <c r="P258" s="56">
        <v>0</v>
      </c>
      <c r="Q258" s="56">
        <v>0</v>
      </c>
      <c r="R258" s="52"/>
      <c r="S258" s="88" t="str">
        <f>IF('1'!$H$12="-","-      ₽",IF(R258&gt;=M258*20,O258*R258,(IF(R258&gt;=M258*10,O258*R258,IF(R258&gt;=M258*2,O258*R258,N258*R258)))))</f>
        <v>-      ₽</v>
      </c>
      <c r="T258" s="89" t="s">
        <v>43</v>
      </c>
      <c r="U258" s="89" t="s">
        <v>364</v>
      </c>
    </row>
    <row r="259" spans="1:21" s="54" customFormat="1">
      <c r="A259" s="2"/>
      <c r="B259" s="79" t="s">
        <v>561</v>
      </c>
      <c r="C259" s="80" t="s">
        <v>559</v>
      </c>
      <c r="D259" s="80" t="s">
        <v>560</v>
      </c>
      <c r="E259" s="80">
        <v>2</v>
      </c>
      <c r="F259" s="80">
        <v>8</v>
      </c>
      <c r="G259" s="80" t="s">
        <v>562</v>
      </c>
      <c r="H259" s="81" t="s">
        <v>281</v>
      </c>
      <c r="I259" s="82"/>
      <c r="J259" s="82"/>
      <c r="K259" s="82"/>
      <c r="L259" s="55">
        <v>492</v>
      </c>
      <c r="M259" s="86">
        <v>6</v>
      </c>
      <c r="N259" s="56">
        <f>IF('1'!$H$12="-",L259,IF('1'!$H$12="в кассу предприятия",L259,IF('1'!$H$12="ИП Водакова Т.Ю.",L259*1.075,"-")))</f>
        <v>492</v>
      </c>
      <c r="O259" s="56">
        <f>IF('1'!$H$12="-",L259,IF('1'!$H$12="в кассу предприятия",L259,IF('1'!$H$12="ИП Водакова Т.Ю.",L259*1.075,"-")))</f>
        <v>492</v>
      </c>
      <c r="P259" s="56">
        <v>0</v>
      </c>
      <c r="Q259" s="56">
        <v>0</v>
      </c>
      <c r="R259" s="52"/>
      <c r="S259" s="88" t="str">
        <f>IF('1'!$H$12="-","-      ₽",IF(R259&gt;=M259*20,O259*R259,(IF(R259&gt;=M259*10,O259*R259,IF(R259&gt;=M259*2,O259*R259,N259*R259)))))</f>
        <v>-      ₽</v>
      </c>
      <c r="T259" s="89" t="s">
        <v>2399</v>
      </c>
      <c r="U259" s="89" t="s">
        <v>364</v>
      </c>
    </row>
    <row r="260" spans="1:21" s="54" customFormat="1">
      <c r="A260" s="2"/>
      <c r="B260" s="79" t="s">
        <v>563</v>
      </c>
      <c r="C260" s="80" t="s">
        <v>559</v>
      </c>
      <c r="D260" s="80" t="s">
        <v>560</v>
      </c>
      <c r="E260" s="80">
        <v>2</v>
      </c>
      <c r="F260" s="80">
        <v>8</v>
      </c>
      <c r="G260" s="80" t="s">
        <v>564</v>
      </c>
      <c r="H260" s="81" t="s">
        <v>281</v>
      </c>
      <c r="I260" s="82" t="s">
        <v>493</v>
      </c>
      <c r="J260" s="82"/>
      <c r="K260" s="82"/>
      <c r="L260" s="55">
        <v>609</v>
      </c>
      <c r="M260" s="86">
        <v>6</v>
      </c>
      <c r="N260" s="56">
        <f>IF('1'!$H$12="-",L260,IF('1'!$H$12="в кассу предприятия",L260,IF('1'!$H$12="ИП Водакова Т.Ю.",L260*1.075,"-")))</f>
        <v>609</v>
      </c>
      <c r="O260" s="56">
        <f>IF('1'!$H$12="-",L260,IF('1'!$H$12="в кассу предприятия",L260,IF('1'!$H$12="ИП Водакова Т.Ю.",L260*1.075,"-")))</f>
        <v>609</v>
      </c>
      <c r="P260" s="56">
        <v>0</v>
      </c>
      <c r="Q260" s="56">
        <v>0</v>
      </c>
      <c r="R260" s="52"/>
      <c r="S260" s="88" t="str">
        <f>IF('1'!$H$12="-","-      ₽",IF(R260&gt;=M260*20,O260*R260,(IF(R260&gt;=M260*10,O260*R260,IF(R260&gt;=M260*2,O260*R260,N260*R260)))))</f>
        <v>-      ₽</v>
      </c>
      <c r="T260" s="89" t="s">
        <v>43</v>
      </c>
      <c r="U260" s="89" t="s">
        <v>364</v>
      </c>
    </row>
    <row r="261" spans="1:21" s="54" customFormat="1">
      <c r="A261" s="2"/>
      <c r="B261" s="79" t="s">
        <v>565</v>
      </c>
      <c r="C261" s="80" t="s">
        <v>559</v>
      </c>
      <c r="D261" s="80" t="s">
        <v>560</v>
      </c>
      <c r="E261" s="80">
        <v>2</v>
      </c>
      <c r="F261" s="80">
        <v>8</v>
      </c>
      <c r="G261" s="80" t="s">
        <v>566</v>
      </c>
      <c r="H261" s="81" t="s">
        <v>281</v>
      </c>
      <c r="I261" s="82" t="s">
        <v>385</v>
      </c>
      <c r="J261" s="82"/>
      <c r="K261" s="82"/>
      <c r="L261" s="55">
        <v>485</v>
      </c>
      <c r="M261" s="86">
        <v>6</v>
      </c>
      <c r="N261" s="56">
        <f>IF('1'!$H$12="-",L261,IF('1'!$H$12="в кассу предприятия",L261,IF('1'!$H$12="ИП Водакова Т.Ю.",L261*1.075,"-")))</f>
        <v>485</v>
      </c>
      <c r="O261" s="56">
        <f>IF('1'!$H$12="-",L261,IF('1'!$H$12="в кассу предприятия",L261,IF('1'!$H$12="ИП Водакова Т.Ю.",L261*1.075,"-")))</f>
        <v>485</v>
      </c>
      <c r="P261" s="56">
        <f>IF('1'!$H$12="-",L261*0.97,IF('1'!$H$12="в кассу предприятия",L261*0.97,IF('1'!$H$12="ИП Водакова Т.Ю.",L261*1.075*0.97,"-")))</f>
        <v>470.45</v>
      </c>
      <c r="Q261" s="56">
        <v>0</v>
      </c>
      <c r="R261" s="52"/>
      <c r="S261" s="88" t="str">
        <f>IF('1'!$H$12="-","-      ₽",IF(R261&gt;=M261*20,P261*R261,(IF(R261&gt;=M261*10,P261*R261,IF(R261&gt;=M261*2,O261*R261,N261*R261)))))</f>
        <v>-      ₽</v>
      </c>
      <c r="T261" s="89" t="s">
        <v>2399</v>
      </c>
      <c r="U261" s="89" t="s">
        <v>2392</v>
      </c>
    </row>
    <row r="262" spans="1:21" s="54" customFormat="1">
      <c r="A262" s="2"/>
      <c r="B262" s="79" t="s">
        <v>1084</v>
      </c>
      <c r="C262" s="80" t="s">
        <v>559</v>
      </c>
      <c r="D262" s="80" t="s">
        <v>560</v>
      </c>
      <c r="E262" s="80">
        <v>2</v>
      </c>
      <c r="F262" s="80">
        <v>8</v>
      </c>
      <c r="G262" s="80" t="s">
        <v>568</v>
      </c>
      <c r="H262" s="81" t="s">
        <v>281</v>
      </c>
      <c r="I262" s="82" t="s">
        <v>497</v>
      </c>
      <c r="J262" s="82"/>
      <c r="K262" s="82"/>
      <c r="L262" s="55">
        <v>531</v>
      </c>
      <c r="M262" s="86">
        <v>6</v>
      </c>
      <c r="N262" s="56">
        <f>IF('1'!$H$12="-",L262*1.05,IF('1'!$H$12="в кассу предприятия",L262*1.05,IF('1'!$H$12="ИП Водакова Т.Ю.",L262*1.075*1.05,"-")))</f>
        <v>557.55000000000007</v>
      </c>
      <c r="O262" s="56">
        <f>IF('1'!$H$12="-",L262,IF('1'!$H$12="в кассу предприятия",L262,IF('1'!$H$12="ИП Водакова Т.Ю.",L262*1.075,"-")))</f>
        <v>531</v>
      </c>
      <c r="P262" s="56">
        <f>IF('1'!$H$12="-",L262*0.97,IF('1'!$H$12="в кассу предприятия",L262*0.97,IF('1'!$H$12="ИП Водакова Т.Ю.",L262*1.075*0.97,"-")))</f>
        <v>515.06999999999994</v>
      </c>
      <c r="Q262" s="56">
        <v>0</v>
      </c>
      <c r="R262" s="52"/>
      <c r="S262" s="88" t="str">
        <f>IF('1'!$H$12="-","-      ₽",IF(R262&gt;=M262*20,P262*R262,(IF(R262&gt;=M262*10,P262*R262,IF(R262&gt;=M262*2,O262*R262,N262*R262)))))</f>
        <v>-      ₽</v>
      </c>
      <c r="T262" s="89"/>
      <c r="U262" s="89" t="s">
        <v>2392</v>
      </c>
    </row>
    <row r="263" spans="1:21" s="54" customFormat="1">
      <c r="A263" s="2"/>
      <c r="B263" s="79" t="s">
        <v>567</v>
      </c>
      <c r="C263" s="80" t="s">
        <v>559</v>
      </c>
      <c r="D263" s="80" t="s">
        <v>560</v>
      </c>
      <c r="E263" s="80">
        <v>2</v>
      </c>
      <c r="F263" s="80">
        <v>8</v>
      </c>
      <c r="G263" s="80" t="s">
        <v>568</v>
      </c>
      <c r="H263" s="81" t="s">
        <v>281</v>
      </c>
      <c r="I263" s="82" t="s">
        <v>385</v>
      </c>
      <c r="J263" s="82"/>
      <c r="K263" s="82"/>
      <c r="L263" s="55">
        <v>589</v>
      </c>
      <c r="M263" s="86">
        <v>6</v>
      </c>
      <c r="N263" s="56">
        <f>IF('1'!$H$12="-",L263,IF('1'!$H$12="в кассу предприятия",L263,IF('1'!$H$12="ИП Водакова Т.Ю.",L263*1.075,"-")))</f>
        <v>589</v>
      </c>
      <c r="O263" s="56">
        <f>IF('1'!$H$12="-",L263,IF('1'!$H$12="в кассу предприятия",L263,IF('1'!$H$12="ИП Водакова Т.Ю.",L263*1.075,"-")))</f>
        <v>589</v>
      </c>
      <c r="P263" s="56">
        <v>0</v>
      </c>
      <c r="Q263" s="56">
        <v>0</v>
      </c>
      <c r="R263" s="52"/>
      <c r="S263" s="88" t="str">
        <f>IF('1'!$H$12="-","-      ₽",IF(R263&gt;=M263*20,O263*R263,(IF(R263&gt;=M263*10,O263*R263,IF(R263&gt;=M263*2,O263*R263,N263*R263)))))</f>
        <v>-      ₽</v>
      </c>
      <c r="T263" s="89" t="s">
        <v>43</v>
      </c>
      <c r="U263" s="89" t="s">
        <v>364</v>
      </c>
    </row>
    <row r="264" spans="1:21" s="54" customFormat="1">
      <c r="A264" s="2"/>
      <c r="B264" s="79" t="s">
        <v>1600</v>
      </c>
      <c r="C264" s="80" t="s">
        <v>559</v>
      </c>
      <c r="D264" s="80" t="s">
        <v>560</v>
      </c>
      <c r="E264" s="80">
        <v>2</v>
      </c>
      <c r="F264" s="80">
        <v>29</v>
      </c>
      <c r="G264" s="80" t="s">
        <v>568</v>
      </c>
      <c r="H264" s="81" t="s">
        <v>971</v>
      </c>
      <c r="I264" s="82" t="s">
        <v>385</v>
      </c>
      <c r="J264" s="82"/>
      <c r="K264" s="82"/>
      <c r="L264" s="55">
        <v>2757</v>
      </c>
      <c r="M264" s="86">
        <v>2</v>
      </c>
      <c r="N264" s="56">
        <f>IF('1'!$H$12="-",L264*1.05,IF('1'!$H$12="в кассу предприятия",L264*1.05,IF('1'!$H$12="ИП Водакова Т.Ю.",L264*1.075*1.05,"-")))</f>
        <v>2894.85</v>
      </c>
      <c r="O264" s="56">
        <f>IF('1'!$H$12="-",L264,IF('1'!$H$12="в кассу предприятия",L264,IF('1'!$H$12="ИП Водакова Т.Ю.",L264*1.075,"-")))</f>
        <v>2757</v>
      </c>
      <c r="P264" s="56">
        <v>0</v>
      </c>
      <c r="Q264" s="56">
        <v>0</v>
      </c>
      <c r="R264" s="52"/>
      <c r="S264" s="88" t="str">
        <f>IF('1'!$H$12="-","-      ₽",IF(R264&gt;=M264*20,O264*R264,(IF(R264&gt;=M264*10,O264*R264,IF(R264&gt;=M264*2,O264*R264,N264*R264)))))</f>
        <v>-      ₽</v>
      </c>
      <c r="T264" s="89"/>
      <c r="U264" s="89" t="s">
        <v>364</v>
      </c>
    </row>
    <row r="265" spans="1:21" s="54" customFormat="1">
      <c r="A265" s="2"/>
      <c r="B265" s="79" t="s">
        <v>569</v>
      </c>
      <c r="C265" s="80" t="s">
        <v>559</v>
      </c>
      <c r="D265" s="80" t="s">
        <v>560</v>
      </c>
      <c r="E265" s="80">
        <v>2</v>
      </c>
      <c r="F265" s="80">
        <v>8</v>
      </c>
      <c r="G265" s="80" t="s">
        <v>425</v>
      </c>
      <c r="H265" s="81" t="s">
        <v>281</v>
      </c>
      <c r="I265" s="82" t="s">
        <v>368</v>
      </c>
      <c r="J265" s="82"/>
      <c r="K265" s="82"/>
      <c r="L265" s="55">
        <v>499</v>
      </c>
      <c r="M265" s="86">
        <v>6</v>
      </c>
      <c r="N265" s="56">
        <f>IF('1'!$H$12="-",L265,IF('1'!$H$12="в кассу предприятия",L265,IF('1'!$H$12="ИП Водакова Т.Ю.",L265*1.075,"-")))</f>
        <v>499</v>
      </c>
      <c r="O265" s="56">
        <f>IF('1'!$H$12="-",L265,IF('1'!$H$12="в кассу предприятия",L265,IF('1'!$H$12="ИП Водакова Т.Ю.",L265*1.075,"-")))</f>
        <v>499</v>
      </c>
      <c r="P265" s="56">
        <v>0</v>
      </c>
      <c r="Q265" s="56">
        <v>0</v>
      </c>
      <c r="R265" s="52"/>
      <c r="S265" s="88" t="str">
        <f>IF('1'!$H$12="-","-      ₽",IF(R265&gt;=M265*20,O265*R265,(IF(R265&gt;=M265*10,O265*R265,IF(R265&gt;=M265*2,O265*R265,N265*R265)))))</f>
        <v>-      ₽</v>
      </c>
      <c r="T265" s="89" t="s">
        <v>2399</v>
      </c>
      <c r="U265" s="89" t="s">
        <v>364</v>
      </c>
    </row>
    <row r="266" spans="1:21" s="54" customFormat="1">
      <c r="A266" s="2"/>
      <c r="B266" s="79" t="s">
        <v>570</v>
      </c>
      <c r="C266" s="80" t="s">
        <v>559</v>
      </c>
      <c r="D266" s="80" t="s">
        <v>560</v>
      </c>
      <c r="E266" s="80">
        <v>2</v>
      </c>
      <c r="F266" s="80">
        <v>15</v>
      </c>
      <c r="G266" s="80" t="s">
        <v>425</v>
      </c>
      <c r="H266" s="81" t="s">
        <v>65</v>
      </c>
      <c r="I266" s="82"/>
      <c r="J266" s="82" t="s">
        <v>291</v>
      </c>
      <c r="K266" s="82"/>
      <c r="L266" s="55">
        <v>1134</v>
      </c>
      <c r="M266" s="86">
        <v>5</v>
      </c>
      <c r="N266" s="56">
        <f>IF('1'!$H$12="-",L266*1.05,IF('1'!$H$12="в кассу предприятия",L266*1.05,IF('1'!$H$12="ИП Водакова Т.Ю.",L266*1.075*1.05,"-")))</f>
        <v>1190.7</v>
      </c>
      <c r="O266" s="56">
        <f>IF('1'!$H$12="-",L266,IF('1'!$H$12="в кассу предприятия",L266,IF('1'!$H$12="ИП Водакова Т.Ю.",L266*1.075,"-")))</f>
        <v>1134</v>
      </c>
      <c r="P266" s="56">
        <v>0</v>
      </c>
      <c r="Q266" s="56">
        <v>0</v>
      </c>
      <c r="R266" s="52"/>
      <c r="S266" s="88" t="str">
        <f>IF('1'!$H$12="-","-      ₽",IF(R266&gt;=M266*20,O266*R266,(IF(R266&gt;=M266*10,O266*R266,IF(R266&gt;=M266*2,O266*R266,N266*R266)))))</f>
        <v>-      ₽</v>
      </c>
      <c r="T266" s="89"/>
      <c r="U266" s="89" t="s">
        <v>364</v>
      </c>
    </row>
    <row r="267" spans="1:21" s="54" customFormat="1">
      <c r="A267" s="2"/>
      <c r="B267" s="79" t="s">
        <v>571</v>
      </c>
      <c r="C267" s="80" t="s">
        <v>559</v>
      </c>
      <c r="D267" s="80" t="s">
        <v>560</v>
      </c>
      <c r="E267" s="80">
        <v>2</v>
      </c>
      <c r="F267" s="80">
        <v>8</v>
      </c>
      <c r="G267" s="80" t="s">
        <v>572</v>
      </c>
      <c r="H267" s="81" t="s">
        <v>281</v>
      </c>
      <c r="I267" s="82" t="s">
        <v>385</v>
      </c>
      <c r="J267" s="82"/>
      <c r="K267" s="82"/>
      <c r="L267" s="55">
        <v>679</v>
      </c>
      <c r="M267" s="86">
        <v>6</v>
      </c>
      <c r="N267" s="56">
        <f>IF('1'!$H$12="-",L267,IF('1'!$H$12="в кассу предприятия",L267,IF('1'!$H$12="ИП Водакова Т.Ю.",L267*1.075,"-")))</f>
        <v>679</v>
      </c>
      <c r="O267" s="56">
        <f>IF('1'!$H$12="-",L267,IF('1'!$H$12="в кассу предприятия",L267,IF('1'!$H$12="ИП Водакова Т.Ю.",L267*1.075,"-")))</f>
        <v>679</v>
      </c>
      <c r="P267" s="56">
        <f>IF('1'!$H$12="-",L267,IF('1'!$H$12="в кассу предприятия",L267,IF('1'!$H$12="ИП Водакова Т.Ю.",L267*1.075,"-")))</f>
        <v>679</v>
      </c>
      <c r="Q267" s="56">
        <f>IF('1'!$H$12="-",L267,IF('1'!$H$12="в кассу предприятия",L267,IF('1'!$H$12="ИП Водакова Т.Ю.",L267*1.075,"-")))</f>
        <v>679</v>
      </c>
      <c r="R267" s="52"/>
      <c r="S267" s="88" t="str">
        <f>IF('1'!$H$12="-","-      ₽",IF(R267&gt;=M267*20,Q267*R267,(IF(R267&gt;=M267*10,P267*R267,IF(R267&gt;=M267*2,O267*R267,N267*R267)))))</f>
        <v>-      ₽</v>
      </c>
      <c r="T267" s="89" t="s">
        <v>43</v>
      </c>
      <c r="U267" s="89" t="s">
        <v>2393</v>
      </c>
    </row>
    <row r="268" spans="1:21" s="54" customFormat="1">
      <c r="A268" s="2"/>
      <c r="B268" s="79" t="s">
        <v>573</v>
      </c>
      <c r="C268" s="80" t="s">
        <v>559</v>
      </c>
      <c r="D268" s="80" t="s">
        <v>560</v>
      </c>
      <c r="E268" s="80">
        <v>2</v>
      </c>
      <c r="F268" s="80">
        <v>8</v>
      </c>
      <c r="G268" s="80" t="s">
        <v>574</v>
      </c>
      <c r="H268" s="81" t="s">
        <v>281</v>
      </c>
      <c r="I268" s="82" t="s">
        <v>385</v>
      </c>
      <c r="J268" s="82"/>
      <c r="K268" s="82"/>
      <c r="L268" s="55">
        <v>626</v>
      </c>
      <c r="M268" s="86">
        <v>6</v>
      </c>
      <c r="N268" s="56">
        <f>IF('1'!$H$12="-",L268*1.05,IF('1'!$H$12="в кассу предприятия",L268*1.05,IF('1'!$H$12="ИП Водакова Т.Ю.",L268*1.075*1.05,"-")))</f>
        <v>657.30000000000007</v>
      </c>
      <c r="O268" s="56">
        <f>IF('1'!$H$12="-",L268,IF('1'!$H$12="в кассу предприятия",L268,IF('1'!$H$12="ИП Водакова Т.Ю.",L268*1.075,"-")))</f>
        <v>626</v>
      </c>
      <c r="P268" s="56">
        <f>IF('1'!$H$12="-",L268*0.97,IF('1'!$H$12="в кассу предприятия",L268*0.97,IF('1'!$H$12="ИП Водакова Т.Ю.",L268*1.075*0.97,"-")))</f>
        <v>607.22</v>
      </c>
      <c r="Q268" s="56">
        <f>IF('1'!$H$12="-",L268*0.95,IF('1'!$H$12="в кассу предприятия",L268*0.95,IF('1'!$H$12="ИП Водакова Т.Ю.",L268*1.075*0.95,"-")))</f>
        <v>594.69999999999993</v>
      </c>
      <c r="R268" s="52"/>
      <c r="S268" s="88" t="str">
        <f>IF('1'!$H$12="-","-      ₽",IF(R268&gt;=M268*20,Q268*R268,(IF(R268&gt;=M268*10,P268*R268,IF(R268&gt;=M268*2,O268*R268,N268*R268)))))</f>
        <v>-      ₽</v>
      </c>
      <c r="T268" s="89"/>
      <c r="U268" s="89" t="s">
        <v>2393</v>
      </c>
    </row>
    <row r="269" spans="1:21" s="54" customFormat="1">
      <c r="A269" s="2"/>
      <c r="B269" s="79" t="s">
        <v>1085</v>
      </c>
      <c r="C269" s="80" t="s">
        <v>559</v>
      </c>
      <c r="D269" s="80" t="s">
        <v>560</v>
      </c>
      <c r="E269" s="80">
        <v>2</v>
      </c>
      <c r="F269" s="80">
        <v>6</v>
      </c>
      <c r="G269" s="80" t="s">
        <v>576</v>
      </c>
      <c r="H269" s="81" t="s">
        <v>85</v>
      </c>
      <c r="I269" s="82" t="s">
        <v>375</v>
      </c>
      <c r="J269" s="82"/>
      <c r="K269" s="82"/>
      <c r="L269" s="55">
        <v>913</v>
      </c>
      <c r="M269" s="86">
        <v>6</v>
      </c>
      <c r="N269" s="56">
        <f>IF('1'!$H$12="-",L269,IF('1'!$H$12="в кассу предприятия",L269,IF('1'!$H$12="ИП Водакова Т.Ю.",L269*1.075,"-")))</f>
        <v>913</v>
      </c>
      <c r="O269" s="56">
        <f>IF('1'!$H$12="-",L269,IF('1'!$H$12="в кассу предприятия",L269,IF('1'!$H$12="ИП Водакова Т.Ю.",L269*1.075,"-")))</f>
        <v>913</v>
      </c>
      <c r="P269" s="56">
        <v>0</v>
      </c>
      <c r="Q269" s="56">
        <v>0</v>
      </c>
      <c r="R269" s="52"/>
      <c r="S269" s="88" t="str">
        <f>IF('1'!$H$12="-","-      ₽",IF(R269&gt;=M269*20,O269*R269,(IF(R269&gt;=M269*10,O269*R269,IF(R269&gt;=M269*2,O269*R269,N269*R269)))))</f>
        <v>-      ₽</v>
      </c>
      <c r="T269" s="89" t="s">
        <v>2399</v>
      </c>
      <c r="U269" s="89" t="s">
        <v>364</v>
      </c>
    </row>
    <row r="270" spans="1:21" s="54" customFormat="1">
      <c r="A270" s="2"/>
      <c r="B270" s="79" t="s">
        <v>575</v>
      </c>
      <c r="C270" s="80" t="s">
        <v>559</v>
      </c>
      <c r="D270" s="80" t="s">
        <v>560</v>
      </c>
      <c r="E270" s="80">
        <v>2</v>
      </c>
      <c r="F270" s="80">
        <v>24</v>
      </c>
      <c r="G270" s="80" t="s">
        <v>576</v>
      </c>
      <c r="H270" s="81" t="s">
        <v>362</v>
      </c>
      <c r="I270" s="82" t="s">
        <v>418</v>
      </c>
      <c r="J270" s="82"/>
      <c r="K270" s="82"/>
      <c r="L270" s="55">
        <v>2283</v>
      </c>
      <c r="M270" s="86">
        <v>5</v>
      </c>
      <c r="N270" s="56">
        <f>IF('1'!$H$12="-",L270,IF('1'!$H$12="в кассу предприятия",L270,IF('1'!$H$12="ИП Водакова Т.Ю.",L270*1.075,"-")))</f>
        <v>2283</v>
      </c>
      <c r="O270" s="56">
        <f>IF('1'!$H$12="-",L270,IF('1'!$H$12="в кассу предприятия",L270,IF('1'!$H$12="ИП Водакова Т.Ю.",L270*1.075,"-")))</f>
        <v>2283</v>
      </c>
      <c r="P270" s="56">
        <f>IF('1'!$H$12="-",L270*0.97,IF('1'!$H$12="в кассу предприятия",L270*0.97,IF('1'!$H$12="ИП Водакова Т.Ю.",L270*1.075*0.97,"-")))</f>
        <v>2214.5099999999998</v>
      </c>
      <c r="Q270" s="56">
        <v>0</v>
      </c>
      <c r="R270" s="52"/>
      <c r="S270" s="88" t="str">
        <f>IF('1'!$H$12="-","-      ₽",IF(R270&gt;=M270*20,P270*R270,(IF(R270&gt;=M270*10,P270*R270,IF(R270&gt;=M270*2,O270*R270,N270*R270)))))</f>
        <v>-      ₽</v>
      </c>
      <c r="T270" s="89" t="s">
        <v>2399</v>
      </c>
      <c r="U270" s="89" t="s">
        <v>2392</v>
      </c>
    </row>
    <row r="271" spans="1:21" s="54" customFormat="1" hidden="1">
      <c r="A271" s="2"/>
      <c r="B271" s="97" t="s">
        <v>1086</v>
      </c>
      <c r="C271" s="98" t="s">
        <v>1297</v>
      </c>
      <c r="D271" s="98" t="s">
        <v>560</v>
      </c>
      <c r="E271" s="80">
        <v>2</v>
      </c>
      <c r="F271" s="80">
        <v>6</v>
      </c>
      <c r="G271" s="98" t="s">
        <v>1379</v>
      </c>
      <c r="H271" s="99" t="s">
        <v>85</v>
      </c>
      <c r="I271" s="100" t="s">
        <v>291</v>
      </c>
      <c r="J271" s="100"/>
      <c r="K271" s="100"/>
      <c r="L271" s="55">
        <v>450</v>
      </c>
      <c r="M271" s="101">
        <v>6</v>
      </c>
      <c r="N271" s="102">
        <f>IF('1'!$H$12="-",L271*1.05,IF('1'!$H$12="в кассу предприятия",L271*1.05,IF('1'!$H$12="ИП Водакова Т.Ю.",L271*1.075*1.05,"-")))</f>
        <v>472.5</v>
      </c>
      <c r="O271" s="102">
        <f>IF('1'!$H$12="-",L271,IF('1'!$H$12="в кассу предприятия",L271,IF('1'!$H$12="ИП Водакова Т.Ю.",L271*1.075,"-")))</f>
        <v>450</v>
      </c>
      <c r="P271" s="102">
        <v>0</v>
      </c>
      <c r="Q271" s="102">
        <v>0</v>
      </c>
      <c r="R271" s="103"/>
      <c r="S271" s="104" t="str">
        <f>IF('1'!$H$12="-","-      ₽",IF(R271&gt;=M271*20,O271*R271,(IF(R271&gt;=M271*10,O271*R271,IF(R271&gt;=M271*2,O271*R271,N271*R271)))))</f>
        <v>-      ₽</v>
      </c>
      <c r="T271" s="89"/>
      <c r="U271" s="89" t="s">
        <v>364</v>
      </c>
    </row>
    <row r="272" spans="1:21" s="54" customFormat="1">
      <c r="A272" s="2"/>
      <c r="B272" s="79" t="s">
        <v>577</v>
      </c>
      <c r="C272" s="80" t="s">
        <v>559</v>
      </c>
      <c r="D272" s="80" t="s">
        <v>560</v>
      </c>
      <c r="E272" s="80">
        <v>2</v>
      </c>
      <c r="F272" s="80">
        <v>8</v>
      </c>
      <c r="G272" s="80" t="s">
        <v>578</v>
      </c>
      <c r="H272" s="81" t="s">
        <v>281</v>
      </c>
      <c r="I272" s="82" t="s">
        <v>380</v>
      </c>
      <c r="J272" s="82"/>
      <c r="K272" s="82"/>
      <c r="L272" s="55">
        <v>486</v>
      </c>
      <c r="M272" s="86">
        <v>6</v>
      </c>
      <c r="N272" s="56">
        <f>IF('1'!$H$12="-",L272*1.05,IF('1'!$H$12="в кассу предприятия",L272*1.05,IF('1'!$H$12="ИП Водакова Т.Ю.",L272*1.075*1.05,"-")))</f>
        <v>510.3</v>
      </c>
      <c r="O272" s="56">
        <f>IF('1'!$H$12="-",L272,IF('1'!$H$12="в кассу предприятия",L272,IF('1'!$H$12="ИП Водакова Т.Ю.",L272*1.075,"-")))</f>
        <v>486</v>
      </c>
      <c r="P272" s="56">
        <f>IF('1'!$H$12="-",L272*0.97,IF('1'!$H$12="в кассу предприятия",L272*0.97,IF('1'!$H$12="ИП Водакова Т.Ю.",L272*1.075*0.97,"-")))</f>
        <v>471.41999999999996</v>
      </c>
      <c r="Q272" s="56">
        <v>0</v>
      </c>
      <c r="R272" s="52"/>
      <c r="S272" s="88" t="str">
        <f>IF('1'!$H$12="-","-      ₽",IF(R272&gt;=M272*20,P272*R272,(IF(R272&gt;=M272*10,P272*R272,IF(R272&gt;=M272*2,O272*R272,N272*R272)))))</f>
        <v>-      ₽</v>
      </c>
      <c r="T272" s="89"/>
      <c r="U272" s="89" t="s">
        <v>2392</v>
      </c>
    </row>
    <row r="273" spans="1:21" s="54" customFormat="1">
      <c r="A273" s="2"/>
      <c r="B273" s="79" t="s">
        <v>579</v>
      </c>
      <c r="C273" s="80" t="s">
        <v>559</v>
      </c>
      <c r="D273" s="80" t="s">
        <v>560</v>
      </c>
      <c r="E273" s="80">
        <v>2</v>
      </c>
      <c r="F273" s="80">
        <v>11</v>
      </c>
      <c r="G273" s="80" t="s">
        <v>580</v>
      </c>
      <c r="H273" s="81" t="s">
        <v>64</v>
      </c>
      <c r="I273" s="82" t="s">
        <v>375</v>
      </c>
      <c r="J273" s="82"/>
      <c r="K273" s="82"/>
      <c r="L273" s="55">
        <v>720</v>
      </c>
      <c r="M273" s="86">
        <v>6</v>
      </c>
      <c r="N273" s="56">
        <f>IF('1'!$H$12="-",L273*1.05,IF('1'!$H$12="в кассу предприятия",L273*1.05,IF('1'!$H$12="ИП Водакова Т.Ю.",L273*1.075*1.05,"-")))</f>
        <v>756</v>
      </c>
      <c r="O273" s="56">
        <f>IF('1'!$H$12="-",L273,IF('1'!$H$12="в кассу предприятия",L273,IF('1'!$H$12="ИП Водакова Т.Ю.",L273*1.075,"-")))</f>
        <v>720</v>
      </c>
      <c r="P273" s="56">
        <v>0</v>
      </c>
      <c r="Q273" s="56">
        <v>0</v>
      </c>
      <c r="R273" s="52"/>
      <c r="S273" s="88" t="str">
        <f>IF('1'!$H$12="-","-      ₽",IF(R273&gt;=M273*20,P273*R273,(IF(R273&gt;=M273*10,P273*R273,IF(R273&gt;=M273*2,O273*R273,N273*R273)))))</f>
        <v>-      ₽</v>
      </c>
      <c r="T273" s="89"/>
      <c r="U273" s="89" t="s">
        <v>364</v>
      </c>
    </row>
    <row r="274" spans="1:21" s="54" customFormat="1">
      <c r="A274" s="2"/>
      <c r="B274" s="79" t="s">
        <v>581</v>
      </c>
      <c r="C274" s="80" t="s">
        <v>559</v>
      </c>
      <c r="D274" s="80" t="s">
        <v>560</v>
      </c>
      <c r="E274" s="80">
        <v>2</v>
      </c>
      <c r="F274" s="80">
        <v>8</v>
      </c>
      <c r="G274" s="80" t="s">
        <v>582</v>
      </c>
      <c r="H274" s="81" t="s">
        <v>281</v>
      </c>
      <c r="I274" s="82" t="s">
        <v>375</v>
      </c>
      <c r="J274" s="82"/>
      <c r="K274" s="82"/>
      <c r="L274" s="55">
        <v>499</v>
      </c>
      <c r="M274" s="86">
        <v>6</v>
      </c>
      <c r="N274" s="56">
        <f>IF('1'!$H$12="-",L274*1.05,IF('1'!$H$12="в кассу предприятия",L274*1.05,IF('1'!$H$12="ИП Водакова Т.Ю.",L274*1.075*1.05,"-")))</f>
        <v>523.95000000000005</v>
      </c>
      <c r="O274" s="56">
        <f>IF('1'!$H$12="-",L274,IF('1'!$H$12="в кассу предприятия",L274,IF('1'!$H$12="ИП Водакова Т.Ю.",L274*1.075,"-")))</f>
        <v>499</v>
      </c>
      <c r="P274" s="56">
        <v>0</v>
      </c>
      <c r="Q274" s="56">
        <v>0</v>
      </c>
      <c r="R274" s="52"/>
      <c r="S274" s="88" t="str">
        <f>IF('1'!$H$12="-","-      ₽",IF(R274&gt;=M274*20,O274*R274,(IF(R274&gt;=M274*10,O274*R274,IF(R274&gt;=M274*2,O274*R274,N274*R274)))))</f>
        <v>-      ₽</v>
      </c>
      <c r="T274" s="89"/>
      <c r="U274" s="89" t="s">
        <v>364</v>
      </c>
    </row>
    <row r="275" spans="1:21" s="54" customFormat="1">
      <c r="A275" s="2"/>
      <c r="B275" s="79" t="s">
        <v>583</v>
      </c>
      <c r="C275" s="80" t="s">
        <v>559</v>
      </c>
      <c r="D275" s="80" t="s">
        <v>560</v>
      </c>
      <c r="E275" s="80">
        <v>2</v>
      </c>
      <c r="F275" s="80">
        <v>8</v>
      </c>
      <c r="G275" s="80" t="s">
        <v>584</v>
      </c>
      <c r="H275" s="81" t="s">
        <v>281</v>
      </c>
      <c r="I275" s="82" t="s">
        <v>385</v>
      </c>
      <c r="J275" s="82"/>
      <c r="K275" s="82"/>
      <c r="L275" s="55">
        <v>799</v>
      </c>
      <c r="M275" s="86">
        <v>6</v>
      </c>
      <c r="N275" s="56">
        <f>IF('1'!$H$12="-",L275,IF('1'!$H$12="в кассу предприятия",L275,IF('1'!$H$12="ИП Водакова Т.Ю.",L275*1.075,"-")))</f>
        <v>799</v>
      </c>
      <c r="O275" s="56">
        <f>IF('1'!$H$12="-",L275,IF('1'!$H$12="в кассу предприятия",L275,IF('1'!$H$12="ИП Водакова Т.Ю.",L275*1.075,"-")))</f>
        <v>799</v>
      </c>
      <c r="P275" s="56">
        <v>0</v>
      </c>
      <c r="Q275" s="56">
        <v>0</v>
      </c>
      <c r="R275" s="52"/>
      <c r="S275" s="88" t="str">
        <f>IF('1'!$H$12="-","-      ₽",IF(R275&gt;=M275*20,O275*R275,(IF(R275&gt;=M275*10,O275*R275,IF(R275&gt;=M275*2,O275*R275,N275*R275)))))</f>
        <v>-      ₽</v>
      </c>
      <c r="T275" s="89" t="s">
        <v>43</v>
      </c>
      <c r="U275" s="89" t="s">
        <v>364</v>
      </c>
    </row>
    <row r="276" spans="1:21" s="54" customFormat="1">
      <c r="A276" s="2"/>
      <c r="B276" s="79" t="s">
        <v>585</v>
      </c>
      <c r="C276" s="80" t="s">
        <v>559</v>
      </c>
      <c r="D276" s="80" t="s">
        <v>560</v>
      </c>
      <c r="E276" s="80">
        <v>2</v>
      </c>
      <c r="F276" s="80">
        <v>8</v>
      </c>
      <c r="G276" s="80" t="s">
        <v>586</v>
      </c>
      <c r="H276" s="81" t="s">
        <v>281</v>
      </c>
      <c r="I276" s="82" t="s">
        <v>385</v>
      </c>
      <c r="J276" s="82"/>
      <c r="K276" s="82"/>
      <c r="L276" s="55">
        <v>539</v>
      </c>
      <c r="M276" s="86">
        <v>6</v>
      </c>
      <c r="N276" s="56">
        <f>IF('1'!$H$12="-",L276,IF('1'!$H$12="в кассу предприятия",L276,IF('1'!$H$12="ИП Водакова Т.Ю.",L276*1.075,"-")))</f>
        <v>539</v>
      </c>
      <c r="O276" s="56">
        <f>IF('1'!$H$12="-",L276,IF('1'!$H$12="в кассу предприятия",L276,IF('1'!$H$12="ИП Водакова Т.Ю.",L276*1.075,"-")))</f>
        <v>539</v>
      </c>
      <c r="P276" s="56">
        <v>0</v>
      </c>
      <c r="Q276" s="56">
        <v>0</v>
      </c>
      <c r="R276" s="52"/>
      <c r="S276" s="88" t="str">
        <f>IF('1'!$H$12="-","-      ₽",IF(R276&gt;=M276*20,O276*R276,(IF(R276&gt;=M276*10,O276*R276,IF(R276&gt;=M276*2,O276*R276,N276*R276)))))</f>
        <v>-      ₽</v>
      </c>
      <c r="T276" s="89" t="s">
        <v>43</v>
      </c>
      <c r="U276" s="89" t="s">
        <v>364</v>
      </c>
    </row>
    <row r="277" spans="1:21" s="54" customFormat="1">
      <c r="A277" s="2"/>
      <c r="B277" s="79" t="s">
        <v>1601</v>
      </c>
      <c r="C277" s="80" t="s">
        <v>559</v>
      </c>
      <c r="D277" s="80" t="s">
        <v>560</v>
      </c>
      <c r="E277" s="80">
        <v>2</v>
      </c>
      <c r="F277" s="80">
        <v>15</v>
      </c>
      <c r="G277" s="80" t="s">
        <v>586</v>
      </c>
      <c r="H277" s="81" t="s">
        <v>65</v>
      </c>
      <c r="I277" s="82" t="s">
        <v>1358</v>
      </c>
      <c r="J277" s="82" t="s">
        <v>1358</v>
      </c>
      <c r="K277" s="82"/>
      <c r="L277" s="55">
        <v>1294</v>
      </c>
      <c r="M277" s="86">
        <v>5</v>
      </c>
      <c r="N277" s="56">
        <f>IF('1'!$H$12="-",L277*1.05,IF('1'!$H$12="в кассу предприятия",L277*1.05,IF('1'!$H$12="ИП Водакова Т.Ю.",L277*1.075*1.05,"-")))</f>
        <v>1358.7</v>
      </c>
      <c r="O277" s="56">
        <f>IF('1'!$H$12="-",L277,IF('1'!$H$12="в кассу предприятия",L277,IF('1'!$H$12="ИП Водакова Т.Ю.",L277*1.075,"-")))</f>
        <v>1294</v>
      </c>
      <c r="P277" s="56">
        <v>0</v>
      </c>
      <c r="Q277" s="56">
        <v>0</v>
      </c>
      <c r="R277" s="52"/>
      <c r="S277" s="88" t="str">
        <f>IF('1'!$H$12="-","-      ₽",IF(R277&gt;=M277*20,O277*R277,(IF(R277&gt;=M277*10,O277*R277,IF(R277&gt;=M277*2,O277*R277,N277*R277)))))</f>
        <v>-      ₽</v>
      </c>
      <c r="T277" s="89"/>
      <c r="U277" s="89" t="s">
        <v>364</v>
      </c>
    </row>
    <row r="278" spans="1:21" s="54" customFormat="1">
      <c r="A278" s="2"/>
      <c r="B278" s="79" t="s">
        <v>1602</v>
      </c>
      <c r="C278" s="80" t="s">
        <v>559</v>
      </c>
      <c r="D278" s="80" t="s">
        <v>560</v>
      </c>
      <c r="E278" s="80">
        <v>2</v>
      </c>
      <c r="F278" s="80">
        <v>7</v>
      </c>
      <c r="G278" s="80" t="s">
        <v>1380</v>
      </c>
      <c r="H278" s="81" t="s">
        <v>496</v>
      </c>
      <c r="I278" s="82" t="s">
        <v>458</v>
      </c>
      <c r="J278" s="82" t="s">
        <v>364</v>
      </c>
      <c r="K278" s="82" t="s">
        <v>364</v>
      </c>
      <c r="L278" s="55">
        <v>799</v>
      </c>
      <c r="M278" s="86">
        <v>6</v>
      </c>
      <c r="N278" s="56">
        <f>IF('1'!$H$12="-",L278,IF('1'!$H$12="в кассу предприятия",L278,IF('1'!$H$12="ИП Водакова Т.Ю.",L278*1.075,"-")))</f>
        <v>799</v>
      </c>
      <c r="O278" s="56">
        <f>IF('1'!$H$12="-",L278,IF('1'!$H$12="в кассу предприятия",L278,IF('1'!$H$12="ИП Водакова Т.Ю.",L278*1.075,"-")))</f>
        <v>799</v>
      </c>
      <c r="P278" s="56">
        <v>0</v>
      </c>
      <c r="Q278" s="56">
        <v>0</v>
      </c>
      <c r="R278" s="52"/>
      <c r="S278" s="88" t="str">
        <f>IF('1'!$H$12="-","-      ₽",IF(R278&gt;=M278*20,O278*R278,(IF(R278&gt;=M278*10,O278*R278,IF(R278&gt;=M278*2,O278*R278,N278*R278)))))</f>
        <v>-      ₽</v>
      </c>
      <c r="T278" s="89" t="s">
        <v>43</v>
      </c>
      <c r="U278" s="89" t="s">
        <v>364</v>
      </c>
    </row>
    <row r="279" spans="1:21" s="54" customFormat="1">
      <c r="A279" s="2"/>
      <c r="B279" s="79" t="s">
        <v>1087</v>
      </c>
      <c r="C279" s="80" t="s">
        <v>559</v>
      </c>
      <c r="D279" s="80" t="s">
        <v>560</v>
      </c>
      <c r="E279" s="80">
        <v>2</v>
      </c>
      <c r="F279" s="80">
        <v>15</v>
      </c>
      <c r="G279" s="80" t="s">
        <v>1380</v>
      </c>
      <c r="H279" s="81" t="s">
        <v>65</v>
      </c>
      <c r="I279" s="82" t="s">
        <v>493</v>
      </c>
      <c r="J279" s="82" t="s">
        <v>385</v>
      </c>
      <c r="K279" s="82"/>
      <c r="L279" s="55">
        <v>1776</v>
      </c>
      <c r="M279" s="86">
        <v>5</v>
      </c>
      <c r="N279" s="56">
        <f>IF('1'!$H$12="-",L279,IF('1'!$H$12="в кассу предприятия",L279,IF('1'!$H$12="ИП Водакова Т.Ю.",L279*1.075,"-")))</f>
        <v>1776</v>
      </c>
      <c r="O279" s="56">
        <f>IF('1'!$H$12="-",L279,IF('1'!$H$12="в кассу предприятия",L279,IF('1'!$H$12="ИП Водакова Т.Ю.",L279*1.075,"-")))</f>
        <v>1776</v>
      </c>
      <c r="P279" s="56">
        <v>0</v>
      </c>
      <c r="Q279" s="56">
        <v>0</v>
      </c>
      <c r="R279" s="52"/>
      <c r="S279" s="88" t="str">
        <f>IF('1'!$H$12="-","-      ₽",IF(R279&gt;=M279*20,O279*R279,(IF(R279&gt;=M279*10,O279*R279,IF(R279&gt;=M279*2,O279*R279,N279*R279)))))</f>
        <v>-      ₽</v>
      </c>
      <c r="T279" s="89" t="s">
        <v>43</v>
      </c>
      <c r="U279" s="89" t="s">
        <v>364</v>
      </c>
    </row>
    <row r="280" spans="1:21" s="54" customFormat="1">
      <c r="A280" s="2"/>
      <c r="B280" s="79" t="s">
        <v>587</v>
      </c>
      <c r="C280" s="80" t="s">
        <v>559</v>
      </c>
      <c r="D280" s="80" t="s">
        <v>560</v>
      </c>
      <c r="E280" s="80">
        <v>2</v>
      </c>
      <c r="F280" s="80">
        <v>11</v>
      </c>
      <c r="G280" s="80"/>
      <c r="H280" s="81" t="s">
        <v>64</v>
      </c>
      <c r="I280" s="82" t="s">
        <v>291</v>
      </c>
      <c r="J280" s="82"/>
      <c r="K280" s="82"/>
      <c r="L280" s="55">
        <v>225</v>
      </c>
      <c r="M280" s="86">
        <v>6</v>
      </c>
      <c r="N280" s="56">
        <f>IF('1'!$H$12="-",L280*1.05,IF('1'!$H$12="в кассу предприятия",L280*1.05,IF('1'!$H$12="ИП Водакова Т.Ю.",L280*1.075*1.05,"-")))</f>
        <v>236.25</v>
      </c>
      <c r="O280" s="56">
        <f>IF('1'!$H$12="-",L280,IF('1'!$H$12="в кассу предприятия",L280,IF('1'!$H$12="ИП Водакова Т.Ю.",L280*1.075,"-")))</f>
        <v>225</v>
      </c>
      <c r="P280" s="56">
        <v>0</v>
      </c>
      <c r="Q280" s="56">
        <v>0</v>
      </c>
      <c r="R280" s="52"/>
      <c r="S280" s="88" t="str">
        <f>IF('1'!$H$12="-","-      ₽",IF(R280&gt;=M280*20,O280*R280,(IF(R280&gt;=M280*10,O280*R280,IF(R280&gt;=M280*2,O280*R280,N280*R280)))))</f>
        <v>-      ₽</v>
      </c>
      <c r="T280" s="89"/>
      <c r="U280" s="89" t="s">
        <v>364</v>
      </c>
    </row>
    <row r="281" spans="1:21" s="54" customFormat="1">
      <c r="A281" s="2"/>
      <c r="B281" s="79" t="s">
        <v>1024</v>
      </c>
      <c r="C281" s="80" t="s">
        <v>1023</v>
      </c>
      <c r="D281" s="80" t="s">
        <v>1022</v>
      </c>
      <c r="E281" s="80">
        <v>2</v>
      </c>
      <c r="F281" s="80">
        <v>11</v>
      </c>
      <c r="G281" s="80"/>
      <c r="H281" s="81" t="s">
        <v>64</v>
      </c>
      <c r="I281" s="82"/>
      <c r="J281" s="82"/>
      <c r="K281" s="82"/>
      <c r="L281" s="55">
        <v>539</v>
      </c>
      <c r="M281" s="86">
        <v>6</v>
      </c>
      <c r="N281" s="56">
        <f>IF('1'!$H$12="-",L281,IF('1'!$H$12="в кассу предприятия",L281,IF('1'!$H$12="ИП Водакова Т.Ю.",L281*1.075,"-")))</f>
        <v>539</v>
      </c>
      <c r="O281" s="56">
        <f>IF('1'!$H$12="-",L281,IF('1'!$H$12="в кассу предприятия",L281,IF('1'!$H$12="ИП Водакова Т.Ю.",L281*1.075,"-")))</f>
        <v>539</v>
      </c>
      <c r="P281" s="56">
        <f>IF('1'!$H$12="-",L281,IF('1'!$H$12="в кассу предприятия",L281,IF('1'!$H$12="ИП Водакова Т.Ю.",L281*1.075,"-")))</f>
        <v>539</v>
      </c>
      <c r="Q281" s="56">
        <v>0</v>
      </c>
      <c r="R281" s="52"/>
      <c r="S281" s="88" t="str">
        <f>IF('1'!$H$12="-","-      ₽",IF(R281&gt;=M281*20,P281*R281,(IF(R281&gt;=M281*10,P281*R281,IF(R281&gt;=M281*2,O281*R281,N281*R281)))))</f>
        <v>-      ₽</v>
      </c>
      <c r="T281" s="89" t="s">
        <v>43</v>
      </c>
      <c r="U281" s="89" t="s">
        <v>2392</v>
      </c>
    </row>
    <row r="282" spans="1:21" s="54" customFormat="1">
      <c r="A282" s="2"/>
      <c r="B282" s="79" t="s">
        <v>588</v>
      </c>
      <c r="C282" s="80" t="s">
        <v>589</v>
      </c>
      <c r="D282" s="80" t="s">
        <v>590</v>
      </c>
      <c r="E282" s="80">
        <v>2</v>
      </c>
      <c r="F282" s="80">
        <v>18</v>
      </c>
      <c r="G282" s="80" t="s">
        <v>591</v>
      </c>
      <c r="H282" s="81" t="s">
        <v>373</v>
      </c>
      <c r="I282" s="82" t="s">
        <v>375</v>
      </c>
      <c r="J282" s="82"/>
      <c r="K282" s="82"/>
      <c r="L282" s="55">
        <v>1447</v>
      </c>
      <c r="M282" s="86">
        <v>5</v>
      </c>
      <c r="N282" s="56">
        <f>IF('1'!$H$12="-",L282,IF('1'!$H$12="в кассу предприятия",L282,IF('1'!$H$12="ИП Водакова Т.Ю.",L282*1.075,"-")))</f>
        <v>1447</v>
      </c>
      <c r="O282" s="56">
        <f>IF('1'!$H$12="-",L282,IF('1'!$H$12="в кассу предприятия",L282,IF('1'!$H$12="ИП Водакова Т.Ю.",L282*1.075,"-")))</f>
        <v>1447</v>
      </c>
      <c r="P282" s="56">
        <v>0</v>
      </c>
      <c r="Q282" s="56">
        <v>0</v>
      </c>
      <c r="R282" s="52"/>
      <c r="S282" s="88" t="str">
        <f>IF('1'!$H$12="-","-      ₽",IF(R282&gt;=M282*20,P282*R282,(IF(R282&gt;=M282*10,P282*R282,IF(R282&gt;=M282*2,O282*R282,N282*R282)))))</f>
        <v>-      ₽</v>
      </c>
      <c r="T282" s="89" t="s">
        <v>43</v>
      </c>
      <c r="U282" s="89" t="s">
        <v>364</v>
      </c>
    </row>
    <row r="283" spans="1:21" s="54" customFormat="1">
      <c r="A283" s="2"/>
      <c r="B283" s="79" t="s">
        <v>1603</v>
      </c>
      <c r="C283" s="80" t="s">
        <v>1924</v>
      </c>
      <c r="D283" s="80" t="s">
        <v>1925</v>
      </c>
      <c r="E283" s="80">
        <v>2</v>
      </c>
      <c r="F283" s="80">
        <v>11</v>
      </c>
      <c r="G283" s="80"/>
      <c r="H283" s="81" t="s">
        <v>64</v>
      </c>
      <c r="I283" s="82"/>
      <c r="J283" s="82"/>
      <c r="K283" s="82"/>
      <c r="L283" s="55">
        <v>216</v>
      </c>
      <c r="M283" s="86">
        <v>6</v>
      </c>
      <c r="N283" s="56">
        <f>IF('1'!$H$12="-",L283*1.05,IF('1'!$H$12="в кассу предприятия",L283*1.05,IF('1'!$H$12="ИП Водакова Т.Ю.",L283*1.075*1.05,"-")))</f>
        <v>226.8</v>
      </c>
      <c r="O283" s="56">
        <f>IF('1'!$H$12="-",L283,IF('1'!$H$12="в кассу предприятия",L283,IF('1'!$H$12="ИП Водакова Т.Ю.",L283*1.075,"-")))</f>
        <v>216</v>
      </c>
      <c r="P283" s="56">
        <v>0</v>
      </c>
      <c r="Q283" s="56">
        <v>0</v>
      </c>
      <c r="R283" s="52"/>
      <c r="S283" s="88" t="str">
        <f>IF('1'!$H$12="-","-      ₽",IF(R283&gt;=M283*20,O283*R283,(IF(R283&gt;=M283*10,O283*R283,IF(R283&gt;=M283*2,O283*R283,N283*R283)))))</f>
        <v>-      ₽</v>
      </c>
      <c r="T283" s="89"/>
      <c r="U283" s="89" t="s">
        <v>364</v>
      </c>
    </row>
    <row r="284" spans="1:21" s="54" customFormat="1">
      <c r="A284" s="2"/>
      <c r="B284" s="79" t="s">
        <v>1088</v>
      </c>
      <c r="C284" s="80" t="s">
        <v>595</v>
      </c>
      <c r="D284" s="80" t="s">
        <v>596</v>
      </c>
      <c r="E284" s="80">
        <v>2</v>
      </c>
      <c r="F284" s="80">
        <v>11</v>
      </c>
      <c r="G284" s="80" t="s">
        <v>1381</v>
      </c>
      <c r="H284" s="81" t="s">
        <v>64</v>
      </c>
      <c r="I284" s="82" t="s">
        <v>291</v>
      </c>
      <c r="J284" s="82"/>
      <c r="K284" s="82"/>
      <c r="L284" s="55">
        <v>495</v>
      </c>
      <c r="M284" s="86">
        <v>6</v>
      </c>
      <c r="N284" s="56">
        <f>IF('1'!$H$12="-",L284*1.05,IF('1'!$H$12="в кассу предприятия",L284*1.05,IF('1'!$H$12="ИП Водакова Т.Ю.",L284*1.075*1.05,"-")))</f>
        <v>519.75</v>
      </c>
      <c r="O284" s="56">
        <f>IF('1'!$H$12="-",L284,IF('1'!$H$12="в кассу предприятия",L284,IF('1'!$H$12="ИП Водакова Т.Ю.",L284*1.075,"-")))</f>
        <v>495</v>
      </c>
      <c r="P284" s="56">
        <v>0</v>
      </c>
      <c r="Q284" s="56">
        <v>0</v>
      </c>
      <c r="R284" s="52"/>
      <c r="S284" s="88" t="str">
        <f>IF('1'!$H$12="-","-      ₽",IF(R284&gt;=M284*20,O284*R284,(IF(R284&gt;=M284*10,O284*R284,IF(R284&gt;=M284*2,O284*R284,N284*R284)))))</f>
        <v>-      ₽</v>
      </c>
      <c r="T284" s="89"/>
      <c r="U284" s="89" t="s">
        <v>364</v>
      </c>
    </row>
    <row r="285" spans="1:21" s="54" customFormat="1">
      <c r="A285" s="2"/>
      <c r="B285" s="79" t="s">
        <v>1604</v>
      </c>
      <c r="C285" s="80" t="s">
        <v>595</v>
      </c>
      <c r="D285" s="80" t="s">
        <v>596</v>
      </c>
      <c r="E285" s="80">
        <v>2</v>
      </c>
      <c r="F285" s="80">
        <v>11</v>
      </c>
      <c r="G285" s="80" t="s">
        <v>2131</v>
      </c>
      <c r="H285" s="81" t="s">
        <v>64</v>
      </c>
      <c r="I285" s="82"/>
      <c r="J285" s="82"/>
      <c r="K285" s="82"/>
      <c r="L285" s="55">
        <v>361</v>
      </c>
      <c r="M285" s="86">
        <v>6</v>
      </c>
      <c r="N285" s="56">
        <f>IF('1'!$H$12="-",L285*1.05,IF('1'!$H$12="в кассу предприятия",L285*1.05,IF('1'!$H$12="ИП Водакова Т.Ю.",L285*1.075*1.05,"-")))</f>
        <v>379.05</v>
      </c>
      <c r="O285" s="56">
        <f>IF('1'!$H$12="-",L285,IF('1'!$H$12="в кассу предприятия",L285,IF('1'!$H$12="ИП Водакова Т.Ю.",L285*1.075,"-")))</f>
        <v>361</v>
      </c>
      <c r="P285" s="56">
        <v>0</v>
      </c>
      <c r="Q285" s="56">
        <v>0</v>
      </c>
      <c r="R285" s="52"/>
      <c r="S285" s="88" t="str">
        <f>IF('1'!$H$12="-","-      ₽",IF(R285&gt;=M285*20,O285*R285,(IF(R285&gt;=M285*10,O285*R285,IF(R285&gt;=M285*2,O285*R285,N285*R285)))))</f>
        <v>-      ₽</v>
      </c>
      <c r="T285" s="89"/>
      <c r="U285" s="89" t="s">
        <v>364</v>
      </c>
    </row>
    <row r="286" spans="1:21" s="54" customFormat="1">
      <c r="A286" s="2"/>
      <c r="B286" s="79" t="s">
        <v>1605</v>
      </c>
      <c r="C286" s="80" t="s">
        <v>595</v>
      </c>
      <c r="D286" s="80" t="s">
        <v>596</v>
      </c>
      <c r="E286" s="80">
        <v>2</v>
      </c>
      <c r="F286" s="80">
        <v>11</v>
      </c>
      <c r="G286" s="80" t="s">
        <v>2132</v>
      </c>
      <c r="H286" s="81" t="s">
        <v>64</v>
      </c>
      <c r="I286" s="82"/>
      <c r="J286" s="82"/>
      <c r="K286" s="82"/>
      <c r="L286" s="55">
        <v>504</v>
      </c>
      <c r="M286" s="86">
        <v>6</v>
      </c>
      <c r="N286" s="56">
        <f>IF('1'!$H$12="-",L286*1.05,IF('1'!$H$12="в кассу предприятия",L286*1.05,IF('1'!$H$12="ИП Водакова Т.Ю.",L286*1.075*1.05,"-")))</f>
        <v>529.20000000000005</v>
      </c>
      <c r="O286" s="56">
        <f>IF('1'!$H$12="-",L286,IF('1'!$H$12="в кассу предприятия",L286,IF('1'!$H$12="ИП Водакова Т.Ю.",L286*1.075,"-")))</f>
        <v>504</v>
      </c>
      <c r="P286" s="56">
        <v>0</v>
      </c>
      <c r="Q286" s="56">
        <v>0</v>
      </c>
      <c r="R286" s="52"/>
      <c r="S286" s="88" t="str">
        <f>IF('1'!$H$12="-","-      ₽",IF(R286&gt;=M286*20,O286*R286,(IF(R286&gt;=M286*10,O286*R286,IF(R286&gt;=M286*2,O286*R286,N286*R286)))))</f>
        <v>-      ₽</v>
      </c>
      <c r="T286" s="89"/>
      <c r="U286" s="89" t="s">
        <v>364</v>
      </c>
    </row>
    <row r="287" spans="1:21" s="54" customFormat="1">
      <c r="A287" s="2"/>
      <c r="B287" s="79" t="s">
        <v>1089</v>
      </c>
      <c r="C287" s="80" t="s">
        <v>595</v>
      </c>
      <c r="D287" s="80" t="s">
        <v>596</v>
      </c>
      <c r="E287" s="80">
        <v>2</v>
      </c>
      <c r="F287" s="80">
        <v>11</v>
      </c>
      <c r="G287" s="80" t="s">
        <v>1382</v>
      </c>
      <c r="H287" s="81" t="s">
        <v>64</v>
      </c>
      <c r="I287" s="82" t="s">
        <v>385</v>
      </c>
      <c r="J287" s="82"/>
      <c r="K287" s="82"/>
      <c r="L287" s="55">
        <v>351</v>
      </c>
      <c r="M287" s="86">
        <v>6</v>
      </c>
      <c r="N287" s="56">
        <f>IF('1'!$H$12="-",L287*1.05,IF('1'!$H$12="в кассу предприятия",L287*1.05,IF('1'!$H$12="ИП Водакова Т.Ю.",L287*1.075*1.05,"-")))</f>
        <v>368.55</v>
      </c>
      <c r="O287" s="56">
        <f>IF('1'!$H$12="-",L287,IF('1'!$H$12="в кассу предприятия",L287,IF('1'!$H$12="ИП Водакова Т.Ю.",L287*1.075,"-")))</f>
        <v>351</v>
      </c>
      <c r="P287" s="56">
        <f>IF('1'!$H$12="-",L287*0.97,IF('1'!$H$12="в кассу предприятия",L287*0.97,IF('1'!$H$12="ИП Водакова Т.Ю.",L287*1.075*0.97,"-")))</f>
        <v>340.46999999999997</v>
      </c>
      <c r="Q287" s="56">
        <v>0</v>
      </c>
      <c r="R287" s="52"/>
      <c r="S287" s="88" t="str">
        <f>IF('1'!$H$12="-","-      ₽",IF(R287&gt;=M287*20,P287*R287,(IF(R287&gt;=M287*10,P287*R287,IF(R287&gt;=M287*2,O287*R287,N287*R287)))))</f>
        <v>-      ₽</v>
      </c>
      <c r="T287" s="89"/>
      <c r="U287" s="89" t="s">
        <v>2392</v>
      </c>
    </row>
    <row r="288" spans="1:21" s="54" customFormat="1">
      <c r="A288" s="2"/>
      <c r="B288" s="79" t="s">
        <v>597</v>
      </c>
      <c r="C288" s="80" t="s">
        <v>595</v>
      </c>
      <c r="D288" s="80" t="s">
        <v>596</v>
      </c>
      <c r="E288" s="80">
        <v>2</v>
      </c>
      <c r="F288" s="80">
        <v>11</v>
      </c>
      <c r="G288" s="80" t="s">
        <v>598</v>
      </c>
      <c r="H288" s="81" t="s">
        <v>64</v>
      </c>
      <c r="I288" s="82" t="s">
        <v>291</v>
      </c>
      <c r="J288" s="82"/>
      <c r="K288" s="82"/>
      <c r="L288" s="55">
        <v>504</v>
      </c>
      <c r="M288" s="86">
        <v>6</v>
      </c>
      <c r="N288" s="56">
        <f>IF('1'!$H$12="-",L288*1.05,IF('1'!$H$12="в кассу предприятия",L288*1.05,IF('1'!$H$12="ИП Водакова Т.Ю.",L288*1.075*1.05,"-")))</f>
        <v>529.20000000000005</v>
      </c>
      <c r="O288" s="56">
        <f>IF('1'!$H$12="-",L288,IF('1'!$H$12="в кассу предприятия",L288,IF('1'!$H$12="ИП Водакова Т.Ю.",L288*1.075,"-")))</f>
        <v>504</v>
      </c>
      <c r="P288" s="56">
        <v>0</v>
      </c>
      <c r="Q288" s="56">
        <v>0</v>
      </c>
      <c r="R288" s="52"/>
      <c r="S288" s="88" t="str">
        <f>IF('1'!$H$12="-","-      ₽",IF(R288&gt;=M288*20,O288*R288,(IF(R288&gt;=M288*10,O288*R288,IF(R288&gt;=M288*2,O288*R288,N288*R288)))))</f>
        <v>-      ₽</v>
      </c>
      <c r="T288" s="89"/>
      <c r="U288" s="89" t="s">
        <v>364</v>
      </c>
    </row>
    <row r="289" spans="1:21" s="54" customFormat="1">
      <c r="A289" s="2"/>
      <c r="B289" s="79" t="s">
        <v>599</v>
      </c>
      <c r="C289" s="80" t="s">
        <v>595</v>
      </c>
      <c r="D289" s="80" t="s">
        <v>596</v>
      </c>
      <c r="E289" s="80">
        <v>2</v>
      </c>
      <c r="F289" s="80">
        <v>6</v>
      </c>
      <c r="G289" s="80" t="s">
        <v>600</v>
      </c>
      <c r="H289" s="81" t="s">
        <v>85</v>
      </c>
      <c r="I289" s="82"/>
      <c r="J289" s="82"/>
      <c r="K289" s="82"/>
      <c r="L289" s="55">
        <v>613</v>
      </c>
      <c r="M289" s="86">
        <v>6</v>
      </c>
      <c r="N289" s="56">
        <f>IF('1'!$H$12="-",L289*1.05,IF('1'!$H$12="в кассу предприятия",L289*1.05,IF('1'!$H$12="ИП Водакова Т.Ю.",L289*1.075*1.05,"-")))</f>
        <v>643.65</v>
      </c>
      <c r="O289" s="56">
        <f>IF('1'!$H$12="-",L289,IF('1'!$H$12="в кассу предприятия",L289,IF('1'!$H$12="ИП Водакова Т.Ю.",L289*1.075,"-")))</f>
        <v>613</v>
      </c>
      <c r="P289" s="56">
        <f>IF('1'!$H$12="-",L289*0.97,IF('1'!$H$12="в кассу предприятия",L289*0.97,IF('1'!$H$12="ИП Водакова Т.Ю.",L289*1.075*0.97,"-")))</f>
        <v>594.61</v>
      </c>
      <c r="Q289" s="56">
        <v>0</v>
      </c>
      <c r="R289" s="52"/>
      <c r="S289" s="88" t="str">
        <f>IF('1'!$H$12="-","-      ₽",IF(R289&gt;=M289*20,P289*R289,(IF(R289&gt;=M289*10,P289*R289,IF(R289&gt;=M289*2,O289*R289,N289*R289)))))</f>
        <v>-      ₽</v>
      </c>
      <c r="T289" s="89"/>
      <c r="U289" s="89" t="s">
        <v>2392</v>
      </c>
    </row>
    <row r="290" spans="1:21" s="54" customFormat="1">
      <c r="A290" s="2"/>
      <c r="B290" s="79" t="s">
        <v>1090</v>
      </c>
      <c r="C290" s="80" t="s">
        <v>595</v>
      </c>
      <c r="D290" s="80" t="s">
        <v>596</v>
      </c>
      <c r="E290" s="80">
        <v>2</v>
      </c>
      <c r="F290" s="80">
        <v>11</v>
      </c>
      <c r="G290" s="80" t="s">
        <v>1383</v>
      </c>
      <c r="H290" s="81" t="s">
        <v>64</v>
      </c>
      <c r="I290" s="82"/>
      <c r="J290" s="82"/>
      <c r="K290" s="82"/>
      <c r="L290" s="55">
        <v>387</v>
      </c>
      <c r="M290" s="86">
        <v>6</v>
      </c>
      <c r="N290" s="56">
        <f>IF('1'!$H$12="-",L290,IF('1'!$H$12="в кассу предприятия",L290,IF('1'!$H$12="ИП Водакова Т.Ю.",L290*1.075,"-")))</f>
        <v>387</v>
      </c>
      <c r="O290" s="56">
        <f>IF('1'!$H$12="-",L290,IF('1'!$H$12="в кассу предприятия",L290,IF('1'!$H$12="ИП Водакова Т.Ю.",L290*1.075,"-")))</f>
        <v>387</v>
      </c>
      <c r="P290" s="56">
        <v>0</v>
      </c>
      <c r="Q290" s="56">
        <v>0</v>
      </c>
      <c r="R290" s="52"/>
      <c r="S290" s="88" t="str">
        <f>IF('1'!$H$12="-","-      ₽",IF(R290&gt;=M290*20,O290*R290,(IF(R290&gt;=M290*10,O290*R290,IF(R290&gt;=M290*2,O290*R290,N290*R290)))))</f>
        <v>-      ₽</v>
      </c>
      <c r="T290" s="89" t="s">
        <v>2399</v>
      </c>
      <c r="U290" s="89" t="s">
        <v>364</v>
      </c>
    </row>
    <row r="291" spans="1:21" s="54" customFormat="1">
      <c r="A291" s="2"/>
      <c r="B291" s="79" t="s">
        <v>1091</v>
      </c>
      <c r="C291" s="80" t="s">
        <v>595</v>
      </c>
      <c r="D291" s="80" t="s">
        <v>596</v>
      </c>
      <c r="E291" s="80">
        <v>2</v>
      </c>
      <c r="F291" s="80">
        <v>11</v>
      </c>
      <c r="G291" s="80" t="s">
        <v>1384</v>
      </c>
      <c r="H291" s="81" t="s">
        <v>64</v>
      </c>
      <c r="I291" s="82"/>
      <c r="J291" s="82"/>
      <c r="K291" s="82"/>
      <c r="L291" s="55">
        <v>635</v>
      </c>
      <c r="M291" s="86">
        <v>6</v>
      </c>
      <c r="N291" s="56">
        <f>IF('1'!$H$12="-",L291,IF('1'!$H$12="в кассу предприятия",L291,IF('1'!$H$12="ИП Водакова Т.Ю.",L291*1.075,"-")))</f>
        <v>635</v>
      </c>
      <c r="O291" s="56">
        <f>IF('1'!$H$12="-",L291,IF('1'!$H$12="в кассу предприятия",L291,IF('1'!$H$12="ИП Водакова Т.Ю.",L291*1.075,"-")))</f>
        <v>635</v>
      </c>
      <c r="P291" s="56">
        <v>0</v>
      </c>
      <c r="Q291" s="56">
        <v>0</v>
      </c>
      <c r="R291" s="52"/>
      <c r="S291" s="88" t="str">
        <f>IF('1'!$H$12="-","-      ₽",IF(R291&gt;=M291*20,P291*R291,(IF(R291&gt;=M291*10,P291*R291,IF(R291&gt;=M291*2,O291*R291,N291*R291)))))</f>
        <v>-      ₽</v>
      </c>
      <c r="T291" s="89" t="s">
        <v>43</v>
      </c>
      <c r="U291" s="89" t="s">
        <v>364</v>
      </c>
    </row>
    <row r="292" spans="1:21" s="54" customFormat="1">
      <c r="A292" s="2"/>
      <c r="B292" s="79" t="s">
        <v>601</v>
      </c>
      <c r="C292" s="80" t="s">
        <v>595</v>
      </c>
      <c r="D292" s="80" t="s">
        <v>596</v>
      </c>
      <c r="E292" s="80">
        <v>2</v>
      </c>
      <c r="F292" s="80">
        <v>11</v>
      </c>
      <c r="G292" s="80" t="s">
        <v>602</v>
      </c>
      <c r="H292" s="81" t="s">
        <v>64</v>
      </c>
      <c r="I292" s="82" t="s">
        <v>291</v>
      </c>
      <c r="J292" s="82"/>
      <c r="K292" s="82"/>
      <c r="L292" s="55">
        <v>557</v>
      </c>
      <c r="M292" s="86">
        <v>6</v>
      </c>
      <c r="N292" s="56">
        <f>IF('1'!$H$12="-",L292,IF('1'!$H$12="в кассу предприятия",L292,IF('1'!$H$12="ИП Водакова Т.Ю.",L292*1.075,"-")))</f>
        <v>557</v>
      </c>
      <c r="O292" s="56">
        <f>IF('1'!$H$12="-",L292,IF('1'!$H$12="в кассу предприятия",L292,IF('1'!$H$12="ИП Водакова Т.Ю.",L292*1.075,"-")))</f>
        <v>557</v>
      </c>
      <c r="P292" s="56">
        <v>0</v>
      </c>
      <c r="Q292" s="56">
        <v>0</v>
      </c>
      <c r="R292" s="52"/>
      <c r="S292" s="88" t="str">
        <f>IF('1'!$H$12="-","-      ₽",IF(R292&gt;=M292*20,O292*R292,(IF(R292&gt;=M292*10,O292*R292,IF(R292&gt;=M292*2,O292*R292,N292*R292)))))</f>
        <v>-      ₽</v>
      </c>
      <c r="T292" s="89" t="s">
        <v>2399</v>
      </c>
      <c r="U292" s="89" t="s">
        <v>364</v>
      </c>
    </row>
    <row r="293" spans="1:21" s="54" customFormat="1" hidden="1">
      <c r="A293" s="2"/>
      <c r="B293" s="97" t="s">
        <v>1606</v>
      </c>
      <c r="C293" s="98" t="s">
        <v>595</v>
      </c>
      <c r="D293" s="98" t="s">
        <v>596</v>
      </c>
      <c r="E293" s="80">
        <v>2</v>
      </c>
      <c r="F293" s="80">
        <v>8</v>
      </c>
      <c r="G293" s="98" t="s">
        <v>604</v>
      </c>
      <c r="H293" s="99" t="s">
        <v>281</v>
      </c>
      <c r="I293" s="100"/>
      <c r="J293" s="100"/>
      <c r="K293" s="100"/>
      <c r="L293" s="55">
        <v>236</v>
      </c>
      <c r="M293" s="101">
        <v>6</v>
      </c>
      <c r="N293" s="102">
        <f>IF('1'!$H$12="-",L293*1.05,IF('1'!$H$12="в кассу предприятия",L293*1.05,IF('1'!$H$12="ИП Водакова Т.Ю.",L293*1.075*1.05,"-")))</f>
        <v>247.8</v>
      </c>
      <c r="O293" s="102">
        <f>IF('1'!$H$12="-",L293,IF('1'!$H$12="в кассу предприятия",L293,IF('1'!$H$12="ИП Водакова Т.Ю.",L293*1.075,"-")))</f>
        <v>236</v>
      </c>
      <c r="P293" s="102">
        <v>0</v>
      </c>
      <c r="Q293" s="102">
        <v>0</v>
      </c>
      <c r="R293" s="103"/>
      <c r="S293" s="104" t="str">
        <f>IF('1'!$H$12="-","-      ₽",IF(R293&gt;=M293*20,O293*R293,(IF(R293&gt;=M293*10,O293*R293,IF(R293&gt;=M293*2,O293*R293,N293*R293)))))</f>
        <v>-      ₽</v>
      </c>
      <c r="T293" s="89"/>
      <c r="U293" s="89" t="s">
        <v>364</v>
      </c>
    </row>
    <row r="294" spans="1:21" s="54" customFormat="1">
      <c r="A294" s="2"/>
      <c r="B294" s="79" t="s">
        <v>603</v>
      </c>
      <c r="C294" s="80" t="s">
        <v>595</v>
      </c>
      <c r="D294" s="80" t="s">
        <v>596</v>
      </c>
      <c r="E294" s="80">
        <v>2</v>
      </c>
      <c r="F294" s="80">
        <v>11</v>
      </c>
      <c r="G294" s="80" t="s">
        <v>604</v>
      </c>
      <c r="H294" s="81" t="s">
        <v>64</v>
      </c>
      <c r="I294" s="82" t="s">
        <v>291</v>
      </c>
      <c r="J294" s="82"/>
      <c r="K294" s="82"/>
      <c r="L294" s="55">
        <v>351</v>
      </c>
      <c r="M294" s="86">
        <v>6</v>
      </c>
      <c r="N294" s="56">
        <f>IF('1'!$H$12="-",L294*1.05,IF('1'!$H$12="в кассу предприятия",L294*1.05,IF('1'!$H$12="ИП Водакова Т.Ю.",L294*1.075*1.05,"-")))</f>
        <v>368.55</v>
      </c>
      <c r="O294" s="56">
        <f>IF('1'!$H$12="-",L294,IF('1'!$H$12="в кассу предприятия",L294,IF('1'!$H$12="ИП Водакова Т.Ю.",L294*1.075,"-")))</f>
        <v>351</v>
      </c>
      <c r="P294" s="56">
        <f>IF('1'!$H$12="-",L294*0.97,IF('1'!$H$12="в кассу предприятия",L294*0.97,IF('1'!$H$12="ИП Водакова Т.Ю.",L294*1.075*0.97,"-")))</f>
        <v>340.46999999999997</v>
      </c>
      <c r="Q294" s="56">
        <v>0</v>
      </c>
      <c r="R294" s="52"/>
      <c r="S294" s="88" t="str">
        <f>IF('1'!$H$12="-","-      ₽",IF(R294&gt;=M294*20,P294*R294,(IF(R294&gt;=M294*10,P294*R294,IF(R294&gt;=M294*2,O294*R294,N294*R294)))))</f>
        <v>-      ₽</v>
      </c>
      <c r="T294" s="89"/>
      <c r="U294" s="89" t="s">
        <v>2392</v>
      </c>
    </row>
    <row r="295" spans="1:21" s="54" customFormat="1">
      <c r="A295" s="2"/>
      <c r="B295" s="79" t="s">
        <v>1092</v>
      </c>
      <c r="C295" s="80" t="s">
        <v>595</v>
      </c>
      <c r="D295" s="80" t="s">
        <v>596</v>
      </c>
      <c r="E295" s="80">
        <v>2</v>
      </c>
      <c r="F295" s="80">
        <v>11</v>
      </c>
      <c r="G295" s="80" t="s">
        <v>1385</v>
      </c>
      <c r="H295" s="81" t="s">
        <v>64</v>
      </c>
      <c r="I295" s="82"/>
      <c r="J295" s="82"/>
      <c r="K295" s="82"/>
      <c r="L295" s="55">
        <v>504</v>
      </c>
      <c r="M295" s="86">
        <v>6</v>
      </c>
      <c r="N295" s="56">
        <f>IF('1'!$H$12="-",L295*1.05,IF('1'!$H$12="в кассу предприятия",L295*1.05,IF('1'!$H$12="ИП Водакова Т.Ю.",L295*1.075*1.05,"-")))</f>
        <v>529.20000000000005</v>
      </c>
      <c r="O295" s="56">
        <f>IF('1'!$H$12="-",L295,IF('1'!$H$12="в кассу предприятия",L295,IF('1'!$H$12="ИП Водакова Т.Ю.",L295*1.075,"-")))</f>
        <v>504</v>
      </c>
      <c r="P295" s="56">
        <v>0</v>
      </c>
      <c r="Q295" s="56">
        <v>0</v>
      </c>
      <c r="R295" s="52"/>
      <c r="S295" s="88" t="str">
        <f>IF('1'!$H$12="-","-      ₽",IF(R295&gt;=M295*20,O295*R295,(IF(R295&gt;=M295*10,O295*R295,IF(R295&gt;=M295*2,O295*R295,N295*R295)))))</f>
        <v>-      ₽</v>
      </c>
      <c r="T295" s="89"/>
      <c r="U295" s="89" t="s">
        <v>364</v>
      </c>
    </row>
    <row r="296" spans="1:21" s="54" customFormat="1">
      <c r="A296" s="2"/>
      <c r="B296" s="79" t="s">
        <v>1093</v>
      </c>
      <c r="C296" s="80" t="s">
        <v>595</v>
      </c>
      <c r="D296" s="80" t="s">
        <v>596</v>
      </c>
      <c r="E296" s="80">
        <v>2</v>
      </c>
      <c r="F296" s="80">
        <v>8</v>
      </c>
      <c r="G296" s="80" t="s">
        <v>606</v>
      </c>
      <c r="H296" s="81" t="s">
        <v>281</v>
      </c>
      <c r="I296" s="82" t="s">
        <v>415</v>
      </c>
      <c r="J296" s="82"/>
      <c r="K296" s="82"/>
      <c r="L296" s="55">
        <v>559</v>
      </c>
      <c r="M296" s="86">
        <v>6</v>
      </c>
      <c r="N296" s="56">
        <f>IF('1'!$H$12="-",L296,IF('1'!$H$12="в кассу предприятия",L296,IF('1'!$H$12="ИП Водакова Т.Ю.",L296*1.075,"-")))</f>
        <v>559</v>
      </c>
      <c r="O296" s="56">
        <f>IF('1'!$H$12="-",L296,IF('1'!$H$12="в кассу предприятия",L296,IF('1'!$H$12="ИП Водакова Т.Ю.",L296*1.075,"-")))</f>
        <v>559</v>
      </c>
      <c r="P296" s="56">
        <v>0</v>
      </c>
      <c r="Q296" s="56">
        <v>0</v>
      </c>
      <c r="R296" s="52"/>
      <c r="S296" s="88" t="str">
        <f>IF('1'!$H$12="-","-      ₽",IF(R296&gt;=M296*20,O296*R296,(IF(R296&gt;=M296*10,O296*R296,IF(R296&gt;=M296*2,O296*R296,N296*R296)))))</f>
        <v>-      ₽</v>
      </c>
      <c r="T296" s="89" t="s">
        <v>43</v>
      </c>
      <c r="U296" s="89" t="s">
        <v>364</v>
      </c>
    </row>
    <row r="297" spans="1:21" s="54" customFormat="1">
      <c r="A297" s="2"/>
      <c r="B297" s="79" t="s">
        <v>605</v>
      </c>
      <c r="C297" s="80" t="s">
        <v>595</v>
      </c>
      <c r="D297" s="80" t="s">
        <v>596</v>
      </c>
      <c r="E297" s="80">
        <v>2</v>
      </c>
      <c r="F297" s="80">
        <v>11</v>
      </c>
      <c r="G297" s="80" t="s">
        <v>606</v>
      </c>
      <c r="H297" s="81" t="s">
        <v>64</v>
      </c>
      <c r="I297" s="82" t="s">
        <v>291</v>
      </c>
      <c r="J297" s="82"/>
      <c r="K297" s="82"/>
      <c r="L297" s="55">
        <v>504</v>
      </c>
      <c r="M297" s="86">
        <v>6</v>
      </c>
      <c r="N297" s="56">
        <f>IF('1'!$H$12="-",L297*1.05,IF('1'!$H$12="в кассу предприятия",L297*1.05,IF('1'!$H$12="ИП Водакова Т.Ю.",L297*1.075*1.05,"-")))</f>
        <v>529.20000000000005</v>
      </c>
      <c r="O297" s="56">
        <f>IF('1'!$H$12="-",L297,IF('1'!$H$12="в кассу предприятия",L297,IF('1'!$H$12="ИП Водакова Т.Ю.",L297*1.075,"-")))</f>
        <v>504</v>
      </c>
      <c r="P297" s="56">
        <v>0</v>
      </c>
      <c r="Q297" s="56">
        <v>0</v>
      </c>
      <c r="R297" s="52"/>
      <c r="S297" s="88" t="str">
        <f>IF('1'!$H$12="-","-      ₽",IF(R297&gt;=M297*20,P297*R297,(IF(R297&gt;=M297*10,P297*R297,IF(R297&gt;=M297*2,O297*R297,N297*R297)))))</f>
        <v>-      ₽</v>
      </c>
      <c r="T297" s="89"/>
      <c r="U297" s="89" t="s">
        <v>364</v>
      </c>
    </row>
    <row r="298" spans="1:21" s="54" customFormat="1">
      <c r="A298" s="2"/>
      <c r="B298" s="79" t="s">
        <v>1607</v>
      </c>
      <c r="C298" s="80" t="s">
        <v>595</v>
      </c>
      <c r="D298" s="80" t="s">
        <v>596</v>
      </c>
      <c r="E298" s="80">
        <v>2</v>
      </c>
      <c r="F298" s="80">
        <v>18</v>
      </c>
      <c r="G298" s="80" t="s">
        <v>2133</v>
      </c>
      <c r="H298" s="81" t="s">
        <v>373</v>
      </c>
      <c r="I298" s="82" t="s">
        <v>291</v>
      </c>
      <c r="J298" s="82"/>
      <c r="K298" s="82"/>
      <c r="L298" s="55">
        <v>1013</v>
      </c>
      <c r="M298" s="86">
        <v>5</v>
      </c>
      <c r="N298" s="56">
        <f>IF('1'!$H$12="-",L298*1.05,IF('1'!$H$12="в кассу предприятия",L298*1.05,IF('1'!$H$12="ИП Водакова Т.Ю.",L298*1.075*1.05,"-")))</f>
        <v>1063.6500000000001</v>
      </c>
      <c r="O298" s="56">
        <f>IF('1'!$H$12="-",L298,IF('1'!$H$12="в кассу предприятия",L298,IF('1'!$H$12="ИП Водакова Т.Ю.",L298*1.075,"-")))</f>
        <v>1013</v>
      </c>
      <c r="P298" s="56">
        <v>0</v>
      </c>
      <c r="Q298" s="56">
        <v>0</v>
      </c>
      <c r="R298" s="52"/>
      <c r="S298" s="88" t="str">
        <f>IF('1'!$H$12="-","-      ₽",IF(R298&gt;=M298*20,O298*R298,(IF(R298&gt;=M298*10,O298*R298,IF(R298&gt;=M298*2,O298*R298,N298*R298)))))</f>
        <v>-      ₽</v>
      </c>
      <c r="T298" s="89"/>
      <c r="U298" s="89" t="s">
        <v>364</v>
      </c>
    </row>
    <row r="299" spans="1:21" s="54" customFormat="1">
      <c r="A299" s="2"/>
      <c r="B299" s="79" t="s">
        <v>607</v>
      </c>
      <c r="C299" s="80" t="s">
        <v>595</v>
      </c>
      <c r="D299" s="80" t="s">
        <v>596</v>
      </c>
      <c r="E299" s="80">
        <v>2</v>
      </c>
      <c r="F299" s="80">
        <v>11</v>
      </c>
      <c r="G299" s="80" t="s">
        <v>608</v>
      </c>
      <c r="H299" s="81" t="s">
        <v>64</v>
      </c>
      <c r="I299" s="82"/>
      <c r="J299" s="82"/>
      <c r="K299" s="82"/>
      <c r="L299" s="55">
        <v>720</v>
      </c>
      <c r="M299" s="86">
        <v>6</v>
      </c>
      <c r="N299" s="56">
        <f>IF('1'!$H$12="-",L299*1.05,IF('1'!$H$12="в кассу предприятия",L299*1.05,IF('1'!$H$12="ИП Водакова Т.Ю.",L299*1.075*1.05,"-")))</f>
        <v>756</v>
      </c>
      <c r="O299" s="56">
        <f>IF('1'!$H$12="-",L299,IF('1'!$H$12="в кассу предприятия",L299,IF('1'!$H$12="ИП Водакова Т.Ю.",L299*1.075,"-")))</f>
        <v>720</v>
      </c>
      <c r="P299" s="56">
        <f>IF('1'!$H$12="-",L299*0.97,IF('1'!$H$12="в кассу предприятия",L299*0.97,IF('1'!$H$12="ИП Водакова Т.Ю.",L299*1.075*0.97,"-")))</f>
        <v>698.4</v>
      </c>
      <c r="Q299" s="56">
        <v>0</v>
      </c>
      <c r="R299" s="52"/>
      <c r="S299" s="88" t="str">
        <f>IF('1'!$H$12="-","-      ₽",IF(R299&gt;=M299*20,P299*R299,(IF(R299&gt;=M299*10,P299*R299,IF(R299&gt;=M299*2,O299*R299,N299*R299)))))</f>
        <v>-      ₽</v>
      </c>
      <c r="T299" s="89"/>
      <c r="U299" s="89" t="s">
        <v>2392</v>
      </c>
    </row>
    <row r="300" spans="1:21" s="54" customFormat="1">
      <c r="A300" s="2"/>
      <c r="B300" s="79" t="s">
        <v>1608</v>
      </c>
      <c r="C300" s="80" t="s">
        <v>595</v>
      </c>
      <c r="D300" s="80" t="s">
        <v>596</v>
      </c>
      <c r="E300" s="80">
        <v>2</v>
      </c>
      <c r="F300" s="80">
        <v>11</v>
      </c>
      <c r="G300" s="80" t="s">
        <v>2134</v>
      </c>
      <c r="H300" s="81" t="s">
        <v>64</v>
      </c>
      <c r="I300" s="82" t="s">
        <v>291</v>
      </c>
      <c r="J300" s="82"/>
      <c r="K300" s="82"/>
      <c r="L300" s="55">
        <v>511</v>
      </c>
      <c r="M300" s="86">
        <v>6</v>
      </c>
      <c r="N300" s="56">
        <f>IF('1'!$H$12="-",L300*1.05,IF('1'!$H$12="в кассу предприятия",L300*1.05,IF('1'!$H$12="ИП Водакова Т.Ю.",L300*1.075*1.05,"-")))</f>
        <v>536.55000000000007</v>
      </c>
      <c r="O300" s="56">
        <f>IF('1'!$H$12="-",L300,IF('1'!$H$12="в кассу предприятия",L300,IF('1'!$H$12="ИП Водакова Т.Ю.",L300*1.075,"-")))</f>
        <v>511</v>
      </c>
      <c r="P300" s="56">
        <v>0</v>
      </c>
      <c r="Q300" s="56">
        <v>0</v>
      </c>
      <c r="R300" s="52"/>
      <c r="S300" s="88" t="str">
        <f>IF('1'!$H$12="-","-      ₽",IF(R300&gt;=M300*20,O300*R300,(IF(R300&gt;=M300*10,O300*R300,IF(R300&gt;=M300*2,O300*R300,N300*R300)))))</f>
        <v>-      ₽</v>
      </c>
      <c r="T300" s="89"/>
      <c r="U300" s="89" t="s">
        <v>364</v>
      </c>
    </row>
    <row r="301" spans="1:21" s="54" customFormat="1">
      <c r="A301" s="2"/>
      <c r="B301" s="79" t="s">
        <v>609</v>
      </c>
      <c r="C301" s="80" t="s">
        <v>595</v>
      </c>
      <c r="D301" s="80" t="s">
        <v>596</v>
      </c>
      <c r="E301" s="80">
        <v>2</v>
      </c>
      <c r="F301" s="80">
        <v>11</v>
      </c>
      <c r="G301" s="80" t="s">
        <v>610</v>
      </c>
      <c r="H301" s="81" t="s">
        <v>64</v>
      </c>
      <c r="I301" s="82" t="s">
        <v>291</v>
      </c>
      <c r="J301" s="82"/>
      <c r="K301" s="82"/>
      <c r="L301" s="55">
        <v>689</v>
      </c>
      <c r="M301" s="86">
        <v>6</v>
      </c>
      <c r="N301" s="56">
        <f>IF('1'!$H$12="-",L301*1.05,IF('1'!$H$12="в кассу предприятия",L301*1.05,IF('1'!$H$12="ИП Водакова Т.Ю.",L301*1.075*1.05,"-")))</f>
        <v>723.45</v>
      </c>
      <c r="O301" s="56">
        <f>IF('1'!$H$12="-",L301,IF('1'!$H$12="в кассу предприятия",L301,IF('1'!$H$12="ИП Водакова Т.Ю.",L301*1.075,"-")))</f>
        <v>689</v>
      </c>
      <c r="P301" s="56">
        <f>IF('1'!$H$12="-",L301*0.97,IF('1'!$H$12="в кассу предприятия",L301*0.97,IF('1'!$H$12="ИП Водакова Т.Ю.",L301*1.075*0.97,"-")))</f>
        <v>668.32999999999993</v>
      </c>
      <c r="Q301" s="56">
        <f>IF('1'!$H$12="-",L301*0.95,IF('1'!$H$12="в кассу предприятия",L301*0.95,IF('1'!$H$12="ИП Водакова Т.Ю.",L301*1.075*0.95,"-")))</f>
        <v>654.54999999999995</v>
      </c>
      <c r="R301" s="52"/>
      <c r="S301" s="88" t="str">
        <f>IF('1'!$H$12="-","-      ₽",IF(R301&gt;=M301*20,Q301*R301,(IF(R301&gt;=M301*10,P301*R301,IF(R301&gt;=M301*2,O301*R301,N301*R301)))))</f>
        <v>-      ₽</v>
      </c>
      <c r="T301" s="89"/>
      <c r="U301" s="89" t="s">
        <v>2393</v>
      </c>
    </row>
    <row r="302" spans="1:21" s="54" customFormat="1">
      <c r="A302" s="2"/>
      <c r="B302" s="79" t="s">
        <v>1609</v>
      </c>
      <c r="C302" s="80" t="s">
        <v>595</v>
      </c>
      <c r="D302" s="80" t="s">
        <v>596</v>
      </c>
      <c r="E302" s="80">
        <v>2</v>
      </c>
      <c r="F302" s="80">
        <v>11</v>
      </c>
      <c r="G302" s="80" t="s">
        <v>2135</v>
      </c>
      <c r="H302" s="81" t="s">
        <v>64</v>
      </c>
      <c r="I302" s="82"/>
      <c r="J302" s="82"/>
      <c r="K302" s="82"/>
      <c r="L302" s="55">
        <v>567</v>
      </c>
      <c r="M302" s="86">
        <v>6</v>
      </c>
      <c r="N302" s="56">
        <f>IF('1'!$H$12="-",L302*1.05,IF('1'!$H$12="в кассу предприятия",L302*1.05,IF('1'!$H$12="ИП Водакова Т.Ю.",L302*1.075*1.05,"-")))</f>
        <v>595.35</v>
      </c>
      <c r="O302" s="56">
        <f>IF('1'!$H$12="-",L302,IF('1'!$H$12="в кассу предприятия",L302,IF('1'!$H$12="ИП Водакова Т.Ю.",L302*1.075,"-")))</f>
        <v>567</v>
      </c>
      <c r="P302" s="56">
        <v>0</v>
      </c>
      <c r="Q302" s="56">
        <v>0</v>
      </c>
      <c r="R302" s="52"/>
      <c r="S302" s="88" t="str">
        <f>IF('1'!$H$12="-","-      ₽",IF(R302&gt;=M302*20,O302*R302,(IF(R302&gt;=M302*10,O302*R302,IF(R302&gt;=M302*2,O302*R302,N302*R302)))))</f>
        <v>-      ₽</v>
      </c>
      <c r="T302" s="89"/>
      <c r="U302" s="89" t="s">
        <v>364</v>
      </c>
    </row>
    <row r="303" spans="1:21" s="54" customFormat="1">
      <c r="A303" s="2"/>
      <c r="B303" s="79" t="s">
        <v>1610</v>
      </c>
      <c r="C303" s="80" t="s">
        <v>595</v>
      </c>
      <c r="D303" s="80" t="s">
        <v>596</v>
      </c>
      <c r="E303" s="80">
        <v>2</v>
      </c>
      <c r="F303" s="80">
        <v>24</v>
      </c>
      <c r="G303" s="80" t="s">
        <v>2136</v>
      </c>
      <c r="H303" s="81" t="s">
        <v>362</v>
      </c>
      <c r="I303" s="82" t="s">
        <v>375</v>
      </c>
      <c r="J303" s="82"/>
      <c r="K303" s="82"/>
      <c r="L303" s="55">
        <v>1692</v>
      </c>
      <c r="M303" s="86">
        <v>5</v>
      </c>
      <c r="N303" s="56">
        <f>IF('1'!$H$12="-",L303*1.05,IF('1'!$H$12="в кассу предприятия",L303*1.05,IF('1'!$H$12="ИП Водакова Т.Ю.",L303*1.075*1.05,"-")))</f>
        <v>1776.6000000000001</v>
      </c>
      <c r="O303" s="56">
        <f>IF('1'!$H$12="-",L303,IF('1'!$H$12="в кассу предприятия",L303,IF('1'!$H$12="ИП Водакова Т.Ю.",L303*1.075,"-")))</f>
        <v>1692</v>
      </c>
      <c r="P303" s="56">
        <v>0</v>
      </c>
      <c r="Q303" s="56">
        <v>0</v>
      </c>
      <c r="R303" s="52"/>
      <c r="S303" s="88" t="str">
        <f>IF('1'!$H$12="-","-      ₽",IF(R303&gt;=M303*20,O303*R303,(IF(R303&gt;=M303*10,O303*R303,IF(R303&gt;=M303*2,O303*R303,N303*R303)))))</f>
        <v>-      ₽</v>
      </c>
      <c r="T303" s="89"/>
      <c r="U303" s="89" t="s">
        <v>364</v>
      </c>
    </row>
    <row r="304" spans="1:21" s="54" customFormat="1">
      <c r="A304" s="2"/>
      <c r="B304" s="79" t="s">
        <v>1094</v>
      </c>
      <c r="C304" s="80" t="s">
        <v>595</v>
      </c>
      <c r="D304" s="80" t="s">
        <v>596</v>
      </c>
      <c r="E304" s="80">
        <v>2</v>
      </c>
      <c r="F304" s="80">
        <v>24</v>
      </c>
      <c r="G304" s="80" t="s">
        <v>1386</v>
      </c>
      <c r="H304" s="81" t="s">
        <v>362</v>
      </c>
      <c r="I304" s="82" t="s">
        <v>291</v>
      </c>
      <c r="J304" s="82"/>
      <c r="K304" s="82"/>
      <c r="L304" s="55">
        <v>1238</v>
      </c>
      <c r="M304" s="86">
        <v>5</v>
      </c>
      <c r="N304" s="56">
        <f>IF('1'!$H$12="-",L304*1.05,IF('1'!$H$12="в кассу предприятия",L304*1.05,IF('1'!$H$12="ИП Водакова Т.Ю.",L304*1.075*1.05,"-")))</f>
        <v>1299.9000000000001</v>
      </c>
      <c r="O304" s="56">
        <f>IF('1'!$H$12="-",L304,IF('1'!$H$12="в кассу предприятия",L304,IF('1'!$H$12="ИП Водакова Т.Ю.",L304*1.075,"-")))</f>
        <v>1238</v>
      </c>
      <c r="P304" s="56">
        <v>0</v>
      </c>
      <c r="Q304" s="56">
        <v>0</v>
      </c>
      <c r="R304" s="52"/>
      <c r="S304" s="88" t="str">
        <f>IF('1'!$H$12="-","-      ₽",IF(R304&gt;=M304*20,O304*R304,(IF(R304&gt;=M304*10,O304*R304,IF(R304&gt;=M304*2,O304*R304,N304*R304)))))</f>
        <v>-      ₽</v>
      </c>
      <c r="T304" s="89"/>
      <c r="U304" s="89" t="s">
        <v>364</v>
      </c>
    </row>
    <row r="305" spans="1:21" s="54" customFormat="1" hidden="1">
      <c r="A305" s="2"/>
      <c r="B305" s="97" t="s">
        <v>1611</v>
      </c>
      <c r="C305" s="98" t="s">
        <v>595</v>
      </c>
      <c r="D305" s="98" t="s">
        <v>596</v>
      </c>
      <c r="E305" s="80">
        <v>2</v>
      </c>
      <c r="F305" s="80">
        <v>11</v>
      </c>
      <c r="G305" s="98" t="s">
        <v>611</v>
      </c>
      <c r="H305" s="99" t="s">
        <v>64</v>
      </c>
      <c r="I305" s="100" t="s">
        <v>291</v>
      </c>
      <c r="J305" s="100"/>
      <c r="K305" s="100"/>
      <c r="L305" s="55">
        <v>465</v>
      </c>
      <c r="M305" s="101">
        <v>6</v>
      </c>
      <c r="N305" s="102">
        <f>IF('1'!$H$12="-",L305,IF('1'!$H$12="в кассу предприятия",L305,IF('1'!$H$12="ИП Водакова Т.Ю.",L305*1.075,"-")))</f>
        <v>465</v>
      </c>
      <c r="O305" s="102">
        <f>IF('1'!$H$12="-",L305,IF('1'!$H$12="в кассу предприятия",L305,IF('1'!$H$12="ИП Водакова Т.Ю.",L305*1.075,"-")))</f>
        <v>465</v>
      </c>
      <c r="P305" s="102">
        <v>0</v>
      </c>
      <c r="Q305" s="102">
        <v>0</v>
      </c>
      <c r="R305" s="103"/>
      <c r="S305" s="104" t="str">
        <f>IF('1'!$H$12="-","-      ₽",IF(R305&gt;=M305*20,O305*R305,(IF(R305&gt;=M305*10,O305*R305,IF(R305&gt;=M305*2,O305*R305,N305*R305)))))</f>
        <v>-      ₽</v>
      </c>
      <c r="T305" s="89" t="s">
        <v>2399</v>
      </c>
      <c r="U305" s="89" t="s">
        <v>364</v>
      </c>
    </row>
    <row r="306" spans="1:21" s="54" customFormat="1">
      <c r="A306" s="2"/>
      <c r="B306" s="79" t="s">
        <v>1095</v>
      </c>
      <c r="C306" s="80" t="s">
        <v>595</v>
      </c>
      <c r="D306" s="80" t="s">
        <v>596</v>
      </c>
      <c r="E306" s="80">
        <v>2</v>
      </c>
      <c r="F306" s="80">
        <v>18</v>
      </c>
      <c r="G306" s="80" t="s">
        <v>611</v>
      </c>
      <c r="H306" s="81" t="s">
        <v>373</v>
      </c>
      <c r="I306" s="82" t="s">
        <v>375</v>
      </c>
      <c r="J306" s="82"/>
      <c r="K306" s="82"/>
      <c r="L306" s="55">
        <v>1238</v>
      </c>
      <c r="M306" s="86">
        <v>5</v>
      </c>
      <c r="N306" s="56">
        <f>IF('1'!$H$12="-",L306*1.05,IF('1'!$H$12="в кассу предприятия",L306*1.05,IF('1'!$H$12="ИП Водакова Т.Ю.",L306*1.075*1.05,"-")))</f>
        <v>1299.9000000000001</v>
      </c>
      <c r="O306" s="56">
        <f>IF('1'!$H$12="-",L306,IF('1'!$H$12="в кассу предприятия",L306,IF('1'!$H$12="ИП Водакова Т.Ю.",L306*1.075,"-")))</f>
        <v>1238</v>
      </c>
      <c r="P306" s="56">
        <v>0</v>
      </c>
      <c r="Q306" s="56">
        <v>0</v>
      </c>
      <c r="R306" s="52"/>
      <c r="S306" s="88" t="str">
        <f>IF('1'!$H$12="-","-      ₽",IF(R306&gt;=M306*20,O306*R306,(IF(R306&gt;=M306*10,O306*R306,IF(R306&gt;=M306*2,O306*R306,N306*R306)))))</f>
        <v>-      ₽</v>
      </c>
      <c r="T306" s="89"/>
      <c r="U306" s="89" t="s">
        <v>364</v>
      </c>
    </row>
    <row r="307" spans="1:21" s="54" customFormat="1">
      <c r="A307" s="2"/>
      <c r="B307" s="79" t="s">
        <v>1096</v>
      </c>
      <c r="C307" s="80" t="s">
        <v>595</v>
      </c>
      <c r="D307" s="80" t="s">
        <v>596</v>
      </c>
      <c r="E307" s="80">
        <v>2</v>
      </c>
      <c r="F307" s="80">
        <v>11</v>
      </c>
      <c r="G307" s="80" t="s">
        <v>1387</v>
      </c>
      <c r="H307" s="81" t="s">
        <v>64</v>
      </c>
      <c r="I307" s="82"/>
      <c r="J307" s="82"/>
      <c r="K307" s="82"/>
      <c r="L307" s="55">
        <v>610</v>
      </c>
      <c r="M307" s="86">
        <v>6</v>
      </c>
      <c r="N307" s="56">
        <f>IF('1'!$H$12="-",L307*1.05,IF('1'!$H$12="в кассу предприятия",L307*1.05,IF('1'!$H$12="ИП Водакова Т.Ю.",L307*1.075*1.05,"-")))</f>
        <v>640.5</v>
      </c>
      <c r="O307" s="56">
        <f>IF('1'!$H$12="-",L307,IF('1'!$H$12="в кассу предприятия",L307,IF('1'!$H$12="ИП Водакова Т.Ю.",L307*1.075,"-")))</f>
        <v>610</v>
      </c>
      <c r="P307" s="56">
        <f>IF('1'!$H$12="-",L307*0.97,IF('1'!$H$12="в кассу предприятия",L307*0.97,IF('1'!$H$12="ИП Водакова Т.Ю.",L307*1.075*0.97,"-")))</f>
        <v>591.69999999999993</v>
      </c>
      <c r="Q307" s="56">
        <v>0</v>
      </c>
      <c r="R307" s="52"/>
      <c r="S307" s="88" t="str">
        <f>IF('1'!$H$12="-","-      ₽",IF(R307&gt;=M307*20,P307*R307,(IF(R307&gt;=M307*10,P307*R307,IF(R307&gt;=M307*2,O307*R307,N307*R307)))))</f>
        <v>-      ₽</v>
      </c>
      <c r="T307" s="89"/>
      <c r="U307" s="89" t="s">
        <v>2392</v>
      </c>
    </row>
    <row r="308" spans="1:21" s="54" customFormat="1">
      <c r="A308" s="2"/>
      <c r="B308" s="79" t="s">
        <v>612</v>
      </c>
      <c r="C308" s="80" t="s">
        <v>595</v>
      </c>
      <c r="D308" s="80" t="s">
        <v>596</v>
      </c>
      <c r="E308" s="80">
        <v>2</v>
      </c>
      <c r="F308" s="80">
        <v>18</v>
      </c>
      <c r="G308" s="80" t="s">
        <v>613</v>
      </c>
      <c r="H308" s="81" t="s">
        <v>373</v>
      </c>
      <c r="I308" s="82"/>
      <c r="J308" s="82"/>
      <c r="K308" s="82"/>
      <c r="L308" s="55">
        <v>801</v>
      </c>
      <c r="M308" s="86">
        <v>5</v>
      </c>
      <c r="N308" s="56">
        <f>IF('1'!$H$12="-",L308,IF('1'!$H$12="в кассу предприятия",L308,IF('1'!$H$12="ИП Водакова Т.Ю.",L308*1.075,"-")))</f>
        <v>801</v>
      </c>
      <c r="O308" s="56">
        <f>IF('1'!$H$12="-",L308,IF('1'!$H$12="в кассу предприятия",L308,IF('1'!$H$12="ИП Водакова Т.Ю.",L308*1.075,"-")))</f>
        <v>801</v>
      </c>
      <c r="P308" s="56">
        <v>0</v>
      </c>
      <c r="Q308" s="56">
        <v>0</v>
      </c>
      <c r="R308" s="52"/>
      <c r="S308" s="88" t="str">
        <f>IF('1'!$H$12="-","-      ₽",IF(R308&gt;=M308*20,O308*R308,(IF(R308&gt;=M308*10,O308*R308,IF(R308&gt;=M308*2,O308*R308,N308*R308)))))</f>
        <v>-      ₽</v>
      </c>
      <c r="T308" s="89" t="s">
        <v>2399</v>
      </c>
      <c r="U308" s="89" t="s">
        <v>364</v>
      </c>
    </row>
    <row r="309" spans="1:21" s="54" customFormat="1">
      <c r="A309" s="2"/>
      <c r="B309" s="79" t="s">
        <v>1612</v>
      </c>
      <c r="C309" s="80" t="s">
        <v>595</v>
      </c>
      <c r="D309" s="80" t="s">
        <v>596</v>
      </c>
      <c r="E309" s="80">
        <v>2</v>
      </c>
      <c r="F309" s="80">
        <v>11</v>
      </c>
      <c r="G309" s="80" t="s">
        <v>614</v>
      </c>
      <c r="H309" s="81" t="s">
        <v>64</v>
      </c>
      <c r="I309" s="82" t="s">
        <v>291</v>
      </c>
      <c r="J309" s="82"/>
      <c r="K309" s="82"/>
      <c r="L309" s="55">
        <v>581</v>
      </c>
      <c r="M309" s="86">
        <v>6</v>
      </c>
      <c r="N309" s="56">
        <f>IF('1'!$H$12="-",L309*1.05,IF('1'!$H$12="в кассу предприятия",L309*1.05,IF('1'!$H$12="ИП Водакова Т.Ю.",L309*1.075*1.05,"-")))</f>
        <v>610.05000000000007</v>
      </c>
      <c r="O309" s="56">
        <f>IF('1'!$H$12="-",L309,IF('1'!$H$12="в кассу предприятия",L309,IF('1'!$H$12="ИП Водакова Т.Ю.",L309*1.075,"-")))</f>
        <v>581</v>
      </c>
      <c r="P309" s="56">
        <v>0</v>
      </c>
      <c r="Q309" s="56">
        <v>0</v>
      </c>
      <c r="R309" s="52"/>
      <c r="S309" s="88" t="str">
        <f>IF('1'!$H$12="-","-      ₽",IF(R309&gt;=M309*20,O309*R309,(IF(R309&gt;=M309*10,O309*R309,IF(R309&gt;=M309*2,O309*R309,N309*R309)))))</f>
        <v>-      ₽</v>
      </c>
      <c r="T309" s="89"/>
      <c r="U309" s="89" t="s">
        <v>364</v>
      </c>
    </row>
    <row r="310" spans="1:21" s="54" customFormat="1">
      <c r="A310" s="2"/>
      <c r="B310" s="79" t="s">
        <v>1097</v>
      </c>
      <c r="C310" s="80" t="s">
        <v>595</v>
      </c>
      <c r="D310" s="80" t="s">
        <v>596</v>
      </c>
      <c r="E310" s="80">
        <v>2</v>
      </c>
      <c r="F310" s="80">
        <v>18</v>
      </c>
      <c r="G310" s="80" t="s">
        <v>614</v>
      </c>
      <c r="H310" s="81" t="s">
        <v>373</v>
      </c>
      <c r="I310" s="82" t="s">
        <v>385</v>
      </c>
      <c r="J310" s="82"/>
      <c r="K310" s="82"/>
      <c r="L310" s="55">
        <v>1238</v>
      </c>
      <c r="M310" s="86">
        <v>5</v>
      </c>
      <c r="N310" s="56">
        <f>IF('1'!$H$12="-",L310*1.05,IF('1'!$H$12="в кассу предприятия",L310*1.05,IF('1'!$H$12="ИП Водакова Т.Ю.",L310*1.075*1.05,"-")))</f>
        <v>1299.9000000000001</v>
      </c>
      <c r="O310" s="56">
        <f>IF('1'!$H$12="-",L310,IF('1'!$H$12="в кассу предприятия",L310,IF('1'!$H$12="ИП Водакова Т.Ю.",L310*1.075,"-")))</f>
        <v>1238</v>
      </c>
      <c r="P310" s="56">
        <v>0</v>
      </c>
      <c r="Q310" s="56">
        <v>0</v>
      </c>
      <c r="R310" s="52"/>
      <c r="S310" s="88" t="str">
        <f>IF('1'!$H$12="-","-      ₽",IF(R310&gt;=M310*20,O310*R310,(IF(R310&gt;=M310*10,O310*R310,IF(R310&gt;=M310*2,O310*R310,N310*R310)))))</f>
        <v>-      ₽</v>
      </c>
      <c r="T310" s="89"/>
      <c r="U310" s="89" t="s">
        <v>364</v>
      </c>
    </row>
    <row r="311" spans="1:21" s="54" customFormat="1">
      <c r="A311" s="2"/>
      <c r="B311" s="79" t="s">
        <v>615</v>
      </c>
      <c r="C311" s="80" t="s">
        <v>595</v>
      </c>
      <c r="D311" s="80" t="s">
        <v>596</v>
      </c>
      <c r="E311" s="80">
        <v>2</v>
      </c>
      <c r="F311" s="80">
        <v>11</v>
      </c>
      <c r="G311" s="80" t="s">
        <v>616</v>
      </c>
      <c r="H311" s="81" t="s">
        <v>64</v>
      </c>
      <c r="I311" s="82" t="s">
        <v>291</v>
      </c>
      <c r="J311" s="82"/>
      <c r="K311" s="82"/>
      <c r="L311" s="55">
        <v>601</v>
      </c>
      <c r="M311" s="86">
        <v>6</v>
      </c>
      <c r="N311" s="56">
        <f>IF('1'!$H$12="-",L311*1.05,IF('1'!$H$12="в кассу предприятия",L311*1.05,IF('1'!$H$12="ИП Водакова Т.Ю.",L311*1.075*1.05,"-")))</f>
        <v>631.05000000000007</v>
      </c>
      <c r="O311" s="56">
        <f>IF('1'!$H$12="-",L311,IF('1'!$H$12="в кассу предприятия",L311,IF('1'!$H$12="ИП Водакова Т.Ю.",L311*1.075,"-")))</f>
        <v>601</v>
      </c>
      <c r="P311" s="56">
        <f>IF('1'!$H$12="-",L311*0.97,IF('1'!$H$12="в кассу предприятия",L311*0.97,IF('1'!$H$12="ИП Водакова Т.Ю.",L311*1.075*0.97,"-")))</f>
        <v>582.97</v>
      </c>
      <c r="Q311" s="56">
        <v>0</v>
      </c>
      <c r="R311" s="52"/>
      <c r="S311" s="88" t="str">
        <f>IF('1'!$H$12="-","-      ₽",IF(R311&gt;=M311*20,P311*R311,(IF(R311&gt;=M311*10,P311*R311,IF(R311&gt;=M311*2,O311*R311,N311*R311)))))</f>
        <v>-      ₽</v>
      </c>
      <c r="T311" s="89"/>
      <c r="U311" s="89" t="s">
        <v>2392</v>
      </c>
    </row>
    <row r="312" spans="1:21" s="54" customFormat="1">
      <c r="A312" s="2"/>
      <c r="B312" s="79" t="s">
        <v>617</v>
      </c>
      <c r="C312" s="80" t="s">
        <v>595</v>
      </c>
      <c r="D312" s="80" t="s">
        <v>596</v>
      </c>
      <c r="E312" s="80">
        <v>2</v>
      </c>
      <c r="F312" s="80">
        <v>11</v>
      </c>
      <c r="G312" s="80" t="s">
        <v>618</v>
      </c>
      <c r="H312" s="81" t="s">
        <v>64</v>
      </c>
      <c r="I312" s="82" t="s">
        <v>291</v>
      </c>
      <c r="J312" s="82"/>
      <c r="K312" s="82"/>
      <c r="L312" s="55">
        <v>597</v>
      </c>
      <c r="M312" s="86">
        <v>6</v>
      </c>
      <c r="N312" s="56">
        <f>IF('1'!$H$12="-",L312*1.05,IF('1'!$H$12="в кассу предприятия",L312*1.05,IF('1'!$H$12="ИП Водакова Т.Ю.",L312*1.075*1.05,"-")))</f>
        <v>626.85</v>
      </c>
      <c r="O312" s="56">
        <f>IF('1'!$H$12="-",L312,IF('1'!$H$12="в кассу предприятия",L312,IF('1'!$H$12="ИП Водакова Т.Ю.",L312*1.075,"-")))</f>
        <v>597</v>
      </c>
      <c r="P312" s="56">
        <f>IF('1'!$H$12="-",L312*0.97,IF('1'!$H$12="в кассу предприятия",L312*0.97,IF('1'!$H$12="ИП Водакова Т.Ю.",L312*1.075*0.97,"-")))</f>
        <v>579.09</v>
      </c>
      <c r="Q312" s="56">
        <v>0</v>
      </c>
      <c r="R312" s="52"/>
      <c r="S312" s="88" t="str">
        <f>IF('1'!$H$12="-","-      ₽",IF(R312&gt;=M312*20,P312*R312,(IF(R312&gt;=M312*10,P312*R312,IF(R312&gt;=M312*2,O312*R312,N312*R312)))))</f>
        <v>-      ₽</v>
      </c>
      <c r="T312" s="89"/>
      <c r="U312" s="89" t="s">
        <v>2392</v>
      </c>
    </row>
    <row r="313" spans="1:21" s="54" customFormat="1">
      <c r="A313" s="2"/>
      <c r="B313" s="79" t="s">
        <v>1098</v>
      </c>
      <c r="C313" s="80" t="s">
        <v>595</v>
      </c>
      <c r="D313" s="80" t="s">
        <v>596</v>
      </c>
      <c r="E313" s="80">
        <v>2</v>
      </c>
      <c r="F313" s="80">
        <v>18</v>
      </c>
      <c r="G313" s="80" t="s">
        <v>618</v>
      </c>
      <c r="H313" s="81" t="s">
        <v>373</v>
      </c>
      <c r="I313" s="82"/>
      <c r="J313" s="82"/>
      <c r="K313" s="82"/>
      <c r="L313" s="55">
        <v>887</v>
      </c>
      <c r="M313" s="86">
        <v>5</v>
      </c>
      <c r="N313" s="56">
        <f>IF('1'!$H$12="-",L313*1.05,IF('1'!$H$12="в кассу предприятия",L313*1.05,IF('1'!$H$12="ИП Водакова Т.Ю.",L313*1.075*1.05,"-")))</f>
        <v>931.35</v>
      </c>
      <c r="O313" s="56">
        <f>IF('1'!$H$12="-",L313,IF('1'!$H$12="в кассу предприятия",L313,IF('1'!$H$12="ИП Водакова Т.Ю.",L313*1.075,"-")))</f>
        <v>887</v>
      </c>
      <c r="P313" s="56">
        <v>0</v>
      </c>
      <c r="Q313" s="56">
        <v>0</v>
      </c>
      <c r="R313" s="52"/>
      <c r="S313" s="88" t="str">
        <f>IF('1'!$H$12="-","-      ₽",IF(R313&gt;=M313*20,O313*R313,(IF(R313&gt;=M313*10,O313*R313,IF(R313&gt;=M313*2,O313*R313,N313*R313)))))</f>
        <v>-      ₽</v>
      </c>
      <c r="T313" s="89"/>
      <c r="U313" s="89" t="s">
        <v>364</v>
      </c>
    </row>
    <row r="314" spans="1:21" s="54" customFormat="1">
      <c r="A314" s="2"/>
      <c r="B314" s="79" t="s">
        <v>619</v>
      </c>
      <c r="C314" s="80" t="s">
        <v>595</v>
      </c>
      <c r="D314" s="80" t="s">
        <v>596</v>
      </c>
      <c r="E314" s="80">
        <v>2</v>
      </c>
      <c r="F314" s="80">
        <v>11</v>
      </c>
      <c r="G314" s="80" t="s">
        <v>620</v>
      </c>
      <c r="H314" s="81" t="s">
        <v>64</v>
      </c>
      <c r="I314" s="82" t="s">
        <v>291</v>
      </c>
      <c r="J314" s="82"/>
      <c r="K314" s="82"/>
      <c r="L314" s="55">
        <v>539</v>
      </c>
      <c r="M314" s="86">
        <v>6</v>
      </c>
      <c r="N314" s="56">
        <f>IF('1'!$H$12="-",L314,IF('1'!$H$12="в кассу предприятия",L314,IF('1'!$H$12="ИП Водакова Т.Ю.",L314*1.075,"-")))</f>
        <v>539</v>
      </c>
      <c r="O314" s="56">
        <f>IF('1'!$H$12="-",L314,IF('1'!$H$12="в кассу предприятия",L314,IF('1'!$H$12="ИП Водакова Т.Ю.",L314*1.075,"-")))</f>
        <v>539</v>
      </c>
      <c r="P314" s="56">
        <v>0</v>
      </c>
      <c r="Q314" s="56">
        <v>0</v>
      </c>
      <c r="R314" s="52"/>
      <c r="S314" s="88" t="str">
        <f>IF('1'!$H$12="-","-      ₽",IF(R314&gt;=M314*20,O314*R314,(IF(R314&gt;=M314*10,O314*R314,IF(R314&gt;=M314*2,O314*R314,N314*R314)))))</f>
        <v>-      ₽</v>
      </c>
      <c r="T314" s="89" t="s">
        <v>2399</v>
      </c>
      <c r="U314" s="89" t="s">
        <v>364</v>
      </c>
    </row>
    <row r="315" spans="1:21" s="54" customFormat="1">
      <c r="A315" s="2"/>
      <c r="B315" s="79" t="s">
        <v>1099</v>
      </c>
      <c r="C315" s="80" t="s">
        <v>595</v>
      </c>
      <c r="D315" s="80" t="s">
        <v>596</v>
      </c>
      <c r="E315" s="80">
        <v>2</v>
      </c>
      <c r="F315" s="80">
        <v>11</v>
      </c>
      <c r="G315" s="80" t="s">
        <v>620</v>
      </c>
      <c r="H315" s="81" t="s">
        <v>64</v>
      </c>
      <c r="I315" s="82"/>
      <c r="J315" s="82"/>
      <c r="K315" s="82"/>
      <c r="L315" s="55">
        <v>559</v>
      </c>
      <c r="M315" s="86">
        <v>6</v>
      </c>
      <c r="N315" s="56">
        <f>IF('1'!$H$12="-",L315,IF('1'!$H$12="в кассу предприятия",L315,IF('1'!$H$12="ИП Водакова Т.Ю.",L315*1.075,"-")))</f>
        <v>559</v>
      </c>
      <c r="O315" s="56">
        <f>IF('1'!$H$12="-",L315,IF('1'!$H$12="в кассу предприятия",L315,IF('1'!$H$12="ИП Водакова Т.Ю.",L315*1.075,"-")))</f>
        <v>559</v>
      </c>
      <c r="P315" s="56">
        <v>0</v>
      </c>
      <c r="Q315" s="56">
        <v>0</v>
      </c>
      <c r="R315" s="52"/>
      <c r="S315" s="88" t="str">
        <f>IF('1'!$H$12="-","-      ₽",IF(R315&gt;=M315*20,O315*R315,(IF(R315&gt;=M315*10,O315*R315,IF(R315&gt;=M315*2,O315*R315,N315*R315)))))</f>
        <v>-      ₽</v>
      </c>
      <c r="T315" s="89" t="s">
        <v>43</v>
      </c>
      <c r="U315" s="89" t="s">
        <v>364</v>
      </c>
    </row>
    <row r="316" spans="1:21" s="54" customFormat="1">
      <c r="A316" s="2"/>
      <c r="B316" s="79" t="s">
        <v>1100</v>
      </c>
      <c r="C316" s="80" t="s">
        <v>595</v>
      </c>
      <c r="D316" s="80" t="s">
        <v>596</v>
      </c>
      <c r="E316" s="80">
        <v>2</v>
      </c>
      <c r="F316" s="80">
        <v>11</v>
      </c>
      <c r="G316" s="80" t="s">
        <v>620</v>
      </c>
      <c r="H316" s="81" t="s">
        <v>64</v>
      </c>
      <c r="I316" s="82"/>
      <c r="J316" s="82"/>
      <c r="K316" s="82"/>
      <c r="L316" s="55">
        <v>504</v>
      </c>
      <c r="M316" s="86">
        <v>6</v>
      </c>
      <c r="N316" s="56">
        <f>IF('1'!$H$12="-",L316*1.05,IF('1'!$H$12="в кассу предприятия",L316*1.05,IF('1'!$H$12="ИП Водакова Т.Ю.",L316*1.075*1.05,"-")))</f>
        <v>529.20000000000005</v>
      </c>
      <c r="O316" s="56">
        <f>IF('1'!$H$12="-",L316,IF('1'!$H$12="в кассу предприятия",L316,IF('1'!$H$12="ИП Водакова Т.Ю.",L316*1.075,"-")))</f>
        <v>504</v>
      </c>
      <c r="P316" s="56">
        <v>0</v>
      </c>
      <c r="Q316" s="56">
        <v>0</v>
      </c>
      <c r="R316" s="52"/>
      <c r="S316" s="88" t="str">
        <f>IF('1'!$H$12="-","-      ₽",IF(R316&gt;=M316*20,O316*R316,(IF(R316&gt;=M316*10,O316*R316,IF(R316&gt;=M316*2,O316*R316,N316*R316)))))</f>
        <v>-      ₽</v>
      </c>
      <c r="T316" s="89"/>
      <c r="U316" s="89" t="s">
        <v>364</v>
      </c>
    </row>
    <row r="317" spans="1:21" s="54" customFormat="1">
      <c r="A317" s="2"/>
      <c r="B317" s="79" t="s">
        <v>1101</v>
      </c>
      <c r="C317" s="80" t="s">
        <v>595</v>
      </c>
      <c r="D317" s="80" t="s">
        <v>596</v>
      </c>
      <c r="E317" s="80">
        <v>2</v>
      </c>
      <c r="F317" s="80">
        <v>11</v>
      </c>
      <c r="G317" s="80" t="s">
        <v>1388</v>
      </c>
      <c r="H317" s="81" t="s">
        <v>64</v>
      </c>
      <c r="I317" s="82" t="s">
        <v>375</v>
      </c>
      <c r="J317" s="82"/>
      <c r="K317" s="82"/>
      <c r="L317" s="55">
        <v>351</v>
      </c>
      <c r="M317" s="86">
        <v>6</v>
      </c>
      <c r="N317" s="56">
        <f>IF('1'!$H$12="-",L317*1.05,IF('1'!$H$12="в кассу предприятия",L317*1.05,IF('1'!$H$12="ИП Водакова Т.Ю.",L317*1.075*1.05,"-")))</f>
        <v>368.55</v>
      </c>
      <c r="O317" s="56">
        <f>IF('1'!$H$12="-",L317,IF('1'!$H$12="в кассу предприятия",L317,IF('1'!$H$12="ИП Водакова Т.Ю.",L317*1.075,"-")))</f>
        <v>351</v>
      </c>
      <c r="P317" s="56">
        <v>0</v>
      </c>
      <c r="Q317" s="56">
        <v>0</v>
      </c>
      <c r="R317" s="52"/>
      <c r="S317" s="88" t="str">
        <f>IF('1'!$H$12="-","-      ₽",IF(R317&gt;=M317*20,O317*R317,(IF(R317&gt;=M317*10,O317*R317,IF(R317&gt;=M317*2,O317*R317,N317*R317)))))</f>
        <v>-      ₽</v>
      </c>
      <c r="T317" s="89"/>
      <c r="U317" s="89" t="s">
        <v>364</v>
      </c>
    </row>
    <row r="318" spans="1:21" s="54" customFormat="1">
      <c r="A318" s="2"/>
      <c r="B318" s="79" t="s">
        <v>621</v>
      </c>
      <c r="C318" s="80" t="s">
        <v>595</v>
      </c>
      <c r="D318" s="80" t="s">
        <v>596</v>
      </c>
      <c r="E318" s="80">
        <v>2</v>
      </c>
      <c r="F318" s="80">
        <v>11</v>
      </c>
      <c r="G318" s="80" t="s">
        <v>622</v>
      </c>
      <c r="H318" s="81" t="s">
        <v>64</v>
      </c>
      <c r="I318" s="82"/>
      <c r="J318" s="82"/>
      <c r="K318" s="82"/>
      <c r="L318" s="55">
        <v>554</v>
      </c>
      <c r="M318" s="86">
        <v>6</v>
      </c>
      <c r="N318" s="56">
        <f>IF('1'!$H$12="-",L318*1.05,IF('1'!$H$12="в кассу предприятия",L318*1.05,IF('1'!$H$12="ИП Водакова Т.Ю.",L318*1.075*1.05,"-")))</f>
        <v>581.70000000000005</v>
      </c>
      <c r="O318" s="56">
        <f>IF('1'!$H$12="-",L318,IF('1'!$H$12="в кассу предприятия",L318,IF('1'!$H$12="ИП Водакова Т.Ю.",L318*1.075,"-")))</f>
        <v>554</v>
      </c>
      <c r="P318" s="56">
        <v>0</v>
      </c>
      <c r="Q318" s="56">
        <v>0</v>
      </c>
      <c r="R318" s="52"/>
      <c r="S318" s="88" t="str">
        <f>IF('1'!$H$12="-","-      ₽",IF(R318&gt;=M318*20,O318*R318,(IF(R318&gt;=M318*10,O318*R318,IF(R318&gt;=M318*2,O318*R318,N318*R318)))))</f>
        <v>-      ₽</v>
      </c>
      <c r="T318" s="89"/>
      <c r="U318" s="89" t="s">
        <v>364</v>
      </c>
    </row>
    <row r="319" spans="1:21" s="54" customFormat="1">
      <c r="A319" s="2"/>
      <c r="B319" s="79" t="s">
        <v>1102</v>
      </c>
      <c r="C319" s="80" t="s">
        <v>595</v>
      </c>
      <c r="D319" s="80" t="s">
        <v>596</v>
      </c>
      <c r="E319" s="80">
        <v>2</v>
      </c>
      <c r="F319" s="80">
        <v>18</v>
      </c>
      <c r="G319" s="80" t="s">
        <v>622</v>
      </c>
      <c r="H319" s="81" t="s">
        <v>373</v>
      </c>
      <c r="I319" s="82"/>
      <c r="J319" s="82"/>
      <c r="K319" s="82"/>
      <c r="L319" s="55">
        <v>887</v>
      </c>
      <c r="M319" s="86">
        <v>5</v>
      </c>
      <c r="N319" s="56">
        <f>IF('1'!$H$12="-",L319*1.05,IF('1'!$H$12="в кассу предприятия",L319*1.05,IF('1'!$H$12="ИП Водакова Т.Ю.",L319*1.075*1.05,"-")))</f>
        <v>931.35</v>
      </c>
      <c r="O319" s="56">
        <f>IF('1'!$H$12="-",L319,IF('1'!$H$12="в кассу предприятия",L319,IF('1'!$H$12="ИП Водакова Т.Ю.",L319*1.075,"-")))</f>
        <v>887</v>
      </c>
      <c r="P319" s="56">
        <v>0</v>
      </c>
      <c r="Q319" s="56">
        <v>0</v>
      </c>
      <c r="R319" s="52"/>
      <c r="S319" s="88" t="str">
        <f>IF('1'!$H$12="-","-      ₽",IF(R319&gt;=M319*20,O319*R319,(IF(R319&gt;=M319*10,O319*R319,IF(R319&gt;=M319*2,O319*R319,N319*R319)))))</f>
        <v>-      ₽</v>
      </c>
      <c r="T319" s="89"/>
      <c r="U319" s="89" t="s">
        <v>364</v>
      </c>
    </row>
    <row r="320" spans="1:21" s="54" customFormat="1">
      <c r="A320" s="2"/>
      <c r="B320" s="79" t="s">
        <v>1103</v>
      </c>
      <c r="C320" s="80" t="s">
        <v>595</v>
      </c>
      <c r="D320" s="80" t="s">
        <v>596</v>
      </c>
      <c r="E320" s="80">
        <v>2</v>
      </c>
      <c r="F320" s="80">
        <v>11</v>
      </c>
      <c r="G320" s="80" t="s">
        <v>1389</v>
      </c>
      <c r="H320" s="81" t="s">
        <v>64</v>
      </c>
      <c r="I320" s="82"/>
      <c r="J320" s="82"/>
      <c r="K320" s="82"/>
      <c r="L320" s="55">
        <v>351</v>
      </c>
      <c r="M320" s="86">
        <v>6</v>
      </c>
      <c r="N320" s="56">
        <f>IF('1'!$H$12="-",L320*1.05,IF('1'!$H$12="в кассу предприятия",L320*1.05,IF('1'!$H$12="ИП Водакова Т.Ю.",L320*1.075*1.05,"-")))</f>
        <v>368.55</v>
      </c>
      <c r="O320" s="56">
        <f>IF('1'!$H$12="-",L320,IF('1'!$H$12="в кассу предприятия",L320,IF('1'!$H$12="ИП Водакова Т.Ю.",L320*1.075,"-")))</f>
        <v>351</v>
      </c>
      <c r="P320" s="56">
        <f>IF('1'!$H$12="-",L320*0.97,IF('1'!$H$12="в кассу предприятия",L320*0.97,IF('1'!$H$12="ИП Водакова Т.Ю.",L320*1.075*0.97,"-")))</f>
        <v>340.46999999999997</v>
      </c>
      <c r="Q320" s="56">
        <v>0</v>
      </c>
      <c r="R320" s="52"/>
      <c r="S320" s="88" t="str">
        <f>IF('1'!$H$12="-","-      ₽",IF(R320&gt;=M320*20,P320*R320,(IF(R320&gt;=M320*10,P320*R320,IF(R320&gt;=M320*2,O320*R320,N320*R320)))))</f>
        <v>-      ₽</v>
      </c>
      <c r="T320" s="89"/>
      <c r="U320" s="89" t="s">
        <v>2392</v>
      </c>
    </row>
    <row r="321" spans="1:21" s="54" customFormat="1">
      <c r="A321" s="2"/>
      <c r="B321" s="79" t="s">
        <v>1104</v>
      </c>
      <c r="C321" s="80" t="s">
        <v>595</v>
      </c>
      <c r="D321" s="80" t="s">
        <v>596</v>
      </c>
      <c r="E321" s="80">
        <v>2</v>
      </c>
      <c r="F321" s="80">
        <v>11</v>
      </c>
      <c r="G321" s="80" t="s">
        <v>1389</v>
      </c>
      <c r="H321" s="81" t="s">
        <v>64</v>
      </c>
      <c r="I321" s="82"/>
      <c r="J321" s="82"/>
      <c r="K321" s="82"/>
      <c r="L321" s="55">
        <v>351</v>
      </c>
      <c r="M321" s="86">
        <v>6</v>
      </c>
      <c r="N321" s="56">
        <f>IF('1'!$H$12="-",L321*1.05,IF('1'!$H$12="в кассу предприятия",L321*1.05,IF('1'!$H$12="ИП Водакова Т.Ю.",L321*1.075*1.05,"-")))</f>
        <v>368.55</v>
      </c>
      <c r="O321" s="56">
        <f>IF('1'!$H$12="-",L321,IF('1'!$H$12="в кассу предприятия",L321,IF('1'!$H$12="ИП Водакова Т.Ю.",L321*1.075,"-")))</f>
        <v>351</v>
      </c>
      <c r="P321" s="56">
        <v>0</v>
      </c>
      <c r="Q321" s="56">
        <v>0</v>
      </c>
      <c r="R321" s="52"/>
      <c r="S321" s="88" t="str">
        <f>IF('1'!$H$12="-","-      ₽",IF(R321&gt;=M321*20,O321*R321,(IF(R321&gt;=M321*10,O321*R321,IF(R321&gt;=M321*2,O321*R321,N321*R321)))))</f>
        <v>-      ₽</v>
      </c>
      <c r="T321" s="89"/>
      <c r="U321" s="89" t="s">
        <v>364</v>
      </c>
    </row>
    <row r="322" spans="1:21" s="54" customFormat="1">
      <c r="A322" s="2"/>
      <c r="B322" s="79" t="s">
        <v>623</v>
      </c>
      <c r="C322" s="80" t="s">
        <v>595</v>
      </c>
      <c r="D322" s="80" t="s">
        <v>596</v>
      </c>
      <c r="E322" s="80">
        <v>2</v>
      </c>
      <c r="F322" s="80">
        <v>11</v>
      </c>
      <c r="G322" s="80" t="s">
        <v>624</v>
      </c>
      <c r="H322" s="81" t="s">
        <v>64</v>
      </c>
      <c r="I322" s="82" t="s">
        <v>291</v>
      </c>
      <c r="J322" s="82"/>
      <c r="K322" s="82"/>
      <c r="L322" s="55">
        <v>511</v>
      </c>
      <c r="M322" s="86">
        <v>6</v>
      </c>
      <c r="N322" s="56">
        <f>IF('1'!$H$12="-",L322*1.05,IF('1'!$H$12="в кассу предприятия",L322*1.05,IF('1'!$H$12="ИП Водакова Т.Ю.",L322*1.075*1.05,"-")))</f>
        <v>536.55000000000007</v>
      </c>
      <c r="O322" s="56">
        <f>IF('1'!$H$12="-",L322,IF('1'!$H$12="в кассу предприятия",L322,IF('1'!$H$12="ИП Водакова Т.Ю.",L322*1.075,"-")))</f>
        <v>511</v>
      </c>
      <c r="P322" s="56">
        <f>IF('1'!$H$12="-",L322*0.97,IF('1'!$H$12="в кассу предприятия",L322*0.97,IF('1'!$H$12="ИП Водакова Т.Ю.",L322*1.075*0.97,"-")))</f>
        <v>495.66999999999996</v>
      </c>
      <c r="Q322" s="56">
        <v>0</v>
      </c>
      <c r="R322" s="52"/>
      <c r="S322" s="88" t="str">
        <f>IF('1'!$H$12="-","-      ₽",IF(R322&gt;=M322*20,Q322*R322,(IF(R322&gt;=M322*10,P322*R322,IF(R322&gt;=M322*2,O322*R322,N322*R322)))))</f>
        <v>-      ₽</v>
      </c>
      <c r="T322" s="89"/>
      <c r="U322" s="89" t="s">
        <v>2392</v>
      </c>
    </row>
    <row r="323" spans="1:21" s="54" customFormat="1">
      <c r="A323" s="2"/>
      <c r="B323" s="79" t="s">
        <v>625</v>
      </c>
      <c r="C323" s="80" t="s">
        <v>595</v>
      </c>
      <c r="D323" s="80" t="s">
        <v>596</v>
      </c>
      <c r="E323" s="80">
        <v>2</v>
      </c>
      <c r="F323" s="80">
        <v>18</v>
      </c>
      <c r="G323" s="80" t="s">
        <v>624</v>
      </c>
      <c r="H323" s="81" t="s">
        <v>373</v>
      </c>
      <c r="I323" s="82"/>
      <c r="J323" s="82"/>
      <c r="K323" s="82"/>
      <c r="L323" s="55">
        <v>887</v>
      </c>
      <c r="M323" s="86">
        <v>5</v>
      </c>
      <c r="N323" s="56">
        <f>IF('1'!$H$12="-",L323*1.05,IF('1'!$H$12="в кассу предприятия",L323*1.05,IF('1'!$H$12="ИП Водакова Т.Ю.",L323*1.075*1.05,"-")))</f>
        <v>931.35</v>
      </c>
      <c r="O323" s="56">
        <f>IF('1'!$H$12="-",L323,IF('1'!$H$12="в кассу предприятия",L323,IF('1'!$H$12="ИП Водакова Т.Ю.",L323*1.075,"-")))</f>
        <v>887</v>
      </c>
      <c r="P323" s="56">
        <v>0</v>
      </c>
      <c r="Q323" s="56">
        <v>0</v>
      </c>
      <c r="R323" s="52"/>
      <c r="S323" s="88" t="str">
        <f>IF('1'!$H$12="-","-      ₽",IF(R323&gt;=M323*20,O323*R323,(IF(R323&gt;=M323*10,O323*R323,IF(R323&gt;=M323*2,O323*R323,N323*R323)))))</f>
        <v>-      ₽</v>
      </c>
      <c r="T323" s="89"/>
      <c r="U323" s="89" t="s">
        <v>364</v>
      </c>
    </row>
    <row r="324" spans="1:21" s="54" customFormat="1">
      <c r="A324" s="2"/>
      <c r="B324" s="79" t="s">
        <v>1105</v>
      </c>
      <c r="C324" s="80" t="s">
        <v>595</v>
      </c>
      <c r="D324" s="80" t="s">
        <v>596</v>
      </c>
      <c r="E324" s="80">
        <v>2</v>
      </c>
      <c r="F324" s="80">
        <v>26</v>
      </c>
      <c r="G324" s="80" t="s">
        <v>1390</v>
      </c>
      <c r="H324" s="81" t="s">
        <v>360</v>
      </c>
      <c r="I324" s="82" t="s">
        <v>1391</v>
      </c>
      <c r="J324" s="82"/>
      <c r="K324" s="82"/>
      <c r="L324" s="55">
        <v>1436</v>
      </c>
      <c r="M324" s="86">
        <v>2</v>
      </c>
      <c r="N324" s="56">
        <f>IF('1'!$H$12="-",L324*1.05,IF('1'!$H$12="в кассу предприятия",L324*1.05,IF('1'!$H$12="ИП Водакова Т.Ю.",L324*1.075*1.05,"-")))</f>
        <v>1507.8</v>
      </c>
      <c r="O324" s="56">
        <f>IF('1'!$H$12="-",L324,IF('1'!$H$12="в кассу предприятия",L324,IF('1'!$H$12="ИП Водакова Т.Ю.",L324*1.075,"-")))</f>
        <v>1436</v>
      </c>
      <c r="P324" s="56">
        <v>0</v>
      </c>
      <c r="Q324" s="56">
        <v>0</v>
      </c>
      <c r="R324" s="52"/>
      <c r="S324" s="88" t="str">
        <f>IF('1'!$H$12="-","-      ₽",IF(R324&gt;=M324*20,O324*R324,(IF(R324&gt;=M324*10,O324*R324,IF(R324&gt;=M324*2,O324*R324,N324*R324)))))</f>
        <v>-      ₽</v>
      </c>
      <c r="T324" s="89"/>
      <c r="U324" s="89" t="s">
        <v>364</v>
      </c>
    </row>
    <row r="325" spans="1:21" s="54" customFormat="1">
      <c r="A325" s="2"/>
      <c r="B325" s="79" t="s">
        <v>1106</v>
      </c>
      <c r="C325" s="80" t="s">
        <v>595</v>
      </c>
      <c r="D325" s="80" t="s">
        <v>596</v>
      </c>
      <c r="E325" s="80">
        <v>2</v>
      </c>
      <c r="F325" s="80">
        <v>11</v>
      </c>
      <c r="G325" s="80" t="s">
        <v>1392</v>
      </c>
      <c r="H325" s="81" t="s">
        <v>64</v>
      </c>
      <c r="I325" s="82"/>
      <c r="J325" s="82"/>
      <c r="K325" s="82"/>
      <c r="L325" s="55">
        <v>504</v>
      </c>
      <c r="M325" s="86">
        <v>6</v>
      </c>
      <c r="N325" s="56">
        <f>IF('1'!$H$12="-",L325*1.05,IF('1'!$H$12="в кассу предприятия",L325*1.05,IF('1'!$H$12="ИП Водакова Т.Ю.",L325*1.075*1.05,"-")))</f>
        <v>529.20000000000005</v>
      </c>
      <c r="O325" s="56">
        <f>IF('1'!$H$12="-",L325,IF('1'!$H$12="в кассу предприятия",L325,IF('1'!$H$12="ИП Водакова Т.Ю.",L325*1.075,"-")))</f>
        <v>504</v>
      </c>
      <c r="P325" s="56">
        <v>0</v>
      </c>
      <c r="Q325" s="56">
        <v>0</v>
      </c>
      <c r="R325" s="52"/>
      <c r="S325" s="88" t="str">
        <f>IF('1'!$H$12="-","-      ₽",IF(R325&gt;=M325*20,O325*R325,(IF(R325&gt;=M325*10,O325*R325,IF(R325&gt;=M325*2,O325*R325,N325*R325)))))</f>
        <v>-      ₽</v>
      </c>
      <c r="T325" s="89"/>
      <c r="U325" s="89" t="s">
        <v>364</v>
      </c>
    </row>
    <row r="326" spans="1:21" s="54" customFormat="1">
      <c r="A326" s="2"/>
      <c r="B326" s="79" t="s">
        <v>1613</v>
      </c>
      <c r="C326" s="80" t="s">
        <v>595</v>
      </c>
      <c r="D326" s="80" t="s">
        <v>596</v>
      </c>
      <c r="E326" s="80">
        <v>2</v>
      </c>
      <c r="F326" s="80">
        <v>11</v>
      </c>
      <c r="G326" s="80" t="s">
        <v>2137</v>
      </c>
      <c r="H326" s="81" t="s">
        <v>64</v>
      </c>
      <c r="I326" s="82"/>
      <c r="J326" s="82"/>
      <c r="K326" s="82"/>
      <c r="L326" s="55">
        <v>511</v>
      </c>
      <c r="M326" s="86">
        <v>6</v>
      </c>
      <c r="N326" s="56">
        <f>IF('1'!$H$12="-",L326*1.05,IF('1'!$H$12="в кассу предприятия",L326*1.05,IF('1'!$H$12="ИП Водакова Т.Ю.",L326*1.075*1.05,"-")))</f>
        <v>536.55000000000007</v>
      </c>
      <c r="O326" s="56">
        <f>IF('1'!$H$12="-",L326,IF('1'!$H$12="в кассу предприятия",L326,IF('1'!$H$12="ИП Водакова Т.Ю.",L326*1.075,"-")))</f>
        <v>511</v>
      </c>
      <c r="P326" s="56">
        <v>0</v>
      </c>
      <c r="Q326" s="56">
        <v>0</v>
      </c>
      <c r="R326" s="52"/>
      <c r="S326" s="88" t="str">
        <f>IF('1'!$H$12="-","-      ₽",IF(R326&gt;=M326*20,P326*R326,(IF(R326&gt;=M326*10,P326*R326,IF(R326&gt;=M326*2,O326*R326,N326*R326)))))</f>
        <v>-      ₽</v>
      </c>
      <c r="T326" s="89"/>
      <c r="U326" s="89" t="s">
        <v>364</v>
      </c>
    </row>
    <row r="327" spans="1:21" s="54" customFormat="1" hidden="1">
      <c r="A327" s="2"/>
      <c r="B327" s="97" t="s">
        <v>1107</v>
      </c>
      <c r="C327" s="98" t="s">
        <v>627</v>
      </c>
      <c r="D327" s="98" t="s">
        <v>628</v>
      </c>
      <c r="E327" s="80">
        <v>2</v>
      </c>
      <c r="F327" s="80">
        <v>11</v>
      </c>
      <c r="G327" s="98" t="s">
        <v>388</v>
      </c>
      <c r="H327" s="99" t="s">
        <v>64</v>
      </c>
      <c r="I327" s="100" t="s">
        <v>291</v>
      </c>
      <c r="J327" s="100"/>
      <c r="K327" s="100"/>
      <c r="L327" s="55">
        <v>264</v>
      </c>
      <c r="M327" s="101">
        <v>6</v>
      </c>
      <c r="N327" s="102">
        <f>IF('1'!$H$12="-",L327,IF('1'!$H$12="в кассу предприятия",L327,IF('1'!$H$12="ИП Водакова Т.Ю.",L327*1.075,"-")))</f>
        <v>264</v>
      </c>
      <c r="O327" s="102">
        <f>IF('1'!$H$12="-",L327,IF('1'!$H$12="в кассу предприятия",L327,IF('1'!$H$12="ИП Водакова Т.Ю.",L327*1.075,"-")))</f>
        <v>264</v>
      </c>
      <c r="P327" s="102">
        <v>0</v>
      </c>
      <c r="Q327" s="102">
        <v>0</v>
      </c>
      <c r="R327" s="103"/>
      <c r="S327" s="104" t="str">
        <f>IF('1'!$H$12="-","-      ₽",IF(R327&gt;=M327*20,O327*R327,(IF(R327&gt;=M327*10,O327*R327,IF(R327&gt;=M327*2,O327*R327,N327*R327)))))</f>
        <v>-      ₽</v>
      </c>
      <c r="T327" s="89" t="s">
        <v>2399</v>
      </c>
      <c r="U327" s="89" t="s">
        <v>364</v>
      </c>
    </row>
    <row r="328" spans="1:21" s="54" customFormat="1">
      <c r="A328" s="2"/>
      <c r="B328" s="79" t="s">
        <v>626</v>
      </c>
      <c r="C328" s="80" t="s">
        <v>627</v>
      </c>
      <c r="D328" s="80" t="s">
        <v>628</v>
      </c>
      <c r="E328" s="80">
        <v>2</v>
      </c>
      <c r="F328" s="80">
        <v>11</v>
      </c>
      <c r="G328" s="80" t="s">
        <v>629</v>
      </c>
      <c r="H328" s="81" t="s">
        <v>64</v>
      </c>
      <c r="I328" s="82" t="s">
        <v>291</v>
      </c>
      <c r="J328" s="82"/>
      <c r="K328" s="82"/>
      <c r="L328" s="55">
        <v>285</v>
      </c>
      <c r="M328" s="86">
        <v>6</v>
      </c>
      <c r="N328" s="56">
        <f>IF('1'!$H$12="-",L328,IF('1'!$H$12="в кассу предприятия",L328,IF('1'!$H$12="ИП Водакова Т.Ю.",L328*1.075,"-")))</f>
        <v>285</v>
      </c>
      <c r="O328" s="56">
        <f>IF('1'!$H$12="-",L328,IF('1'!$H$12="в кассу предприятия",L328,IF('1'!$H$12="ИП Водакова Т.Ю.",L328*1.075,"-")))</f>
        <v>285</v>
      </c>
      <c r="P328" s="56">
        <v>0</v>
      </c>
      <c r="Q328" s="56">
        <v>0</v>
      </c>
      <c r="R328" s="52"/>
      <c r="S328" s="88" t="str">
        <f>IF('1'!$H$12="-","-      ₽",IF(R328&gt;=M328*20,P328*R328,(IF(R328&gt;=M328*10,P328*R328,IF(R328&gt;=M328*2,O328*R328,N328*R328)))))</f>
        <v>-      ₽</v>
      </c>
      <c r="T328" s="89" t="s">
        <v>43</v>
      </c>
      <c r="U328" s="89" t="s">
        <v>364</v>
      </c>
    </row>
    <row r="329" spans="1:21" s="54" customFormat="1">
      <c r="A329" s="2"/>
      <c r="B329" s="79" t="s">
        <v>1614</v>
      </c>
      <c r="C329" s="80" t="s">
        <v>627</v>
      </c>
      <c r="D329" s="80" t="s">
        <v>628</v>
      </c>
      <c r="E329" s="80">
        <v>2</v>
      </c>
      <c r="F329" s="80">
        <v>11</v>
      </c>
      <c r="G329" s="80" t="s">
        <v>631</v>
      </c>
      <c r="H329" s="81" t="s">
        <v>64</v>
      </c>
      <c r="I329" s="82" t="s">
        <v>291</v>
      </c>
      <c r="J329" s="82"/>
      <c r="K329" s="82"/>
      <c r="L329" s="55">
        <v>239</v>
      </c>
      <c r="M329" s="86">
        <v>6</v>
      </c>
      <c r="N329" s="56">
        <f>IF('1'!$H$12="-",L329*1.05,IF('1'!$H$12="в кассу предприятия",L329*1.05,IF('1'!$H$12="ИП Водакова Т.Ю.",L329*1.075*1.05,"-")))</f>
        <v>250.95000000000002</v>
      </c>
      <c r="O329" s="56">
        <f>IF('1'!$H$12="-",L329,IF('1'!$H$12="в кассу предприятия",L329,IF('1'!$H$12="ИП Водакова Т.Ю.",L329*1.075,"-")))</f>
        <v>239</v>
      </c>
      <c r="P329" s="56">
        <v>0</v>
      </c>
      <c r="Q329" s="56">
        <v>0</v>
      </c>
      <c r="R329" s="52"/>
      <c r="S329" s="88" t="str">
        <f>IF('1'!$H$12="-","-      ₽",IF(R329&gt;=M329*20,O329*R329,(IF(R329&gt;=M329*10,O329*R329,IF(R329&gt;=M329*2,O329*R329,N329*R329)))))</f>
        <v>-      ₽</v>
      </c>
      <c r="T329" s="89"/>
      <c r="U329" s="89" t="s">
        <v>364</v>
      </c>
    </row>
    <row r="330" spans="1:21" s="54" customFormat="1">
      <c r="A330" s="2"/>
      <c r="B330" s="79" t="s">
        <v>630</v>
      </c>
      <c r="C330" s="80" t="s">
        <v>627</v>
      </c>
      <c r="D330" s="80" t="s">
        <v>628</v>
      </c>
      <c r="E330" s="80">
        <v>2</v>
      </c>
      <c r="F330" s="80">
        <v>11</v>
      </c>
      <c r="G330" s="80" t="s">
        <v>631</v>
      </c>
      <c r="H330" s="81" t="s">
        <v>64</v>
      </c>
      <c r="I330" s="82"/>
      <c r="J330" s="82"/>
      <c r="K330" s="82"/>
      <c r="L330" s="55">
        <v>239</v>
      </c>
      <c r="M330" s="86">
        <v>6</v>
      </c>
      <c r="N330" s="56">
        <f>IF('1'!$H$12="-",L330*1.05,IF('1'!$H$12="в кассу предприятия",L330*1.05,IF('1'!$H$12="ИП Водакова Т.Ю.",L330*1.075*1.05,"-")))</f>
        <v>250.95000000000002</v>
      </c>
      <c r="O330" s="56">
        <f>IF('1'!$H$12="-",L330,IF('1'!$H$12="в кассу предприятия",L330,IF('1'!$H$12="ИП Водакова Т.Ю.",L330*1.075,"-")))</f>
        <v>239</v>
      </c>
      <c r="P330" s="56">
        <f>IF('1'!$H$12="-",L330*0.97,IF('1'!$H$12="в кассу предприятия",L330*0.97,IF('1'!$H$12="ИП Водакова Т.Ю.",L330*1.075*0.97,"-")))</f>
        <v>231.82999999999998</v>
      </c>
      <c r="Q330" s="56">
        <f>IF('1'!$H$12="-",L330*0.95,IF('1'!$H$12="в кассу предприятия",L330*0.95,IF('1'!$H$12="ИП Водакова Т.Ю.",L330*1.075*0.95,"-")))</f>
        <v>227.04999999999998</v>
      </c>
      <c r="R330" s="52"/>
      <c r="S330" s="88" t="str">
        <f>IF('1'!$H$12="-","-      ₽",IF(R330&gt;=M330*20,Q330*R330,(IF(R330&gt;=M330*10,P330*R330,IF(R330&gt;=M330*2,O330*R330,N330*R330)))))</f>
        <v>-      ₽</v>
      </c>
      <c r="T330" s="89"/>
      <c r="U330" s="89" t="s">
        <v>2393</v>
      </c>
    </row>
    <row r="331" spans="1:21" s="54" customFormat="1">
      <c r="A331" s="2"/>
      <c r="B331" s="79" t="s">
        <v>632</v>
      </c>
      <c r="C331" s="80" t="s">
        <v>633</v>
      </c>
      <c r="D331" s="80" t="s">
        <v>634</v>
      </c>
      <c r="E331" s="80">
        <v>2</v>
      </c>
      <c r="F331" s="80">
        <v>11</v>
      </c>
      <c r="G331" s="80" t="s">
        <v>635</v>
      </c>
      <c r="H331" s="81" t="s">
        <v>64</v>
      </c>
      <c r="I331" s="82"/>
      <c r="J331" s="82"/>
      <c r="K331" s="82"/>
      <c r="L331" s="55">
        <v>225</v>
      </c>
      <c r="M331" s="86">
        <v>6</v>
      </c>
      <c r="N331" s="56">
        <f>IF('1'!$H$12="-",L331*1.05,IF('1'!$H$12="в кассу предприятия",L331*1.05,IF('1'!$H$12="ИП Водакова Т.Ю.",L331*1.075*1.05,"-")))</f>
        <v>236.25</v>
      </c>
      <c r="O331" s="56">
        <f>IF('1'!$H$12="-",L331,IF('1'!$H$12="в кассу предприятия",L331,IF('1'!$H$12="ИП Водакова Т.Ю.",L331*1.075,"-")))</f>
        <v>225</v>
      </c>
      <c r="P331" s="56">
        <f>IF('1'!$H$12="-",L331*0.97,IF('1'!$H$12="в кассу предприятия",L331*0.97,IF('1'!$H$12="ИП Водакова Т.Ю.",L331*1.075*0.97,"-")))</f>
        <v>218.25</v>
      </c>
      <c r="Q331" s="56">
        <v>0</v>
      </c>
      <c r="R331" s="52"/>
      <c r="S331" s="88" t="str">
        <f>IF('1'!$H$12="-","-      ₽",IF(R331&gt;=M331*20,Q331*R331,(IF(R331&gt;=M331*10,P331*R331,IF(R331&gt;=M331*2,O331*R331,N331*R331)))))</f>
        <v>-      ₽</v>
      </c>
      <c r="T331" s="89"/>
      <c r="U331" s="89" t="s">
        <v>2392</v>
      </c>
    </row>
    <row r="332" spans="1:21" s="54" customFormat="1">
      <c r="A332" s="2"/>
      <c r="B332" s="79" t="s">
        <v>636</v>
      </c>
      <c r="C332" s="80" t="s">
        <v>637</v>
      </c>
      <c r="D332" s="80" t="s">
        <v>638</v>
      </c>
      <c r="E332" s="80">
        <v>2</v>
      </c>
      <c r="F332" s="80">
        <v>11</v>
      </c>
      <c r="G332" s="80"/>
      <c r="H332" s="81" t="s">
        <v>64</v>
      </c>
      <c r="I332" s="82" t="s">
        <v>291</v>
      </c>
      <c r="J332" s="82"/>
      <c r="K332" s="82"/>
      <c r="L332" s="55">
        <v>221</v>
      </c>
      <c r="M332" s="86">
        <v>6</v>
      </c>
      <c r="N332" s="56">
        <f>IF('1'!$H$12="-",L332*1.05,IF('1'!$H$12="в кассу предприятия",L332*1.05,IF('1'!$H$12="ИП Водакова Т.Ю.",L332*1.075*1.05,"-")))</f>
        <v>232.05</v>
      </c>
      <c r="O332" s="56">
        <f>IF('1'!$H$12="-",L332,IF('1'!$H$12="в кассу предприятия",L332,IF('1'!$H$12="ИП Водакова Т.Ю.",L332*1.075,"-")))</f>
        <v>221</v>
      </c>
      <c r="P332" s="56">
        <f>IF('1'!$H$12="-",L332*0.97,IF('1'!$H$12="в кассу предприятия",L332*0.97,IF('1'!$H$12="ИП Водакова Т.Ю.",L332*1.075*0.97,"-")))</f>
        <v>214.37</v>
      </c>
      <c r="Q332" s="56">
        <f>IF('1'!$H$12="-",L332*0.95,IF('1'!$H$12="в кассу предприятия",L332*0.95,IF('1'!$H$12="ИП Водакова Т.Ю.",L332*1.075*0.95,"-")))</f>
        <v>209.95</v>
      </c>
      <c r="R332" s="52"/>
      <c r="S332" s="88" t="str">
        <f>IF('1'!$H$12="-","-      ₽",IF(R332&gt;=M332*20,Q332*R332,(IF(R332&gt;=M332*10,P332*R332,IF(R332&gt;=M332*2,O332*R332,N332*R332)))))</f>
        <v>-      ₽</v>
      </c>
      <c r="T332" s="89"/>
      <c r="U332" s="89" t="s">
        <v>2393</v>
      </c>
    </row>
    <row r="333" spans="1:21" s="54" customFormat="1" hidden="1">
      <c r="A333" s="2"/>
      <c r="B333" s="97" t="s">
        <v>1108</v>
      </c>
      <c r="C333" s="98" t="s">
        <v>637</v>
      </c>
      <c r="D333" s="98" t="s">
        <v>638</v>
      </c>
      <c r="E333" s="80">
        <v>2</v>
      </c>
      <c r="F333" s="80">
        <v>11</v>
      </c>
      <c r="G333" s="98"/>
      <c r="H333" s="99" t="s">
        <v>64</v>
      </c>
      <c r="I333" s="100"/>
      <c r="J333" s="100"/>
      <c r="K333" s="100"/>
      <c r="L333" s="55">
        <v>221</v>
      </c>
      <c r="M333" s="101">
        <v>6</v>
      </c>
      <c r="N333" s="102">
        <f>IF('1'!$H$12="-",L333*1.05,IF('1'!$H$12="в кассу предприятия",L333*1.05,IF('1'!$H$12="ИП Водакова Т.Ю.",L333*1.075*1.05,"-")))</f>
        <v>232.05</v>
      </c>
      <c r="O333" s="102">
        <f>IF('1'!$H$12="-",L333,IF('1'!$H$12="в кассу предприятия",L333,IF('1'!$H$12="ИП Водакова Т.Ю.",L333*1.075,"-")))</f>
        <v>221</v>
      </c>
      <c r="P333" s="102">
        <v>0</v>
      </c>
      <c r="Q333" s="102">
        <v>0</v>
      </c>
      <c r="R333" s="103"/>
      <c r="S333" s="104" t="str">
        <f>IF('1'!$H$12="-","-      ₽",IF(R333&gt;=M333*20,Q333*R333,(IF(R333&gt;=M333*10,P333*R333,IF(R333&gt;=M333*2,O333*R333,N333*R333)))))</f>
        <v>-      ₽</v>
      </c>
      <c r="T333" s="89"/>
      <c r="U333" s="89" t="s">
        <v>364</v>
      </c>
    </row>
    <row r="334" spans="1:21" s="54" customFormat="1">
      <c r="A334" s="2"/>
      <c r="B334" s="79" t="s">
        <v>639</v>
      </c>
      <c r="C334" s="80" t="s">
        <v>640</v>
      </c>
      <c r="D334" s="80" t="s">
        <v>641</v>
      </c>
      <c r="E334" s="80">
        <v>2</v>
      </c>
      <c r="F334" s="80">
        <v>6</v>
      </c>
      <c r="G334" s="80"/>
      <c r="H334" s="81" t="s">
        <v>85</v>
      </c>
      <c r="I334" s="82"/>
      <c r="J334" s="82"/>
      <c r="K334" s="82"/>
      <c r="L334" s="55">
        <v>309</v>
      </c>
      <c r="M334" s="86">
        <v>6</v>
      </c>
      <c r="N334" s="56">
        <f>IF('1'!$H$12="-",L334,IF('1'!$H$12="в кассу предприятия",L334,IF('1'!$H$12="ИП Водакова Т.Ю.",L334*1.075,"-")))</f>
        <v>309</v>
      </c>
      <c r="O334" s="56">
        <f>IF('1'!$H$12="-",L334,IF('1'!$H$12="в кассу предприятия",L334,IF('1'!$H$12="ИП Водакова Т.Ю.",L334*1.075,"-")))</f>
        <v>309</v>
      </c>
      <c r="P334" s="56">
        <v>0</v>
      </c>
      <c r="Q334" s="56">
        <v>0</v>
      </c>
      <c r="R334" s="52"/>
      <c r="S334" s="88" t="str">
        <f>IF('1'!$H$12="-","-      ₽",IF(R334&gt;=M334*20,O334*R334,(IF(R334&gt;=M334*10,O334*R334,IF(R334&gt;=M334*2,O334*R334,N334*R334)))))</f>
        <v>-      ₽</v>
      </c>
      <c r="T334" s="89" t="s">
        <v>43</v>
      </c>
      <c r="U334" s="89" t="s">
        <v>364</v>
      </c>
    </row>
    <row r="335" spans="1:21" s="54" customFormat="1">
      <c r="A335" s="2"/>
      <c r="B335" s="79" t="s">
        <v>1615</v>
      </c>
      <c r="C335" s="80" t="s">
        <v>643</v>
      </c>
      <c r="D335" s="80" t="s">
        <v>205</v>
      </c>
      <c r="E335" s="80">
        <v>2</v>
      </c>
      <c r="F335" s="80">
        <v>7</v>
      </c>
      <c r="G335" s="80" t="s">
        <v>644</v>
      </c>
      <c r="H335" s="81" t="s">
        <v>496</v>
      </c>
      <c r="I335" s="82" t="s">
        <v>368</v>
      </c>
      <c r="J335" s="82"/>
      <c r="K335" s="82"/>
      <c r="L335" s="55">
        <v>788</v>
      </c>
      <c r="M335" s="86">
        <v>6</v>
      </c>
      <c r="N335" s="56">
        <f>IF('1'!$H$12="-",L335*1.05,IF('1'!$H$12="в кассу предприятия",L335*1.05,IF('1'!$H$12="ИП Водакова Т.Ю.",L335*1.075*1.05,"-")))</f>
        <v>827.40000000000009</v>
      </c>
      <c r="O335" s="56">
        <f>IF('1'!$H$12="-",L335,IF('1'!$H$12="в кассу предприятия",L335,IF('1'!$H$12="ИП Водакова Т.Ю.",L335*1.075,"-")))</f>
        <v>788</v>
      </c>
      <c r="P335" s="56">
        <v>0</v>
      </c>
      <c r="Q335" s="56">
        <v>0</v>
      </c>
      <c r="R335" s="52"/>
      <c r="S335" s="88" t="str">
        <f>IF('1'!$H$12="-","-      ₽",IF(R335&gt;=M335*20,O335*R335,(IF(R335&gt;=M335*10,O335*R335,IF(R335&gt;=M335*2,O335*R335,N335*R335)))))</f>
        <v>-      ₽</v>
      </c>
      <c r="T335" s="89"/>
      <c r="U335" s="89" t="s">
        <v>364</v>
      </c>
    </row>
    <row r="336" spans="1:21" s="54" customFormat="1">
      <c r="A336" s="2"/>
      <c r="B336" s="79" t="s">
        <v>642</v>
      </c>
      <c r="C336" s="80" t="s">
        <v>643</v>
      </c>
      <c r="D336" s="80" t="s">
        <v>205</v>
      </c>
      <c r="E336" s="80">
        <v>2</v>
      </c>
      <c r="F336" s="80">
        <v>11</v>
      </c>
      <c r="G336" s="80" t="s">
        <v>644</v>
      </c>
      <c r="H336" s="81" t="s">
        <v>64</v>
      </c>
      <c r="I336" s="82" t="s">
        <v>291</v>
      </c>
      <c r="J336" s="82"/>
      <c r="K336" s="82"/>
      <c r="L336" s="55">
        <v>285</v>
      </c>
      <c r="M336" s="86">
        <v>6</v>
      </c>
      <c r="N336" s="56">
        <f>IF('1'!$H$12="-",L336*1.05,IF('1'!$H$12="в кассу предприятия",L336*1.05,IF('1'!$H$12="ИП Водакова Т.Ю.",L336*1.075*1.05,"-")))</f>
        <v>299.25</v>
      </c>
      <c r="O336" s="56">
        <f>IF('1'!$H$12="-",L336,IF('1'!$H$12="в кассу предприятия",L336,IF('1'!$H$12="ИП Водакова Т.Ю.",L336*1.075,"-")))</f>
        <v>285</v>
      </c>
      <c r="P336" s="56">
        <v>0</v>
      </c>
      <c r="Q336" s="56">
        <v>0</v>
      </c>
      <c r="R336" s="52"/>
      <c r="S336" s="88" t="str">
        <f>IF('1'!$H$12="-","-      ₽",IF(R336&gt;=M336*20,O336*R336,(IF(R336&gt;=M336*10,O336*R336,IF(R336&gt;=M336*2,O336*R336,N336*R336)))))</f>
        <v>-      ₽</v>
      </c>
      <c r="T336" s="89"/>
      <c r="U336" s="89" t="s">
        <v>364</v>
      </c>
    </row>
    <row r="337" spans="1:21" s="54" customFormat="1">
      <c r="A337" s="2"/>
      <c r="B337" s="79" t="s">
        <v>1109</v>
      </c>
      <c r="C337" s="80" t="s">
        <v>643</v>
      </c>
      <c r="D337" s="80" t="s">
        <v>205</v>
      </c>
      <c r="E337" s="80">
        <v>2</v>
      </c>
      <c r="F337" s="80">
        <v>8</v>
      </c>
      <c r="G337" s="80"/>
      <c r="H337" s="81" t="s">
        <v>281</v>
      </c>
      <c r="I337" s="82"/>
      <c r="J337" s="82"/>
      <c r="K337" s="82"/>
      <c r="L337" s="55">
        <v>212</v>
      </c>
      <c r="M337" s="86">
        <v>6</v>
      </c>
      <c r="N337" s="56">
        <f>IF('1'!$H$12="-",L337*1.05,IF('1'!$H$12="в кассу предприятия",L337*1.05,IF('1'!$H$12="ИП Водакова Т.Ю.",L337*1.075*1.05,"-")))</f>
        <v>222.60000000000002</v>
      </c>
      <c r="O337" s="56">
        <f>IF('1'!$H$12="-",L337,IF('1'!$H$12="в кассу предприятия",L337,IF('1'!$H$12="ИП Водакова Т.Ю.",L337*1.075,"-")))</f>
        <v>212</v>
      </c>
      <c r="P337" s="56">
        <f>IF('1'!$H$12="-",L337*0.97,IF('1'!$H$12="в кассу предприятия",L337*0.97,IF('1'!$H$12="ИП Водакова Т.Ю.",L337*1.075*0.97,"-")))</f>
        <v>205.64</v>
      </c>
      <c r="Q337" s="56">
        <f>IF('1'!$H$12="-",L337*0.95,IF('1'!$H$12="в кассу предприятия",L337*0.95,IF('1'!$H$12="ИП Водакова Т.Ю.",L337*1.075*0.95,"-")))</f>
        <v>201.39999999999998</v>
      </c>
      <c r="R337" s="52"/>
      <c r="S337" s="88" t="str">
        <f>IF('1'!$H$12="-","-      ₽",IF(R337&gt;=M337*20,Q337*R337,(IF(R337&gt;=M337*10,P337*R337,IF(R337&gt;=M337*2,O337*R337,N337*R337)))))</f>
        <v>-      ₽</v>
      </c>
      <c r="T337" s="89"/>
      <c r="U337" s="89" t="s">
        <v>2393</v>
      </c>
    </row>
    <row r="338" spans="1:21" s="54" customFormat="1">
      <c r="A338" s="2"/>
      <c r="B338" s="79" t="s">
        <v>645</v>
      </c>
      <c r="C338" s="80" t="s">
        <v>643</v>
      </c>
      <c r="D338" s="80" t="s">
        <v>205</v>
      </c>
      <c r="E338" s="80">
        <v>2</v>
      </c>
      <c r="F338" s="80">
        <v>11</v>
      </c>
      <c r="G338" s="80"/>
      <c r="H338" s="81" t="s">
        <v>64</v>
      </c>
      <c r="I338" s="82" t="s">
        <v>291</v>
      </c>
      <c r="J338" s="82"/>
      <c r="K338" s="82"/>
      <c r="L338" s="55">
        <v>212</v>
      </c>
      <c r="M338" s="86">
        <v>6</v>
      </c>
      <c r="N338" s="56">
        <f>IF('1'!$H$12="-",L338*1.05,IF('1'!$H$12="в кассу предприятия",L338*1.05,IF('1'!$H$12="ИП Водакова Т.Ю.",L338*1.075*1.05,"-")))</f>
        <v>222.60000000000002</v>
      </c>
      <c r="O338" s="56">
        <f>IF('1'!$H$12="-",L338,IF('1'!$H$12="в кассу предприятия",L338,IF('1'!$H$12="ИП Водакова Т.Ю.",L338*1.075,"-")))</f>
        <v>212</v>
      </c>
      <c r="P338" s="56">
        <f>IF('1'!$H$12="-",L338*0.97,IF('1'!$H$12="в кассу предприятия",L338*0.97,IF('1'!$H$12="ИП Водакова Т.Ю.",L338*1.075*0.97,"-")))</f>
        <v>205.64</v>
      </c>
      <c r="Q338" s="56">
        <f>IF('1'!$H$12="-",L338*0.95,IF('1'!$H$12="в кассу предприятия",L338*0.95,IF('1'!$H$12="ИП Водакова Т.Ю.",L338*1.075*0.95,"-")))</f>
        <v>201.39999999999998</v>
      </c>
      <c r="R338" s="52"/>
      <c r="S338" s="88" t="str">
        <f>IF('1'!$H$12="-","-      ₽",IF(R338&gt;=M338*20,Q338*R338,(IF(R338&gt;=M338*10,P338*R338,IF(R338&gt;=M338*2,O338*R338,N338*R338)))))</f>
        <v>-      ₽</v>
      </c>
      <c r="T338" s="89"/>
      <c r="U338" s="89" t="s">
        <v>2393</v>
      </c>
    </row>
    <row r="339" spans="1:21" s="54" customFormat="1">
      <c r="A339" s="2"/>
      <c r="B339" s="79" t="s">
        <v>646</v>
      </c>
      <c r="C339" s="80" t="s">
        <v>647</v>
      </c>
      <c r="D339" s="80" t="s">
        <v>648</v>
      </c>
      <c r="E339" s="80">
        <v>2</v>
      </c>
      <c r="F339" s="80">
        <v>8</v>
      </c>
      <c r="G339" s="80"/>
      <c r="H339" s="81" t="s">
        <v>281</v>
      </c>
      <c r="I339" s="82" t="s">
        <v>291</v>
      </c>
      <c r="J339" s="82"/>
      <c r="K339" s="82"/>
      <c r="L339" s="55">
        <v>224</v>
      </c>
      <c r="M339" s="86">
        <v>6</v>
      </c>
      <c r="N339" s="56">
        <f>IF('1'!$H$12="-",L339,IF('1'!$H$12="в кассу предприятия",L339,IF('1'!$H$12="ИП Водакова Т.Ю.",L339*1.075,"-")))</f>
        <v>224</v>
      </c>
      <c r="O339" s="56">
        <f>IF('1'!$H$12="-",L339,IF('1'!$H$12="в кассу предприятия",L339,IF('1'!$H$12="ИП Водакова Т.Ю.",L339*1.075,"-")))</f>
        <v>224</v>
      </c>
      <c r="P339" s="56">
        <f>IF('1'!$H$12="-",L339*0.97,IF('1'!$H$12="в кассу предприятия",L339*0.97,IF('1'!$H$12="ИП Водакова Т.Ю.",L339*1.075*0.97,"-")))</f>
        <v>217.28</v>
      </c>
      <c r="Q339" s="56">
        <f>IF('1'!$H$12="-",L339*0.95,IF('1'!$H$12="в кассу предприятия",L339*0.95,IF('1'!$H$12="ИП Водакова Т.Ю.",L339*1.075*0.95,"-")))</f>
        <v>212.79999999999998</v>
      </c>
      <c r="R339" s="52"/>
      <c r="S339" s="88" t="str">
        <f>IF('1'!$H$12="-","-      ₽",IF(R339&gt;=M339*20,Q339*R339,(IF(R339&gt;=M339*10,P339*R339,IF(R339&gt;=M339*2,O339*R339,N339*R339)))))</f>
        <v>-      ₽</v>
      </c>
      <c r="T339" s="89" t="s">
        <v>2399</v>
      </c>
      <c r="U339" s="89" t="s">
        <v>2393</v>
      </c>
    </row>
    <row r="340" spans="1:21" s="54" customFormat="1">
      <c r="A340" s="2"/>
      <c r="B340" s="79" t="s">
        <v>1110</v>
      </c>
      <c r="C340" s="80" t="s">
        <v>647</v>
      </c>
      <c r="D340" s="80" t="s">
        <v>648</v>
      </c>
      <c r="E340" s="80">
        <v>2</v>
      </c>
      <c r="F340" s="80">
        <v>11</v>
      </c>
      <c r="G340" s="80"/>
      <c r="H340" s="81" t="s">
        <v>64</v>
      </c>
      <c r="I340" s="82" t="s">
        <v>380</v>
      </c>
      <c r="J340" s="82"/>
      <c r="K340" s="82"/>
      <c r="L340" s="55">
        <v>203</v>
      </c>
      <c r="M340" s="86">
        <v>6</v>
      </c>
      <c r="N340" s="56">
        <f>IF('1'!$H$12="-",L340*1.05,IF('1'!$H$12="в кассу предприятия",L340*1.05,IF('1'!$H$12="ИП Водакова Т.Ю.",L340*1.075*1.05,"-")))</f>
        <v>213.15</v>
      </c>
      <c r="O340" s="56">
        <f>IF('1'!$H$12="-",L340,IF('1'!$H$12="в кассу предприятия",L340,IF('1'!$H$12="ИП Водакова Т.Ю.",L340*1.075,"-")))</f>
        <v>203</v>
      </c>
      <c r="P340" s="56">
        <v>0</v>
      </c>
      <c r="Q340" s="56">
        <v>0</v>
      </c>
      <c r="R340" s="52"/>
      <c r="S340" s="88" t="str">
        <f>IF('1'!$H$12="-","-      ₽",IF(R340&gt;=M340*20,O340*R340,(IF(R340&gt;=M340*10,O340*R340,IF(R340&gt;=M340*2,O340*R340,N340*R340)))))</f>
        <v>-      ₽</v>
      </c>
      <c r="T340" s="89"/>
      <c r="U340" s="89" t="s">
        <v>364</v>
      </c>
    </row>
    <row r="341" spans="1:21" s="54" customFormat="1">
      <c r="A341" s="2"/>
      <c r="B341" s="79" t="s">
        <v>649</v>
      </c>
      <c r="C341" s="80" t="s">
        <v>647</v>
      </c>
      <c r="D341" s="80" t="s">
        <v>648</v>
      </c>
      <c r="E341" s="80">
        <v>2</v>
      </c>
      <c r="F341" s="80">
        <v>11</v>
      </c>
      <c r="G341" s="80"/>
      <c r="H341" s="81" t="s">
        <v>64</v>
      </c>
      <c r="I341" s="82" t="s">
        <v>291</v>
      </c>
      <c r="J341" s="82"/>
      <c r="K341" s="82"/>
      <c r="L341" s="55">
        <v>223</v>
      </c>
      <c r="M341" s="86">
        <v>6</v>
      </c>
      <c r="N341" s="56">
        <f>IF('1'!$H$12="-",L341,IF('1'!$H$12="в кассу предприятия",L341,IF('1'!$H$12="ИП Водакова Т.Ю.",L341*1.075,"-")))</f>
        <v>223</v>
      </c>
      <c r="O341" s="56">
        <f>IF('1'!$H$12="-",L341,IF('1'!$H$12="в кассу предприятия",L341,IF('1'!$H$12="ИП Водакова Т.Ю.",L341*1.075,"-")))</f>
        <v>223</v>
      </c>
      <c r="P341" s="56">
        <f>IF('1'!$H$12="-",L341*0.97,IF('1'!$H$12="в кассу предприятия",L341*0.97,IF('1'!$H$12="ИП Водакова Т.Ю.",L341*1.075*0.97,"-")))</f>
        <v>216.31</v>
      </c>
      <c r="Q341" s="56">
        <f>IF('1'!$H$12="-",L341*0.95,IF('1'!$H$12="в кассу предприятия",L341*0.95,IF('1'!$H$12="ИП Водакова Т.Ю.",L341*1.075*0.95,"-")))</f>
        <v>211.85</v>
      </c>
      <c r="R341" s="52"/>
      <c r="S341" s="88" t="str">
        <f>IF('1'!$H$12="-","-      ₽",IF(R341&gt;=M341*20,Q341*R341,(IF(R341&gt;=M341*10,P341*R341,IF(R341&gt;=M341*2,O341*R341,N341*R341)))))</f>
        <v>-      ₽</v>
      </c>
      <c r="T341" s="89" t="s">
        <v>2399</v>
      </c>
      <c r="U341" s="89" t="s">
        <v>2393</v>
      </c>
    </row>
    <row r="342" spans="1:21" s="54" customFormat="1">
      <c r="A342" s="2"/>
      <c r="B342" s="79" t="s">
        <v>1616</v>
      </c>
      <c r="C342" s="80" t="s">
        <v>647</v>
      </c>
      <c r="D342" s="80" t="s">
        <v>648</v>
      </c>
      <c r="E342" s="80">
        <v>2</v>
      </c>
      <c r="F342" s="80">
        <v>24</v>
      </c>
      <c r="G342" s="80"/>
      <c r="H342" s="81" t="s">
        <v>362</v>
      </c>
      <c r="I342" s="82"/>
      <c r="J342" s="82"/>
      <c r="K342" s="82"/>
      <c r="L342" s="55">
        <v>601</v>
      </c>
      <c r="M342" s="86">
        <v>5</v>
      </c>
      <c r="N342" s="56">
        <f>IF('1'!$H$12="-",L342,IF('1'!$H$12="в кассу предприятия",L342,IF('1'!$H$12="ИП Водакова Т.Ю.",L342*1.075,"-")))</f>
        <v>601</v>
      </c>
      <c r="O342" s="56">
        <f>IF('1'!$H$12="-",L342,IF('1'!$H$12="в кассу предприятия",L342,IF('1'!$H$12="ИП Водакова Т.Ю.",L342*1.075,"-")))</f>
        <v>601</v>
      </c>
      <c r="P342" s="56">
        <f>IF('1'!$H$12="-",L342*0.97,IF('1'!$H$12="в кассу предприятия",L342*0.97,IF('1'!$H$12="ИП Водакова Т.Ю.",L342*1.075*0.97,"-")))</f>
        <v>582.97</v>
      </c>
      <c r="Q342" s="56">
        <v>0</v>
      </c>
      <c r="R342" s="52"/>
      <c r="S342" s="88" t="str">
        <f>IF('1'!$H$12="-","-      ₽",IF(R342&gt;=M342*20,P342*R342,(IF(R342&gt;=M342*10,P342*R342,IF(R342&gt;=M342*2,O342*R342,N342*R342)))))</f>
        <v>-      ₽</v>
      </c>
      <c r="T342" s="89" t="s">
        <v>2399</v>
      </c>
      <c r="U342" s="89" t="s">
        <v>2392</v>
      </c>
    </row>
    <row r="343" spans="1:21" s="54" customFormat="1">
      <c r="A343" s="2"/>
      <c r="B343" s="79" t="s">
        <v>1111</v>
      </c>
      <c r="C343" s="80" t="s">
        <v>650</v>
      </c>
      <c r="D343" s="80" t="s">
        <v>651</v>
      </c>
      <c r="E343" s="80">
        <v>2</v>
      </c>
      <c r="F343" s="80">
        <v>6</v>
      </c>
      <c r="G343" s="80" t="s">
        <v>652</v>
      </c>
      <c r="H343" s="81" t="s">
        <v>85</v>
      </c>
      <c r="I343" s="82"/>
      <c r="J343" s="82"/>
      <c r="K343" s="82"/>
      <c r="L343" s="55">
        <v>208</v>
      </c>
      <c r="M343" s="86">
        <v>6</v>
      </c>
      <c r="N343" s="56">
        <f>IF('1'!$H$12="-",L343*1.05,IF('1'!$H$12="в кассу предприятия",L343*1.05,IF('1'!$H$12="ИП Водакова Т.Ю.",L343*1.075*1.05,"-")))</f>
        <v>218.4</v>
      </c>
      <c r="O343" s="56">
        <f>IF('1'!$H$12="-",L343,IF('1'!$H$12="в кассу предприятия",L343,IF('1'!$H$12="ИП Водакова Т.Ю.",L343*1.075,"-")))</f>
        <v>208</v>
      </c>
      <c r="P343" s="56">
        <f>IF('1'!$H$12="-",L343*0.97,IF('1'!$H$12="в кассу предприятия",L343*0.97,IF('1'!$H$12="ИП Водакова Т.Ю.",L343*1.075*0.97,"-")))</f>
        <v>201.76</v>
      </c>
      <c r="Q343" s="56">
        <v>0</v>
      </c>
      <c r="R343" s="52"/>
      <c r="S343" s="88" t="str">
        <f>IF('1'!$H$12="-","-      ₽",IF(R343&gt;=M343*20,P343*R343,(IF(R343&gt;=M343*10,P343*R343,IF(R343&gt;=M343*2,O343*R343,N343*R343)))))</f>
        <v>-      ₽</v>
      </c>
      <c r="T343" s="89"/>
      <c r="U343" s="89" t="s">
        <v>2392</v>
      </c>
    </row>
    <row r="344" spans="1:21" s="54" customFormat="1">
      <c r="A344" s="2"/>
      <c r="B344" s="79" t="s">
        <v>1112</v>
      </c>
      <c r="C344" s="80" t="s">
        <v>650</v>
      </c>
      <c r="D344" s="80" t="s">
        <v>651</v>
      </c>
      <c r="E344" s="80">
        <v>2</v>
      </c>
      <c r="F344" s="80">
        <v>6</v>
      </c>
      <c r="G344" s="80" t="s">
        <v>654</v>
      </c>
      <c r="H344" s="81" t="s">
        <v>85</v>
      </c>
      <c r="I344" s="82"/>
      <c r="J344" s="82"/>
      <c r="K344" s="82"/>
      <c r="L344" s="55">
        <v>208</v>
      </c>
      <c r="M344" s="86">
        <v>6</v>
      </c>
      <c r="N344" s="56">
        <f>IF('1'!$H$12="-",L344*1.05,IF('1'!$H$12="в кассу предприятия",L344*1.05,IF('1'!$H$12="ИП Водакова Т.Ю.",L344*1.075*1.05,"-")))</f>
        <v>218.4</v>
      </c>
      <c r="O344" s="56">
        <f>IF('1'!$H$12="-",L344,IF('1'!$H$12="в кассу предприятия",L344,IF('1'!$H$12="ИП Водакова Т.Ю.",L344*1.075,"-")))</f>
        <v>208</v>
      </c>
      <c r="P344" s="56">
        <f>IF('1'!$H$12="-",L344*0.97,IF('1'!$H$12="в кассу предприятия",L344*0.97,IF('1'!$H$12="ИП Водакова Т.Ю.",L344*1.075*0.97,"-")))</f>
        <v>201.76</v>
      </c>
      <c r="Q344" s="56">
        <v>0</v>
      </c>
      <c r="R344" s="52"/>
      <c r="S344" s="88" t="str">
        <f>IF('1'!$H$12="-","-      ₽",IF(R344&gt;=M344*20,P344*R344,(IF(R344&gt;=M344*10,P344*R344,IF(R344&gt;=M344*2,O344*R344,N344*R344)))))</f>
        <v>-      ₽</v>
      </c>
      <c r="T344" s="89"/>
      <c r="U344" s="89" t="s">
        <v>2392</v>
      </c>
    </row>
    <row r="345" spans="1:21" s="54" customFormat="1">
      <c r="A345" s="2"/>
      <c r="B345" s="79" t="s">
        <v>653</v>
      </c>
      <c r="C345" s="80" t="s">
        <v>650</v>
      </c>
      <c r="D345" s="80" t="s">
        <v>651</v>
      </c>
      <c r="E345" s="80">
        <v>2</v>
      </c>
      <c r="F345" s="80">
        <v>11</v>
      </c>
      <c r="G345" s="80" t="s">
        <v>654</v>
      </c>
      <c r="H345" s="81" t="s">
        <v>64</v>
      </c>
      <c r="I345" s="82"/>
      <c r="J345" s="82"/>
      <c r="K345" s="82"/>
      <c r="L345" s="55">
        <v>208</v>
      </c>
      <c r="M345" s="86">
        <v>6</v>
      </c>
      <c r="N345" s="56">
        <f>IF('1'!$H$12="-",L345*1.05,IF('1'!$H$12="в кассу предприятия",L345*1.05,IF('1'!$H$12="ИП Водакова Т.Ю.",L345*1.075*1.05,"-")))</f>
        <v>218.4</v>
      </c>
      <c r="O345" s="56">
        <f>IF('1'!$H$12="-",L345,IF('1'!$H$12="в кассу предприятия",L345,IF('1'!$H$12="ИП Водакова Т.Ю.",L345*1.075,"-")))</f>
        <v>208</v>
      </c>
      <c r="P345" s="56">
        <f>IF('1'!$H$12="-",L345*0.97,IF('1'!$H$12="в кассу предприятия",L345*0.97,IF('1'!$H$12="ИП Водакова Т.Ю.",L345*1.075*0.97,"-")))</f>
        <v>201.76</v>
      </c>
      <c r="Q345" s="56">
        <f>IF('1'!$H$12="-",L345*0.95,IF('1'!$H$12="в кассу предприятия",L345*0.95,IF('1'!$H$12="ИП Водакова Т.Ю.",L345*1.075*0.95,"-")))</f>
        <v>197.6</v>
      </c>
      <c r="R345" s="52"/>
      <c r="S345" s="88" t="str">
        <f>IF('1'!$H$12="-","-      ₽",IF(R345&gt;=M345*20,Q345*R345,(IF(R345&gt;=M345*10,P345*R345,IF(R345&gt;=M345*2,O345*R345,N345*R345)))))</f>
        <v>-      ₽</v>
      </c>
      <c r="T345" s="89"/>
      <c r="U345" s="89" t="s">
        <v>2393</v>
      </c>
    </row>
    <row r="346" spans="1:21" s="54" customFormat="1">
      <c r="A346" s="2"/>
      <c r="B346" s="79" t="s">
        <v>1617</v>
      </c>
      <c r="C346" s="80" t="s">
        <v>650</v>
      </c>
      <c r="D346" s="80" t="s">
        <v>651</v>
      </c>
      <c r="E346" s="80">
        <v>2</v>
      </c>
      <c r="F346" s="80">
        <v>11</v>
      </c>
      <c r="G346" s="80" t="s">
        <v>2138</v>
      </c>
      <c r="H346" s="81" t="s">
        <v>64</v>
      </c>
      <c r="I346" s="82" t="s">
        <v>380</v>
      </c>
      <c r="J346" s="82"/>
      <c r="K346" s="82"/>
      <c r="L346" s="55">
        <v>231</v>
      </c>
      <c r="M346" s="86">
        <v>6</v>
      </c>
      <c r="N346" s="56">
        <f>IF('1'!$H$12="-",L346,IF('1'!$H$12="в кассу предприятия",L346,IF('1'!$H$12="ИП Водакова Т.Ю.",L346*1.075,"-")))</f>
        <v>231</v>
      </c>
      <c r="O346" s="56">
        <f>IF('1'!$H$12="-",L346,IF('1'!$H$12="в кассу предприятия",L346,IF('1'!$H$12="ИП Водакова Т.Ю.",L346*1.075,"-")))</f>
        <v>231</v>
      </c>
      <c r="P346" s="56">
        <v>0</v>
      </c>
      <c r="Q346" s="56">
        <v>0</v>
      </c>
      <c r="R346" s="52"/>
      <c r="S346" s="88" t="str">
        <f>IF('1'!$H$12="-","-      ₽",IF(R346&gt;=M346*20,Q346*R346,(IF(R346&gt;=M346*10,P346*R346,IF(R346&gt;=M346*2,O346*R346,N346*R346)))))</f>
        <v>-      ₽</v>
      </c>
      <c r="T346" s="89" t="s">
        <v>43</v>
      </c>
      <c r="U346" s="89" t="s">
        <v>364</v>
      </c>
    </row>
    <row r="347" spans="1:21" s="54" customFormat="1">
      <c r="A347" s="2"/>
      <c r="B347" s="79" t="s">
        <v>1113</v>
      </c>
      <c r="C347" s="80" t="s">
        <v>656</v>
      </c>
      <c r="D347" s="80" t="s">
        <v>657</v>
      </c>
      <c r="E347" s="80">
        <v>2</v>
      </c>
      <c r="F347" s="80">
        <v>6</v>
      </c>
      <c r="G347" s="80" t="s">
        <v>658</v>
      </c>
      <c r="H347" s="81" t="s">
        <v>85</v>
      </c>
      <c r="I347" s="82"/>
      <c r="J347" s="82"/>
      <c r="K347" s="82"/>
      <c r="L347" s="55">
        <v>230</v>
      </c>
      <c r="M347" s="86">
        <v>6</v>
      </c>
      <c r="N347" s="56">
        <f>IF('1'!$H$12="-",L347*1.05,IF('1'!$H$12="в кассу предприятия",L347*1.05,IF('1'!$H$12="ИП Водакова Т.Ю.",L347*1.075*1.05,"-")))</f>
        <v>241.5</v>
      </c>
      <c r="O347" s="56">
        <f>IF('1'!$H$12="-",L347,IF('1'!$H$12="в кассу предприятия",L347,IF('1'!$H$12="ИП Водакова Т.Ю.",L347*1.075,"-")))</f>
        <v>230</v>
      </c>
      <c r="P347" s="56">
        <f>IF('1'!$H$12="-",L347*0.97,IF('1'!$H$12="в кассу предприятия",L347*0.97,IF('1'!$H$12="ИП Водакова Т.Ю.",L347*1.075*0.97,"-")))</f>
        <v>223.1</v>
      </c>
      <c r="Q347" s="56">
        <v>0</v>
      </c>
      <c r="R347" s="52"/>
      <c r="S347" s="88" t="str">
        <f>IF('1'!$H$12="-","-      ₽",IF(R347&gt;=M347*20,P347*R347,(IF(R347&gt;=M347*10,P347*R347,IF(R347&gt;=M347*2,O347*R347,N347*R347)))))</f>
        <v>-      ₽</v>
      </c>
      <c r="T347" s="89"/>
      <c r="U347" s="89" t="s">
        <v>2392</v>
      </c>
    </row>
    <row r="348" spans="1:21" s="54" customFormat="1">
      <c r="A348" s="2"/>
      <c r="B348" s="79" t="s">
        <v>655</v>
      </c>
      <c r="C348" s="80" t="s">
        <v>656</v>
      </c>
      <c r="D348" s="80" t="s">
        <v>657</v>
      </c>
      <c r="E348" s="80">
        <v>2</v>
      </c>
      <c r="F348" s="80">
        <v>11</v>
      </c>
      <c r="G348" s="80" t="s">
        <v>658</v>
      </c>
      <c r="H348" s="81" t="s">
        <v>64</v>
      </c>
      <c r="I348" s="82" t="s">
        <v>291</v>
      </c>
      <c r="J348" s="82"/>
      <c r="K348" s="82"/>
      <c r="L348" s="55">
        <v>257</v>
      </c>
      <c r="M348" s="86">
        <v>6</v>
      </c>
      <c r="N348" s="56">
        <f>IF('1'!$H$12="-",L348*1.05,IF('1'!$H$12="в кассу предприятия",L348*1.05,IF('1'!$H$12="ИП Водакова Т.Ю.",L348*1.075*1.05,"-")))</f>
        <v>269.85000000000002</v>
      </c>
      <c r="O348" s="56">
        <f>IF('1'!$H$12="-",L348,IF('1'!$H$12="в кассу предприятия",L348,IF('1'!$H$12="ИП Водакова Т.Ю.",L348*1.075,"-")))</f>
        <v>257</v>
      </c>
      <c r="P348" s="56">
        <f>IF('1'!$H$12="-",L348*0.97,IF('1'!$H$12="в кассу предприятия",L348*0.97,IF('1'!$H$12="ИП Водакова Т.Ю.",L348*1.075*0.97,"-")))</f>
        <v>249.29</v>
      </c>
      <c r="Q348" s="56">
        <f>IF('1'!$H$12="-",L348*0.95,IF('1'!$H$12="в кассу предприятия",L348*0.95,IF('1'!$H$12="ИП Водакова Т.Ю.",L348*1.075*0.95,"-")))</f>
        <v>244.14999999999998</v>
      </c>
      <c r="R348" s="52"/>
      <c r="S348" s="88" t="str">
        <f>IF('1'!$H$12="-","-      ₽",IF(R348&gt;=M348*20,Q348*R348,(IF(R348&gt;=M348*10,P348*R348,IF(R348&gt;=M348*2,O348*R348,N348*R348)))))</f>
        <v>-      ₽</v>
      </c>
      <c r="T348" s="89"/>
      <c r="U348" s="89" t="s">
        <v>2393</v>
      </c>
    </row>
    <row r="349" spans="1:21" s="54" customFormat="1">
      <c r="A349" s="2"/>
      <c r="B349" s="79" t="s">
        <v>1114</v>
      </c>
      <c r="C349" s="80" t="s">
        <v>656</v>
      </c>
      <c r="D349" s="80" t="s">
        <v>657</v>
      </c>
      <c r="E349" s="80">
        <v>2</v>
      </c>
      <c r="F349" s="80">
        <v>11</v>
      </c>
      <c r="G349" s="80" t="s">
        <v>1393</v>
      </c>
      <c r="H349" s="81" t="s">
        <v>64</v>
      </c>
      <c r="I349" s="82"/>
      <c r="J349" s="82"/>
      <c r="K349" s="82"/>
      <c r="L349" s="55">
        <v>482</v>
      </c>
      <c r="M349" s="86">
        <v>6</v>
      </c>
      <c r="N349" s="56">
        <f>IF('1'!$H$12="-",L349*1.05,IF('1'!$H$12="в кассу предприятия",L349*1.05,IF('1'!$H$12="ИП Водакова Т.Ю.",L349*1.075*1.05,"-")))</f>
        <v>506.1</v>
      </c>
      <c r="O349" s="56">
        <f>IF('1'!$H$12="-",L349,IF('1'!$H$12="в кассу предприятия",L349,IF('1'!$H$12="ИП Водакова Т.Ю.",L349*1.075,"-")))</f>
        <v>482</v>
      </c>
      <c r="P349" s="56">
        <v>0</v>
      </c>
      <c r="Q349" s="56">
        <v>0</v>
      </c>
      <c r="R349" s="52"/>
      <c r="S349" s="88" t="str">
        <f>IF('1'!$H$12="-","-      ₽",IF(R349&gt;=M349*20,O349*R349,(IF(R349&gt;=M349*10,O349*R349,IF(R349&gt;=M349*2,O349*R349,N349*R349)))))</f>
        <v>-      ₽</v>
      </c>
      <c r="T349" s="89"/>
      <c r="U349" s="89" t="s">
        <v>364</v>
      </c>
    </row>
    <row r="350" spans="1:21" s="54" customFormat="1">
      <c r="A350" s="2"/>
      <c r="B350" s="79" t="s">
        <v>1115</v>
      </c>
      <c r="C350" s="80" t="s">
        <v>656</v>
      </c>
      <c r="D350" s="80" t="s">
        <v>657</v>
      </c>
      <c r="E350" s="80">
        <v>2</v>
      </c>
      <c r="F350" s="80">
        <v>8</v>
      </c>
      <c r="G350" s="80" t="s">
        <v>660</v>
      </c>
      <c r="H350" s="81" t="s">
        <v>281</v>
      </c>
      <c r="I350" s="82"/>
      <c r="J350" s="82"/>
      <c r="K350" s="82"/>
      <c r="L350" s="55">
        <v>325</v>
      </c>
      <c r="M350" s="86">
        <v>6</v>
      </c>
      <c r="N350" s="56">
        <f>IF('1'!$H$12="-",L350,IF('1'!$H$12="в кассу предприятия",L350,IF('1'!$H$12="ИП Водакова Т.Ю.",L350*1.075,"-")))</f>
        <v>325</v>
      </c>
      <c r="O350" s="56">
        <f>IF('1'!$H$12="-",L350,IF('1'!$H$12="в кассу предприятия",L350,IF('1'!$H$12="ИП Водакова Т.Ю.",L350*1.075,"-")))</f>
        <v>325</v>
      </c>
      <c r="P350" s="56">
        <v>0</v>
      </c>
      <c r="Q350" s="56">
        <v>0</v>
      </c>
      <c r="R350" s="52"/>
      <c r="S350" s="88" t="str">
        <f>IF('1'!$H$12="-","-      ₽",IF(R350&gt;=M350*20,P350*R350,(IF(R350&gt;=M350*10,P350*R350,IF(R350&gt;=M350*2,O350*R350,N350*R350)))))</f>
        <v>-      ₽</v>
      </c>
      <c r="T350" s="89" t="s">
        <v>43</v>
      </c>
      <c r="U350" s="89" t="s">
        <v>364</v>
      </c>
    </row>
    <row r="351" spans="1:21" s="54" customFormat="1">
      <c r="A351" s="2"/>
      <c r="B351" s="79" t="s">
        <v>659</v>
      </c>
      <c r="C351" s="80" t="s">
        <v>656</v>
      </c>
      <c r="D351" s="80" t="s">
        <v>657</v>
      </c>
      <c r="E351" s="80">
        <v>2</v>
      </c>
      <c r="F351" s="80">
        <v>11</v>
      </c>
      <c r="G351" s="80" t="s">
        <v>660</v>
      </c>
      <c r="H351" s="81" t="s">
        <v>64</v>
      </c>
      <c r="I351" s="82" t="s">
        <v>380</v>
      </c>
      <c r="J351" s="82"/>
      <c r="K351" s="82"/>
      <c r="L351" s="55">
        <v>319</v>
      </c>
      <c r="M351" s="86">
        <v>6</v>
      </c>
      <c r="N351" s="56">
        <f>IF('1'!$H$12="-",L351,IF('1'!$H$12="в кассу предприятия",L351,IF('1'!$H$12="ИП Водакова Т.Ю.",L351*1.075,"-")))</f>
        <v>319</v>
      </c>
      <c r="O351" s="56">
        <f>IF('1'!$H$12="-",L351,IF('1'!$H$12="в кассу предприятия",L351,IF('1'!$H$12="ИП Водакова Т.Ю.",L351*1.075,"-")))</f>
        <v>319</v>
      </c>
      <c r="P351" s="56">
        <v>0</v>
      </c>
      <c r="Q351" s="56">
        <v>0</v>
      </c>
      <c r="R351" s="52"/>
      <c r="S351" s="88" t="str">
        <f>IF('1'!$H$12="-","-      ₽",IF(R351&gt;=M351*20,O351*R351,(IF(R351&gt;=M351*10,O351*R351,IF(R351&gt;=M351*2,O351*R351,N351*R351)))))</f>
        <v>-      ₽</v>
      </c>
      <c r="T351" s="89" t="s">
        <v>2399</v>
      </c>
      <c r="U351" s="89" t="s">
        <v>364</v>
      </c>
    </row>
    <row r="352" spans="1:21" s="54" customFormat="1">
      <c r="A352" s="2"/>
      <c r="B352" s="79" t="s">
        <v>1618</v>
      </c>
      <c r="C352" s="80" t="s">
        <v>656</v>
      </c>
      <c r="D352" s="80" t="s">
        <v>657</v>
      </c>
      <c r="E352" s="80">
        <v>2</v>
      </c>
      <c r="F352" s="80">
        <v>6</v>
      </c>
      <c r="G352" s="80" t="s">
        <v>821</v>
      </c>
      <c r="H352" s="81" t="s">
        <v>85</v>
      </c>
      <c r="I352" s="82"/>
      <c r="J352" s="82"/>
      <c r="K352" s="82"/>
      <c r="L352" s="55">
        <v>221</v>
      </c>
      <c r="M352" s="86">
        <v>6</v>
      </c>
      <c r="N352" s="56">
        <f>IF('1'!$H$12="-",L352*1.05,IF('1'!$H$12="в кассу предприятия",L352*1.05,IF('1'!$H$12="ИП Водакова Т.Ю.",L352*1.075*1.05,"-")))</f>
        <v>232.05</v>
      </c>
      <c r="O352" s="56">
        <f>IF('1'!$H$12="-",L352,IF('1'!$H$12="в кассу предприятия",L352,IF('1'!$H$12="ИП Водакова Т.Ю.",L352*1.075,"-")))</f>
        <v>221</v>
      </c>
      <c r="P352" s="56">
        <f>IF('1'!$H$12="-",L352*0.97,IF('1'!$H$12="в кассу предприятия",L352*0.97,IF('1'!$H$12="ИП Водакова Т.Ю.",L352*1.075*0.97,"-")))</f>
        <v>214.37</v>
      </c>
      <c r="Q352" s="56">
        <f>IF('1'!$H$12="-",L352*0.95,IF('1'!$H$12="в кассу предприятия",L352*0.95,IF('1'!$H$12="ИП Водакова Т.Ю.",L352*1.075*0.95,"-")))</f>
        <v>209.95</v>
      </c>
      <c r="R352" s="52"/>
      <c r="S352" s="88" t="str">
        <f>IF('1'!$H$12="-","-      ₽",IF(R352&gt;=M352*20,Q352*R352,(IF(R352&gt;=M352*10,P352*R352,IF(R352&gt;=M352*2,O352*R352,N352*R352)))))</f>
        <v>-      ₽</v>
      </c>
      <c r="T352" s="89"/>
      <c r="U352" s="89" t="s">
        <v>2393</v>
      </c>
    </row>
    <row r="353" spans="1:21" s="54" customFormat="1">
      <c r="A353" s="2"/>
      <c r="B353" s="79" t="s">
        <v>661</v>
      </c>
      <c r="C353" s="80" t="s">
        <v>656</v>
      </c>
      <c r="D353" s="80" t="s">
        <v>657</v>
      </c>
      <c r="E353" s="80">
        <v>2</v>
      </c>
      <c r="F353" s="80">
        <v>11</v>
      </c>
      <c r="G353" s="80"/>
      <c r="H353" s="81" t="s">
        <v>64</v>
      </c>
      <c r="I353" s="82" t="s">
        <v>291</v>
      </c>
      <c r="J353" s="82"/>
      <c r="K353" s="82"/>
      <c r="L353" s="55">
        <v>212</v>
      </c>
      <c r="M353" s="86">
        <v>6</v>
      </c>
      <c r="N353" s="56">
        <f>IF('1'!$H$12="-",L353*1.05,IF('1'!$H$12="в кассу предприятия",L353*1.05,IF('1'!$H$12="ИП Водакова Т.Ю.",L353*1.075*1.05,"-")))</f>
        <v>222.60000000000002</v>
      </c>
      <c r="O353" s="56">
        <f>IF('1'!$H$12="-",L353,IF('1'!$H$12="в кассу предприятия",L353,IF('1'!$H$12="ИП Водакова Т.Ю.",L353*1.075,"-")))</f>
        <v>212</v>
      </c>
      <c r="P353" s="56">
        <v>0</v>
      </c>
      <c r="Q353" s="56">
        <v>0</v>
      </c>
      <c r="R353" s="52"/>
      <c r="S353" s="88" t="str">
        <f>IF('1'!$H$12="-","-      ₽",IF(R353&gt;=M353*20,O353*R353,(IF(R353&gt;=M353*10,O353*R353,IF(R353&gt;=M353*2,O353*R353,N353*R353)))))</f>
        <v>-      ₽</v>
      </c>
      <c r="T353" s="89"/>
      <c r="U353" s="89" t="s">
        <v>364</v>
      </c>
    </row>
    <row r="354" spans="1:21" s="54" customFormat="1">
      <c r="A354" s="2"/>
      <c r="B354" s="79" t="s">
        <v>1116</v>
      </c>
      <c r="C354" s="80" t="s">
        <v>656</v>
      </c>
      <c r="D354" s="80" t="s">
        <v>657</v>
      </c>
      <c r="E354" s="80">
        <v>2</v>
      </c>
      <c r="F354" s="80">
        <v>11</v>
      </c>
      <c r="G354" s="80"/>
      <c r="H354" s="81" t="s">
        <v>64</v>
      </c>
      <c r="I354" s="82"/>
      <c r="J354" s="82"/>
      <c r="K354" s="82"/>
      <c r="L354" s="55">
        <v>203</v>
      </c>
      <c r="M354" s="86">
        <v>6</v>
      </c>
      <c r="N354" s="56">
        <f>IF('1'!$H$12="-",L354*1.05,IF('1'!$H$12="в кассу предприятия",L354*1.05,IF('1'!$H$12="ИП Водакова Т.Ю.",L354*1.075*1.05,"-")))</f>
        <v>213.15</v>
      </c>
      <c r="O354" s="56">
        <f>IF('1'!$H$12="-",L354,IF('1'!$H$12="в кассу предприятия",L354,IF('1'!$H$12="ИП Водакова Т.Ю.",L354*1.075,"-")))</f>
        <v>203</v>
      </c>
      <c r="P354" s="56">
        <v>0</v>
      </c>
      <c r="Q354" s="56">
        <v>0</v>
      </c>
      <c r="R354" s="52"/>
      <c r="S354" s="88" t="str">
        <f>IF('1'!$H$12="-","-      ₽",IF(R354&gt;=M354*20,O354*R354,(IF(R354&gt;=M354*10,O354*R354,IF(R354&gt;=M354*2,O354*R354,N354*R354)))))</f>
        <v>-      ₽</v>
      </c>
      <c r="T354" s="89"/>
      <c r="U354" s="89" t="s">
        <v>364</v>
      </c>
    </row>
    <row r="355" spans="1:21" s="54" customFormat="1">
      <c r="A355" s="2"/>
      <c r="B355" s="79" t="s">
        <v>662</v>
      </c>
      <c r="C355" s="80" t="s">
        <v>663</v>
      </c>
      <c r="D355" s="80" t="s">
        <v>664</v>
      </c>
      <c r="E355" s="80">
        <v>2</v>
      </c>
      <c r="F355" s="80">
        <v>6</v>
      </c>
      <c r="G355" s="80" t="s">
        <v>665</v>
      </c>
      <c r="H355" s="81" t="s">
        <v>85</v>
      </c>
      <c r="I355" s="82"/>
      <c r="J355" s="82"/>
      <c r="K355" s="82"/>
      <c r="L355" s="55">
        <v>257</v>
      </c>
      <c r="M355" s="86">
        <v>6</v>
      </c>
      <c r="N355" s="56">
        <f>IF('1'!$H$12="-",L355*1.05,IF('1'!$H$12="в кассу предприятия",L355*1.05,IF('1'!$H$12="ИП Водакова Т.Ю.",L355*1.075*1.05,"-")))</f>
        <v>269.85000000000002</v>
      </c>
      <c r="O355" s="56">
        <f>IF('1'!$H$12="-",L355,IF('1'!$H$12="в кассу предприятия",L355,IF('1'!$H$12="ИП Водакова Т.Ю.",L355*1.075,"-")))</f>
        <v>257</v>
      </c>
      <c r="P355" s="56">
        <f>IF('1'!$H$12="-",L355*0.97,IF('1'!$H$12="в кассу предприятия",L355*0.97,IF('1'!$H$12="ИП Водакова Т.Ю.",L355*1.075*0.97,"-")))</f>
        <v>249.29</v>
      </c>
      <c r="Q355" s="56">
        <f>IF('1'!$H$12="-",L355*0.95,IF('1'!$H$12="в кассу предприятия",L355*0.95,IF('1'!$H$12="ИП Водакова Т.Ю.",L355*1.075*0.95,"-")))</f>
        <v>244.14999999999998</v>
      </c>
      <c r="R355" s="52"/>
      <c r="S355" s="88" t="str">
        <f>IF('1'!$H$12="-","-      ₽",IF(R355&gt;=M355*20,Q355*R355,(IF(R355&gt;=M355*10,P355*R355,IF(R355&gt;=M355*2,O355*R355,N355*R355)))))</f>
        <v>-      ₽</v>
      </c>
      <c r="T355" s="89"/>
      <c r="U355" s="89" t="s">
        <v>2393</v>
      </c>
    </row>
    <row r="356" spans="1:21" s="54" customFormat="1">
      <c r="A356" s="2"/>
      <c r="B356" s="79" t="s">
        <v>1117</v>
      </c>
      <c r="C356" s="80" t="s">
        <v>667</v>
      </c>
      <c r="D356" s="80" t="s">
        <v>668</v>
      </c>
      <c r="E356" s="80">
        <v>2</v>
      </c>
      <c r="F356" s="80">
        <v>6</v>
      </c>
      <c r="G356" s="80" t="s">
        <v>1394</v>
      </c>
      <c r="H356" s="81" t="s">
        <v>85</v>
      </c>
      <c r="I356" s="82"/>
      <c r="J356" s="82"/>
      <c r="K356" s="82"/>
      <c r="L356" s="55">
        <v>311</v>
      </c>
      <c r="M356" s="86">
        <v>6</v>
      </c>
      <c r="N356" s="56">
        <f>IF('1'!$H$12="-",L356*1.05,IF('1'!$H$12="в кассу предприятия",L356*1.05,IF('1'!$H$12="ИП Водакова Т.Ю.",L356*1.075*1.05,"-")))</f>
        <v>326.55</v>
      </c>
      <c r="O356" s="56">
        <f>IF('1'!$H$12="-",L356,IF('1'!$H$12="в кассу предприятия",L356,IF('1'!$H$12="ИП Водакова Т.Ю.",L356*1.075,"-")))</f>
        <v>311</v>
      </c>
      <c r="P356" s="56">
        <f>IF('1'!$H$12="-",L356*0.97,IF('1'!$H$12="в кассу предприятия",L356*0.97,IF('1'!$H$12="ИП Водакова Т.Ю.",L356*1.075*0.97,"-")))</f>
        <v>301.67</v>
      </c>
      <c r="Q356" s="56">
        <v>0</v>
      </c>
      <c r="R356" s="52"/>
      <c r="S356" s="88" t="str">
        <f>IF('1'!$H$12="-","-      ₽",IF(R356&gt;=M356*20,P356*R356,(IF(R356&gt;=M356*10,P356*R356,IF(R356&gt;=M356*2,O356*R356,N356*R356)))))</f>
        <v>-      ₽</v>
      </c>
      <c r="T356" s="89"/>
      <c r="U356" s="89" t="s">
        <v>2392</v>
      </c>
    </row>
    <row r="357" spans="1:21" s="54" customFormat="1">
      <c r="A357" s="2"/>
      <c r="B357" s="79" t="s">
        <v>666</v>
      </c>
      <c r="C357" s="80" t="s">
        <v>667</v>
      </c>
      <c r="D357" s="80" t="s">
        <v>668</v>
      </c>
      <c r="E357" s="80">
        <v>2</v>
      </c>
      <c r="F357" s="80">
        <v>6</v>
      </c>
      <c r="G357" s="80" t="s">
        <v>669</v>
      </c>
      <c r="H357" s="81" t="s">
        <v>85</v>
      </c>
      <c r="I357" s="82"/>
      <c r="J357" s="82"/>
      <c r="K357" s="82"/>
      <c r="L357" s="55">
        <v>311</v>
      </c>
      <c r="M357" s="86">
        <v>6</v>
      </c>
      <c r="N357" s="56">
        <f>IF('1'!$H$12="-",L357*1.05,IF('1'!$H$12="в кассу предприятия",L357*1.05,IF('1'!$H$12="ИП Водакова Т.Ю.",L357*1.075*1.05,"-")))</f>
        <v>326.55</v>
      </c>
      <c r="O357" s="56">
        <f>IF('1'!$H$12="-",L357,IF('1'!$H$12="в кассу предприятия",L357,IF('1'!$H$12="ИП Водакова Т.Ю.",L357*1.075,"-")))</f>
        <v>311</v>
      </c>
      <c r="P357" s="56">
        <v>0</v>
      </c>
      <c r="Q357" s="56">
        <v>0</v>
      </c>
      <c r="R357" s="52"/>
      <c r="S357" s="88" t="str">
        <f>IF('1'!$H$12="-","-      ₽",IF(R357&gt;=M357*20,P357*R357,(IF(R357&gt;=M357*10,P357*R357,IF(R357&gt;=M357*2,O357*R357,N357*R357)))))</f>
        <v>-      ₽</v>
      </c>
      <c r="T357" s="89"/>
      <c r="U357" s="89" t="s">
        <v>364</v>
      </c>
    </row>
    <row r="358" spans="1:21" s="54" customFormat="1">
      <c r="A358" s="2"/>
      <c r="B358" s="79" t="s">
        <v>670</v>
      </c>
      <c r="C358" s="80" t="s">
        <v>667</v>
      </c>
      <c r="D358" s="80" t="s">
        <v>668</v>
      </c>
      <c r="E358" s="80">
        <v>2</v>
      </c>
      <c r="F358" s="80">
        <v>6</v>
      </c>
      <c r="G358" s="80" t="s">
        <v>671</v>
      </c>
      <c r="H358" s="81" t="s">
        <v>85</v>
      </c>
      <c r="I358" s="82" t="s">
        <v>497</v>
      </c>
      <c r="J358" s="82"/>
      <c r="K358" s="82"/>
      <c r="L358" s="55">
        <v>311</v>
      </c>
      <c r="M358" s="86">
        <v>6</v>
      </c>
      <c r="N358" s="56">
        <f>IF('1'!$H$12="-",L358*1.05,IF('1'!$H$12="в кассу предприятия",L358*1.05,IF('1'!$H$12="ИП Водакова Т.Ю.",L358*1.075*1.05,"-")))</f>
        <v>326.55</v>
      </c>
      <c r="O358" s="56">
        <f>IF('1'!$H$12="-",L358,IF('1'!$H$12="в кассу предприятия",L358,IF('1'!$H$12="ИП Водакова Т.Ю.",L358*1.075,"-")))</f>
        <v>311</v>
      </c>
      <c r="P358" s="56">
        <f>IF('1'!$H$12="-",L358*0.97,IF('1'!$H$12="в кассу предприятия",L358*0.97,IF('1'!$H$12="ИП Водакова Т.Ю.",L358*1.075*0.97,"-")))</f>
        <v>301.67</v>
      </c>
      <c r="Q358" s="56">
        <v>0</v>
      </c>
      <c r="R358" s="52"/>
      <c r="S358" s="88" t="str">
        <f>IF('1'!$H$12="-","-      ₽",IF(R358&gt;=M358*20,Q358*R358,(IF(R358&gt;=M358*10,P358*R358,IF(R358&gt;=M358*2,O358*R358,N358*R358)))))</f>
        <v>-      ₽</v>
      </c>
      <c r="T358" s="89"/>
      <c r="U358" s="89" t="s">
        <v>2392</v>
      </c>
    </row>
    <row r="359" spans="1:21" s="54" customFormat="1">
      <c r="A359" s="2"/>
      <c r="B359" s="79" t="s">
        <v>672</v>
      </c>
      <c r="C359" s="80" t="s">
        <v>667</v>
      </c>
      <c r="D359" s="80" t="s">
        <v>668</v>
      </c>
      <c r="E359" s="80">
        <v>2</v>
      </c>
      <c r="F359" s="80">
        <v>6</v>
      </c>
      <c r="G359" s="80" t="s">
        <v>673</v>
      </c>
      <c r="H359" s="81" t="s">
        <v>85</v>
      </c>
      <c r="I359" s="82"/>
      <c r="J359" s="82"/>
      <c r="K359" s="82"/>
      <c r="L359" s="55">
        <v>311</v>
      </c>
      <c r="M359" s="86">
        <v>6</v>
      </c>
      <c r="N359" s="56">
        <f>IF('1'!$H$12="-",L359*1.05,IF('1'!$H$12="в кассу предприятия",L359*1.05,IF('1'!$H$12="ИП Водакова Т.Ю.",L359*1.075*1.05,"-")))</f>
        <v>326.55</v>
      </c>
      <c r="O359" s="56">
        <f>IF('1'!$H$12="-",L359,IF('1'!$H$12="в кассу предприятия",L359,IF('1'!$H$12="ИП Водакова Т.Ю.",L359*1.075,"-")))</f>
        <v>311</v>
      </c>
      <c r="P359" s="56">
        <f>IF('1'!$H$12="-",L359*0.97,IF('1'!$H$12="в кассу предприятия",L359*0.97,IF('1'!$H$12="ИП Водакова Т.Ю.",L359*1.075*0.97,"-")))</f>
        <v>301.67</v>
      </c>
      <c r="Q359" s="56">
        <f>IF('1'!$H$12="-",L359*0.95,IF('1'!$H$12="в кассу предприятия",L359*0.95,IF('1'!$H$12="ИП Водакова Т.Ю.",L359*1.075*0.95,"-")))</f>
        <v>295.45</v>
      </c>
      <c r="R359" s="52"/>
      <c r="S359" s="88" t="str">
        <f>IF('1'!$H$12="-","-      ₽",IF(R359&gt;=M359*20,Q359*R359,(IF(R359&gt;=M359*10,P359*R359,IF(R359&gt;=M359*2,O359*R359,N359*R359)))))</f>
        <v>-      ₽</v>
      </c>
      <c r="T359" s="89"/>
      <c r="U359" s="89" t="s">
        <v>2393</v>
      </c>
    </row>
    <row r="360" spans="1:21" s="54" customFormat="1">
      <c r="A360" s="2"/>
      <c r="B360" s="79" t="s">
        <v>674</v>
      </c>
      <c r="C360" s="80" t="s">
        <v>667</v>
      </c>
      <c r="D360" s="80" t="s">
        <v>668</v>
      </c>
      <c r="E360" s="80">
        <v>2</v>
      </c>
      <c r="F360" s="80">
        <v>6</v>
      </c>
      <c r="G360" s="80" t="s">
        <v>675</v>
      </c>
      <c r="H360" s="81" t="s">
        <v>85</v>
      </c>
      <c r="I360" s="82"/>
      <c r="J360" s="82"/>
      <c r="K360" s="82"/>
      <c r="L360" s="55">
        <v>311</v>
      </c>
      <c r="M360" s="86">
        <v>6</v>
      </c>
      <c r="N360" s="56">
        <f>IF('1'!$H$12="-",L360*1.05,IF('1'!$H$12="в кассу предприятия",L360*1.05,IF('1'!$H$12="ИП Водакова Т.Ю.",L360*1.075*1.05,"-")))</f>
        <v>326.55</v>
      </c>
      <c r="O360" s="56">
        <f>IF('1'!$H$12="-",L360,IF('1'!$H$12="в кассу предприятия",L360,IF('1'!$H$12="ИП Водакова Т.Ю.",L360*1.075,"-")))</f>
        <v>311</v>
      </c>
      <c r="P360" s="56">
        <v>0</v>
      </c>
      <c r="Q360" s="56">
        <v>0</v>
      </c>
      <c r="R360" s="52"/>
      <c r="S360" s="88" t="str">
        <f>IF('1'!$H$12="-","-      ₽",IF(R360&gt;=M360*20,P360*R360,(IF(R360&gt;=M360*10,P360*R360,IF(R360&gt;=M360*2,O360*R360,N360*R360)))))</f>
        <v>-      ₽</v>
      </c>
      <c r="T360" s="89"/>
      <c r="U360" s="89" t="s">
        <v>364</v>
      </c>
    </row>
    <row r="361" spans="1:21" s="54" customFormat="1" hidden="1">
      <c r="A361" s="2"/>
      <c r="B361" s="97" t="s">
        <v>676</v>
      </c>
      <c r="C361" s="98" t="s">
        <v>667</v>
      </c>
      <c r="D361" s="98" t="s">
        <v>668</v>
      </c>
      <c r="E361" s="80">
        <v>2</v>
      </c>
      <c r="F361" s="80">
        <v>18</v>
      </c>
      <c r="G361" s="98" t="s">
        <v>675</v>
      </c>
      <c r="H361" s="99" t="s">
        <v>373</v>
      </c>
      <c r="I361" s="100" t="s">
        <v>291</v>
      </c>
      <c r="J361" s="100"/>
      <c r="K361" s="100"/>
      <c r="L361" s="55">
        <v>1404</v>
      </c>
      <c r="M361" s="101">
        <v>5</v>
      </c>
      <c r="N361" s="102">
        <f>IF('1'!$H$12="-",L361*1.05,IF('1'!$H$12="в кассу предприятия",L361*1.05,IF('1'!$H$12="ИП Водакова Т.Ю.",L361*1.075*1.05,"-")))</f>
        <v>1474.2</v>
      </c>
      <c r="O361" s="102">
        <f>IF('1'!$H$12="-",L361,IF('1'!$H$12="в кассу предприятия",L361,IF('1'!$H$12="ИП Водакова Т.Ю.",L361*1.075,"-")))</f>
        <v>1404</v>
      </c>
      <c r="P361" s="102">
        <v>0</v>
      </c>
      <c r="Q361" s="102">
        <v>0</v>
      </c>
      <c r="R361" s="103"/>
      <c r="S361" s="104" t="str">
        <f>IF('1'!$H$12="-","-      ₽",IF(R361&gt;=M361*20,O361*R361,(IF(R361&gt;=M361*10,O361*R361,IF(R361&gt;=M361*2,O361*R361,N361*R361)))))</f>
        <v>-      ₽</v>
      </c>
      <c r="T361" s="89"/>
      <c r="U361" s="89" t="s">
        <v>364</v>
      </c>
    </row>
    <row r="362" spans="1:21" s="54" customFormat="1">
      <c r="A362" s="2"/>
      <c r="B362" s="79" t="s">
        <v>677</v>
      </c>
      <c r="C362" s="80" t="s">
        <v>667</v>
      </c>
      <c r="D362" s="80" t="s">
        <v>668</v>
      </c>
      <c r="E362" s="80">
        <v>2</v>
      </c>
      <c r="F362" s="80">
        <v>6</v>
      </c>
      <c r="G362" s="80" t="s">
        <v>678</v>
      </c>
      <c r="H362" s="81" t="s">
        <v>85</v>
      </c>
      <c r="I362" s="82"/>
      <c r="J362" s="82"/>
      <c r="K362" s="82"/>
      <c r="L362" s="55">
        <v>311</v>
      </c>
      <c r="M362" s="86">
        <v>6</v>
      </c>
      <c r="N362" s="56">
        <f>IF('1'!$H$12="-",L362*1.05,IF('1'!$H$12="в кассу предприятия",L362*1.05,IF('1'!$H$12="ИП Водакова Т.Ю.",L362*1.075*1.05,"-")))</f>
        <v>326.55</v>
      </c>
      <c r="O362" s="56">
        <f>IF('1'!$H$12="-",L362,IF('1'!$H$12="в кассу предприятия",L362,IF('1'!$H$12="ИП Водакова Т.Ю.",L362*1.075,"-")))</f>
        <v>311</v>
      </c>
      <c r="P362" s="56">
        <f>IF('1'!$H$12="-",L362*0.97,IF('1'!$H$12="в кассу предприятия",L362*0.97,IF('1'!$H$12="ИП Водакова Т.Ю.",L362*1.075*0.97,"-")))</f>
        <v>301.67</v>
      </c>
      <c r="Q362" s="56">
        <v>0</v>
      </c>
      <c r="R362" s="52"/>
      <c r="S362" s="88" t="str">
        <f>IF('1'!$H$12="-","-      ₽",IF(R362&gt;=M362*20,P362*R362,(IF(R362&gt;=M362*10,P362*R362,IF(R362&gt;=M362*2,O362*R362,N362*R362)))))</f>
        <v>-      ₽</v>
      </c>
      <c r="T362" s="89"/>
      <c r="U362" s="89" t="s">
        <v>2392</v>
      </c>
    </row>
    <row r="363" spans="1:21" s="54" customFormat="1" hidden="1">
      <c r="A363" s="2"/>
      <c r="B363" s="97" t="s">
        <v>679</v>
      </c>
      <c r="C363" s="98" t="s">
        <v>667</v>
      </c>
      <c r="D363" s="98" t="s">
        <v>668</v>
      </c>
      <c r="E363" s="80">
        <v>2</v>
      </c>
      <c r="F363" s="80">
        <v>6</v>
      </c>
      <c r="G363" s="98" t="s">
        <v>680</v>
      </c>
      <c r="H363" s="99" t="s">
        <v>85</v>
      </c>
      <c r="I363" s="100" t="s">
        <v>497</v>
      </c>
      <c r="J363" s="100"/>
      <c r="K363" s="100"/>
      <c r="L363" s="55">
        <v>311</v>
      </c>
      <c r="M363" s="101">
        <v>6</v>
      </c>
      <c r="N363" s="102">
        <f>IF('1'!$H$12="-",L363*1.05,IF('1'!$H$12="в кассу предприятия",L363*1.05,IF('1'!$H$12="ИП Водакова Т.Ю.",L363*1.075*1.05,"-")))</f>
        <v>326.55</v>
      </c>
      <c r="O363" s="102">
        <f>IF('1'!$H$12="-",L363,IF('1'!$H$12="в кассу предприятия",L363,IF('1'!$H$12="ИП Водакова Т.Ю.",L363*1.075,"-")))</f>
        <v>311</v>
      </c>
      <c r="P363" s="102">
        <v>0</v>
      </c>
      <c r="Q363" s="102">
        <v>0</v>
      </c>
      <c r="R363" s="103"/>
      <c r="S363" s="104" t="str">
        <f>IF('1'!$H$12="-","-      ₽",IF(R363&gt;=M363*20,Q363*R363,(IF(R363&gt;=M363*10,P363*R363,IF(R363&gt;=M363*2,O363*R363,N363*R363)))))</f>
        <v>-      ₽</v>
      </c>
      <c r="T363" s="89"/>
      <c r="U363" s="89" t="s">
        <v>364</v>
      </c>
    </row>
    <row r="364" spans="1:21" s="54" customFormat="1">
      <c r="A364" s="2"/>
      <c r="B364" s="79" t="s">
        <v>1118</v>
      </c>
      <c r="C364" s="80" t="s">
        <v>667</v>
      </c>
      <c r="D364" s="80" t="s">
        <v>668</v>
      </c>
      <c r="E364" s="80">
        <v>2</v>
      </c>
      <c r="F364" s="80">
        <v>6</v>
      </c>
      <c r="G364" s="80" t="s">
        <v>1395</v>
      </c>
      <c r="H364" s="81" t="s">
        <v>85</v>
      </c>
      <c r="I364" s="82"/>
      <c r="J364" s="82"/>
      <c r="K364" s="82"/>
      <c r="L364" s="55">
        <v>311</v>
      </c>
      <c r="M364" s="86">
        <v>6</v>
      </c>
      <c r="N364" s="56">
        <f>IF('1'!$H$12="-",L364*1.05,IF('1'!$H$12="в кассу предприятия",L364*1.05,IF('1'!$H$12="ИП Водакова Т.Ю.",L364*1.075*1.05,"-")))</f>
        <v>326.55</v>
      </c>
      <c r="O364" s="56">
        <f>IF('1'!$H$12="-",L364,IF('1'!$H$12="в кассу предприятия",L364,IF('1'!$H$12="ИП Водакова Т.Ю.",L364*1.075,"-")))</f>
        <v>311</v>
      </c>
      <c r="P364" s="56">
        <f>IF('1'!$H$12="-",L364*0.97,IF('1'!$H$12="в кассу предприятия",L364*0.97,IF('1'!$H$12="ИП Водакова Т.Ю.",L364*1.075*0.97,"-")))</f>
        <v>301.67</v>
      </c>
      <c r="Q364" s="56">
        <v>0</v>
      </c>
      <c r="R364" s="52"/>
      <c r="S364" s="88" t="str">
        <f>IF('1'!$H$12="-","-      ₽",IF(R364&gt;=M364*20,P364*R364,(IF(R364&gt;=M364*10,P364*R364,IF(R364&gt;=M364*2,O364*R364,N364*R364)))))</f>
        <v>-      ₽</v>
      </c>
      <c r="T364" s="89"/>
      <c r="U364" s="89" t="s">
        <v>2392</v>
      </c>
    </row>
    <row r="365" spans="1:21" s="54" customFormat="1">
      <c r="A365" s="2"/>
      <c r="B365" s="79" t="s">
        <v>1119</v>
      </c>
      <c r="C365" s="80" t="s">
        <v>667</v>
      </c>
      <c r="D365" s="80" t="s">
        <v>668</v>
      </c>
      <c r="E365" s="80">
        <v>2</v>
      </c>
      <c r="F365" s="80">
        <v>6</v>
      </c>
      <c r="G365" s="80" t="s">
        <v>1396</v>
      </c>
      <c r="H365" s="81" t="s">
        <v>85</v>
      </c>
      <c r="I365" s="82"/>
      <c r="J365" s="82"/>
      <c r="K365" s="82"/>
      <c r="L365" s="55">
        <v>311</v>
      </c>
      <c r="M365" s="86">
        <v>6</v>
      </c>
      <c r="N365" s="56">
        <f>IF('1'!$H$12="-",L365*1.05,IF('1'!$H$12="в кассу предприятия",L365*1.05,IF('1'!$H$12="ИП Водакова Т.Ю.",L365*1.075*1.05,"-")))</f>
        <v>326.55</v>
      </c>
      <c r="O365" s="56">
        <f>IF('1'!$H$12="-",L365,IF('1'!$H$12="в кассу предприятия",L365,IF('1'!$H$12="ИП Водакова Т.Ю.",L365*1.075,"-")))</f>
        <v>311</v>
      </c>
      <c r="P365" s="56">
        <v>0</v>
      </c>
      <c r="Q365" s="56">
        <v>0</v>
      </c>
      <c r="R365" s="52"/>
      <c r="S365" s="88" t="str">
        <f>IF('1'!$H$12="-","-      ₽",IF(R365&gt;=M365*20,P365*R365,(IF(R365&gt;=M365*10,P365*R365,IF(R365&gt;=M365*2,O365*R365,N365*R365)))))</f>
        <v>-      ₽</v>
      </c>
      <c r="T365" s="89"/>
      <c r="U365" s="89" t="s">
        <v>364</v>
      </c>
    </row>
    <row r="366" spans="1:21" s="54" customFormat="1">
      <c r="A366" s="2"/>
      <c r="B366" s="79" t="s">
        <v>1120</v>
      </c>
      <c r="C366" s="80" t="s">
        <v>667</v>
      </c>
      <c r="D366" s="80" t="s">
        <v>668</v>
      </c>
      <c r="E366" s="80">
        <v>2</v>
      </c>
      <c r="F366" s="80">
        <v>6</v>
      </c>
      <c r="G366" s="80" t="s">
        <v>1397</v>
      </c>
      <c r="H366" s="81" t="s">
        <v>85</v>
      </c>
      <c r="I366" s="82"/>
      <c r="J366" s="82"/>
      <c r="K366" s="82"/>
      <c r="L366" s="55">
        <v>311</v>
      </c>
      <c r="M366" s="86">
        <v>6</v>
      </c>
      <c r="N366" s="56">
        <f>IF('1'!$H$12="-",L366*1.05,IF('1'!$H$12="в кассу предприятия",L366*1.05,IF('1'!$H$12="ИП Водакова Т.Ю.",L366*1.075*1.05,"-")))</f>
        <v>326.55</v>
      </c>
      <c r="O366" s="56">
        <f>IF('1'!$H$12="-",L366,IF('1'!$H$12="в кассу предприятия",L366,IF('1'!$H$12="ИП Водакова Т.Ю.",L366*1.075,"-")))</f>
        <v>311</v>
      </c>
      <c r="P366" s="56">
        <f>IF('1'!$H$12="-",L366*0.97,IF('1'!$H$12="в кассу предприятия",L366*0.97,IF('1'!$H$12="ИП Водакова Т.Ю.",L366*1.075*0.97,"-")))</f>
        <v>301.67</v>
      </c>
      <c r="Q366" s="56">
        <v>0</v>
      </c>
      <c r="R366" s="52"/>
      <c r="S366" s="88" t="str">
        <f>IF('1'!$H$12="-","-      ₽",IF(R366&gt;=M366*20,P366*R366,(IF(R366&gt;=M366*10,P366*R366,IF(R366&gt;=M366*2,O366*R366,N366*R366)))))</f>
        <v>-      ₽</v>
      </c>
      <c r="T366" s="89"/>
      <c r="U366" s="89" t="s">
        <v>2392</v>
      </c>
    </row>
    <row r="367" spans="1:21" s="54" customFormat="1">
      <c r="A367" s="2"/>
      <c r="B367" s="79" t="s">
        <v>1619</v>
      </c>
      <c r="C367" s="80" t="s">
        <v>667</v>
      </c>
      <c r="D367" s="80" t="s">
        <v>668</v>
      </c>
      <c r="E367" s="80">
        <v>2</v>
      </c>
      <c r="F367" s="80">
        <v>6</v>
      </c>
      <c r="G367" s="80" t="s">
        <v>2139</v>
      </c>
      <c r="H367" s="81" t="s">
        <v>85</v>
      </c>
      <c r="I367" s="82"/>
      <c r="J367" s="82"/>
      <c r="K367" s="82"/>
      <c r="L367" s="55">
        <v>311</v>
      </c>
      <c r="M367" s="86">
        <v>6</v>
      </c>
      <c r="N367" s="56">
        <f>IF('1'!$H$12="-",L367*1.05,IF('1'!$H$12="в кассу предприятия",L367*1.05,IF('1'!$H$12="ИП Водакова Т.Ю.",L367*1.075*1.05,"-")))</f>
        <v>326.55</v>
      </c>
      <c r="O367" s="56">
        <f>IF('1'!$H$12="-",L367,IF('1'!$H$12="в кассу предприятия",L367,IF('1'!$H$12="ИП Водакова Т.Ю.",L367*1.075,"-")))</f>
        <v>311</v>
      </c>
      <c r="P367" s="56">
        <v>0</v>
      </c>
      <c r="Q367" s="56">
        <v>0</v>
      </c>
      <c r="R367" s="52"/>
      <c r="S367" s="88" t="str">
        <f>IF('1'!$H$12="-","-      ₽",IF(R367&gt;=M367*20,O367*R367,(IF(R367&gt;=M367*10,O367*R367,IF(R367&gt;=M367*2,O367*R367,N367*R367)))))</f>
        <v>-      ₽</v>
      </c>
      <c r="T367" s="89"/>
      <c r="U367" s="89" t="s">
        <v>364</v>
      </c>
    </row>
    <row r="368" spans="1:21" s="54" customFormat="1">
      <c r="A368" s="2"/>
      <c r="B368" s="79" t="s">
        <v>1121</v>
      </c>
      <c r="C368" s="80" t="s">
        <v>667</v>
      </c>
      <c r="D368" s="80" t="s">
        <v>668</v>
      </c>
      <c r="E368" s="80">
        <v>2</v>
      </c>
      <c r="F368" s="80">
        <v>6</v>
      </c>
      <c r="G368" s="80" t="s">
        <v>1398</v>
      </c>
      <c r="H368" s="81" t="s">
        <v>85</v>
      </c>
      <c r="I368" s="82"/>
      <c r="J368" s="82"/>
      <c r="K368" s="82"/>
      <c r="L368" s="55">
        <v>311</v>
      </c>
      <c r="M368" s="86">
        <v>6</v>
      </c>
      <c r="N368" s="56">
        <f>IF('1'!$H$12="-",L368*1.05,IF('1'!$H$12="в кассу предприятия",L368*1.05,IF('1'!$H$12="ИП Водакова Т.Ю.",L368*1.075*1.05,"-")))</f>
        <v>326.55</v>
      </c>
      <c r="O368" s="56">
        <f>IF('1'!$H$12="-",L368,IF('1'!$H$12="в кассу предприятия",L368,IF('1'!$H$12="ИП Водакова Т.Ю.",L368*1.075,"-")))</f>
        <v>311</v>
      </c>
      <c r="P368" s="56">
        <v>0</v>
      </c>
      <c r="Q368" s="56">
        <v>0</v>
      </c>
      <c r="R368" s="52"/>
      <c r="S368" s="88" t="str">
        <f>IF('1'!$H$12="-","-      ₽",IF(R368&gt;=M368*20,P368*R368,(IF(R368&gt;=M368*10,P368*R368,IF(R368&gt;=M368*2,O368*R368,N368*R368)))))</f>
        <v>-      ₽</v>
      </c>
      <c r="T368" s="89"/>
      <c r="U368" s="89" t="s">
        <v>364</v>
      </c>
    </row>
    <row r="369" spans="1:21" s="54" customFormat="1">
      <c r="A369" s="2"/>
      <c r="B369" s="79" t="s">
        <v>681</v>
      </c>
      <c r="C369" s="80" t="s">
        <v>667</v>
      </c>
      <c r="D369" s="80" t="s">
        <v>668</v>
      </c>
      <c r="E369" s="80">
        <v>2</v>
      </c>
      <c r="F369" s="80">
        <v>6</v>
      </c>
      <c r="G369" s="80" t="s">
        <v>682</v>
      </c>
      <c r="H369" s="81" t="s">
        <v>85</v>
      </c>
      <c r="I369" s="82"/>
      <c r="J369" s="82"/>
      <c r="K369" s="82"/>
      <c r="L369" s="55">
        <v>311</v>
      </c>
      <c r="M369" s="86">
        <v>6</v>
      </c>
      <c r="N369" s="56">
        <f>IF('1'!$H$12="-",L369*1.05,IF('1'!$H$12="в кассу предприятия",L369*1.05,IF('1'!$H$12="ИП Водакова Т.Ю.",L369*1.075*1.05,"-")))</f>
        <v>326.55</v>
      </c>
      <c r="O369" s="56">
        <f>IF('1'!$H$12="-",L369,IF('1'!$H$12="в кассу предприятия",L369,IF('1'!$H$12="ИП Водакова Т.Ю.",L369*1.075,"-")))</f>
        <v>311</v>
      </c>
      <c r="P369" s="56">
        <f>IF('1'!$H$12="-",L369*0.97,IF('1'!$H$12="в кассу предприятия",L369*0.97,IF('1'!$H$12="ИП Водакова Т.Ю.",L369*1.075*0.97,"-")))</f>
        <v>301.67</v>
      </c>
      <c r="Q369" s="56">
        <v>0</v>
      </c>
      <c r="R369" s="52"/>
      <c r="S369" s="88" t="str">
        <f>IF('1'!$H$12="-","-      ₽",IF(R369&gt;=M369*20,P369*R369,(IF(R369&gt;=M369*10,P369*R369,IF(R369&gt;=M369*2,O369*R369,N369*R369)))))</f>
        <v>-      ₽</v>
      </c>
      <c r="T369" s="89"/>
      <c r="U369" s="89" t="s">
        <v>2392</v>
      </c>
    </row>
    <row r="370" spans="1:21" s="54" customFormat="1">
      <c r="A370" s="2"/>
      <c r="B370" s="79" t="s">
        <v>683</v>
      </c>
      <c r="C370" s="80" t="s">
        <v>667</v>
      </c>
      <c r="D370" s="80" t="s">
        <v>668</v>
      </c>
      <c r="E370" s="80">
        <v>2</v>
      </c>
      <c r="F370" s="80">
        <v>6</v>
      </c>
      <c r="G370" s="80" t="s">
        <v>684</v>
      </c>
      <c r="H370" s="81" t="s">
        <v>85</v>
      </c>
      <c r="I370" s="82"/>
      <c r="J370" s="82"/>
      <c r="K370" s="82"/>
      <c r="L370" s="55">
        <v>311</v>
      </c>
      <c r="M370" s="86">
        <v>6</v>
      </c>
      <c r="N370" s="56">
        <f>IF('1'!$H$12="-",L370*1.05,IF('1'!$H$12="в кассу предприятия",L370*1.05,IF('1'!$H$12="ИП Водакова Т.Ю.",L370*1.075*1.05,"-")))</f>
        <v>326.55</v>
      </c>
      <c r="O370" s="56">
        <f>IF('1'!$H$12="-",L370,IF('1'!$H$12="в кассу предприятия",L370,IF('1'!$H$12="ИП Водакова Т.Ю.",L370*1.075,"-")))</f>
        <v>311</v>
      </c>
      <c r="P370" s="56">
        <v>0</v>
      </c>
      <c r="Q370" s="56">
        <v>0</v>
      </c>
      <c r="R370" s="52"/>
      <c r="S370" s="88" t="str">
        <f>IF('1'!$H$12="-","-      ₽",IF(R370&gt;=M370*20,P370*R370,(IF(R370&gt;=M370*10,P370*R370,IF(R370&gt;=M370*2,O370*R370,N370*R370)))))</f>
        <v>-      ₽</v>
      </c>
      <c r="T370" s="89"/>
      <c r="U370" s="89" t="s">
        <v>364</v>
      </c>
    </row>
    <row r="371" spans="1:21" s="54" customFormat="1">
      <c r="A371" s="2"/>
      <c r="B371" s="79" t="s">
        <v>1122</v>
      </c>
      <c r="C371" s="80" t="s">
        <v>667</v>
      </c>
      <c r="D371" s="80" t="s">
        <v>668</v>
      </c>
      <c r="E371" s="80">
        <v>2</v>
      </c>
      <c r="F371" s="80">
        <v>6</v>
      </c>
      <c r="G371" s="80" t="s">
        <v>1399</v>
      </c>
      <c r="H371" s="81" t="s">
        <v>85</v>
      </c>
      <c r="I371" s="82"/>
      <c r="J371" s="82"/>
      <c r="K371" s="82"/>
      <c r="L371" s="55">
        <v>311</v>
      </c>
      <c r="M371" s="86">
        <v>6</v>
      </c>
      <c r="N371" s="56">
        <f>IF('1'!$H$12="-",L371*1.05,IF('1'!$H$12="в кассу предприятия",L371*1.05,IF('1'!$H$12="ИП Водакова Т.Ю.",L371*1.075*1.05,"-")))</f>
        <v>326.55</v>
      </c>
      <c r="O371" s="56">
        <f>IF('1'!$H$12="-",L371,IF('1'!$H$12="в кассу предприятия",L371,IF('1'!$H$12="ИП Водакова Т.Ю.",L371*1.075,"-")))</f>
        <v>311</v>
      </c>
      <c r="P371" s="56">
        <f>IF('1'!$H$12="-",L371*0.97,IF('1'!$H$12="в кассу предприятия",L371*0.97,IF('1'!$H$12="ИП Водакова Т.Ю.",L371*1.075*0.97,"-")))</f>
        <v>301.67</v>
      </c>
      <c r="Q371" s="56">
        <f>IF('1'!$H$12="-",L371*0.95,IF('1'!$H$12="в кассу предприятия",L371*0.95,IF('1'!$H$12="ИП Водакова Т.Ю.",L371*1.075*0.95,"-")))</f>
        <v>295.45</v>
      </c>
      <c r="R371" s="52"/>
      <c r="S371" s="88" t="str">
        <f>IF('1'!$H$12="-","-      ₽",IF(R371&gt;=M371*20,Q371*R371,(IF(R371&gt;=M371*10,P371*R371,IF(R371&gt;=M371*2,O371*R371,N371*R371)))))</f>
        <v>-      ₽</v>
      </c>
      <c r="T371" s="89"/>
      <c r="U371" s="89" t="s">
        <v>2393</v>
      </c>
    </row>
    <row r="372" spans="1:21" s="54" customFormat="1">
      <c r="A372" s="2"/>
      <c r="B372" s="79" t="s">
        <v>685</v>
      </c>
      <c r="C372" s="80" t="s">
        <v>667</v>
      </c>
      <c r="D372" s="80" t="s">
        <v>668</v>
      </c>
      <c r="E372" s="80">
        <v>2</v>
      </c>
      <c r="F372" s="80">
        <v>6</v>
      </c>
      <c r="G372" s="80" t="s">
        <v>686</v>
      </c>
      <c r="H372" s="81" t="s">
        <v>85</v>
      </c>
      <c r="I372" s="82"/>
      <c r="J372" s="82"/>
      <c r="K372" s="82"/>
      <c r="L372" s="55">
        <v>311</v>
      </c>
      <c r="M372" s="86">
        <v>6</v>
      </c>
      <c r="N372" s="56">
        <f>IF('1'!$H$12="-",L372*1.05,IF('1'!$H$12="в кассу предприятия",L372*1.05,IF('1'!$H$12="ИП Водакова Т.Ю.",L372*1.075*1.05,"-")))</f>
        <v>326.55</v>
      </c>
      <c r="O372" s="56">
        <f>IF('1'!$H$12="-",L372,IF('1'!$H$12="в кассу предприятия",L372,IF('1'!$H$12="ИП Водакова Т.Ю.",L372*1.075,"-")))</f>
        <v>311</v>
      </c>
      <c r="P372" s="56">
        <f>IF('1'!$H$12="-",L372*0.97,IF('1'!$H$12="в кассу предприятия",L372*0.97,IF('1'!$H$12="ИП Водакова Т.Ю.",L372*1.075*0.97,"-")))</f>
        <v>301.67</v>
      </c>
      <c r="Q372" s="56">
        <v>0</v>
      </c>
      <c r="R372" s="52"/>
      <c r="S372" s="88" t="str">
        <f>IF('1'!$H$12="-","-      ₽",IF(R372&gt;=M372*20,P372*R372,(IF(R372&gt;=M372*10,P372*R372,IF(R372&gt;=M372*2,O372*R372,N372*R372)))))</f>
        <v>-      ₽</v>
      </c>
      <c r="T372" s="89"/>
      <c r="U372" s="89" t="s">
        <v>2392</v>
      </c>
    </row>
    <row r="373" spans="1:21" s="54" customFormat="1">
      <c r="A373" s="2"/>
      <c r="B373" s="79" t="s">
        <v>1123</v>
      </c>
      <c r="C373" s="80" t="s">
        <v>667</v>
      </c>
      <c r="D373" s="80" t="s">
        <v>668</v>
      </c>
      <c r="E373" s="80">
        <v>2</v>
      </c>
      <c r="F373" s="80">
        <v>6</v>
      </c>
      <c r="G373" s="80" t="s">
        <v>1400</v>
      </c>
      <c r="H373" s="81" t="s">
        <v>85</v>
      </c>
      <c r="I373" s="82" t="s">
        <v>497</v>
      </c>
      <c r="J373" s="82"/>
      <c r="K373" s="82"/>
      <c r="L373" s="55">
        <v>311</v>
      </c>
      <c r="M373" s="86">
        <v>6</v>
      </c>
      <c r="N373" s="56">
        <f>IF('1'!$H$12="-",L373*1.05,IF('1'!$H$12="в кассу предприятия",L373*1.05,IF('1'!$H$12="ИП Водакова Т.Ю.",L373*1.075*1.05,"-")))</f>
        <v>326.55</v>
      </c>
      <c r="O373" s="56">
        <f>IF('1'!$H$12="-",L373,IF('1'!$H$12="в кассу предприятия",L373,IF('1'!$H$12="ИП Водакова Т.Ю.",L373*1.075,"-")))</f>
        <v>311</v>
      </c>
      <c r="P373" s="56">
        <v>0</v>
      </c>
      <c r="Q373" s="56">
        <v>0</v>
      </c>
      <c r="R373" s="52"/>
      <c r="S373" s="88" t="str">
        <f>IF('1'!$H$12="-","-      ₽",IF(R373&gt;=M373*20,O373*R373,(IF(R373&gt;=M373*10,O373*R373,IF(R373&gt;=M373*2,O373*R373,N373*R373)))))</f>
        <v>-      ₽</v>
      </c>
      <c r="T373" s="89"/>
      <c r="U373" s="89" t="s">
        <v>364</v>
      </c>
    </row>
    <row r="374" spans="1:21" s="54" customFormat="1">
      <c r="A374" s="2"/>
      <c r="B374" s="79" t="s">
        <v>687</v>
      </c>
      <c r="C374" s="80" t="s">
        <v>667</v>
      </c>
      <c r="D374" s="80" t="s">
        <v>668</v>
      </c>
      <c r="E374" s="80">
        <v>2</v>
      </c>
      <c r="F374" s="80">
        <v>6</v>
      </c>
      <c r="G374" s="80" t="s">
        <v>688</v>
      </c>
      <c r="H374" s="81" t="s">
        <v>85</v>
      </c>
      <c r="I374" s="82"/>
      <c r="J374" s="82"/>
      <c r="K374" s="82"/>
      <c r="L374" s="55">
        <v>329</v>
      </c>
      <c r="M374" s="86">
        <v>6</v>
      </c>
      <c r="N374" s="56">
        <f>IF('1'!$H$12="-",L374*1.05,IF('1'!$H$12="в кассу предприятия",L374*1.05,IF('1'!$H$12="ИП Водакова Т.Ю.",L374*1.075*1.05,"-")))</f>
        <v>345.45</v>
      </c>
      <c r="O374" s="56">
        <f>IF('1'!$H$12="-",L374,IF('1'!$H$12="в кассу предприятия",L374,IF('1'!$H$12="ИП Водакова Т.Ю.",L374*1.075,"-")))</f>
        <v>329</v>
      </c>
      <c r="P374" s="56">
        <v>0</v>
      </c>
      <c r="Q374" s="56">
        <v>0</v>
      </c>
      <c r="R374" s="52"/>
      <c r="S374" s="88" t="str">
        <f>IF('1'!$H$12="-","-      ₽",IF(R374&gt;=M374*20,O374*R374,(IF(R374&gt;=M374*10,O374*R374,IF(R374&gt;=M374*2,O374*R374,N374*R374)))))</f>
        <v>-      ₽</v>
      </c>
      <c r="T374" s="89"/>
      <c r="U374" s="89" t="s">
        <v>364</v>
      </c>
    </row>
    <row r="375" spans="1:21" s="54" customFormat="1" hidden="1">
      <c r="A375" s="2"/>
      <c r="B375" s="97" t="s">
        <v>689</v>
      </c>
      <c r="C375" s="98" t="s">
        <v>667</v>
      </c>
      <c r="D375" s="98" t="s">
        <v>668</v>
      </c>
      <c r="E375" s="80">
        <v>2</v>
      </c>
      <c r="F375" s="80">
        <v>9</v>
      </c>
      <c r="G375" s="98" t="s">
        <v>690</v>
      </c>
      <c r="H375" s="99" t="s">
        <v>514</v>
      </c>
      <c r="I375" s="100"/>
      <c r="J375" s="100"/>
      <c r="K375" s="100"/>
      <c r="L375" s="55">
        <v>797</v>
      </c>
      <c r="M375" s="101">
        <v>6</v>
      </c>
      <c r="N375" s="102">
        <f>IF('1'!$H$12="-",L375*1.05,IF('1'!$H$12="в кассу предприятия",L375*1.05,IF('1'!$H$12="ИП Водакова Т.Ю.",L375*1.075*1.05,"-")))</f>
        <v>836.85</v>
      </c>
      <c r="O375" s="102">
        <f>IF('1'!$H$12="-",L375,IF('1'!$H$12="в кассу предприятия",L375,IF('1'!$H$12="ИП Водакова Т.Ю.",L375*1.075,"-")))</f>
        <v>797</v>
      </c>
      <c r="P375" s="102">
        <v>0</v>
      </c>
      <c r="Q375" s="102">
        <v>0</v>
      </c>
      <c r="R375" s="103"/>
      <c r="S375" s="104" t="str">
        <f>IF('1'!$H$12="-","-      ₽",IF(R375&gt;=M375*20,O375*R375,(IF(R375&gt;=M375*10,O375*R375,IF(R375&gt;=M375*2,O375*R375,N375*R375)))))</f>
        <v>-      ₽</v>
      </c>
      <c r="T375" s="89"/>
      <c r="U375" s="89" t="s">
        <v>364</v>
      </c>
    </row>
    <row r="376" spans="1:21" s="54" customFormat="1">
      <c r="A376" s="2"/>
      <c r="B376" s="79" t="s">
        <v>691</v>
      </c>
      <c r="C376" s="80" t="s">
        <v>667</v>
      </c>
      <c r="D376" s="80" t="s">
        <v>668</v>
      </c>
      <c r="E376" s="80">
        <v>2</v>
      </c>
      <c r="F376" s="80">
        <v>18</v>
      </c>
      <c r="G376" s="80" t="s">
        <v>690</v>
      </c>
      <c r="H376" s="81" t="s">
        <v>373</v>
      </c>
      <c r="I376" s="82" t="s">
        <v>519</v>
      </c>
      <c r="J376" s="82"/>
      <c r="K376" s="82"/>
      <c r="L376" s="55">
        <v>1605</v>
      </c>
      <c r="M376" s="86">
        <v>5</v>
      </c>
      <c r="N376" s="56">
        <f>IF('1'!$H$12="-",L376*1.05,IF('1'!$H$12="в кассу предприятия",L376*1.05,IF('1'!$H$12="ИП Водакова Т.Ю.",L376*1.075*1.05,"-")))</f>
        <v>1685.25</v>
      </c>
      <c r="O376" s="56">
        <f>IF('1'!$H$12="-",L376,IF('1'!$H$12="в кассу предприятия",L376,IF('1'!$H$12="ИП Водакова Т.Ю.",L376*1.075,"-")))</f>
        <v>1605</v>
      </c>
      <c r="P376" s="56">
        <v>0</v>
      </c>
      <c r="Q376" s="56">
        <v>0</v>
      </c>
      <c r="R376" s="52"/>
      <c r="S376" s="88" t="str">
        <f>IF('1'!$H$12="-","-      ₽",IF(R376&gt;=M376*20,O376*R376,(IF(R376&gt;=M376*10,O376*R376,IF(R376&gt;=M376*2,O376*R376,N376*R376)))))</f>
        <v>-      ₽</v>
      </c>
      <c r="T376" s="89"/>
      <c r="U376" s="89" t="s">
        <v>364</v>
      </c>
    </row>
    <row r="377" spans="1:21" s="54" customFormat="1">
      <c r="A377" s="2"/>
      <c r="B377" s="79" t="s">
        <v>692</v>
      </c>
      <c r="C377" s="80" t="s">
        <v>667</v>
      </c>
      <c r="D377" s="80" t="s">
        <v>668</v>
      </c>
      <c r="E377" s="80">
        <v>2</v>
      </c>
      <c r="F377" s="80">
        <v>6</v>
      </c>
      <c r="G377" s="80" t="s">
        <v>693</v>
      </c>
      <c r="H377" s="81" t="s">
        <v>85</v>
      </c>
      <c r="I377" s="82"/>
      <c r="J377" s="82"/>
      <c r="K377" s="82"/>
      <c r="L377" s="55">
        <v>311</v>
      </c>
      <c r="M377" s="86">
        <v>6</v>
      </c>
      <c r="N377" s="56">
        <f>IF('1'!$H$12="-",L377*1.05,IF('1'!$H$12="в кассу предприятия",L377*1.05,IF('1'!$H$12="ИП Водакова Т.Ю.",L377*1.075*1.05,"-")))</f>
        <v>326.55</v>
      </c>
      <c r="O377" s="56">
        <f>IF('1'!$H$12="-",L377,IF('1'!$H$12="в кассу предприятия",L377,IF('1'!$H$12="ИП Водакова Т.Ю.",L377*1.075,"-")))</f>
        <v>311</v>
      </c>
      <c r="P377" s="56">
        <v>0</v>
      </c>
      <c r="Q377" s="56">
        <v>0</v>
      </c>
      <c r="R377" s="52"/>
      <c r="S377" s="88" t="str">
        <f>IF('1'!$H$12="-","-      ₽",IF(R377&gt;=M377*20,P377*R377,(IF(R377&gt;=M377*10,P377*R377,IF(R377&gt;=M377*2,O377*R377,N377*R377)))))</f>
        <v>-      ₽</v>
      </c>
      <c r="T377" s="89"/>
      <c r="U377" s="89" t="s">
        <v>364</v>
      </c>
    </row>
    <row r="378" spans="1:21" s="54" customFormat="1" hidden="1">
      <c r="A378" s="2"/>
      <c r="B378" s="97" t="s">
        <v>694</v>
      </c>
      <c r="C378" s="98" t="s">
        <v>667</v>
      </c>
      <c r="D378" s="98" t="s">
        <v>668</v>
      </c>
      <c r="E378" s="80">
        <v>2</v>
      </c>
      <c r="F378" s="80">
        <v>6</v>
      </c>
      <c r="G378" s="98" t="s">
        <v>695</v>
      </c>
      <c r="H378" s="99" t="s">
        <v>85</v>
      </c>
      <c r="I378" s="100"/>
      <c r="J378" s="100"/>
      <c r="K378" s="100"/>
      <c r="L378" s="55">
        <v>311</v>
      </c>
      <c r="M378" s="101">
        <v>6</v>
      </c>
      <c r="N378" s="102">
        <f>IF('1'!$H$12="-",L378*1.05,IF('1'!$H$12="в кассу предприятия",L378*1.05,IF('1'!$H$12="ИП Водакова Т.Ю.",L378*1.075*1.05,"-")))</f>
        <v>326.55</v>
      </c>
      <c r="O378" s="102">
        <f>IF('1'!$H$12="-",L378,IF('1'!$H$12="в кассу предприятия",L378,IF('1'!$H$12="ИП Водакова Т.Ю.",L378*1.075,"-")))</f>
        <v>311</v>
      </c>
      <c r="P378" s="102">
        <v>0</v>
      </c>
      <c r="Q378" s="102">
        <v>0</v>
      </c>
      <c r="R378" s="103"/>
      <c r="S378" s="104" t="str">
        <f>IF('1'!$H$12="-","-      ₽",IF(R378&gt;=M378*20,O378*R378,(IF(R378&gt;=M378*10,O378*R378,IF(R378&gt;=M378*2,O378*R378,N378*R378)))))</f>
        <v>-      ₽</v>
      </c>
      <c r="T378" s="89"/>
      <c r="U378" s="89" t="s">
        <v>364</v>
      </c>
    </row>
    <row r="379" spans="1:21" s="54" customFormat="1">
      <c r="A379" s="2"/>
      <c r="B379" s="79" t="s">
        <v>696</v>
      </c>
      <c r="C379" s="80" t="s">
        <v>667</v>
      </c>
      <c r="D379" s="80" t="s">
        <v>668</v>
      </c>
      <c r="E379" s="80">
        <v>2</v>
      </c>
      <c r="F379" s="80">
        <v>6</v>
      </c>
      <c r="G379" s="80" t="s">
        <v>697</v>
      </c>
      <c r="H379" s="81" t="s">
        <v>85</v>
      </c>
      <c r="I379" s="82"/>
      <c r="J379" s="82"/>
      <c r="K379" s="82"/>
      <c r="L379" s="55">
        <v>311</v>
      </c>
      <c r="M379" s="86">
        <v>6</v>
      </c>
      <c r="N379" s="56">
        <f>IF('1'!$H$12="-",L379*1.05,IF('1'!$H$12="в кассу предприятия",L379*1.05,IF('1'!$H$12="ИП Водакова Т.Ю.",L379*1.075*1.05,"-")))</f>
        <v>326.55</v>
      </c>
      <c r="O379" s="56">
        <f>IF('1'!$H$12="-",L379,IF('1'!$H$12="в кассу предприятия",L379,IF('1'!$H$12="ИП Водакова Т.Ю.",L379*1.075,"-")))</f>
        <v>311</v>
      </c>
      <c r="P379" s="56">
        <v>0</v>
      </c>
      <c r="Q379" s="56">
        <v>0</v>
      </c>
      <c r="R379" s="52"/>
      <c r="S379" s="88" t="str">
        <f>IF('1'!$H$12="-","-      ₽",IF(R379&gt;=M379*20,O379*R379,(IF(R379&gt;=M379*10,O379*R379,IF(R379&gt;=M379*2,O379*R379,N379*R379)))))</f>
        <v>-      ₽</v>
      </c>
      <c r="T379" s="89"/>
      <c r="U379" s="89" t="s">
        <v>364</v>
      </c>
    </row>
    <row r="380" spans="1:21" s="54" customFormat="1">
      <c r="A380" s="2"/>
      <c r="B380" s="79" t="s">
        <v>1124</v>
      </c>
      <c r="C380" s="80" t="s">
        <v>667</v>
      </c>
      <c r="D380" s="80" t="s">
        <v>668</v>
      </c>
      <c r="E380" s="80">
        <v>2</v>
      </c>
      <c r="F380" s="80">
        <v>6</v>
      </c>
      <c r="G380" s="80" t="s">
        <v>1401</v>
      </c>
      <c r="H380" s="81" t="s">
        <v>85</v>
      </c>
      <c r="I380" s="82"/>
      <c r="J380" s="82"/>
      <c r="K380" s="82"/>
      <c r="L380" s="55">
        <v>311</v>
      </c>
      <c r="M380" s="86">
        <v>6</v>
      </c>
      <c r="N380" s="56">
        <f>IF('1'!$H$12="-",L380*1.05,IF('1'!$H$12="в кассу предприятия",L380*1.05,IF('1'!$H$12="ИП Водакова Т.Ю.",L380*1.075*1.05,"-")))</f>
        <v>326.55</v>
      </c>
      <c r="O380" s="56">
        <f>IF('1'!$H$12="-",L380,IF('1'!$H$12="в кассу предприятия",L380,IF('1'!$H$12="ИП Водакова Т.Ю.",L380*1.075,"-")))</f>
        <v>311</v>
      </c>
      <c r="P380" s="56">
        <f>IF('1'!$H$12="-",L380*0.97,IF('1'!$H$12="в кассу предприятия",L380*0.97,IF('1'!$H$12="ИП Водакова Т.Ю.",L380*1.075*0.97,"-")))</f>
        <v>301.67</v>
      </c>
      <c r="Q380" s="56">
        <v>0</v>
      </c>
      <c r="R380" s="52"/>
      <c r="S380" s="88" t="str">
        <f>IF('1'!$H$12="-","-      ₽",IF(R380&gt;=M380*20,P380*R380,(IF(R380&gt;=M380*10,P380*R380,IF(R380&gt;=M380*2,O380*R380,N380*R380)))))</f>
        <v>-      ₽</v>
      </c>
      <c r="T380" s="89"/>
      <c r="U380" s="89" t="s">
        <v>2392</v>
      </c>
    </row>
    <row r="381" spans="1:21" s="54" customFormat="1">
      <c r="A381" s="2"/>
      <c r="B381" s="79" t="s">
        <v>698</v>
      </c>
      <c r="C381" s="80" t="s">
        <v>667</v>
      </c>
      <c r="D381" s="80" t="s">
        <v>668</v>
      </c>
      <c r="E381" s="80">
        <v>2</v>
      </c>
      <c r="F381" s="80">
        <v>11</v>
      </c>
      <c r="G381" s="80"/>
      <c r="H381" s="81" t="s">
        <v>64</v>
      </c>
      <c r="I381" s="82" t="s">
        <v>291</v>
      </c>
      <c r="J381" s="82"/>
      <c r="K381" s="82"/>
      <c r="L381" s="55">
        <v>329</v>
      </c>
      <c r="M381" s="86">
        <v>6</v>
      </c>
      <c r="N381" s="56">
        <f>IF('1'!$H$12="-",L381*1.05,IF('1'!$H$12="в кассу предприятия",L381*1.05,IF('1'!$H$12="ИП Водакова Т.Ю.",L381*1.075*1.05,"-")))</f>
        <v>345.45</v>
      </c>
      <c r="O381" s="56">
        <f>IF('1'!$H$12="-",L381,IF('1'!$H$12="в кассу предприятия",L381,IF('1'!$H$12="ИП Водакова Т.Ю.",L381*1.075,"-")))</f>
        <v>329</v>
      </c>
      <c r="P381" s="56">
        <f>IF('1'!$H$12="-",L381*0.97,IF('1'!$H$12="в кассу предприятия",L381*0.97,IF('1'!$H$12="ИП Водакова Т.Ю.",L381*1.075*0.97,"-")))</f>
        <v>319.13</v>
      </c>
      <c r="Q381" s="56">
        <f>IF('1'!$H$12="-",L381*0.95,IF('1'!$H$12="в кассу предприятия",L381*0.95,IF('1'!$H$12="ИП Водакова Т.Ю.",L381*1.075*0.95,"-")))</f>
        <v>312.55</v>
      </c>
      <c r="R381" s="52"/>
      <c r="S381" s="88" t="str">
        <f>IF('1'!$H$12="-","-      ₽",IF(R381&gt;=M381*20,Q381*R381,(IF(R381&gt;=M381*10,P381*R381,IF(R381&gt;=M381*2,O381*R381,N381*R381)))))</f>
        <v>-      ₽</v>
      </c>
      <c r="T381" s="89"/>
      <c r="U381" s="89" t="s">
        <v>2393</v>
      </c>
    </row>
    <row r="382" spans="1:21" s="54" customFormat="1">
      <c r="A382" s="2"/>
      <c r="B382" s="79" t="s">
        <v>1620</v>
      </c>
      <c r="C382" s="80" t="s">
        <v>667</v>
      </c>
      <c r="D382" s="80" t="s">
        <v>668</v>
      </c>
      <c r="E382" s="80">
        <v>2</v>
      </c>
      <c r="F382" s="80">
        <v>11</v>
      </c>
      <c r="G382" s="80"/>
      <c r="H382" s="81" t="s">
        <v>64</v>
      </c>
      <c r="I382" s="82"/>
      <c r="J382" s="82"/>
      <c r="K382" s="82"/>
      <c r="L382" s="55">
        <v>329</v>
      </c>
      <c r="M382" s="86">
        <v>6</v>
      </c>
      <c r="N382" s="56">
        <f>IF('1'!$H$12="-",L382*1.05,IF('1'!$H$12="в кассу предприятия",L382*1.05,IF('1'!$H$12="ИП Водакова Т.Ю.",L382*1.075*1.05,"-")))</f>
        <v>345.45</v>
      </c>
      <c r="O382" s="56">
        <f>IF('1'!$H$12="-",L382,IF('1'!$H$12="в кассу предприятия",L382,IF('1'!$H$12="ИП Водакова Т.Ю.",L382*1.075,"-")))</f>
        <v>329</v>
      </c>
      <c r="P382" s="56">
        <f>IF('1'!$H$12="-",L382*0.97,IF('1'!$H$12="в кассу предприятия",L382*0.97,IF('1'!$H$12="ИП Водакова Т.Ю.",L382*1.075*0.97,"-")))</f>
        <v>319.13</v>
      </c>
      <c r="Q382" s="56">
        <f>IF('1'!$H$12="-",L382*0.95,IF('1'!$H$12="в кассу предприятия",L382*0.95,IF('1'!$H$12="ИП Водакова Т.Ю.",L382*1.075*0.95,"-")))</f>
        <v>312.55</v>
      </c>
      <c r="R382" s="52"/>
      <c r="S382" s="88" t="str">
        <f>IF('1'!$H$12="-","-      ₽",IF(R382&gt;=M382*20,Q382*R382,(IF(R382&gt;=M382*10,P382*R382,IF(R382&gt;=M382*2,O382*R382,N382*R382)))))</f>
        <v>-      ₽</v>
      </c>
      <c r="T382" s="89"/>
      <c r="U382" s="89" t="s">
        <v>2393</v>
      </c>
    </row>
    <row r="383" spans="1:21" s="54" customFormat="1">
      <c r="A383" s="2"/>
      <c r="B383" s="79" t="s">
        <v>1125</v>
      </c>
      <c r="C383" s="80" t="s">
        <v>1298</v>
      </c>
      <c r="D383" s="80" t="s">
        <v>1299</v>
      </c>
      <c r="E383" s="80">
        <v>2</v>
      </c>
      <c r="F383" s="80">
        <v>17</v>
      </c>
      <c r="G383" s="80" t="s">
        <v>1402</v>
      </c>
      <c r="H383" s="81" t="s">
        <v>527</v>
      </c>
      <c r="I383" s="82" t="s">
        <v>363</v>
      </c>
      <c r="J383" s="82"/>
      <c r="K383" s="82"/>
      <c r="L383" s="55">
        <v>2205</v>
      </c>
      <c r="M383" s="86">
        <v>5</v>
      </c>
      <c r="N383" s="56">
        <f>IF('1'!$H$12="-",L383*1.05,IF('1'!$H$12="в кассу предприятия",L383*1.05,IF('1'!$H$12="ИП Водакова Т.Ю.",L383*1.075*1.05,"-")))</f>
        <v>2315.25</v>
      </c>
      <c r="O383" s="56">
        <f>IF('1'!$H$12="-",L383,IF('1'!$H$12="в кассу предприятия",L383,IF('1'!$H$12="ИП Водакова Т.Ю.",L383*1.075,"-")))</f>
        <v>2205</v>
      </c>
      <c r="P383" s="56">
        <v>0</v>
      </c>
      <c r="Q383" s="56">
        <v>0</v>
      </c>
      <c r="R383" s="52"/>
      <c r="S383" s="88" t="str">
        <f>IF('1'!$H$12="-","-      ₽",IF(R383&gt;=M383*20,O383*R383,(IF(R383&gt;=M383*10,O383*R383,IF(R383&gt;=M383*2,O383*R383,N383*R383)))))</f>
        <v>-      ₽</v>
      </c>
      <c r="T383" s="89"/>
      <c r="U383" s="89" t="s">
        <v>364</v>
      </c>
    </row>
    <row r="384" spans="1:21" s="54" customFormat="1">
      <c r="A384" s="2"/>
      <c r="B384" s="79" t="s">
        <v>1126</v>
      </c>
      <c r="C384" s="80" t="s">
        <v>700</v>
      </c>
      <c r="D384" s="80" t="s">
        <v>701</v>
      </c>
      <c r="E384" s="80">
        <v>2</v>
      </c>
      <c r="F384" s="80">
        <v>11</v>
      </c>
      <c r="G384" s="80"/>
      <c r="H384" s="81" t="s">
        <v>64</v>
      </c>
      <c r="I384" s="82" t="s">
        <v>291</v>
      </c>
      <c r="J384" s="82"/>
      <c r="K384" s="82"/>
      <c r="L384" s="55">
        <v>204</v>
      </c>
      <c r="M384" s="86">
        <v>6</v>
      </c>
      <c r="N384" s="56">
        <f>IF('1'!$H$12="-",L384*1.05,IF('1'!$H$12="в кассу предприятия",L384*1.05,IF('1'!$H$12="ИП Водакова Т.Ю.",L384*1.075*1.05,"-")))</f>
        <v>214.20000000000002</v>
      </c>
      <c r="O384" s="56">
        <f>IF('1'!$H$12="-",L384,IF('1'!$H$12="в кассу предприятия",L384,IF('1'!$H$12="ИП Водакова Т.Ю.",L384*1.075,"-")))</f>
        <v>204</v>
      </c>
      <c r="P384" s="56">
        <f>IF('1'!$H$12="-",L384*0.97,IF('1'!$H$12="в кассу предприятия",L384*0.97,IF('1'!$H$12="ИП Водакова Т.Ю.",L384*1.075*0.97,"-")))</f>
        <v>197.88</v>
      </c>
      <c r="Q384" s="56">
        <v>0</v>
      </c>
      <c r="R384" s="52"/>
      <c r="S384" s="88" t="str">
        <f>IF('1'!$H$12="-","-      ₽",IF(R384&gt;=M384*20,P384*R384,(IF(R384&gt;=M384*10,P384*R384,IF(R384&gt;=M384*2,O384*R384,N384*R384)))))</f>
        <v>-      ₽</v>
      </c>
      <c r="T384" s="89"/>
      <c r="U384" s="89" t="s">
        <v>2392</v>
      </c>
    </row>
    <row r="385" spans="1:21" s="54" customFormat="1">
      <c r="A385" s="2"/>
      <c r="B385" s="79" t="s">
        <v>699</v>
      </c>
      <c r="C385" s="80" t="s">
        <v>700</v>
      </c>
      <c r="D385" s="80" t="s">
        <v>701</v>
      </c>
      <c r="E385" s="80">
        <v>2</v>
      </c>
      <c r="F385" s="80">
        <v>11</v>
      </c>
      <c r="G385" s="80"/>
      <c r="H385" s="81" t="s">
        <v>64</v>
      </c>
      <c r="I385" s="82" t="s">
        <v>291</v>
      </c>
      <c r="J385" s="82"/>
      <c r="K385" s="82"/>
      <c r="L385" s="55">
        <v>204</v>
      </c>
      <c r="M385" s="86">
        <v>6</v>
      </c>
      <c r="N385" s="56">
        <f>IF('1'!$H$12="-",L385*1.05,IF('1'!$H$12="в кассу предприятия",L385*1.05,IF('1'!$H$12="ИП Водакова Т.Ю.",L385*1.075*1.05,"-")))</f>
        <v>214.20000000000002</v>
      </c>
      <c r="O385" s="56">
        <f>IF('1'!$H$12="-",L385,IF('1'!$H$12="в кассу предприятия",L385,IF('1'!$H$12="ИП Водакова Т.Ю.",L385*1.075,"-")))</f>
        <v>204</v>
      </c>
      <c r="P385" s="56">
        <f>IF('1'!$H$12="-",L385*0.97,IF('1'!$H$12="в кассу предприятия",L385*0.97,IF('1'!$H$12="ИП Водакова Т.Ю.",L385*1.075*0.97,"-")))</f>
        <v>197.88</v>
      </c>
      <c r="Q385" s="56">
        <f>IF('1'!$H$12="-",L385*0.95,IF('1'!$H$12="в кассу предприятия",L385*0.95,IF('1'!$H$12="ИП Водакова Т.Ю.",L385*1.075*0.95,"-")))</f>
        <v>193.79999999999998</v>
      </c>
      <c r="R385" s="52"/>
      <c r="S385" s="88" t="str">
        <f>IF('1'!$H$12="-","-      ₽",IF(R385&gt;=M385*20,Q385*R385,(IF(R385&gt;=M385*10,P385*R385,IF(R385&gt;=M385*2,O385*R385,N385*R385)))))</f>
        <v>-      ₽</v>
      </c>
      <c r="T385" s="89"/>
      <c r="U385" s="89" t="s">
        <v>2393</v>
      </c>
    </row>
    <row r="386" spans="1:21" s="54" customFormat="1">
      <c r="A386" s="2"/>
      <c r="B386" s="79" t="s">
        <v>1621</v>
      </c>
      <c r="C386" s="80" t="s">
        <v>1926</v>
      </c>
      <c r="D386" s="80" t="s">
        <v>1927</v>
      </c>
      <c r="E386" s="80">
        <v>2</v>
      </c>
      <c r="F386" s="80">
        <v>11</v>
      </c>
      <c r="G386" s="80"/>
      <c r="H386" s="81" t="s">
        <v>64</v>
      </c>
      <c r="I386" s="82" t="s">
        <v>291</v>
      </c>
      <c r="J386" s="82"/>
      <c r="K386" s="82"/>
      <c r="L386" s="55">
        <v>203</v>
      </c>
      <c r="M386" s="86">
        <v>6</v>
      </c>
      <c r="N386" s="56">
        <f>IF('1'!$H$12="-",L386*1.05,IF('1'!$H$12="в кассу предприятия",L386*1.05,IF('1'!$H$12="ИП Водакова Т.Ю.",L386*1.075*1.05,"-")))</f>
        <v>213.15</v>
      </c>
      <c r="O386" s="56">
        <f>IF('1'!$H$12="-",L386,IF('1'!$H$12="в кассу предприятия",L386,IF('1'!$H$12="ИП Водакова Т.Ю.",L386*1.075,"-")))</f>
        <v>203</v>
      </c>
      <c r="P386" s="56">
        <f>IF('1'!$H$12="-",L386*0.97,IF('1'!$H$12="в кассу предприятия",L386*0.97,IF('1'!$H$12="ИП Водакова Т.Ю.",L386*1.075*0.97,"-")))</f>
        <v>196.91</v>
      </c>
      <c r="Q386" s="56">
        <f>IF('1'!$H$12="-",L386*0.95,IF('1'!$H$12="в кассу предприятия",L386*0.95,IF('1'!$H$12="ИП Водакова Т.Ю.",L386*1.075*0.95,"-")))</f>
        <v>192.85</v>
      </c>
      <c r="R386" s="52"/>
      <c r="S386" s="88" t="str">
        <f>IF('1'!$H$12="-","-      ₽",IF(R386&gt;=M386*20,Q386*R386,(IF(R386&gt;=M386*10,P386*R386,IF(R386&gt;=M386*2,O386*R386,N386*R386)))))</f>
        <v>-      ₽</v>
      </c>
      <c r="T386" s="89"/>
      <c r="U386" s="89" t="s">
        <v>2393</v>
      </c>
    </row>
    <row r="387" spans="1:21" s="54" customFormat="1">
      <c r="A387" s="2"/>
      <c r="B387" s="79" t="s">
        <v>1127</v>
      </c>
      <c r="C387" s="80" t="s">
        <v>703</v>
      </c>
      <c r="D387" s="80" t="s">
        <v>704</v>
      </c>
      <c r="E387" s="80">
        <v>2</v>
      </c>
      <c r="F387" s="80">
        <v>11</v>
      </c>
      <c r="G387" s="80"/>
      <c r="H387" s="81" t="s">
        <v>64</v>
      </c>
      <c r="I387" s="82" t="s">
        <v>291</v>
      </c>
      <c r="J387" s="82"/>
      <c r="K387" s="82"/>
      <c r="L387" s="55">
        <v>257</v>
      </c>
      <c r="M387" s="86">
        <v>6</v>
      </c>
      <c r="N387" s="56">
        <f>IF('1'!$H$12="-",L387*1.05,IF('1'!$H$12="в кассу предприятия",L387*1.05,IF('1'!$H$12="ИП Водакова Т.Ю.",L387*1.075*1.05,"-")))</f>
        <v>269.85000000000002</v>
      </c>
      <c r="O387" s="56">
        <f>IF('1'!$H$12="-",L387,IF('1'!$H$12="в кассу предприятия",L387,IF('1'!$H$12="ИП Водакова Т.Ю.",L387*1.075,"-")))</f>
        <v>257</v>
      </c>
      <c r="P387" s="56">
        <v>0</v>
      </c>
      <c r="Q387" s="56">
        <v>0</v>
      </c>
      <c r="R387" s="52"/>
      <c r="S387" s="88" t="str">
        <f>IF('1'!$H$12="-","-      ₽",IF(R387&gt;=M387*20,Q387*R387,(IF(R387&gt;=M387*10,P387*R387,IF(R387&gt;=M387*2,O387*R387,N387*R387)))))</f>
        <v>-      ₽</v>
      </c>
      <c r="T387" s="89"/>
      <c r="U387" s="89" t="s">
        <v>364</v>
      </c>
    </row>
    <row r="388" spans="1:21" s="54" customFormat="1">
      <c r="A388" s="2"/>
      <c r="B388" s="79" t="s">
        <v>702</v>
      </c>
      <c r="C388" s="80" t="s">
        <v>703</v>
      </c>
      <c r="D388" s="80" t="s">
        <v>704</v>
      </c>
      <c r="E388" s="80">
        <v>2</v>
      </c>
      <c r="F388" s="80">
        <v>11</v>
      </c>
      <c r="G388" s="80"/>
      <c r="H388" s="81" t="s">
        <v>64</v>
      </c>
      <c r="I388" s="82" t="s">
        <v>291</v>
      </c>
      <c r="J388" s="82"/>
      <c r="K388" s="82"/>
      <c r="L388" s="55">
        <v>266</v>
      </c>
      <c r="M388" s="86">
        <v>6</v>
      </c>
      <c r="N388" s="56">
        <f>IF('1'!$H$12="-",L388*1.05,IF('1'!$H$12="в кассу предприятия",L388*1.05,IF('1'!$H$12="ИП Водакова Т.Ю.",L388*1.075*1.05,"-")))</f>
        <v>279.3</v>
      </c>
      <c r="O388" s="56">
        <f>IF('1'!$H$12="-",L388,IF('1'!$H$12="в кассу предприятия",L388,IF('1'!$H$12="ИП Водакова Т.Ю.",L388*1.075,"-")))</f>
        <v>266</v>
      </c>
      <c r="P388" s="56">
        <f>IF('1'!$H$12="-",L388*0.97,IF('1'!$H$12="в кассу предприятия",L388*0.97,IF('1'!$H$12="ИП Водакова Т.Ю.",L388*1.075*0.97,"-")))</f>
        <v>258.02</v>
      </c>
      <c r="Q388" s="56">
        <v>0</v>
      </c>
      <c r="R388" s="52"/>
      <c r="S388" s="88" t="str">
        <f>IF('1'!$H$12="-","-      ₽",IF(R388&gt;=M388*20,P388*R388,(IF(R388&gt;=M388*10,P388*R388,IF(R388&gt;=M388*2,O388*R388,N388*R388)))))</f>
        <v>-      ₽</v>
      </c>
      <c r="T388" s="89"/>
      <c r="U388" s="89" t="s">
        <v>2392</v>
      </c>
    </row>
    <row r="389" spans="1:21" s="54" customFormat="1">
      <c r="A389" s="2"/>
      <c r="B389" s="79" t="s">
        <v>1128</v>
      </c>
      <c r="C389" s="80" t="s">
        <v>705</v>
      </c>
      <c r="D389" s="80" t="s">
        <v>706</v>
      </c>
      <c r="E389" s="80">
        <v>2</v>
      </c>
      <c r="F389" s="80">
        <v>18</v>
      </c>
      <c r="G389" s="80" t="s">
        <v>707</v>
      </c>
      <c r="H389" s="81" t="s">
        <v>373</v>
      </c>
      <c r="I389" s="82" t="s">
        <v>291</v>
      </c>
      <c r="J389" s="82"/>
      <c r="K389" s="82"/>
      <c r="L389" s="55">
        <v>401</v>
      </c>
      <c r="M389" s="86">
        <v>5</v>
      </c>
      <c r="N389" s="56">
        <f>IF('1'!$H$12="-",L389*1.05,IF('1'!$H$12="в кассу предприятия",L389*1.05,IF('1'!$H$12="ИП Водакова Т.Ю.",L389*1.075*1.05,"-")))</f>
        <v>421.05</v>
      </c>
      <c r="O389" s="56">
        <f>IF('1'!$H$12="-",L389,IF('1'!$H$12="в кассу предприятия",L389,IF('1'!$H$12="ИП Водакова Т.Ю.",L389*1.075,"-")))</f>
        <v>401</v>
      </c>
      <c r="P389" s="56">
        <f>IF('1'!$H$12="-",L389*0.97,IF('1'!$H$12="в кассу предприятия",L389*0.97,IF('1'!$H$12="ИП Водакова Т.Ю.",L389*1.075*0.97,"-")))</f>
        <v>388.96999999999997</v>
      </c>
      <c r="Q389" s="56">
        <f>IF('1'!$H$12="-",L389*0.95,IF('1'!$H$12="в кассу предприятия",L389*0.95,IF('1'!$H$12="ИП Водакова Т.Ю.",L389*1.075*0.95,"-")))</f>
        <v>380.95</v>
      </c>
      <c r="R389" s="52"/>
      <c r="S389" s="88" t="str">
        <f>IF('1'!$H$12="-","-      ₽",IF(R389&gt;=M389*20,Q389*R389,(IF(R389&gt;=M389*10,P389*R389,IF(R389&gt;=M389*2,O389*R389,N389*R389)))))</f>
        <v>-      ₽</v>
      </c>
      <c r="T389" s="89"/>
      <c r="U389" s="89" t="s">
        <v>2393</v>
      </c>
    </row>
    <row r="390" spans="1:21" s="54" customFormat="1">
      <c r="A390" s="2"/>
      <c r="B390" s="79" t="s">
        <v>1622</v>
      </c>
      <c r="C390" s="80" t="s">
        <v>705</v>
      </c>
      <c r="D390" s="80" t="s">
        <v>1928</v>
      </c>
      <c r="E390" s="80">
        <v>2</v>
      </c>
      <c r="F390" s="80">
        <v>11</v>
      </c>
      <c r="G390" s="80" t="s">
        <v>2140</v>
      </c>
      <c r="H390" s="81" t="s">
        <v>64</v>
      </c>
      <c r="I390" s="82" t="s">
        <v>291</v>
      </c>
      <c r="J390" s="82"/>
      <c r="K390" s="82"/>
      <c r="L390" s="55">
        <v>293</v>
      </c>
      <c r="M390" s="86">
        <v>6</v>
      </c>
      <c r="N390" s="56">
        <f>IF('1'!$H$12="-",L390*1.05,IF('1'!$H$12="в кассу предприятия",L390*1.05,IF('1'!$H$12="ИП Водакова Т.Ю.",L390*1.075*1.05,"-")))</f>
        <v>307.65000000000003</v>
      </c>
      <c r="O390" s="56">
        <f>IF('1'!$H$12="-",L390,IF('1'!$H$12="в кассу предприятия",L390,IF('1'!$H$12="ИП Водакова Т.Ю.",L390*1.075,"-")))</f>
        <v>293</v>
      </c>
      <c r="P390" s="56">
        <v>0</v>
      </c>
      <c r="Q390" s="56">
        <v>0</v>
      </c>
      <c r="R390" s="52"/>
      <c r="S390" s="88" t="str">
        <f>IF('1'!$H$12="-","-      ₽",IF(R390&gt;=M390*20,O390*R390,(IF(R390&gt;=M390*10,O390*R390,IF(R390&gt;=M390*2,O390*R390,N390*R390)))))</f>
        <v>-      ₽</v>
      </c>
      <c r="T390" s="89"/>
      <c r="U390" s="89" t="s">
        <v>364</v>
      </c>
    </row>
    <row r="391" spans="1:21" s="54" customFormat="1">
      <c r="A391" s="2"/>
      <c r="B391" s="79" t="s">
        <v>708</v>
      </c>
      <c r="C391" s="80" t="s">
        <v>709</v>
      </c>
      <c r="D391" s="80" t="s">
        <v>710</v>
      </c>
      <c r="E391" s="80">
        <v>2</v>
      </c>
      <c r="F391" s="80">
        <v>11</v>
      </c>
      <c r="G391" s="80" t="s">
        <v>711</v>
      </c>
      <c r="H391" s="81" t="s">
        <v>64</v>
      </c>
      <c r="I391" s="82" t="s">
        <v>380</v>
      </c>
      <c r="J391" s="82"/>
      <c r="K391" s="82"/>
      <c r="L391" s="55">
        <v>257</v>
      </c>
      <c r="M391" s="86">
        <v>6</v>
      </c>
      <c r="N391" s="56">
        <f>IF('1'!$H$12="-",L391*1.05,IF('1'!$H$12="в кассу предприятия",L391*1.05,IF('1'!$H$12="ИП Водакова Т.Ю.",L391*1.075*1.05,"-")))</f>
        <v>269.85000000000002</v>
      </c>
      <c r="O391" s="56">
        <f>IF('1'!$H$12="-",L391,IF('1'!$H$12="в кассу предприятия",L391,IF('1'!$H$12="ИП Водакова Т.Ю.",L391*1.075,"-")))</f>
        <v>257</v>
      </c>
      <c r="P391" s="56">
        <f>IF('1'!$H$12="-",L391*0.97,IF('1'!$H$12="в кассу предприятия",L391*0.97,IF('1'!$H$12="ИП Водакова Т.Ю.",L391*1.075*0.97,"-")))</f>
        <v>249.29</v>
      </c>
      <c r="Q391" s="56">
        <v>0</v>
      </c>
      <c r="R391" s="52"/>
      <c r="S391" s="88" t="str">
        <f>IF('1'!$H$12="-","-      ₽",IF(R391&gt;=M391*20,P391*R391,(IF(R391&gt;=M391*10,P391*R391,IF(R391&gt;=M391*2,O391*R391,N391*R391)))))</f>
        <v>-      ₽</v>
      </c>
      <c r="T391" s="89"/>
      <c r="U391" s="89" t="s">
        <v>2392</v>
      </c>
    </row>
    <row r="392" spans="1:21" s="54" customFormat="1">
      <c r="A392" s="2"/>
      <c r="B392" s="79" t="s">
        <v>712</v>
      </c>
      <c r="C392" s="80" t="s">
        <v>713</v>
      </c>
      <c r="D392" s="80" t="s">
        <v>714</v>
      </c>
      <c r="E392" s="80">
        <v>2</v>
      </c>
      <c r="F392" s="80">
        <v>11</v>
      </c>
      <c r="G392" s="80"/>
      <c r="H392" s="81" t="s">
        <v>64</v>
      </c>
      <c r="I392" s="82" t="s">
        <v>291</v>
      </c>
      <c r="J392" s="82"/>
      <c r="K392" s="82"/>
      <c r="L392" s="55">
        <v>223</v>
      </c>
      <c r="M392" s="86">
        <v>6</v>
      </c>
      <c r="N392" s="56">
        <f>IF('1'!$H$12="-",L392*1.05,IF('1'!$H$12="в кассу предприятия",L392*1.05,IF('1'!$H$12="ИП Водакова Т.Ю.",L392*1.075*1.05,"-")))</f>
        <v>234.15</v>
      </c>
      <c r="O392" s="56">
        <f>IF('1'!$H$12="-",L392,IF('1'!$H$12="в кассу предприятия",L392,IF('1'!$H$12="ИП Водакова Т.Ю.",L392*1.075,"-")))</f>
        <v>223</v>
      </c>
      <c r="P392" s="56">
        <v>0</v>
      </c>
      <c r="Q392" s="56">
        <v>0</v>
      </c>
      <c r="R392" s="52"/>
      <c r="S392" s="88" t="str">
        <f>IF('1'!$H$12="-","-      ₽",IF(R392&gt;=M392*20,P392*R392,(IF(R392&gt;=M392*10,P392*R392,IF(R392&gt;=M392*2,O392*R392,N392*R392)))))</f>
        <v>-      ₽</v>
      </c>
      <c r="T392" s="89"/>
      <c r="U392" s="89" t="s">
        <v>364</v>
      </c>
    </row>
    <row r="393" spans="1:21" s="54" customFormat="1">
      <c r="A393" s="2"/>
      <c r="B393" s="79" t="s">
        <v>715</v>
      </c>
      <c r="C393" s="80" t="s">
        <v>716</v>
      </c>
      <c r="D393" s="80" t="s">
        <v>717</v>
      </c>
      <c r="E393" s="80">
        <v>2</v>
      </c>
      <c r="F393" s="80">
        <v>11</v>
      </c>
      <c r="G393" s="80"/>
      <c r="H393" s="81" t="s">
        <v>64</v>
      </c>
      <c r="I393" s="82" t="s">
        <v>380</v>
      </c>
      <c r="J393" s="82"/>
      <c r="K393" s="82"/>
      <c r="L393" s="55">
        <v>234</v>
      </c>
      <c r="M393" s="86">
        <v>6</v>
      </c>
      <c r="N393" s="56">
        <f>IF('1'!$H$12="-",L393*1.05,IF('1'!$H$12="в кассу предприятия",L393*1.05,IF('1'!$H$12="ИП Водакова Т.Ю.",L393*1.075*1.05,"-")))</f>
        <v>245.70000000000002</v>
      </c>
      <c r="O393" s="56">
        <f>IF('1'!$H$12="-",L393,IF('1'!$H$12="в кассу предприятия",L393,IF('1'!$H$12="ИП Водакова Т.Ю.",L393*1.075,"-")))</f>
        <v>234</v>
      </c>
      <c r="P393" s="56">
        <f>IF('1'!$H$12="-",L393*0.97,IF('1'!$H$12="в кассу предприятия",L393*0.97,IF('1'!$H$12="ИП Водакова Т.Ю.",L393*1.075*0.97,"-")))</f>
        <v>226.98</v>
      </c>
      <c r="Q393" s="56">
        <f>IF('1'!$H$12="-",L393*0.95,IF('1'!$H$12="в кассу предприятия",L393*0.95,IF('1'!$H$12="ИП Водакова Т.Ю.",L393*1.075*0.95,"-")))</f>
        <v>222.29999999999998</v>
      </c>
      <c r="R393" s="52"/>
      <c r="S393" s="88" t="str">
        <f>IF('1'!$H$12="-","-      ₽",IF(R393&gt;=M393*20,Q393*R393,(IF(R393&gt;=M393*10,P393*R393,IF(R393&gt;=M393*2,O393*R393,N393*R393)))))</f>
        <v>-      ₽</v>
      </c>
      <c r="T393" s="89"/>
      <c r="U393" s="89" t="s">
        <v>2393</v>
      </c>
    </row>
    <row r="394" spans="1:21" s="54" customFormat="1">
      <c r="A394" s="2"/>
      <c r="B394" s="79" t="s">
        <v>1623</v>
      </c>
      <c r="C394" s="80" t="s">
        <v>1929</v>
      </c>
      <c r="D394" s="80" t="s">
        <v>1930</v>
      </c>
      <c r="E394" s="80">
        <v>2</v>
      </c>
      <c r="F394" s="80">
        <v>18</v>
      </c>
      <c r="G394" s="80"/>
      <c r="H394" s="81" t="s">
        <v>373</v>
      </c>
      <c r="I394" s="82" t="s">
        <v>291</v>
      </c>
      <c r="J394" s="82"/>
      <c r="K394" s="82"/>
      <c r="L394" s="55">
        <v>324</v>
      </c>
      <c r="M394" s="86">
        <v>5</v>
      </c>
      <c r="N394" s="56">
        <f>IF('1'!$H$12="-",L394*1.05,IF('1'!$H$12="в кассу предприятия",L394*1.05,IF('1'!$H$12="ИП Водакова Т.Ю.",L394*1.075*1.05,"-")))</f>
        <v>340.2</v>
      </c>
      <c r="O394" s="56">
        <f>IF('1'!$H$12="-",L394,IF('1'!$H$12="в кассу предприятия",L394,IF('1'!$H$12="ИП Водакова Т.Ю.",L394*1.075,"-")))</f>
        <v>324</v>
      </c>
      <c r="P394" s="56">
        <f>IF('1'!$H$12="-",L394*0.97,IF('1'!$H$12="в кассу предприятия",L394*0.97,IF('1'!$H$12="ИП Водакова Т.Ю.",L394*1.075*0.97,"-")))</f>
        <v>314.27999999999997</v>
      </c>
      <c r="Q394" s="56">
        <f>IF('1'!$H$12="-",L394*0.95,IF('1'!$H$12="в кассу предприятия",L394*0.95,IF('1'!$H$12="ИП Водакова Т.Ю.",L394*1.075*0.95,"-")))</f>
        <v>307.8</v>
      </c>
      <c r="R394" s="52"/>
      <c r="S394" s="88" t="str">
        <f>IF('1'!$H$12="-","-      ₽",IF(R394&gt;=M394*20,Q394*R394,(IF(R394&gt;=M394*10,P394*R394,IF(R394&gt;=M394*2,O394*R394,N394*R394)))))</f>
        <v>-      ₽</v>
      </c>
      <c r="T394" s="89"/>
      <c r="U394" s="89" t="s">
        <v>2393</v>
      </c>
    </row>
    <row r="395" spans="1:21" s="54" customFormat="1">
      <c r="A395" s="2"/>
      <c r="B395" s="79" t="s">
        <v>718</v>
      </c>
      <c r="C395" s="80" t="s">
        <v>719</v>
      </c>
      <c r="D395" s="80" t="s">
        <v>720</v>
      </c>
      <c r="E395" s="80">
        <v>2</v>
      </c>
      <c r="F395" s="80">
        <v>10</v>
      </c>
      <c r="G395" s="80" t="s">
        <v>721</v>
      </c>
      <c r="H395" s="81" t="s">
        <v>722</v>
      </c>
      <c r="I395" s="82"/>
      <c r="J395" s="82"/>
      <c r="K395" s="82"/>
      <c r="L395" s="55">
        <v>239</v>
      </c>
      <c r="M395" s="86">
        <v>6</v>
      </c>
      <c r="N395" s="56">
        <f>IF('1'!$H$12="-",L395*1.05,IF('1'!$H$12="в кассу предприятия",L395*1.05,IF('1'!$H$12="ИП Водакова Т.Ю.",L395*1.075*1.05,"-")))</f>
        <v>250.95000000000002</v>
      </c>
      <c r="O395" s="56">
        <f>IF('1'!$H$12="-",L395,IF('1'!$H$12="в кассу предприятия",L395,IF('1'!$H$12="ИП Водакова Т.Ю.",L395*1.075,"-")))</f>
        <v>239</v>
      </c>
      <c r="P395" s="56">
        <f>IF('1'!$H$12="-",L395*0.97,IF('1'!$H$12="в кассу предприятия",L395*0.97,IF('1'!$H$12="ИП Водакова Т.Ю.",L395*1.075*0.97,"-")))</f>
        <v>231.82999999999998</v>
      </c>
      <c r="Q395" s="56">
        <v>0</v>
      </c>
      <c r="R395" s="52"/>
      <c r="S395" s="88" t="str">
        <f>IF('1'!$H$12="-","-      ₽",IF(R395&gt;=M395*20,P395*R395,(IF(R395&gt;=M395*10,P395*R395,IF(R395&gt;=M395*2,O395*R395,N395*R395)))))</f>
        <v>-      ₽</v>
      </c>
      <c r="T395" s="89"/>
      <c r="U395" s="89" t="s">
        <v>2392</v>
      </c>
    </row>
    <row r="396" spans="1:21" s="54" customFormat="1">
      <c r="A396" s="2"/>
      <c r="B396" s="79" t="s">
        <v>1129</v>
      </c>
      <c r="C396" s="80" t="s">
        <v>723</v>
      </c>
      <c r="D396" s="80" t="s">
        <v>724</v>
      </c>
      <c r="E396" s="80">
        <v>2</v>
      </c>
      <c r="F396" s="80">
        <v>11</v>
      </c>
      <c r="G396" s="80" t="s">
        <v>725</v>
      </c>
      <c r="H396" s="81" t="s">
        <v>64</v>
      </c>
      <c r="I396" s="82" t="s">
        <v>380</v>
      </c>
      <c r="J396" s="82"/>
      <c r="K396" s="82"/>
      <c r="L396" s="55">
        <v>221</v>
      </c>
      <c r="M396" s="86">
        <v>6</v>
      </c>
      <c r="N396" s="56">
        <f>IF('1'!$H$12="-",L396*1.05,IF('1'!$H$12="в кассу предприятия",L396*1.05,IF('1'!$H$12="ИП Водакова Т.Ю.",L396*1.075*1.05,"-")))</f>
        <v>232.05</v>
      </c>
      <c r="O396" s="56">
        <f>IF('1'!$H$12="-",L396,IF('1'!$H$12="в кассу предприятия",L396,IF('1'!$H$12="ИП Водакова Т.Ю.",L396*1.075,"-")))</f>
        <v>221</v>
      </c>
      <c r="P396" s="56">
        <v>0</v>
      </c>
      <c r="Q396" s="56">
        <v>0</v>
      </c>
      <c r="R396" s="52"/>
      <c r="S396" s="88" t="str">
        <f>IF('1'!$H$12="-","-      ₽",IF(R396&gt;=M396*20,O396*R396,(IF(R396&gt;=M396*10,O396*R396,IF(R396&gt;=M396*2,O396*R396,N396*R396)))))</f>
        <v>-      ₽</v>
      </c>
      <c r="T396" s="89"/>
      <c r="U396" s="89" t="s">
        <v>364</v>
      </c>
    </row>
    <row r="397" spans="1:21" s="54" customFormat="1">
      <c r="A397" s="2"/>
      <c r="B397" s="79" t="s">
        <v>726</v>
      </c>
      <c r="C397" s="80" t="s">
        <v>727</v>
      </c>
      <c r="D397" s="80" t="s">
        <v>728</v>
      </c>
      <c r="E397" s="80">
        <v>2</v>
      </c>
      <c r="F397" s="80">
        <v>6</v>
      </c>
      <c r="G397" s="80" t="s">
        <v>729</v>
      </c>
      <c r="H397" s="81" t="s">
        <v>85</v>
      </c>
      <c r="I397" s="82"/>
      <c r="J397" s="82"/>
      <c r="K397" s="82"/>
      <c r="L397" s="55">
        <v>194</v>
      </c>
      <c r="M397" s="86">
        <v>6</v>
      </c>
      <c r="N397" s="56">
        <f>IF('1'!$H$12="-",L397*1.05,IF('1'!$H$12="в кассу предприятия",L397*1.05,IF('1'!$H$12="ИП Водакова Т.Ю.",L397*1.075*1.05,"-")))</f>
        <v>203.70000000000002</v>
      </c>
      <c r="O397" s="56">
        <f>IF('1'!$H$12="-",L397,IF('1'!$H$12="в кассу предприятия",L397,IF('1'!$H$12="ИП Водакова Т.Ю.",L397*1.075,"-")))</f>
        <v>194</v>
      </c>
      <c r="P397" s="56">
        <v>0</v>
      </c>
      <c r="Q397" s="56">
        <v>0</v>
      </c>
      <c r="R397" s="52"/>
      <c r="S397" s="88" t="str">
        <f>IF('1'!$H$12="-","-      ₽",IF(R397&gt;=M397*20,P397*R397,(IF(R397&gt;=M397*10,P397*R397,IF(R397&gt;=M397*2,O397*R397,N397*R397)))))</f>
        <v>-      ₽</v>
      </c>
      <c r="T397" s="89"/>
      <c r="U397" s="89" t="s">
        <v>364</v>
      </c>
    </row>
    <row r="398" spans="1:21" s="54" customFormat="1" hidden="1">
      <c r="A398" s="2"/>
      <c r="B398" s="97" t="s">
        <v>730</v>
      </c>
      <c r="C398" s="98" t="s">
        <v>727</v>
      </c>
      <c r="D398" s="98" t="s">
        <v>728</v>
      </c>
      <c r="E398" s="80">
        <v>2</v>
      </c>
      <c r="F398" s="80">
        <v>11</v>
      </c>
      <c r="G398" s="98" t="s">
        <v>729</v>
      </c>
      <c r="H398" s="99" t="s">
        <v>64</v>
      </c>
      <c r="I398" s="100" t="s">
        <v>291</v>
      </c>
      <c r="J398" s="100"/>
      <c r="K398" s="100"/>
      <c r="L398" s="55">
        <v>223</v>
      </c>
      <c r="M398" s="101">
        <v>6</v>
      </c>
      <c r="N398" s="102">
        <f>IF('1'!$H$12="-",L398*1.05,IF('1'!$H$12="в кассу предприятия",L398*1.05,IF('1'!$H$12="ИП Водакова Т.Ю.",L398*1.075*1.05,"-")))</f>
        <v>234.15</v>
      </c>
      <c r="O398" s="102">
        <f>IF('1'!$H$12="-",L398,IF('1'!$H$12="в кассу предприятия",L398,IF('1'!$H$12="ИП Водакова Т.Ю.",L398*1.075,"-")))</f>
        <v>223</v>
      </c>
      <c r="P398" s="102">
        <v>0</v>
      </c>
      <c r="Q398" s="102">
        <v>0</v>
      </c>
      <c r="R398" s="103"/>
      <c r="S398" s="104" t="str">
        <f>IF('1'!$H$12="-","-      ₽",IF(R398&gt;=M398*20,O398*R398,(IF(R398&gt;=M398*10,O398*R398,IF(R398&gt;=M398*2,O398*R398,N398*R398)))))</f>
        <v>-      ₽</v>
      </c>
      <c r="T398" s="89"/>
      <c r="U398" s="89" t="s">
        <v>364</v>
      </c>
    </row>
    <row r="399" spans="1:21" s="54" customFormat="1">
      <c r="A399" s="2"/>
      <c r="B399" s="79" t="s">
        <v>1130</v>
      </c>
      <c r="C399" s="80" t="s">
        <v>727</v>
      </c>
      <c r="D399" s="80" t="s">
        <v>728</v>
      </c>
      <c r="E399" s="80">
        <v>2</v>
      </c>
      <c r="F399" s="80">
        <v>11</v>
      </c>
      <c r="G399" s="80" t="s">
        <v>729</v>
      </c>
      <c r="H399" s="81" t="s">
        <v>64</v>
      </c>
      <c r="I399" s="82"/>
      <c r="J399" s="82"/>
      <c r="K399" s="82"/>
      <c r="L399" s="55">
        <v>221</v>
      </c>
      <c r="M399" s="86">
        <v>6</v>
      </c>
      <c r="N399" s="56">
        <f>IF('1'!$H$12="-",L399*1.05,IF('1'!$H$12="в кассу предприятия",L399*1.05,IF('1'!$H$12="ИП Водакова Т.Ю.",L399*1.075*1.05,"-")))</f>
        <v>232.05</v>
      </c>
      <c r="O399" s="56">
        <f>IF('1'!$H$12="-",L399,IF('1'!$H$12="в кассу предприятия",L399,IF('1'!$H$12="ИП Водакова Т.Ю.",L399*1.075,"-")))</f>
        <v>221</v>
      </c>
      <c r="P399" s="56">
        <v>0</v>
      </c>
      <c r="Q399" s="56">
        <v>0</v>
      </c>
      <c r="R399" s="52"/>
      <c r="S399" s="88" t="str">
        <f>IF('1'!$H$12="-","-      ₽",IF(R399&gt;=M399*20,O399*R399,(IF(R399&gt;=M399*10,O399*R399,IF(R399&gt;=M399*2,O399*R399,N399*R399)))))</f>
        <v>-      ₽</v>
      </c>
      <c r="T399" s="89"/>
      <c r="U399" s="89" t="s">
        <v>364</v>
      </c>
    </row>
    <row r="400" spans="1:21" s="54" customFormat="1">
      <c r="A400" s="2"/>
      <c r="B400" s="79" t="s">
        <v>1131</v>
      </c>
      <c r="C400" s="80" t="s">
        <v>731</v>
      </c>
      <c r="D400" s="80" t="s">
        <v>732</v>
      </c>
      <c r="E400" s="80">
        <v>2</v>
      </c>
      <c r="F400" s="80">
        <v>8</v>
      </c>
      <c r="G400" s="80" t="s">
        <v>733</v>
      </c>
      <c r="H400" s="81" t="s">
        <v>281</v>
      </c>
      <c r="I400" s="82"/>
      <c r="J400" s="82"/>
      <c r="K400" s="82"/>
      <c r="L400" s="55">
        <v>245</v>
      </c>
      <c r="M400" s="86">
        <v>6</v>
      </c>
      <c r="N400" s="56">
        <f>IF('1'!$H$12="-",L400,IF('1'!$H$12="в кассу предприятия",L400,IF('1'!$H$12="ИП Водакова Т.Ю.",L400*1.075,"-")))</f>
        <v>245</v>
      </c>
      <c r="O400" s="56">
        <f>IF('1'!$H$12="-",L400,IF('1'!$H$12="в кассу предприятия",L400,IF('1'!$H$12="ИП Водакова Т.Ю.",L400*1.075,"-")))</f>
        <v>245</v>
      </c>
      <c r="P400" s="56">
        <v>0</v>
      </c>
      <c r="Q400" s="56">
        <v>0</v>
      </c>
      <c r="R400" s="52"/>
      <c r="S400" s="88" t="str">
        <f>IF('1'!$H$12="-","-      ₽",IF(R400&gt;=M400*20,O400*R400,(IF(R400&gt;=M400*10,O400*R400,IF(R400&gt;=M400*2,O400*R400,N400*R400)))))</f>
        <v>-      ₽</v>
      </c>
      <c r="T400" s="89" t="s">
        <v>43</v>
      </c>
      <c r="U400" s="89" t="s">
        <v>364</v>
      </c>
    </row>
    <row r="401" spans="1:21" s="54" customFormat="1" hidden="1">
      <c r="A401" s="2"/>
      <c r="B401" s="97" t="s">
        <v>734</v>
      </c>
      <c r="C401" s="98" t="s">
        <v>731</v>
      </c>
      <c r="D401" s="98" t="s">
        <v>732</v>
      </c>
      <c r="E401" s="80">
        <v>2</v>
      </c>
      <c r="F401" s="80">
        <v>8</v>
      </c>
      <c r="G401" s="98" t="s">
        <v>735</v>
      </c>
      <c r="H401" s="99" t="s">
        <v>281</v>
      </c>
      <c r="I401" s="100" t="s">
        <v>380</v>
      </c>
      <c r="J401" s="100"/>
      <c r="K401" s="100"/>
      <c r="L401" s="55">
        <v>221</v>
      </c>
      <c r="M401" s="101">
        <v>6</v>
      </c>
      <c r="N401" s="102">
        <f>IF('1'!$H$12="-",L401*1.05,IF('1'!$H$12="в кассу предприятия",L401*1.05,IF('1'!$H$12="ИП Водакова Т.Ю.",L401*1.075*1.05,"-")))</f>
        <v>232.05</v>
      </c>
      <c r="O401" s="102">
        <f>IF('1'!$H$12="-",L401,IF('1'!$H$12="в кассу предприятия",L401,IF('1'!$H$12="ИП Водакова Т.Ю.",L401*1.075,"-")))</f>
        <v>221</v>
      </c>
      <c r="P401" s="102">
        <v>0</v>
      </c>
      <c r="Q401" s="102">
        <v>0</v>
      </c>
      <c r="R401" s="103"/>
      <c r="S401" s="104" t="str">
        <f>IF('1'!$H$12="-","-      ₽",IF(R401&gt;=M401*20,O401*R401,(IF(R401&gt;=M401*10,O401*R401,IF(R401&gt;=M401*2,O401*R401,N401*R401)))))</f>
        <v>-      ₽</v>
      </c>
      <c r="T401" s="89"/>
      <c r="U401" s="89" t="s">
        <v>364</v>
      </c>
    </row>
    <row r="402" spans="1:21" s="54" customFormat="1">
      <c r="A402" s="2"/>
      <c r="B402" s="79" t="s">
        <v>736</v>
      </c>
      <c r="C402" s="80" t="s">
        <v>731</v>
      </c>
      <c r="D402" s="80" t="s">
        <v>732</v>
      </c>
      <c r="E402" s="80">
        <v>2</v>
      </c>
      <c r="F402" s="80">
        <v>11</v>
      </c>
      <c r="G402" s="80" t="s">
        <v>737</v>
      </c>
      <c r="H402" s="81" t="s">
        <v>64</v>
      </c>
      <c r="I402" s="82" t="s">
        <v>380</v>
      </c>
      <c r="J402" s="82"/>
      <c r="K402" s="82"/>
      <c r="L402" s="55">
        <v>221</v>
      </c>
      <c r="M402" s="86">
        <v>6</v>
      </c>
      <c r="N402" s="56">
        <f>IF('1'!$H$12="-",L402*1.05,IF('1'!$H$12="в кассу предприятия",L402*1.05,IF('1'!$H$12="ИП Водакова Т.Ю.",L402*1.075*1.05,"-")))</f>
        <v>232.05</v>
      </c>
      <c r="O402" s="56">
        <f>IF('1'!$H$12="-",L402,IF('1'!$H$12="в кассу предприятия",L402,IF('1'!$H$12="ИП Водакова Т.Ю.",L402*1.075,"-")))</f>
        <v>221</v>
      </c>
      <c r="P402" s="56">
        <v>0</v>
      </c>
      <c r="Q402" s="56">
        <v>0</v>
      </c>
      <c r="R402" s="52"/>
      <c r="S402" s="88" t="str">
        <f>IF('1'!$H$12="-","-      ₽",IF(R402&gt;=M402*20,P402*R402,(IF(R402&gt;=M402*10,P402*R402,IF(R402&gt;=M402*2,O402*R402,N402*R402)))))</f>
        <v>-      ₽</v>
      </c>
      <c r="T402" s="89"/>
      <c r="U402" s="89" t="s">
        <v>364</v>
      </c>
    </row>
    <row r="403" spans="1:21" s="54" customFormat="1">
      <c r="A403" s="2"/>
      <c r="B403" s="79" t="s">
        <v>1624</v>
      </c>
      <c r="C403" s="80" t="s">
        <v>731</v>
      </c>
      <c r="D403" s="80" t="s">
        <v>732</v>
      </c>
      <c r="E403" s="80">
        <v>2</v>
      </c>
      <c r="F403" s="80">
        <v>8</v>
      </c>
      <c r="G403" s="80" t="s">
        <v>739</v>
      </c>
      <c r="H403" s="81" t="s">
        <v>281</v>
      </c>
      <c r="I403" s="82" t="s">
        <v>1358</v>
      </c>
      <c r="J403" s="82"/>
      <c r="K403" s="82"/>
      <c r="L403" s="55">
        <v>245</v>
      </c>
      <c r="M403" s="86">
        <v>6</v>
      </c>
      <c r="N403" s="56">
        <f>IF('1'!$H$12="-",L403,IF('1'!$H$12="в кассу предприятия",L403,IF('1'!$H$12="ИП Водакова Т.Ю.",L403*1.075,"-")))</f>
        <v>245</v>
      </c>
      <c r="O403" s="56">
        <f>IF('1'!$H$12="-",L403,IF('1'!$H$12="в кассу предприятия",L403,IF('1'!$H$12="ИП Водакова Т.Ю.",L403*1.075,"-")))</f>
        <v>245</v>
      </c>
      <c r="P403" s="56">
        <v>0</v>
      </c>
      <c r="Q403" s="56">
        <v>0</v>
      </c>
      <c r="R403" s="52"/>
      <c r="S403" s="88" t="str">
        <f>IF('1'!$H$12="-","-      ₽",IF(R403&gt;=M403*20,O403*R403,(IF(R403&gt;=M403*10,O403*R403,IF(R403&gt;=M403*2,O403*R403,N403*R403)))))</f>
        <v>-      ₽</v>
      </c>
      <c r="T403" s="89" t="s">
        <v>43</v>
      </c>
      <c r="U403" s="89" t="s">
        <v>364</v>
      </c>
    </row>
    <row r="404" spans="1:21" s="54" customFormat="1" hidden="1">
      <c r="A404" s="2"/>
      <c r="B404" s="97" t="s">
        <v>738</v>
      </c>
      <c r="C404" s="98" t="s">
        <v>731</v>
      </c>
      <c r="D404" s="98" t="s">
        <v>732</v>
      </c>
      <c r="E404" s="80">
        <v>2</v>
      </c>
      <c r="F404" s="80">
        <v>11</v>
      </c>
      <c r="G404" s="98" t="s">
        <v>739</v>
      </c>
      <c r="H404" s="99" t="s">
        <v>64</v>
      </c>
      <c r="I404" s="100" t="s">
        <v>380</v>
      </c>
      <c r="J404" s="100"/>
      <c r="K404" s="100"/>
      <c r="L404" s="55">
        <v>245</v>
      </c>
      <c r="M404" s="101">
        <v>6</v>
      </c>
      <c r="N404" s="102">
        <f>IF('1'!$H$12="-",L404,IF('1'!$H$12="в кассу предприятия",L404,IF('1'!$H$12="ИП Водакова Т.Ю.",L404*1.075,"-")))</f>
        <v>245</v>
      </c>
      <c r="O404" s="102">
        <f>IF('1'!$H$12="-",L404,IF('1'!$H$12="в кассу предприятия",L404,IF('1'!$H$12="ИП Водакова Т.Ю.",L404*1.075,"-")))</f>
        <v>245</v>
      </c>
      <c r="P404" s="102">
        <v>0</v>
      </c>
      <c r="Q404" s="102">
        <v>0</v>
      </c>
      <c r="R404" s="103"/>
      <c r="S404" s="104" t="str">
        <f>IF('1'!$H$12="-","-      ₽",IF(R404&gt;=M404*20,O404*R404,(IF(R404&gt;=M404*10,O404*R404,IF(R404&gt;=M404*2,O404*R404,N404*R404)))))</f>
        <v>-      ₽</v>
      </c>
      <c r="T404" s="89" t="s">
        <v>43</v>
      </c>
      <c r="U404" s="89" t="s">
        <v>364</v>
      </c>
    </row>
    <row r="405" spans="1:21" s="54" customFormat="1">
      <c r="A405" s="2"/>
      <c r="B405" s="79" t="s">
        <v>1132</v>
      </c>
      <c r="C405" s="80" t="s">
        <v>731</v>
      </c>
      <c r="D405" s="80" t="s">
        <v>732</v>
      </c>
      <c r="E405" s="80">
        <v>2</v>
      </c>
      <c r="F405" s="80">
        <v>11</v>
      </c>
      <c r="G405" s="80" t="s">
        <v>739</v>
      </c>
      <c r="H405" s="81" t="s">
        <v>64</v>
      </c>
      <c r="I405" s="82" t="s">
        <v>380</v>
      </c>
      <c r="J405" s="82"/>
      <c r="K405" s="82"/>
      <c r="L405" s="55">
        <v>245</v>
      </c>
      <c r="M405" s="86">
        <v>6</v>
      </c>
      <c r="N405" s="56">
        <f>IF('1'!$H$12="-",L405,IF('1'!$H$12="в кассу предприятия",L405,IF('1'!$H$12="ИП Водакова Т.Ю.",L405*1.075,"-")))</f>
        <v>245</v>
      </c>
      <c r="O405" s="56">
        <f>IF('1'!$H$12="-",L405,IF('1'!$H$12="в кассу предприятия",L405,IF('1'!$H$12="ИП Водакова Т.Ю.",L405*1.075,"-")))</f>
        <v>245</v>
      </c>
      <c r="P405" s="56">
        <v>0</v>
      </c>
      <c r="Q405" s="56">
        <v>0</v>
      </c>
      <c r="R405" s="52"/>
      <c r="S405" s="88" t="str">
        <f>IF('1'!$H$12="-","-      ₽",IF(R405&gt;=M405*20,P405*R405,(IF(R405&gt;=M405*10,P405*R405,IF(R405&gt;=M405*2,O405*R405,N405*R405)))))</f>
        <v>-      ₽</v>
      </c>
      <c r="T405" s="89" t="s">
        <v>43</v>
      </c>
      <c r="U405" s="89" t="s">
        <v>364</v>
      </c>
    </row>
    <row r="406" spans="1:21" s="54" customFormat="1">
      <c r="A406" s="2"/>
      <c r="B406" s="79" t="s">
        <v>1133</v>
      </c>
      <c r="C406" s="80" t="s">
        <v>731</v>
      </c>
      <c r="D406" s="80" t="s">
        <v>732</v>
      </c>
      <c r="E406" s="80">
        <v>2</v>
      </c>
      <c r="F406" s="80">
        <v>20</v>
      </c>
      <c r="G406" s="80" t="s">
        <v>739</v>
      </c>
      <c r="H406" s="81" t="s">
        <v>468</v>
      </c>
      <c r="I406" s="82" t="s">
        <v>497</v>
      </c>
      <c r="J406" s="82"/>
      <c r="K406" s="82"/>
      <c r="L406" s="55">
        <v>322</v>
      </c>
      <c r="M406" s="86">
        <v>5</v>
      </c>
      <c r="N406" s="56">
        <f>IF('1'!$H$12="-",L406*1.05,IF('1'!$H$12="в кассу предприятия",L406*1.05,IF('1'!$H$12="ИП Водакова Т.Ю.",L406*1.075*1.05,"-")))</f>
        <v>338.1</v>
      </c>
      <c r="O406" s="56">
        <f>IF('1'!$H$12="-",L406,IF('1'!$H$12="в кассу предприятия",L406,IF('1'!$H$12="ИП Водакова Т.Ю.",L406*1.075,"-")))</f>
        <v>322</v>
      </c>
      <c r="P406" s="56">
        <f>IF('1'!$H$12="-",L406*0.97,IF('1'!$H$12="в кассу предприятия",L406*0.97,IF('1'!$H$12="ИП Водакова Т.Ю.",L406*1.075*0.97,"-")))</f>
        <v>312.33999999999997</v>
      </c>
      <c r="Q406" s="56">
        <v>0</v>
      </c>
      <c r="R406" s="52"/>
      <c r="S406" s="88" t="str">
        <f>IF('1'!$H$12="-","-      ₽",IF(R406&gt;=M406*20,P406*R406,(IF(R406&gt;=M406*10,P406*R406,IF(R406&gt;=M406*2,O406*R406,N406*R406)))))</f>
        <v>-      ₽</v>
      </c>
      <c r="T406" s="89"/>
      <c r="U406" s="89" t="s">
        <v>2392</v>
      </c>
    </row>
    <row r="407" spans="1:21" s="54" customFormat="1">
      <c r="A407" s="2"/>
      <c r="B407" s="79" t="s">
        <v>1134</v>
      </c>
      <c r="C407" s="80" t="s">
        <v>731</v>
      </c>
      <c r="D407" s="80" t="s">
        <v>732</v>
      </c>
      <c r="E407" s="80">
        <v>2</v>
      </c>
      <c r="F407" s="80">
        <v>8</v>
      </c>
      <c r="G407" s="80" t="s">
        <v>740</v>
      </c>
      <c r="H407" s="81" t="s">
        <v>281</v>
      </c>
      <c r="I407" s="82" t="s">
        <v>380</v>
      </c>
      <c r="J407" s="82"/>
      <c r="K407" s="82"/>
      <c r="L407" s="55">
        <v>221</v>
      </c>
      <c r="M407" s="86">
        <v>6</v>
      </c>
      <c r="N407" s="56">
        <f>IF('1'!$H$12="-",L407*1.05,IF('1'!$H$12="в кассу предприятия",L407*1.05,IF('1'!$H$12="ИП Водакова Т.Ю.",L407*1.075*1.05,"-")))</f>
        <v>232.05</v>
      </c>
      <c r="O407" s="56">
        <f>IF('1'!$H$12="-",L407,IF('1'!$H$12="в кассу предприятия",L407,IF('1'!$H$12="ИП Водакова Т.Ю.",L407*1.075,"-")))</f>
        <v>221</v>
      </c>
      <c r="P407" s="56">
        <v>0</v>
      </c>
      <c r="Q407" s="56">
        <v>0</v>
      </c>
      <c r="R407" s="52"/>
      <c r="S407" s="88" t="str">
        <f>IF('1'!$H$12="-","-      ₽",IF(R407&gt;=M407*20,O407*R407,(IF(R407&gt;=M407*10,O407*R407,IF(R407&gt;=M407*2,O407*R407,N407*R407)))))</f>
        <v>-      ₽</v>
      </c>
      <c r="T407" s="89"/>
      <c r="U407" s="89" t="s">
        <v>364</v>
      </c>
    </row>
    <row r="408" spans="1:21" s="54" customFormat="1">
      <c r="A408" s="2"/>
      <c r="B408" s="79" t="s">
        <v>1135</v>
      </c>
      <c r="C408" s="80" t="s">
        <v>731</v>
      </c>
      <c r="D408" s="80" t="s">
        <v>732</v>
      </c>
      <c r="E408" s="80">
        <v>2</v>
      </c>
      <c r="F408" s="80">
        <v>8</v>
      </c>
      <c r="G408" s="80" t="s">
        <v>740</v>
      </c>
      <c r="H408" s="81" t="s">
        <v>281</v>
      </c>
      <c r="I408" s="82"/>
      <c r="J408" s="82"/>
      <c r="K408" s="82"/>
      <c r="L408" s="55">
        <v>221</v>
      </c>
      <c r="M408" s="86">
        <v>6</v>
      </c>
      <c r="N408" s="56">
        <f>IF('1'!$H$12="-",L408*1.05,IF('1'!$H$12="в кассу предприятия",L408*1.05,IF('1'!$H$12="ИП Водакова Т.Ю.",L408*1.075*1.05,"-")))</f>
        <v>232.05</v>
      </c>
      <c r="O408" s="56">
        <f>IF('1'!$H$12="-",L408,IF('1'!$H$12="в кассу предприятия",L408,IF('1'!$H$12="ИП Водакова Т.Ю.",L408*1.075,"-")))</f>
        <v>221</v>
      </c>
      <c r="P408" s="56">
        <f>IF('1'!$H$12="-",L408*0.97,IF('1'!$H$12="в кассу предприятия",L408*0.97,IF('1'!$H$12="ИП Водакова Т.Ю.",L408*1.075*0.97,"-")))</f>
        <v>214.37</v>
      </c>
      <c r="Q408" s="56">
        <v>0</v>
      </c>
      <c r="R408" s="52"/>
      <c r="S408" s="88" t="str">
        <f>IF('1'!$H$12="-","-      ₽",IF(R408&gt;=M408*20,P408*R408,(IF(R408&gt;=M408*10,P408*R408,IF(R408&gt;=M408*2,O408*R408,N408*R408)))))</f>
        <v>-      ₽</v>
      </c>
      <c r="T408" s="89"/>
      <c r="U408" s="89" t="s">
        <v>2392</v>
      </c>
    </row>
    <row r="409" spans="1:21" s="54" customFormat="1">
      <c r="A409" s="2"/>
      <c r="B409" s="79" t="s">
        <v>1136</v>
      </c>
      <c r="C409" s="80" t="s">
        <v>731</v>
      </c>
      <c r="D409" s="80" t="s">
        <v>732</v>
      </c>
      <c r="E409" s="80">
        <v>2</v>
      </c>
      <c r="F409" s="80">
        <v>11</v>
      </c>
      <c r="G409" s="80" t="s">
        <v>740</v>
      </c>
      <c r="H409" s="81" t="s">
        <v>64</v>
      </c>
      <c r="I409" s="82" t="s">
        <v>291</v>
      </c>
      <c r="J409" s="82"/>
      <c r="K409" s="82"/>
      <c r="L409" s="55">
        <v>223</v>
      </c>
      <c r="M409" s="86">
        <v>6</v>
      </c>
      <c r="N409" s="56">
        <f>IF('1'!$H$12="-",L409*1.05,IF('1'!$H$12="в кассу предприятия",L409*1.05,IF('1'!$H$12="ИП Водакова Т.Ю.",L409*1.075*1.05,"-")))</f>
        <v>234.15</v>
      </c>
      <c r="O409" s="56">
        <f>IF('1'!$H$12="-",L409,IF('1'!$H$12="в кассу предприятия",L409,IF('1'!$H$12="ИП Водакова Т.Ю.",L409*1.075,"-")))</f>
        <v>223</v>
      </c>
      <c r="P409" s="56">
        <f>IF('1'!$H$12="-",L409*0.97,IF('1'!$H$12="в кассу предприятия",L409*0.97,IF('1'!$H$12="ИП Водакова Т.Ю.",L409*1.075*0.97,"-")))</f>
        <v>216.31</v>
      </c>
      <c r="Q409" s="56">
        <f>IF('1'!$H$12="-",L409*0.95,IF('1'!$H$12="в кассу предприятия",L409*0.95,IF('1'!$H$12="ИП Водакова Т.Ю.",L409*1.075*0.95,"-")))</f>
        <v>211.85</v>
      </c>
      <c r="R409" s="52"/>
      <c r="S409" s="88" t="str">
        <f>IF('1'!$H$12="-","-      ₽",IF(R409&gt;=M409*20,Q409*R409,(IF(R409&gt;=M409*10,P409*R409,IF(R409&gt;=M409*2,O409*R409,N409*R409)))))</f>
        <v>-      ₽</v>
      </c>
      <c r="T409" s="89"/>
      <c r="U409" s="89" t="s">
        <v>2393</v>
      </c>
    </row>
    <row r="410" spans="1:21" s="54" customFormat="1" hidden="1">
      <c r="A410" s="2"/>
      <c r="B410" s="97" t="s">
        <v>1137</v>
      </c>
      <c r="C410" s="98" t="s">
        <v>731</v>
      </c>
      <c r="D410" s="98" t="s">
        <v>732</v>
      </c>
      <c r="E410" s="80">
        <v>2</v>
      </c>
      <c r="F410" s="80">
        <v>8</v>
      </c>
      <c r="G410" s="98" t="s">
        <v>741</v>
      </c>
      <c r="H410" s="99" t="s">
        <v>281</v>
      </c>
      <c r="I410" s="100" t="s">
        <v>380</v>
      </c>
      <c r="J410" s="100"/>
      <c r="K410" s="100"/>
      <c r="L410" s="55">
        <v>203</v>
      </c>
      <c r="M410" s="101">
        <v>6</v>
      </c>
      <c r="N410" s="102">
        <f>IF('1'!$H$12="-",L410*1.05,IF('1'!$H$12="в кассу предприятия",L410*1.05,IF('1'!$H$12="ИП Водакова Т.Ю.",L410*1.075*1.05,"-")))</f>
        <v>213.15</v>
      </c>
      <c r="O410" s="102">
        <f>IF('1'!$H$12="-",L410,IF('1'!$H$12="в кассу предприятия",L410,IF('1'!$H$12="ИП Водакова Т.Ю.",L410*1.075,"-")))</f>
        <v>203</v>
      </c>
      <c r="P410" s="102">
        <v>0</v>
      </c>
      <c r="Q410" s="102">
        <v>0</v>
      </c>
      <c r="R410" s="103"/>
      <c r="S410" s="104" t="str">
        <f>IF('1'!$H$12="-","-      ₽",IF(R410&gt;=M410*20,O410*R410,(IF(R410&gt;=M410*10,O410*R410,IF(R410&gt;=M410*2,O410*R410,N410*R410)))))</f>
        <v>-      ₽</v>
      </c>
      <c r="T410" s="89"/>
      <c r="U410" s="89" t="s">
        <v>364</v>
      </c>
    </row>
    <row r="411" spans="1:21" s="54" customFormat="1">
      <c r="A411" s="2"/>
      <c r="B411" s="79" t="s">
        <v>1625</v>
      </c>
      <c r="C411" s="80" t="s">
        <v>731</v>
      </c>
      <c r="D411" s="80" t="s">
        <v>732</v>
      </c>
      <c r="E411" s="80">
        <v>2</v>
      </c>
      <c r="F411" s="80">
        <v>11</v>
      </c>
      <c r="G411" s="80" t="s">
        <v>741</v>
      </c>
      <c r="H411" s="81" t="s">
        <v>64</v>
      </c>
      <c r="I411" s="82" t="s">
        <v>2141</v>
      </c>
      <c r="J411" s="82"/>
      <c r="K411" s="82"/>
      <c r="L411" s="55">
        <v>245</v>
      </c>
      <c r="M411" s="86">
        <v>6</v>
      </c>
      <c r="N411" s="56">
        <f>IF('1'!$H$12="-",L411,IF('1'!$H$12="в кассу предприятия",L411,IF('1'!$H$12="ИП Водакова Т.Ю.",L411*1.075,"-")))</f>
        <v>245</v>
      </c>
      <c r="O411" s="56">
        <f>IF('1'!$H$12="-",L411,IF('1'!$H$12="в кассу предприятия",L411,IF('1'!$H$12="ИП Водакова Т.Ю.",L411*1.075,"-")))</f>
        <v>245</v>
      </c>
      <c r="P411" s="56">
        <v>0</v>
      </c>
      <c r="Q411" s="56">
        <v>0</v>
      </c>
      <c r="R411" s="52"/>
      <c r="S411" s="88" t="str">
        <f>IF('1'!$H$12="-","-      ₽",IF(R411&gt;=M411*20,O411*R411,(IF(R411&gt;=M411*10,O411*R411,IF(R411&gt;=M411*2,O411*R411,N411*R411)))))</f>
        <v>-      ₽</v>
      </c>
      <c r="T411" s="89" t="s">
        <v>43</v>
      </c>
      <c r="U411" s="89" t="s">
        <v>364</v>
      </c>
    </row>
    <row r="412" spans="1:21" s="54" customFormat="1">
      <c r="A412" s="2"/>
      <c r="B412" s="79" t="s">
        <v>1138</v>
      </c>
      <c r="C412" s="80" t="s">
        <v>731</v>
      </c>
      <c r="D412" s="80" t="s">
        <v>732</v>
      </c>
      <c r="E412" s="80">
        <v>2</v>
      </c>
      <c r="F412" s="80">
        <v>6</v>
      </c>
      <c r="G412" s="80" t="s">
        <v>742</v>
      </c>
      <c r="H412" s="81" t="s">
        <v>85</v>
      </c>
      <c r="I412" s="82"/>
      <c r="J412" s="82"/>
      <c r="K412" s="82"/>
      <c r="L412" s="55">
        <v>203</v>
      </c>
      <c r="M412" s="86">
        <v>6</v>
      </c>
      <c r="N412" s="56">
        <f>IF('1'!$H$12="-",L412*1.05,IF('1'!$H$12="в кассу предприятия",L412*1.05,IF('1'!$H$12="ИП Водакова Т.Ю.",L412*1.075*1.05,"-")))</f>
        <v>213.15</v>
      </c>
      <c r="O412" s="56">
        <f>IF('1'!$H$12="-",L412,IF('1'!$H$12="в кассу предприятия",L412,IF('1'!$H$12="ИП Водакова Т.Ю.",L412*1.075,"-")))</f>
        <v>203</v>
      </c>
      <c r="P412" s="56">
        <f>IF('1'!$H$12="-",L412*0.97,IF('1'!$H$12="в кассу предприятия",L412*0.97,IF('1'!$H$12="ИП Водакова Т.Ю.",L412*1.075*0.97,"-")))</f>
        <v>196.91</v>
      </c>
      <c r="Q412" s="56">
        <v>0</v>
      </c>
      <c r="R412" s="52"/>
      <c r="S412" s="88" t="str">
        <f>IF('1'!$H$12="-","-      ₽",IF(R412&gt;=M412*20,P412*R412,(IF(R412&gt;=M412*10,P412*R412,IF(R412&gt;=M412*2,O412*R412,N412*R412)))))</f>
        <v>-      ₽</v>
      </c>
      <c r="T412" s="89"/>
      <c r="U412" s="89" t="s">
        <v>2392</v>
      </c>
    </row>
    <row r="413" spans="1:21" s="54" customFormat="1">
      <c r="A413" s="2"/>
      <c r="B413" s="79" t="s">
        <v>1139</v>
      </c>
      <c r="C413" s="80" t="s">
        <v>731</v>
      </c>
      <c r="D413" s="80" t="s">
        <v>732</v>
      </c>
      <c r="E413" s="80">
        <v>2</v>
      </c>
      <c r="F413" s="80">
        <v>8</v>
      </c>
      <c r="G413" s="80" t="s">
        <v>742</v>
      </c>
      <c r="H413" s="81" t="s">
        <v>281</v>
      </c>
      <c r="I413" s="82" t="s">
        <v>497</v>
      </c>
      <c r="J413" s="82"/>
      <c r="K413" s="82"/>
      <c r="L413" s="55">
        <v>221</v>
      </c>
      <c r="M413" s="86">
        <v>6</v>
      </c>
      <c r="N413" s="56">
        <f>IF('1'!$H$12="-",L413*1.05,IF('1'!$H$12="в кассу предприятия",L413*1.05,IF('1'!$H$12="ИП Водакова Т.Ю.",L413*1.075*1.05,"-")))</f>
        <v>232.05</v>
      </c>
      <c r="O413" s="56">
        <f>IF('1'!$H$12="-",L413,IF('1'!$H$12="в кассу предприятия",L413,IF('1'!$H$12="ИП Водакова Т.Ю.",L413*1.075,"-")))</f>
        <v>221</v>
      </c>
      <c r="P413" s="56">
        <v>0</v>
      </c>
      <c r="Q413" s="56">
        <v>0</v>
      </c>
      <c r="R413" s="52"/>
      <c r="S413" s="88" t="str">
        <f>IF('1'!$H$12="-","-      ₽",IF(R413&gt;=M413*20,O413*R413,(IF(R413&gt;=M413*10,O413*R413,IF(R413&gt;=M413*2,O413*R413,N413*R413)))))</f>
        <v>-      ₽</v>
      </c>
      <c r="T413" s="89"/>
      <c r="U413" s="89" t="s">
        <v>364</v>
      </c>
    </row>
    <row r="414" spans="1:21" s="54" customFormat="1" hidden="1">
      <c r="A414" s="2"/>
      <c r="B414" s="97" t="s">
        <v>1140</v>
      </c>
      <c r="C414" s="98" t="s">
        <v>731</v>
      </c>
      <c r="D414" s="98" t="s">
        <v>732</v>
      </c>
      <c r="E414" s="80">
        <v>2</v>
      </c>
      <c r="F414" s="80">
        <v>8</v>
      </c>
      <c r="G414" s="98" t="s">
        <v>742</v>
      </c>
      <c r="H414" s="99" t="s">
        <v>281</v>
      </c>
      <c r="I414" s="100"/>
      <c r="J414" s="100"/>
      <c r="K414" s="100"/>
      <c r="L414" s="55">
        <v>221</v>
      </c>
      <c r="M414" s="101">
        <v>6</v>
      </c>
      <c r="N414" s="102">
        <f>IF('1'!$H$12="-",L414*1.05,IF('1'!$H$12="в кассу предприятия",L414*1.05,IF('1'!$H$12="ИП Водакова Т.Ю.",L414*1.075*1.05,"-")))</f>
        <v>232.05</v>
      </c>
      <c r="O414" s="102">
        <f>IF('1'!$H$12="-",L414,IF('1'!$H$12="в кассу предприятия",L414,IF('1'!$H$12="ИП Водакова Т.Ю.",L414*1.075,"-")))</f>
        <v>221</v>
      </c>
      <c r="P414" s="102">
        <v>0</v>
      </c>
      <c r="Q414" s="102">
        <v>0</v>
      </c>
      <c r="R414" s="103"/>
      <c r="S414" s="104" t="str">
        <f>IF('1'!$H$12="-","-      ₽",IF(R414&gt;=M414*20,P414*R414,(IF(R414&gt;=M414*10,P414*R414,IF(R414&gt;=M414*2,O414*R414,N414*R414)))))</f>
        <v>-      ₽</v>
      </c>
      <c r="T414" s="89"/>
      <c r="U414" s="89" t="s">
        <v>364</v>
      </c>
    </row>
    <row r="415" spans="1:21" s="54" customFormat="1">
      <c r="A415" s="2"/>
      <c r="B415" s="79" t="s">
        <v>1141</v>
      </c>
      <c r="C415" s="80" t="s">
        <v>731</v>
      </c>
      <c r="D415" s="80" t="s">
        <v>732</v>
      </c>
      <c r="E415" s="80">
        <v>2</v>
      </c>
      <c r="F415" s="80">
        <v>11</v>
      </c>
      <c r="G415" s="80" t="s">
        <v>742</v>
      </c>
      <c r="H415" s="81" t="s">
        <v>64</v>
      </c>
      <c r="I415" s="82"/>
      <c r="J415" s="82"/>
      <c r="K415" s="82"/>
      <c r="L415" s="55">
        <v>221</v>
      </c>
      <c r="M415" s="86">
        <v>6</v>
      </c>
      <c r="N415" s="56">
        <f>IF('1'!$H$12="-",L415*1.05,IF('1'!$H$12="в кассу предприятия",L415*1.05,IF('1'!$H$12="ИП Водакова Т.Ю.",L415*1.075*1.05,"-")))</f>
        <v>232.05</v>
      </c>
      <c r="O415" s="56">
        <f>IF('1'!$H$12="-",L415,IF('1'!$H$12="в кассу предприятия",L415,IF('1'!$H$12="ИП Водакова Т.Ю.",L415*1.075,"-")))</f>
        <v>221</v>
      </c>
      <c r="P415" s="56">
        <f>IF('1'!$H$12="-",L415*0.97,IF('1'!$H$12="в кассу предприятия",L415*0.97,IF('1'!$H$12="ИП Водакова Т.Ю.",L415*1.075*0.97,"-")))</f>
        <v>214.37</v>
      </c>
      <c r="Q415" s="56">
        <v>0</v>
      </c>
      <c r="R415" s="52"/>
      <c r="S415" s="88" t="str">
        <f>IF('1'!$H$12="-","-      ₽",IF(R415&gt;=M415*20,Q415*R415,(IF(R415&gt;=M415*10,P415*R415,IF(R415&gt;=M415*2,O415*R415,N415*R415)))))</f>
        <v>-      ₽</v>
      </c>
      <c r="T415" s="89"/>
      <c r="U415" s="89" t="s">
        <v>2392</v>
      </c>
    </row>
    <row r="416" spans="1:21" s="54" customFormat="1">
      <c r="A416" s="2"/>
      <c r="B416" s="79" t="s">
        <v>1142</v>
      </c>
      <c r="C416" s="80" t="s">
        <v>731</v>
      </c>
      <c r="D416" s="80" t="s">
        <v>732</v>
      </c>
      <c r="E416" s="80">
        <v>2</v>
      </c>
      <c r="F416" s="80">
        <v>20</v>
      </c>
      <c r="G416" s="80" t="s">
        <v>742</v>
      </c>
      <c r="H416" s="81" t="s">
        <v>468</v>
      </c>
      <c r="I416" s="82" t="s">
        <v>380</v>
      </c>
      <c r="J416" s="82"/>
      <c r="K416" s="82"/>
      <c r="L416" s="55">
        <v>451</v>
      </c>
      <c r="M416" s="86">
        <v>5</v>
      </c>
      <c r="N416" s="56">
        <f>IF('1'!$H$12="-",L416,IF('1'!$H$12="в кассу предприятия",L416,IF('1'!$H$12="ИП Водакова Т.Ю.",L416*1.075,"-")))</f>
        <v>451</v>
      </c>
      <c r="O416" s="56">
        <f>IF('1'!$H$12="-",L416,IF('1'!$H$12="в кассу предприятия",L416,IF('1'!$H$12="ИП Водакова Т.Ю.",L416*1.075,"-")))</f>
        <v>451</v>
      </c>
      <c r="P416" s="56">
        <f>IF('1'!$H$12="-",L416,IF('1'!$H$12="в кассу предприятия",L416,IF('1'!$H$12="ИП Водакова Т.Ю.",L416*1.075,"-")))</f>
        <v>451</v>
      </c>
      <c r="Q416" s="56">
        <v>0</v>
      </c>
      <c r="R416" s="52"/>
      <c r="S416" s="88" t="str">
        <f>IF('1'!$H$12="-","-      ₽",IF(R416&gt;=M416*20,P416*R416,(IF(R416&gt;=M416*10,P416*R416,IF(R416&gt;=M416*2,O416*R416,N416*R416)))))</f>
        <v>-      ₽</v>
      </c>
      <c r="T416" s="89" t="s">
        <v>43</v>
      </c>
      <c r="U416" s="89" t="s">
        <v>2392</v>
      </c>
    </row>
    <row r="417" spans="1:21" s="54" customFormat="1">
      <c r="A417" s="2"/>
      <c r="B417" s="79" t="s">
        <v>743</v>
      </c>
      <c r="C417" s="80" t="s">
        <v>744</v>
      </c>
      <c r="D417" s="80" t="s">
        <v>745</v>
      </c>
      <c r="E417" s="80">
        <v>2</v>
      </c>
      <c r="F417" s="80">
        <v>11</v>
      </c>
      <c r="G417" s="80"/>
      <c r="H417" s="81" t="s">
        <v>64</v>
      </c>
      <c r="I417" s="82" t="s">
        <v>291</v>
      </c>
      <c r="J417" s="82"/>
      <c r="K417" s="82"/>
      <c r="L417" s="55">
        <v>239</v>
      </c>
      <c r="M417" s="86">
        <v>6</v>
      </c>
      <c r="N417" s="56">
        <f>IF('1'!$H$12="-",L417,IF('1'!$H$12="в кассу предприятия",L417,IF('1'!$H$12="ИП Водакова Т.Ю.",L417*1.075,"-")))</f>
        <v>239</v>
      </c>
      <c r="O417" s="56">
        <f>IF('1'!$H$12="-",L417,IF('1'!$H$12="в кассу предприятия",L417,IF('1'!$H$12="ИП Водакова Т.Ю.",L417*1.075,"-")))</f>
        <v>239</v>
      </c>
      <c r="P417" s="56">
        <f>IF('1'!$H$12="-",L417*0.97,IF('1'!$H$12="в кассу предприятия",L417*0.97,IF('1'!$H$12="ИП Водакова Т.Ю.",L417*1.075*0.97,"-")))</f>
        <v>231.82999999999998</v>
      </c>
      <c r="Q417" s="56">
        <v>0</v>
      </c>
      <c r="R417" s="52"/>
      <c r="S417" s="88" t="str">
        <f>IF('1'!$H$12="-","-      ₽",IF(R417&gt;=M417*20,P417*R417,(IF(R417&gt;=M417*10,P417*R417,IF(R417&gt;=M417*2,O417*R417,N417*R417)))))</f>
        <v>-      ₽</v>
      </c>
      <c r="T417" s="89" t="s">
        <v>2399</v>
      </c>
      <c r="U417" s="89" t="s">
        <v>2392</v>
      </c>
    </row>
    <row r="418" spans="1:21" s="54" customFormat="1" hidden="1">
      <c r="A418" s="2"/>
      <c r="B418" s="97" t="s">
        <v>1143</v>
      </c>
      <c r="C418" s="98" t="s">
        <v>744</v>
      </c>
      <c r="D418" s="98" t="s">
        <v>745</v>
      </c>
      <c r="E418" s="80">
        <v>2</v>
      </c>
      <c r="F418" s="80">
        <v>18</v>
      </c>
      <c r="G418" s="98"/>
      <c r="H418" s="99" t="s">
        <v>373</v>
      </c>
      <c r="I418" s="100" t="s">
        <v>291</v>
      </c>
      <c r="J418" s="100"/>
      <c r="K418" s="100"/>
      <c r="L418" s="55">
        <v>859</v>
      </c>
      <c r="M418" s="101">
        <v>5</v>
      </c>
      <c r="N418" s="102">
        <f>IF('1'!$H$12="-",L418,IF('1'!$H$12="в кассу предприятия",L418,IF('1'!$H$12="ИП Водакова Т.Ю.",L418*1.075,"-")))</f>
        <v>859</v>
      </c>
      <c r="O418" s="102">
        <f>IF('1'!$H$12="-",L418,IF('1'!$H$12="в кассу предприятия",L418,IF('1'!$H$12="ИП Водакова Т.Ю.",L418*1.075,"-")))</f>
        <v>859</v>
      </c>
      <c r="P418" s="102">
        <v>0</v>
      </c>
      <c r="Q418" s="102">
        <v>0</v>
      </c>
      <c r="R418" s="103"/>
      <c r="S418" s="104" t="str">
        <f>IF('1'!$H$12="-","-      ₽",IF(R418&gt;=M418*20,O418*R418,(IF(R418&gt;=M418*10,O418*R418,IF(R418&gt;=M418*2,O418*R418,N418*R418)))))</f>
        <v>-      ₽</v>
      </c>
      <c r="T418" s="89" t="s">
        <v>2399</v>
      </c>
      <c r="U418" s="89" t="s">
        <v>364</v>
      </c>
    </row>
    <row r="419" spans="1:21" s="54" customFormat="1">
      <c r="A419" s="2"/>
      <c r="B419" s="79" t="s">
        <v>746</v>
      </c>
      <c r="C419" s="80" t="s">
        <v>747</v>
      </c>
      <c r="D419" s="80" t="s">
        <v>748</v>
      </c>
      <c r="E419" s="80">
        <v>2</v>
      </c>
      <c r="F419" s="80">
        <v>11</v>
      </c>
      <c r="G419" s="80" t="s">
        <v>749</v>
      </c>
      <c r="H419" s="81" t="s">
        <v>64</v>
      </c>
      <c r="I419" s="82" t="s">
        <v>291</v>
      </c>
      <c r="J419" s="82"/>
      <c r="K419" s="82"/>
      <c r="L419" s="55">
        <v>241</v>
      </c>
      <c r="M419" s="86">
        <v>6</v>
      </c>
      <c r="N419" s="56">
        <f>IF('1'!$H$12="-",L419,IF('1'!$H$12="в кассу предприятия",L419,IF('1'!$H$12="ИП Водакова Т.Ю.",L419*1.075,"-")))</f>
        <v>241</v>
      </c>
      <c r="O419" s="56">
        <f>IF('1'!$H$12="-",L419,IF('1'!$H$12="в кассу предприятия",L419,IF('1'!$H$12="ИП Водакова Т.Ю.",L419*1.075,"-")))</f>
        <v>241</v>
      </c>
      <c r="P419" s="56">
        <f>IF('1'!$H$12="-",L419*0.97,IF('1'!$H$12="в кассу предприятия",L419*0.97,IF('1'!$H$12="ИП Водакова Т.Ю.",L419*1.075*0.97,"-")))</f>
        <v>233.76999999999998</v>
      </c>
      <c r="Q419" s="56">
        <f>IF('1'!$H$12="-",L419*0.95,IF('1'!$H$12="в кассу предприятия",L419*0.95,IF('1'!$H$12="ИП Водакова Т.Ю.",L419*1.075*0.95,"-")))</f>
        <v>228.95</v>
      </c>
      <c r="R419" s="52"/>
      <c r="S419" s="88" t="str">
        <f>IF('1'!$H$12="-","-      ₽",IF(R419&gt;=M419*20,Q419*R419,(IF(R419&gt;=M419*10,P419*R419,IF(R419&gt;=M419*2,O419*R419,N419*R419)))))</f>
        <v>-      ₽</v>
      </c>
      <c r="T419" s="89" t="s">
        <v>2399</v>
      </c>
      <c r="U419" s="89" t="s">
        <v>2393</v>
      </c>
    </row>
    <row r="420" spans="1:21" s="54" customFormat="1">
      <c r="A420" s="2"/>
      <c r="B420" s="79" t="s">
        <v>1144</v>
      </c>
      <c r="C420" s="80" t="s">
        <v>747</v>
      </c>
      <c r="D420" s="80" t="s">
        <v>748</v>
      </c>
      <c r="E420" s="80">
        <v>2</v>
      </c>
      <c r="F420" s="80">
        <v>11</v>
      </c>
      <c r="G420" s="80"/>
      <c r="H420" s="81" t="s">
        <v>64</v>
      </c>
      <c r="I420" s="82" t="s">
        <v>380</v>
      </c>
      <c r="J420" s="82"/>
      <c r="K420" s="82"/>
      <c r="L420" s="55">
        <v>221</v>
      </c>
      <c r="M420" s="86">
        <v>6</v>
      </c>
      <c r="N420" s="56">
        <f>IF('1'!$H$12="-",L420*1.05,IF('1'!$H$12="в кассу предприятия",L420*1.05,IF('1'!$H$12="ИП Водакова Т.Ю.",L420*1.075*1.05,"-")))</f>
        <v>232.05</v>
      </c>
      <c r="O420" s="56">
        <f>IF('1'!$H$12="-",L420,IF('1'!$H$12="в кассу предприятия",L420,IF('1'!$H$12="ИП Водакова Т.Ю.",L420*1.075,"-")))</f>
        <v>221</v>
      </c>
      <c r="P420" s="56">
        <f>IF('1'!$H$12="-",L420*0.97,IF('1'!$H$12="в кассу предприятия",L420*0.97,IF('1'!$H$12="ИП Водакова Т.Ю.",L420*1.075*0.97,"-")))</f>
        <v>214.37</v>
      </c>
      <c r="Q420" s="56">
        <v>0</v>
      </c>
      <c r="R420" s="52"/>
      <c r="S420" s="88" t="str">
        <f>IF('1'!$H$12="-","-      ₽",IF(R420&gt;=M420*20,Q420*R420,(IF(R420&gt;=M420*10,P420*R420,IF(R420&gt;=M420*2,O420*R420,N420*R420)))))</f>
        <v>-      ₽</v>
      </c>
      <c r="T420" s="89"/>
      <c r="U420" s="89" t="s">
        <v>2392</v>
      </c>
    </row>
    <row r="421" spans="1:21" s="54" customFormat="1">
      <c r="A421" s="2"/>
      <c r="B421" s="79" t="s">
        <v>1145</v>
      </c>
      <c r="C421" s="80" t="s">
        <v>750</v>
      </c>
      <c r="D421" s="80" t="s">
        <v>751</v>
      </c>
      <c r="E421" s="80">
        <v>2</v>
      </c>
      <c r="F421" s="80">
        <v>11</v>
      </c>
      <c r="G421" s="80"/>
      <c r="H421" s="81" t="s">
        <v>64</v>
      </c>
      <c r="I421" s="82" t="s">
        <v>291</v>
      </c>
      <c r="J421" s="82"/>
      <c r="K421" s="82"/>
      <c r="L421" s="55">
        <v>239</v>
      </c>
      <c r="M421" s="86">
        <v>6</v>
      </c>
      <c r="N421" s="56">
        <f>IF('1'!$H$12="-",L421,IF('1'!$H$12="в кассу предприятия",L421,IF('1'!$H$12="ИП Водакова Т.Ю.",L421*1.075,"-")))</f>
        <v>239</v>
      </c>
      <c r="O421" s="56">
        <f>IF('1'!$H$12="-",L421,IF('1'!$H$12="в кассу предприятия",L421,IF('1'!$H$12="ИП Водакова Т.Ю.",L421*1.075,"-")))</f>
        <v>239</v>
      </c>
      <c r="P421" s="56">
        <f>IF('1'!$H$12="-",L421*0.97,IF('1'!$H$12="в кассу предприятия",L421*0.97,IF('1'!$H$12="ИП Водакова Т.Ю.",L421*1.075*0.97,"-")))</f>
        <v>231.82999999999998</v>
      </c>
      <c r="Q421" s="56">
        <f>IF('1'!$H$12="-",L421*0.95,IF('1'!$H$12="в кассу предприятия",L421*0.95,IF('1'!$H$12="ИП Водакова Т.Ю.",L421*1.075*0.95,"-")))</f>
        <v>227.04999999999998</v>
      </c>
      <c r="R421" s="52"/>
      <c r="S421" s="88" t="str">
        <f>IF('1'!$H$12="-","-      ₽",IF(R421&gt;=M421*20,Q421*R421,(IF(R421&gt;=M421*10,P421*R421,IF(R421&gt;=M421*2,O421*R421,N421*R421)))))</f>
        <v>-      ₽</v>
      </c>
      <c r="T421" s="89" t="s">
        <v>2399</v>
      </c>
      <c r="U421" s="89" t="s">
        <v>2393</v>
      </c>
    </row>
    <row r="422" spans="1:21" s="54" customFormat="1">
      <c r="A422" s="2"/>
      <c r="B422" s="79" t="s">
        <v>1146</v>
      </c>
      <c r="C422" s="80" t="s">
        <v>752</v>
      </c>
      <c r="D422" s="80" t="s">
        <v>753</v>
      </c>
      <c r="E422" s="80">
        <v>2</v>
      </c>
      <c r="F422" s="80">
        <v>10</v>
      </c>
      <c r="G422" s="80" t="s">
        <v>749</v>
      </c>
      <c r="H422" s="81" t="s">
        <v>722</v>
      </c>
      <c r="I422" s="82"/>
      <c r="J422" s="82"/>
      <c r="K422" s="82"/>
      <c r="L422" s="55">
        <v>285</v>
      </c>
      <c r="M422" s="86">
        <v>6</v>
      </c>
      <c r="N422" s="56">
        <f>IF('1'!$H$12="-",L422,IF('1'!$H$12="в кассу предприятия",L422,IF('1'!$H$12="ИП Водакова Т.Ю.",L422*1.075,"-")))</f>
        <v>285</v>
      </c>
      <c r="O422" s="56">
        <f>IF('1'!$H$12="-",L422,IF('1'!$H$12="в кассу предприятия",L422,IF('1'!$H$12="ИП Водакова Т.Ю.",L422*1.075,"-")))</f>
        <v>285</v>
      </c>
      <c r="P422" s="56">
        <v>0</v>
      </c>
      <c r="Q422" s="56">
        <v>0</v>
      </c>
      <c r="R422" s="52"/>
      <c r="S422" s="88" t="str">
        <f>IF('1'!$H$12="-","-      ₽",IF(R422&gt;=M422*20,O422*R422,(IF(R422&gt;=M422*10,O422*R422,IF(R422&gt;=M422*2,O422*R422,N422*R422)))))</f>
        <v>-      ₽</v>
      </c>
      <c r="T422" s="89" t="s">
        <v>43</v>
      </c>
      <c r="U422" s="89" t="s">
        <v>364</v>
      </c>
    </row>
    <row r="423" spans="1:21" s="54" customFormat="1" ht="20.6">
      <c r="A423" s="2"/>
      <c r="B423" s="74" t="s">
        <v>43</v>
      </c>
      <c r="C423" s="91" t="s">
        <v>24</v>
      </c>
      <c r="D423" s="75"/>
      <c r="E423" s="75"/>
      <c r="F423" s="75"/>
      <c r="G423" s="76"/>
      <c r="H423" s="77"/>
      <c r="I423" s="78"/>
      <c r="J423" s="78"/>
      <c r="K423" s="77"/>
      <c r="L423" s="84"/>
      <c r="M423" s="85"/>
      <c r="N423" s="84"/>
      <c r="O423" s="84"/>
      <c r="P423" s="84"/>
      <c r="Q423" s="84"/>
      <c r="R423" s="52"/>
      <c r="S423" s="84"/>
      <c r="T423" s="87"/>
      <c r="U423" s="87"/>
    </row>
    <row r="424" spans="1:21" s="54" customFormat="1">
      <c r="A424" s="2"/>
      <c r="B424" s="79" t="s">
        <v>1147</v>
      </c>
      <c r="C424" s="80" t="s">
        <v>1300</v>
      </c>
      <c r="D424" s="80" t="s">
        <v>1301</v>
      </c>
      <c r="E424" s="80">
        <v>3</v>
      </c>
      <c r="F424" s="80">
        <v>35</v>
      </c>
      <c r="G424" s="80" t="s">
        <v>1403</v>
      </c>
      <c r="H424" s="81" t="s">
        <v>1404</v>
      </c>
      <c r="I424" s="82"/>
      <c r="J424" s="82"/>
      <c r="K424" s="82"/>
      <c r="L424" s="55">
        <v>14850</v>
      </c>
      <c r="M424" s="86">
        <v>1</v>
      </c>
      <c r="N424" s="56">
        <f>IF('1'!$H$12="-",L424*1.05,IF('1'!$H$12="в кассу предприятия",L424*1.05,IF('1'!$H$12="ИП Водакова Т.Ю.",L424*1.075*1.05,"-")))</f>
        <v>15592.5</v>
      </c>
      <c r="O424" s="56">
        <f>IF('1'!$H$12="-",L424,IF('1'!$H$12="в кассу предприятия",L424,IF('1'!$H$12="ИП Водакова Т.Ю.",L424*1.075,"-")))</f>
        <v>14850</v>
      </c>
      <c r="P424" s="56">
        <f>IF('1'!$H$12="-",L424*0.97,IF('1'!$H$12="в кассу предприятия",L424*0.97,IF('1'!$H$12="ИП Водакова Т.Ю.",L424*1.075*0.97,"-")))</f>
        <v>14404.5</v>
      </c>
      <c r="Q424" s="56">
        <v>0</v>
      </c>
      <c r="R424" s="52"/>
      <c r="S424" s="88" t="str">
        <f>IF('1'!$H$12="-","-      ₽",IF(R424&gt;=M424*20,P424*R424,(IF(R424&gt;=M424*10,P424*R424,IF(R424&gt;=M424*2,O424*R424,N424*R424)))))</f>
        <v>-      ₽</v>
      </c>
      <c r="T424" s="89"/>
      <c r="U424" s="89" t="s">
        <v>2392</v>
      </c>
    </row>
    <row r="425" spans="1:21" s="54" customFormat="1">
      <c r="A425" s="2"/>
      <c r="B425" s="79" t="s">
        <v>1148</v>
      </c>
      <c r="C425" s="80" t="s">
        <v>1302</v>
      </c>
      <c r="D425" s="80" t="s">
        <v>1303</v>
      </c>
      <c r="E425" s="80">
        <v>3</v>
      </c>
      <c r="F425" s="80">
        <v>35</v>
      </c>
      <c r="G425" s="80"/>
      <c r="H425" s="81" t="s">
        <v>1404</v>
      </c>
      <c r="I425" s="82"/>
      <c r="J425" s="82"/>
      <c r="K425" s="82"/>
      <c r="L425" s="55">
        <v>14180</v>
      </c>
      <c r="M425" s="86">
        <v>1</v>
      </c>
      <c r="N425" s="56">
        <f>IF('1'!$H$12="-",L425*1.05,IF('1'!$H$12="в кассу предприятия",L425*1.05,IF('1'!$H$12="ИП Водакова Т.Ю.",L425*1.075*1.05,"-")))</f>
        <v>14889</v>
      </c>
      <c r="O425" s="56">
        <f>IF('1'!$H$12="-",L425,IF('1'!$H$12="в кассу предприятия",L425,IF('1'!$H$12="ИП Водакова Т.Ю.",L425*1.075,"-")))</f>
        <v>14180</v>
      </c>
      <c r="P425" s="56">
        <f>IF('1'!$H$12="-",L425*0.97,IF('1'!$H$12="в кассу предприятия",L425*0.97,IF('1'!$H$12="ИП Водакова Т.Ю.",L425*1.075*0.97,"-")))</f>
        <v>13754.6</v>
      </c>
      <c r="Q425" s="56">
        <f>IF('1'!$H$12="-",L425*0.95,IF('1'!$H$12="в кассу предприятия",L425*0.95,IF('1'!$H$12="ИП Водакова Т.Ю.",L425*1.075*0.95,"-")))</f>
        <v>13471</v>
      </c>
      <c r="R425" s="52"/>
      <c r="S425" s="88" t="str">
        <f>IF('1'!$H$12="-","-      ₽",IF(R425&gt;=M425*20,Q425*R425,(IF(R425&gt;=M425*10,P425*R425,IF(R425&gt;=M425*2,O425*R425,N425*R425)))))</f>
        <v>-      ₽</v>
      </c>
      <c r="T425" s="89"/>
      <c r="U425" s="89" t="s">
        <v>2393</v>
      </c>
    </row>
    <row r="426" spans="1:21" s="54" customFormat="1">
      <c r="A426" s="2"/>
      <c r="B426" s="79" t="s">
        <v>1626</v>
      </c>
      <c r="C426" s="80" t="s">
        <v>1931</v>
      </c>
      <c r="D426" s="80" t="s">
        <v>1932</v>
      </c>
      <c r="E426" s="80">
        <v>3</v>
      </c>
      <c r="F426" s="80">
        <v>24</v>
      </c>
      <c r="G426" s="80" t="s">
        <v>2142</v>
      </c>
      <c r="H426" s="81" t="s">
        <v>362</v>
      </c>
      <c r="I426" s="82" t="s">
        <v>2124</v>
      </c>
      <c r="J426" s="82"/>
      <c r="K426" s="82"/>
      <c r="L426" s="55">
        <v>2287</v>
      </c>
      <c r="M426" s="86">
        <v>5</v>
      </c>
      <c r="N426" s="56">
        <f>IF('1'!$H$12="-",L426*1.05,IF('1'!$H$12="в кассу предприятия",L426*1.05,IF('1'!$H$12="ИП Водакова Т.Ю.",L426*1.075*1.05,"-")))</f>
        <v>2401.35</v>
      </c>
      <c r="O426" s="56">
        <f>IF('1'!$H$12="-",L426,IF('1'!$H$12="в кассу предприятия",L426,IF('1'!$H$12="ИП Водакова Т.Ю.",L426*1.075,"-")))</f>
        <v>2287</v>
      </c>
      <c r="P426" s="56">
        <v>0</v>
      </c>
      <c r="Q426" s="56">
        <v>0</v>
      </c>
      <c r="R426" s="52"/>
      <c r="S426" s="88" t="str">
        <f>IF('1'!$H$12="-","-      ₽",IF(R426&gt;=M426*20,O426*R426,(IF(R426&gt;=M426*10,O426*R426,IF(R426&gt;=M426*2,O426*R426,N426*R426)))))</f>
        <v>-      ₽</v>
      </c>
      <c r="T426" s="89"/>
      <c r="U426" s="89" t="s">
        <v>364</v>
      </c>
    </row>
    <row r="427" spans="1:21" s="54" customFormat="1" hidden="1">
      <c r="A427" s="2"/>
      <c r="B427" s="97" t="s">
        <v>1627</v>
      </c>
      <c r="C427" s="98" t="s">
        <v>1933</v>
      </c>
      <c r="D427" s="98" t="s">
        <v>1934</v>
      </c>
      <c r="E427" s="80">
        <v>3</v>
      </c>
      <c r="F427" s="80">
        <v>6</v>
      </c>
      <c r="G427" s="98"/>
      <c r="H427" s="99" t="s">
        <v>85</v>
      </c>
      <c r="I427" s="100" t="s">
        <v>380</v>
      </c>
      <c r="J427" s="100"/>
      <c r="K427" s="100"/>
      <c r="L427" s="55">
        <v>222</v>
      </c>
      <c r="M427" s="101">
        <v>6</v>
      </c>
      <c r="N427" s="102">
        <f>IF('1'!$H$12="-",L427*1.05,IF('1'!$H$12="в кассу предприятия",L427*1.05,IF('1'!$H$12="ИП Водакова Т.Ю.",L427*1.075*1.05,"-")))</f>
        <v>233.10000000000002</v>
      </c>
      <c r="O427" s="102">
        <f>IF('1'!$H$12="-",L427,IF('1'!$H$12="в кассу предприятия",L427,IF('1'!$H$12="ИП Водакова Т.Ю.",L427*1.075,"-")))</f>
        <v>222</v>
      </c>
      <c r="P427" s="102">
        <v>0</v>
      </c>
      <c r="Q427" s="102">
        <v>0</v>
      </c>
      <c r="R427" s="103"/>
      <c r="S427" s="104" t="str">
        <f>IF('1'!$H$12="-","-      ₽",IF(R427&gt;=M427*20,O427*R427,(IF(R427&gt;=M427*10,O427*R427,IF(R427&gt;=M427*2,O427*R427,N427*R427)))))</f>
        <v>-      ₽</v>
      </c>
      <c r="T427" s="89"/>
      <c r="U427" s="89" t="s">
        <v>364</v>
      </c>
    </row>
    <row r="428" spans="1:21" s="54" customFormat="1" hidden="1">
      <c r="A428" s="2"/>
      <c r="B428" s="97" t="s">
        <v>1149</v>
      </c>
      <c r="C428" s="98" t="s">
        <v>1304</v>
      </c>
      <c r="D428" s="98" t="s">
        <v>1305</v>
      </c>
      <c r="E428" s="80">
        <v>3</v>
      </c>
      <c r="F428" s="80">
        <v>6</v>
      </c>
      <c r="G428" s="98" t="s">
        <v>1405</v>
      </c>
      <c r="H428" s="99" t="s">
        <v>85</v>
      </c>
      <c r="I428" s="100" t="s">
        <v>1358</v>
      </c>
      <c r="J428" s="100"/>
      <c r="K428" s="100"/>
      <c r="L428" s="55">
        <v>747</v>
      </c>
      <c r="M428" s="101">
        <v>6</v>
      </c>
      <c r="N428" s="102">
        <f>IF('1'!$H$12="-",L428*1.05,IF('1'!$H$12="в кассу предприятия",L428*1.05,IF('1'!$H$12="ИП Водакова Т.Ю.",L428*1.075*1.05,"-")))</f>
        <v>784.35</v>
      </c>
      <c r="O428" s="102">
        <f>IF('1'!$H$12="-",L428,IF('1'!$H$12="в кассу предприятия",L428,IF('1'!$H$12="ИП Водакова Т.Ю.",L428*1.075,"-")))</f>
        <v>747</v>
      </c>
      <c r="P428" s="102">
        <v>0</v>
      </c>
      <c r="Q428" s="102">
        <v>0</v>
      </c>
      <c r="R428" s="103"/>
      <c r="S428" s="104" t="str">
        <f>IF('1'!$H$12="-","-      ₽",IF(R428&gt;=M428*20,P428*R428,(IF(R428&gt;=M428*10,P428*R428,IF(R428&gt;=M428*2,O428*R428,N428*R428)))))</f>
        <v>-      ₽</v>
      </c>
      <c r="T428" s="89"/>
      <c r="U428" s="89" t="s">
        <v>364</v>
      </c>
    </row>
    <row r="429" spans="1:21" s="54" customFormat="1">
      <c r="A429" s="2"/>
      <c r="B429" s="79" t="s">
        <v>1150</v>
      </c>
      <c r="C429" s="80" t="s">
        <v>755</v>
      </c>
      <c r="D429" s="80" t="s">
        <v>756</v>
      </c>
      <c r="E429" s="80">
        <v>3</v>
      </c>
      <c r="F429" s="80">
        <v>24</v>
      </c>
      <c r="G429" s="80" t="s">
        <v>1406</v>
      </c>
      <c r="H429" s="81" t="s">
        <v>362</v>
      </c>
      <c r="I429" s="82"/>
      <c r="J429" s="82"/>
      <c r="K429" s="82" t="s">
        <v>1407</v>
      </c>
      <c r="L429" s="55">
        <v>6026</v>
      </c>
      <c r="M429" s="86">
        <v>5</v>
      </c>
      <c r="N429" s="56">
        <f>IF('1'!$H$12="-",L429*1.05,IF('1'!$H$12="в кассу предприятия",L429*1.05,IF('1'!$H$12="ИП Водакова Т.Ю.",L429*1.075*1.05,"-")))</f>
        <v>6327.3</v>
      </c>
      <c r="O429" s="56">
        <f>IF('1'!$H$12="-",L429,IF('1'!$H$12="в кассу предприятия",L429,IF('1'!$H$12="ИП Водакова Т.Ю.",L429*1.075,"-")))</f>
        <v>6026</v>
      </c>
      <c r="P429" s="56">
        <v>0</v>
      </c>
      <c r="Q429" s="56">
        <v>0</v>
      </c>
      <c r="R429" s="52"/>
      <c r="S429" s="88" t="str">
        <f>IF('1'!$H$12="-","-      ₽",IF(R429&gt;=M429*20,O429*R429,(IF(R429&gt;=M429*10,O429*R429,IF(R429&gt;=M429*2,O429*R429,N429*R429)))))</f>
        <v>-      ₽</v>
      </c>
      <c r="T429" s="89"/>
      <c r="U429" s="89" t="s">
        <v>364</v>
      </c>
    </row>
    <row r="430" spans="1:21" s="54" customFormat="1">
      <c r="A430" s="2"/>
      <c r="B430" s="79" t="s">
        <v>754</v>
      </c>
      <c r="C430" s="80" t="s">
        <v>755</v>
      </c>
      <c r="D430" s="80" t="s">
        <v>756</v>
      </c>
      <c r="E430" s="80">
        <v>3</v>
      </c>
      <c r="F430" s="80">
        <v>11</v>
      </c>
      <c r="G430" s="80"/>
      <c r="H430" s="81" t="s">
        <v>64</v>
      </c>
      <c r="I430" s="82" t="s">
        <v>291</v>
      </c>
      <c r="J430" s="82"/>
      <c r="K430" s="82"/>
      <c r="L430" s="55">
        <v>223</v>
      </c>
      <c r="M430" s="86">
        <v>6</v>
      </c>
      <c r="N430" s="56">
        <f>IF('1'!$H$12="-",L430*1.05,IF('1'!$H$12="в кассу предприятия",L430*1.05,IF('1'!$H$12="ИП Водакова Т.Ю.",L430*1.075*1.05,"-")))</f>
        <v>234.15</v>
      </c>
      <c r="O430" s="56">
        <f>IF('1'!$H$12="-",L430,IF('1'!$H$12="в кассу предприятия",L430,IF('1'!$H$12="ИП Водакова Т.Ю.",L430*1.075,"-")))</f>
        <v>223</v>
      </c>
      <c r="P430" s="56">
        <f>IF('1'!$H$12="-",L430*0.97,IF('1'!$H$12="в кассу предприятия",L430*0.97,IF('1'!$H$12="ИП Водакова Т.Ю.",L430*1.075*0.97,"-")))</f>
        <v>216.31</v>
      </c>
      <c r="Q430" s="56">
        <f>IF('1'!$H$12="-",L430*0.95,IF('1'!$H$12="в кассу предприятия",L430*0.95,IF('1'!$H$12="ИП Водакова Т.Ю.",L430*1.075*0.95,"-")))</f>
        <v>211.85</v>
      </c>
      <c r="R430" s="52"/>
      <c r="S430" s="88" t="str">
        <f>IF('1'!$H$12="-","-      ₽",IF(R430&gt;=M430*20,Q430*R430,(IF(R430&gt;=M430*10,P430*R430,IF(R430&gt;=M430*2,O430*R430,N430*R430)))))</f>
        <v>-      ₽</v>
      </c>
      <c r="T430" s="89"/>
      <c r="U430" s="89" t="s">
        <v>2393</v>
      </c>
    </row>
    <row r="431" spans="1:21" s="54" customFormat="1">
      <c r="A431" s="2"/>
      <c r="B431" s="79" t="s">
        <v>1151</v>
      </c>
      <c r="C431" s="80" t="s">
        <v>755</v>
      </c>
      <c r="D431" s="80" t="s">
        <v>756</v>
      </c>
      <c r="E431" s="80">
        <v>3</v>
      </c>
      <c r="F431" s="80">
        <v>11</v>
      </c>
      <c r="G431" s="80"/>
      <c r="H431" s="81" t="s">
        <v>64</v>
      </c>
      <c r="I431" s="82"/>
      <c r="J431" s="82"/>
      <c r="K431" s="82"/>
      <c r="L431" s="55">
        <v>221</v>
      </c>
      <c r="M431" s="86">
        <v>6</v>
      </c>
      <c r="N431" s="56">
        <f>IF('1'!$H$12="-",L431*1.05,IF('1'!$H$12="в кассу предприятия",L431*1.05,IF('1'!$H$12="ИП Водакова Т.Ю.",L431*1.075*1.05,"-")))</f>
        <v>232.05</v>
      </c>
      <c r="O431" s="56">
        <f>IF('1'!$H$12="-",L431,IF('1'!$H$12="в кассу предприятия",L431,IF('1'!$H$12="ИП Водакова Т.Ю.",L431*1.075,"-")))</f>
        <v>221</v>
      </c>
      <c r="P431" s="56">
        <f>IF('1'!$H$12="-",L431*0.97,IF('1'!$H$12="в кассу предприятия",L431*0.97,IF('1'!$H$12="ИП Водакова Т.Ю.",L431*1.075*0.97,"-")))</f>
        <v>214.37</v>
      </c>
      <c r="Q431" s="56">
        <f>IF('1'!$H$12="-",L431*0.95,IF('1'!$H$12="в кассу предприятия",L431*0.95,IF('1'!$H$12="ИП Водакова Т.Ю.",L431*1.075*0.95,"-")))</f>
        <v>209.95</v>
      </c>
      <c r="R431" s="52"/>
      <c r="S431" s="88" t="str">
        <f>IF('1'!$H$12="-","-      ₽",IF(R431&gt;=M431*20,Q431*R431,(IF(R431&gt;=M431*10,P431*R431,IF(R431&gt;=M431*2,O431*R431,N431*R431)))))</f>
        <v>-      ₽</v>
      </c>
      <c r="T431" s="89"/>
      <c r="U431" s="89" t="s">
        <v>2393</v>
      </c>
    </row>
    <row r="432" spans="1:21" s="54" customFormat="1">
      <c r="A432" s="2"/>
      <c r="B432" s="79" t="s">
        <v>1152</v>
      </c>
      <c r="C432" s="80" t="s">
        <v>1306</v>
      </c>
      <c r="D432" s="80" t="s">
        <v>1307</v>
      </c>
      <c r="E432" s="80">
        <v>3</v>
      </c>
      <c r="F432" s="80">
        <v>35</v>
      </c>
      <c r="G432" s="80" t="s">
        <v>1408</v>
      </c>
      <c r="H432" s="81" t="s">
        <v>1404</v>
      </c>
      <c r="I432" s="82"/>
      <c r="J432" s="82"/>
      <c r="K432" s="82"/>
      <c r="L432" s="55">
        <v>12632</v>
      </c>
      <c r="M432" s="86">
        <v>1</v>
      </c>
      <c r="N432" s="56">
        <f>IF('1'!$H$12="-",L432*1.05,IF('1'!$H$12="в кассу предприятия",L432*1.05,IF('1'!$H$12="ИП Водакова Т.Ю.",L432*1.075*1.05,"-")))</f>
        <v>13263.6</v>
      </c>
      <c r="O432" s="56">
        <f>IF('1'!$H$12="-",L432,IF('1'!$H$12="в кассу предприятия",L432,IF('1'!$H$12="ИП Водакова Т.Ю.",L432*1.075,"-")))</f>
        <v>12632</v>
      </c>
      <c r="P432" s="56">
        <f>IF('1'!$H$12="-",L432*0.97,IF('1'!$H$12="в кассу предприятия",L432*0.97,IF('1'!$H$12="ИП Водакова Т.Ю.",L432*1.075*0.97,"-")))</f>
        <v>12253.039999999999</v>
      </c>
      <c r="Q432" s="56">
        <v>0</v>
      </c>
      <c r="R432" s="52"/>
      <c r="S432" s="88" t="str">
        <f>IF('1'!$H$12="-","-      ₽",IF(R432&gt;=M432*20,P432*R432,(IF(R432&gt;=M432*10,P432*R432,IF(R432&gt;=M432*2,O432*R432,N432*R432)))))</f>
        <v>-      ₽</v>
      </c>
      <c r="T432" s="89"/>
      <c r="U432" s="89" t="s">
        <v>2392</v>
      </c>
    </row>
    <row r="433" spans="1:21" s="54" customFormat="1">
      <c r="A433" s="2"/>
      <c r="B433" s="79" t="s">
        <v>1153</v>
      </c>
      <c r="C433" s="80" t="s">
        <v>1306</v>
      </c>
      <c r="D433" s="80" t="s">
        <v>1307</v>
      </c>
      <c r="E433" s="80">
        <v>3</v>
      </c>
      <c r="F433" s="80">
        <v>35</v>
      </c>
      <c r="G433" s="80" t="s">
        <v>525</v>
      </c>
      <c r="H433" s="81" t="s">
        <v>1404</v>
      </c>
      <c r="I433" s="82"/>
      <c r="J433" s="82"/>
      <c r="K433" s="82"/>
      <c r="L433" s="55">
        <v>14180</v>
      </c>
      <c r="M433" s="86">
        <v>1</v>
      </c>
      <c r="N433" s="56">
        <f>IF('1'!$H$12="-",L433*1.05,IF('1'!$H$12="в кассу предприятия",L433*1.05,IF('1'!$H$12="ИП Водакова Т.Ю.",L433*1.075*1.05,"-")))</f>
        <v>14889</v>
      </c>
      <c r="O433" s="56">
        <f>IF('1'!$H$12="-",L433,IF('1'!$H$12="в кассу предприятия",L433,IF('1'!$H$12="ИП Водакова Т.Ю.",L433*1.075,"-")))</f>
        <v>14180</v>
      </c>
      <c r="P433" s="56">
        <v>0</v>
      </c>
      <c r="Q433" s="56">
        <v>0</v>
      </c>
      <c r="R433" s="52"/>
      <c r="S433" s="88" t="str">
        <f>IF('1'!$H$12="-","-      ₽",IF(R433&gt;=M433*20,O433*R433,(IF(R433&gt;=M433*10,O433*R433,IF(R433&gt;=M433*2,O433*R433,N433*R433)))))</f>
        <v>-      ₽</v>
      </c>
      <c r="T433" s="89"/>
      <c r="U433" s="89" t="s">
        <v>364</v>
      </c>
    </row>
    <row r="434" spans="1:21" s="54" customFormat="1">
      <c r="A434" s="2"/>
      <c r="B434" s="79" t="s">
        <v>1154</v>
      </c>
      <c r="C434" s="80" t="s">
        <v>758</v>
      </c>
      <c r="D434" s="80" t="s">
        <v>759</v>
      </c>
      <c r="E434" s="80">
        <v>3</v>
      </c>
      <c r="F434" s="80">
        <v>35</v>
      </c>
      <c r="G434" s="80" t="s">
        <v>1409</v>
      </c>
      <c r="H434" s="81" t="s">
        <v>1404</v>
      </c>
      <c r="I434" s="82"/>
      <c r="J434" s="82"/>
      <c r="K434" s="82"/>
      <c r="L434" s="55">
        <v>14180</v>
      </c>
      <c r="M434" s="86">
        <v>1</v>
      </c>
      <c r="N434" s="56">
        <f>IF('1'!$H$12="-",L434*1.05,IF('1'!$H$12="в кассу предприятия",L434*1.05,IF('1'!$H$12="ИП Водакова Т.Ю.",L434*1.075*1.05,"-")))</f>
        <v>14889</v>
      </c>
      <c r="O434" s="56">
        <f>IF('1'!$H$12="-",L434,IF('1'!$H$12="в кассу предприятия",L434,IF('1'!$H$12="ИП Водакова Т.Ю.",L434*1.075,"-")))</f>
        <v>14180</v>
      </c>
      <c r="P434" s="56">
        <f>IF('1'!$H$12="-",L434*0.97,IF('1'!$H$12="в кассу предприятия",L434*0.97,IF('1'!$H$12="ИП Водакова Т.Ю.",L434*1.075*0.97,"-")))</f>
        <v>13754.6</v>
      </c>
      <c r="Q434" s="56">
        <f>IF('1'!$H$12="-",L434*0.95,IF('1'!$H$12="в кассу предприятия",L434*0.95,IF('1'!$H$12="ИП Водакова Т.Ю.",L434*1.075*0.95,"-")))</f>
        <v>13471</v>
      </c>
      <c r="R434" s="52"/>
      <c r="S434" s="88" t="str">
        <f>IF('1'!$H$12="-","-      ₽",IF(R434&gt;=M434*20,Q434*R434,(IF(R434&gt;=M434*10,P434*R434,IF(R434&gt;=M434*2,O434*R434,N434*R434)))))</f>
        <v>-      ₽</v>
      </c>
      <c r="T434" s="89"/>
      <c r="U434" s="89" t="s">
        <v>2393</v>
      </c>
    </row>
    <row r="435" spans="1:21" s="54" customFormat="1">
      <c r="A435" s="2"/>
      <c r="B435" s="79" t="s">
        <v>757</v>
      </c>
      <c r="C435" s="80" t="s">
        <v>758</v>
      </c>
      <c r="D435" s="80" t="s">
        <v>759</v>
      </c>
      <c r="E435" s="80">
        <v>3</v>
      </c>
      <c r="F435" s="80">
        <v>23</v>
      </c>
      <c r="G435" s="80"/>
      <c r="H435" s="81" t="s">
        <v>46</v>
      </c>
      <c r="I435" s="82"/>
      <c r="J435" s="82"/>
      <c r="K435" s="82"/>
      <c r="L435" s="55">
        <v>554</v>
      </c>
      <c r="M435" s="86">
        <v>5</v>
      </c>
      <c r="N435" s="56">
        <f>IF('1'!$H$12="-",L435*1.05,IF('1'!$H$12="в кассу предприятия",L435*1.05,IF('1'!$H$12="ИП Водакова Т.Ю.",L435*1.075*1.05,"-")))</f>
        <v>581.70000000000005</v>
      </c>
      <c r="O435" s="56">
        <f>IF('1'!$H$12="-",L435,IF('1'!$H$12="в кассу предприятия",L435,IF('1'!$H$12="ИП Водакова Т.Ю.",L435*1.075,"-")))</f>
        <v>554</v>
      </c>
      <c r="P435" s="56">
        <v>0</v>
      </c>
      <c r="Q435" s="56">
        <v>0</v>
      </c>
      <c r="R435" s="52"/>
      <c r="S435" s="88" t="str">
        <f>IF('1'!$H$12="-","-      ₽",IF(R435&gt;=M435*20,O435*R435,(IF(R435&gt;=M435*10,O435*R435,IF(R435&gt;=M435*2,O435*R435,N435*R435)))))</f>
        <v>-      ₽</v>
      </c>
      <c r="T435" s="89"/>
      <c r="U435" s="89" t="s">
        <v>364</v>
      </c>
    </row>
    <row r="436" spans="1:21" s="54" customFormat="1">
      <c r="A436" s="2"/>
      <c r="B436" s="79" t="s">
        <v>1628</v>
      </c>
      <c r="C436" s="80" t="s">
        <v>761</v>
      </c>
      <c r="D436" s="80" t="s">
        <v>762</v>
      </c>
      <c r="E436" s="80">
        <v>3</v>
      </c>
      <c r="F436" s="80">
        <v>11</v>
      </c>
      <c r="G436" s="80" t="s">
        <v>2143</v>
      </c>
      <c r="H436" s="81" t="s">
        <v>64</v>
      </c>
      <c r="I436" s="82" t="s">
        <v>291</v>
      </c>
      <c r="J436" s="82"/>
      <c r="K436" s="82"/>
      <c r="L436" s="55">
        <v>1350</v>
      </c>
      <c r="M436" s="86">
        <v>6</v>
      </c>
      <c r="N436" s="56">
        <f>IF('1'!$H$12="-",L436*1.05,IF('1'!$H$12="в кассу предприятия",L436*1.05,IF('1'!$H$12="ИП Водакова Т.Ю.",L436*1.075*1.05,"-")))</f>
        <v>1417.5</v>
      </c>
      <c r="O436" s="56">
        <f>IF('1'!$H$12="-",L436,IF('1'!$H$12="в кассу предприятия",L436,IF('1'!$H$12="ИП Водакова Т.Ю.",L436*1.075,"-")))</f>
        <v>1350</v>
      </c>
      <c r="P436" s="56">
        <v>0</v>
      </c>
      <c r="Q436" s="56">
        <v>0</v>
      </c>
      <c r="R436" s="52"/>
      <c r="S436" s="88" t="str">
        <f>IF('1'!$H$12="-","-      ₽",IF(R436&gt;=M436*20,O436*R436,(IF(R436&gt;=M436*10,O436*R436,IF(R436&gt;=M436*2,O436*R436,N436*R436)))))</f>
        <v>-      ₽</v>
      </c>
      <c r="T436" s="89"/>
      <c r="U436" s="89" t="s">
        <v>364</v>
      </c>
    </row>
    <row r="437" spans="1:21" s="54" customFormat="1">
      <c r="A437" s="2"/>
      <c r="B437" s="79" t="s">
        <v>760</v>
      </c>
      <c r="C437" s="80" t="s">
        <v>761</v>
      </c>
      <c r="D437" s="80" t="s">
        <v>762</v>
      </c>
      <c r="E437" s="80">
        <v>3</v>
      </c>
      <c r="F437" s="80">
        <v>18</v>
      </c>
      <c r="G437" s="80" t="s">
        <v>763</v>
      </c>
      <c r="H437" s="81" t="s">
        <v>373</v>
      </c>
      <c r="I437" s="82" t="s">
        <v>519</v>
      </c>
      <c r="J437" s="82"/>
      <c r="K437" s="82"/>
      <c r="L437" s="55">
        <v>2970</v>
      </c>
      <c r="M437" s="86">
        <v>5</v>
      </c>
      <c r="N437" s="56">
        <f>IF('1'!$H$12="-",L437*1.05,IF('1'!$H$12="в кассу предприятия",L437*1.05,IF('1'!$H$12="ИП Водакова Т.Ю.",L437*1.075*1.05,"-")))</f>
        <v>3118.5</v>
      </c>
      <c r="O437" s="56">
        <f>IF('1'!$H$12="-",L437,IF('1'!$H$12="в кассу предприятия",L437,IF('1'!$H$12="ИП Водакова Т.Ю.",L437*1.075,"-")))</f>
        <v>2970</v>
      </c>
      <c r="P437" s="56">
        <v>0</v>
      </c>
      <c r="Q437" s="56">
        <v>0</v>
      </c>
      <c r="R437" s="52"/>
      <c r="S437" s="88" t="str">
        <f>IF('1'!$H$12="-","-      ₽",IF(R437&gt;=M437*20,O437*R437,(IF(R437&gt;=M437*10,O437*R437,IF(R437&gt;=M437*2,O437*R437,N437*R437)))))</f>
        <v>-      ₽</v>
      </c>
      <c r="T437" s="89"/>
      <c r="U437" s="89" t="s">
        <v>364</v>
      </c>
    </row>
    <row r="438" spans="1:21" s="54" customFormat="1">
      <c r="A438" s="2"/>
      <c r="B438" s="79" t="s">
        <v>1155</v>
      </c>
      <c r="C438" s="80" t="s">
        <v>1308</v>
      </c>
      <c r="D438" s="80" t="s">
        <v>1309</v>
      </c>
      <c r="E438" s="80">
        <v>3</v>
      </c>
      <c r="F438" s="80">
        <v>35</v>
      </c>
      <c r="G438" s="80" t="s">
        <v>1410</v>
      </c>
      <c r="H438" s="81" t="s">
        <v>1404</v>
      </c>
      <c r="I438" s="82"/>
      <c r="J438" s="82"/>
      <c r="K438" s="82"/>
      <c r="L438" s="55">
        <v>14180</v>
      </c>
      <c r="M438" s="86">
        <v>1</v>
      </c>
      <c r="N438" s="56">
        <f>IF('1'!$H$12="-",L438*1.05,IF('1'!$H$12="в кассу предприятия",L438*1.05,IF('1'!$H$12="ИП Водакова Т.Ю.",L438*1.075*1.05,"-")))</f>
        <v>14889</v>
      </c>
      <c r="O438" s="56">
        <f>IF('1'!$H$12="-",L438,IF('1'!$H$12="в кассу предприятия",L438,IF('1'!$H$12="ИП Водакова Т.Ю.",L438*1.075,"-")))</f>
        <v>14180</v>
      </c>
      <c r="P438" s="56">
        <f>IF('1'!$H$12="-",L438*0.97,IF('1'!$H$12="в кассу предприятия",L438*0.97,IF('1'!$H$12="ИП Водакова Т.Ю.",L438*1.075*0.97,"-")))</f>
        <v>13754.6</v>
      </c>
      <c r="Q438" s="56">
        <v>0</v>
      </c>
      <c r="R438" s="52"/>
      <c r="S438" s="88" t="str">
        <f>IF('1'!$H$12="-","-      ₽",IF(R438&gt;=M438*20,P438*R438,(IF(R438&gt;=M438*10,P438*R438,IF(R438&gt;=M438*2,O438*R438,N438*R438)))))</f>
        <v>-      ₽</v>
      </c>
      <c r="T438" s="89"/>
      <c r="U438" s="89" t="s">
        <v>2392</v>
      </c>
    </row>
    <row r="439" spans="1:21" s="54" customFormat="1">
      <c r="A439" s="2"/>
      <c r="B439" s="79" t="s">
        <v>764</v>
      </c>
      <c r="C439" s="80" t="s">
        <v>765</v>
      </c>
      <c r="D439" s="80" t="s">
        <v>766</v>
      </c>
      <c r="E439" s="80">
        <v>3</v>
      </c>
      <c r="F439" s="80">
        <v>15</v>
      </c>
      <c r="G439" s="80"/>
      <c r="H439" s="81" t="s">
        <v>65</v>
      </c>
      <c r="I439" s="82"/>
      <c r="J439" s="82"/>
      <c r="K439" s="82"/>
      <c r="L439" s="55">
        <v>557</v>
      </c>
      <c r="M439" s="86">
        <v>5</v>
      </c>
      <c r="N439" s="56">
        <f>IF('1'!$H$12="-",L439*1.05,IF('1'!$H$12="в кассу предприятия",L439*1.05,IF('1'!$H$12="ИП Водакова Т.Ю.",L439*1.075*1.05,"-")))</f>
        <v>584.85</v>
      </c>
      <c r="O439" s="56">
        <f>IF('1'!$H$12="-",L439,IF('1'!$H$12="в кассу предприятия",L439,IF('1'!$H$12="ИП Водакова Т.Ю.",L439*1.075,"-")))</f>
        <v>557</v>
      </c>
      <c r="P439" s="56">
        <f>IF('1'!$H$12="-",L439*0.97,IF('1'!$H$12="в кассу предприятия",L439*0.97,IF('1'!$H$12="ИП Водакова Т.Ю.",L439*1.075*0.97,"-")))</f>
        <v>540.29</v>
      </c>
      <c r="Q439" s="56">
        <v>0</v>
      </c>
      <c r="R439" s="52"/>
      <c r="S439" s="88" t="str">
        <f>IF('1'!$H$12="-","-      ₽",IF(R439&gt;=M439*20,P439*R439,(IF(R439&gt;=M439*10,P439*R439,IF(R439&gt;=M439*2,O439*R439,N439*R439)))))</f>
        <v>-      ₽</v>
      </c>
      <c r="T439" s="89"/>
      <c r="U439" s="89" t="s">
        <v>2392</v>
      </c>
    </row>
    <row r="440" spans="1:21" s="54" customFormat="1">
      <c r="A440" s="2"/>
      <c r="B440" s="79" t="s">
        <v>1156</v>
      </c>
      <c r="C440" s="80" t="s">
        <v>1310</v>
      </c>
      <c r="D440" s="80" t="s">
        <v>1311</v>
      </c>
      <c r="E440" s="80">
        <v>3</v>
      </c>
      <c r="F440" s="80">
        <v>35</v>
      </c>
      <c r="G440" s="80" t="s">
        <v>1411</v>
      </c>
      <c r="H440" s="81" t="s">
        <v>1404</v>
      </c>
      <c r="I440" s="82"/>
      <c r="J440" s="82"/>
      <c r="K440" s="82"/>
      <c r="L440" s="55">
        <v>14850</v>
      </c>
      <c r="M440" s="86">
        <v>1</v>
      </c>
      <c r="N440" s="56">
        <f>IF('1'!$H$12="-",L440*1.05,IF('1'!$H$12="в кассу предприятия",L440*1.05,IF('1'!$H$12="ИП Водакова Т.Ю.",L440*1.075*1.05,"-")))</f>
        <v>15592.5</v>
      </c>
      <c r="O440" s="56">
        <f>IF('1'!$H$12="-",L440,IF('1'!$H$12="в кассу предприятия",L440,IF('1'!$H$12="ИП Водакова Т.Ю.",L440*1.075,"-")))</f>
        <v>14850</v>
      </c>
      <c r="P440" s="56">
        <f>IF('1'!$H$12="-",L440*0.97,IF('1'!$H$12="в кассу предприятия",L440*0.97,IF('1'!$H$12="ИП Водакова Т.Ю.",L440*1.075*0.97,"-")))</f>
        <v>14404.5</v>
      </c>
      <c r="Q440" s="56">
        <v>0</v>
      </c>
      <c r="R440" s="52"/>
      <c r="S440" s="88" t="str">
        <f>IF('1'!$H$12="-","-      ₽",IF(R440&gt;=M440*20,P440*R440,(IF(R440&gt;=M440*10,P440*R440,IF(R440&gt;=M440*2,O440*R440,N440*R440)))))</f>
        <v>-      ₽</v>
      </c>
      <c r="T440" s="89"/>
      <c r="U440" s="89" t="s">
        <v>2392</v>
      </c>
    </row>
    <row r="441" spans="1:21" s="54" customFormat="1" ht="20.6">
      <c r="A441" s="2"/>
      <c r="B441" s="74" t="s">
        <v>43</v>
      </c>
      <c r="C441" s="91" t="s">
        <v>21</v>
      </c>
      <c r="D441" s="75"/>
      <c r="E441" s="75"/>
      <c r="F441" s="75"/>
      <c r="G441" s="76"/>
      <c r="H441" s="77"/>
      <c r="I441" s="78"/>
      <c r="J441" s="78"/>
      <c r="K441" s="77"/>
      <c r="L441" s="84"/>
      <c r="M441" s="85"/>
      <c r="N441" s="84"/>
      <c r="O441" s="84"/>
      <c r="P441" s="84"/>
      <c r="Q441" s="84"/>
      <c r="R441" s="52"/>
      <c r="S441" s="84"/>
      <c r="T441" s="87"/>
      <c r="U441" s="87"/>
    </row>
    <row r="442" spans="1:21" s="54" customFormat="1">
      <c r="A442" s="2"/>
      <c r="B442" s="79" t="s">
        <v>1629</v>
      </c>
      <c r="C442" s="80" t="s">
        <v>1935</v>
      </c>
      <c r="D442" s="80" t="s">
        <v>1936</v>
      </c>
      <c r="E442" s="80">
        <v>4</v>
      </c>
      <c r="F442" s="80">
        <v>5</v>
      </c>
      <c r="G442" s="80" t="s">
        <v>2144</v>
      </c>
      <c r="H442" s="81" t="s">
        <v>78</v>
      </c>
      <c r="I442" s="82"/>
      <c r="J442" s="82"/>
      <c r="K442" s="82"/>
      <c r="L442" s="55">
        <v>162</v>
      </c>
      <c r="M442" s="86">
        <v>6</v>
      </c>
      <c r="N442" s="56">
        <f>IF('1'!$H$12="-",L442*1.05,IF('1'!$H$12="в кассу предприятия",L442*1.05,IF('1'!$H$12="ИП Водакова Т.Ю.",L442*1.075*1.05,"-")))</f>
        <v>170.1</v>
      </c>
      <c r="O442" s="56">
        <f>IF('1'!$H$12="-",L442,IF('1'!$H$12="в кассу предприятия",L442,IF('1'!$H$12="ИП Водакова Т.Ю.",L442*1.075,"-")))</f>
        <v>162</v>
      </c>
      <c r="P442" s="56">
        <v>0</v>
      </c>
      <c r="Q442" s="56">
        <v>0</v>
      </c>
      <c r="R442" s="52"/>
      <c r="S442" s="88" t="str">
        <f>IF('1'!$H$12="-","-      ₽",IF(R442&gt;=M442*20,O442*R442,(IF(R442&gt;=M442*10,O442*R442,IF(R442&gt;=M442*2,O442*R442,N442*R442)))))</f>
        <v>-      ₽</v>
      </c>
      <c r="T442" s="89"/>
      <c r="U442" s="89" t="s">
        <v>364</v>
      </c>
    </row>
    <row r="443" spans="1:21" s="54" customFormat="1">
      <c r="A443" s="2"/>
      <c r="B443" s="79" t="s">
        <v>1630</v>
      </c>
      <c r="C443" s="80" t="s">
        <v>1937</v>
      </c>
      <c r="D443" s="80" t="s">
        <v>1938</v>
      </c>
      <c r="E443" s="80">
        <v>4</v>
      </c>
      <c r="F443" s="80">
        <v>5</v>
      </c>
      <c r="G443" s="80" t="s">
        <v>2145</v>
      </c>
      <c r="H443" s="81" t="s">
        <v>78</v>
      </c>
      <c r="I443" s="82"/>
      <c r="J443" s="82"/>
      <c r="K443" s="82"/>
      <c r="L443" s="55">
        <v>162</v>
      </c>
      <c r="M443" s="86">
        <v>6</v>
      </c>
      <c r="N443" s="56">
        <f>IF('1'!$H$12="-",L443*1.05,IF('1'!$H$12="в кассу предприятия",L443*1.05,IF('1'!$H$12="ИП Водакова Т.Ю.",L443*1.075*1.05,"-")))</f>
        <v>170.1</v>
      </c>
      <c r="O443" s="56">
        <f>IF('1'!$H$12="-",L443,IF('1'!$H$12="в кассу предприятия",L443,IF('1'!$H$12="ИП Водакова Т.Ю.",L443*1.075,"-")))</f>
        <v>162</v>
      </c>
      <c r="P443" s="56">
        <v>0</v>
      </c>
      <c r="Q443" s="56">
        <v>0</v>
      </c>
      <c r="R443" s="52"/>
      <c r="S443" s="88" t="str">
        <f>IF('1'!$H$12="-","-      ₽",IF(R443&gt;=M443*20,O443*R443,(IF(R443&gt;=M443*10,O443*R443,IF(R443&gt;=M443*2,O443*R443,N443*R443)))))</f>
        <v>-      ₽</v>
      </c>
      <c r="T443" s="89"/>
      <c r="U443" s="89" t="s">
        <v>364</v>
      </c>
    </row>
    <row r="444" spans="1:21" s="54" customFormat="1" hidden="1">
      <c r="A444" s="2"/>
      <c r="B444" s="97" t="s">
        <v>1631</v>
      </c>
      <c r="C444" s="98" t="s">
        <v>1939</v>
      </c>
      <c r="D444" s="98" t="s">
        <v>1940</v>
      </c>
      <c r="E444" s="80">
        <v>4</v>
      </c>
      <c r="F444" s="80">
        <v>8</v>
      </c>
      <c r="G444" s="98"/>
      <c r="H444" s="99" t="s">
        <v>281</v>
      </c>
      <c r="I444" s="100"/>
      <c r="J444" s="100"/>
      <c r="K444" s="100"/>
      <c r="L444" s="55">
        <v>206</v>
      </c>
      <c r="M444" s="101">
        <v>6</v>
      </c>
      <c r="N444" s="102">
        <f>IF('1'!$H$12="-",L444*1.05,IF('1'!$H$12="в кассу предприятия",L444*1.05,IF('1'!$H$12="ИП Водакова Т.Ю.",L444*1.075*1.05,"-")))</f>
        <v>216.3</v>
      </c>
      <c r="O444" s="102">
        <f>IF('1'!$H$12="-",L444,IF('1'!$H$12="в кассу предприятия",L444,IF('1'!$H$12="ИП Водакова Т.Ю.",L444*1.075,"-")))</f>
        <v>206</v>
      </c>
      <c r="P444" s="102">
        <v>0</v>
      </c>
      <c r="Q444" s="102">
        <v>0</v>
      </c>
      <c r="R444" s="103"/>
      <c r="S444" s="104" t="str">
        <f>IF('1'!$H$12="-","-      ₽",IF(R444&gt;=M444*20,O444*R444,(IF(R444&gt;=M444*10,O444*R444,IF(R444&gt;=M444*2,O444*R444,N444*R444)))))</f>
        <v>-      ₽</v>
      </c>
      <c r="T444" s="89"/>
      <c r="U444" s="89" t="s">
        <v>364</v>
      </c>
    </row>
    <row r="445" spans="1:21" s="54" customFormat="1">
      <c r="A445" s="2"/>
      <c r="B445" s="79" t="s">
        <v>1632</v>
      </c>
      <c r="C445" s="80" t="s">
        <v>768</v>
      </c>
      <c r="D445" s="80" t="s">
        <v>769</v>
      </c>
      <c r="E445" s="80">
        <v>4</v>
      </c>
      <c r="F445" s="80">
        <v>5</v>
      </c>
      <c r="G445" s="80" t="s">
        <v>770</v>
      </c>
      <c r="H445" s="81" t="s">
        <v>78</v>
      </c>
      <c r="I445" s="82"/>
      <c r="J445" s="82"/>
      <c r="K445" s="82"/>
      <c r="L445" s="55">
        <v>176</v>
      </c>
      <c r="M445" s="86">
        <v>6</v>
      </c>
      <c r="N445" s="56">
        <f>IF('1'!$H$12="-",L445*1.05,IF('1'!$H$12="в кассу предприятия",L445*1.05,IF('1'!$H$12="ИП Водакова Т.Ю.",L445*1.075*1.05,"-")))</f>
        <v>184.8</v>
      </c>
      <c r="O445" s="56">
        <f>IF('1'!$H$12="-",L445,IF('1'!$H$12="в кассу предприятия",L445,IF('1'!$H$12="ИП Водакова Т.Ю.",L445*1.075,"-")))</f>
        <v>176</v>
      </c>
      <c r="P445" s="56">
        <v>0</v>
      </c>
      <c r="Q445" s="56">
        <v>0</v>
      </c>
      <c r="R445" s="52"/>
      <c r="S445" s="88" t="str">
        <f>IF('1'!$H$12="-","-      ₽",IF(R445&gt;=M445*20,O445*R445,(IF(R445&gt;=M445*10,O445*R445,IF(R445&gt;=M445*2,O445*R445,N445*R445)))))</f>
        <v>-      ₽</v>
      </c>
      <c r="T445" s="89"/>
      <c r="U445" s="89" t="s">
        <v>364</v>
      </c>
    </row>
    <row r="446" spans="1:21" s="54" customFormat="1">
      <c r="A446" s="2"/>
      <c r="B446" s="79" t="s">
        <v>767</v>
      </c>
      <c r="C446" s="80" t="s">
        <v>768</v>
      </c>
      <c r="D446" s="80" t="s">
        <v>769</v>
      </c>
      <c r="E446" s="80">
        <v>4</v>
      </c>
      <c r="F446" s="80">
        <v>8</v>
      </c>
      <c r="G446" s="80" t="s">
        <v>770</v>
      </c>
      <c r="H446" s="81" t="s">
        <v>281</v>
      </c>
      <c r="I446" s="82"/>
      <c r="J446" s="82"/>
      <c r="K446" s="82"/>
      <c r="L446" s="55">
        <v>186</v>
      </c>
      <c r="M446" s="86">
        <v>6</v>
      </c>
      <c r="N446" s="56">
        <f>IF('1'!$H$12="-",L446,IF('1'!$H$12="в кассу предприятия",L446,IF('1'!$H$12="ИП Водакова Т.Ю.",L446*1.075,"-")))</f>
        <v>186</v>
      </c>
      <c r="O446" s="56">
        <f>IF('1'!$H$12="-",L446,IF('1'!$H$12="в кассу предприятия",L446,IF('1'!$H$12="ИП Водакова Т.Ю.",L446*1.075,"-")))</f>
        <v>186</v>
      </c>
      <c r="P446" s="56">
        <v>0</v>
      </c>
      <c r="Q446" s="56">
        <v>0</v>
      </c>
      <c r="R446" s="52"/>
      <c r="S446" s="88" t="str">
        <f>IF('1'!$H$12="-","-      ₽",IF(R446&gt;=M446*20,P446*R446,(IF(R446&gt;=M446*10,P446*R446,IF(R446&gt;=M446*2,O446*R446,N446*R446)))))</f>
        <v>-      ₽</v>
      </c>
      <c r="T446" s="89" t="s">
        <v>2399</v>
      </c>
      <c r="U446" s="89" t="s">
        <v>364</v>
      </c>
    </row>
    <row r="447" spans="1:21" s="54" customFormat="1" hidden="1">
      <c r="A447" s="2"/>
      <c r="B447" s="97" t="s">
        <v>1633</v>
      </c>
      <c r="C447" s="98" t="s">
        <v>1941</v>
      </c>
      <c r="D447" s="98" t="s">
        <v>1942</v>
      </c>
      <c r="E447" s="80">
        <v>4</v>
      </c>
      <c r="F447" s="80">
        <v>8</v>
      </c>
      <c r="G447" s="98" t="s">
        <v>2146</v>
      </c>
      <c r="H447" s="99" t="s">
        <v>281</v>
      </c>
      <c r="I447" s="100"/>
      <c r="J447" s="100"/>
      <c r="K447" s="100"/>
      <c r="L447" s="55">
        <v>305</v>
      </c>
      <c r="M447" s="101">
        <v>6</v>
      </c>
      <c r="N447" s="102">
        <f>IF('1'!$H$12="-",L447,IF('1'!$H$12="в кассу предприятия",L447,IF('1'!$H$12="ИП Водакова Т.Ю.",L447*1.075,"-")))</f>
        <v>305</v>
      </c>
      <c r="O447" s="102">
        <f>IF('1'!$H$12="-",L447,IF('1'!$H$12="в кассу предприятия",L447,IF('1'!$H$12="ИП Водакова Т.Ю.",L447*1.075,"-")))</f>
        <v>305</v>
      </c>
      <c r="P447" s="102">
        <v>0</v>
      </c>
      <c r="Q447" s="102">
        <v>0</v>
      </c>
      <c r="R447" s="103"/>
      <c r="S447" s="104" t="str">
        <f>IF('1'!$H$12="-","-      ₽",IF(R447&gt;=M447*20,O447*R447,(IF(R447&gt;=M447*10,O447*R447,IF(R447&gt;=M447*2,O447*R447,N447*R447)))))</f>
        <v>-      ₽</v>
      </c>
      <c r="T447" s="89" t="s">
        <v>43</v>
      </c>
      <c r="U447" s="89" t="s">
        <v>364</v>
      </c>
    </row>
    <row r="448" spans="1:21" s="54" customFormat="1">
      <c r="A448" s="2"/>
      <c r="B448" s="79" t="s">
        <v>1634</v>
      </c>
      <c r="C448" s="80" t="s">
        <v>1943</v>
      </c>
      <c r="D448" s="80" t="s">
        <v>1944</v>
      </c>
      <c r="E448" s="80">
        <v>4</v>
      </c>
      <c r="F448" s="80">
        <v>5</v>
      </c>
      <c r="G448" s="80" t="s">
        <v>2147</v>
      </c>
      <c r="H448" s="81" t="s">
        <v>78</v>
      </c>
      <c r="I448" s="82"/>
      <c r="J448" s="82"/>
      <c r="K448" s="82"/>
      <c r="L448" s="55">
        <v>194</v>
      </c>
      <c r="M448" s="86">
        <v>6</v>
      </c>
      <c r="N448" s="56">
        <f>IF('1'!$H$12="-",L448*1.05,IF('1'!$H$12="в кассу предприятия",L448*1.05,IF('1'!$H$12="ИП Водакова Т.Ю.",L448*1.075*1.05,"-")))</f>
        <v>203.70000000000002</v>
      </c>
      <c r="O448" s="56">
        <f>IF('1'!$H$12="-",L448,IF('1'!$H$12="в кассу предприятия",L448,IF('1'!$H$12="ИП Водакова Т.Ю.",L448*1.075,"-")))</f>
        <v>194</v>
      </c>
      <c r="P448" s="56">
        <v>0</v>
      </c>
      <c r="Q448" s="56">
        <v>0</v>
      </c>
      <c r="R448" s="52"/>
      <c r="S448" s="88" t="str">
        <f>IF('1'!$H$12="-","-      ₽",IF(R448&gt;=M448*20,O448*R448,(IF(R448&gt;=M448*10,O448*R448,IF(R448&gt;=M448*2,O448*R448,N448*R448)))))</f>
        <v>-      ₽</v>
      </c>
      <c r="T448" s="89"/>
      <c r="U448" s="89" t="s">
        <v>364</v>
      </c>
    </row>
    <row r="449" spans="1:21" s="54" customFormat="1">
      <c r="A449" s="2"/>
      <c r="B449" s="79" t="s">
        <v>1635</v>
      </c>
      <c r="C449" s="80" t="s">
        <v>1945</v>
      </c>
      <c r="D449" s="80" t="s">
        <v>1946</v>
      </c>
      <c r="E449" s="80">
        <v>4</v>
      </c>
      <c r="F449" s="80">
        <v>5</v>
      </c>
      <c r="G449" s="80"/>
      <c r="H449" s="81" t="s">
        <v>78</v>
      </c>
      <c r="I449" s="82"/>
      <c r="J449" s="82"/>
      <c r="K449" s="82"/>
      <c r="L449" s="55">
        <v>176</v>
      </c>
      <c r="M449" s="86">
        <v>6</v>
      </c>
      <c r="N449" s="56">
        <f>IF('1'!$H$12="-",L449*1.05,IF('1'!$H$12="в кассу предприятия",L449*1.05,IF('1'!$H$12="ИП Водакова Т.Ю.",L449*1.075*1.05,"-")))</f>
        <v>184.8</v>
      </c>
      <c r="O449" s="56">
        <f>IF('1'!$H$12="-",L449,IF('1'!$H$12="в кассу предприятия",L449,IF('1'!$H$12="ИП Водакова Т.Ю.",L449*1.075,"-")))</f>
        <v>176</v>
      </c>
      <c r="P449" s="56">
        <v>0</v>
      </c>
      <c r="Q449" s="56">
        <v>0</v>
      </c>
      <c r="R449" s="52"/>
      <c r="S449" s="88" t="str">
        <f>IF('1'!$H$12="-","-      ₽",IF(R449&gt;=M449*20,O449*R449,(IF(R449&gt;=M449*10,O449*R449,IF(R449&gt;=M449*2,O449*R449,N449*R449)))))</f>
        <v>-      ₽</v>
      </c>
      <c r="T449" s="89"/>
      <c r="U449" s="89" t="s">
        <v>364</v>
      </c>
    </row>
    <row r="450" spans="1:21" s="54" customFormat="1">
      <c r="A450" s="2"/>
      <c r="B450" s="79" t="s">
        <v>1636</v>
      </c>
      <c r="C450" s="80" t="s">
        <v>1947</v>
      </c>
      <c r="D450" s="80" t="s">
        <v>1948</v>
      </c>
      <c r="E450" s="80">
        <v>4</v>
      </c>
      <c r="F450" s="80">
        <v>5</v>
      </c>
      <c r="G450" s="80" t="s">
        <v>2148</v>
      </c>
      <c r="H450" s="81" t="s">
        <v>78</v>
      </c>
      <c r="I450" s="82"/>
      <c r="J450" s="82"/>
      <c r="K450" s="82"/>
      <c r="L450" s="55">
        <v>176</v>
      </c>
      <c r="M450" s="86">
        <v>6</v>
      </c>
      <c r="N450" s="56">
        <f>IF('1'!$H$12="-",L450*1.05,IF('1'!$H$12="в кассу предприятия",L450*1.05,IF('1'!$H$12="ИП Водакова Т.Ю.",L450*1.075*1.05,"-")))</f>
        <v>184.8</v>
      </c>
      <c r="O450" s="56">
        <f>IF('1'!$H$12="-",L450,IF('1'!$H$12="в кассу предприятия",L450,IF('1'!$H$12="ИП Водакова Т.Ю.",L450*1.075,"-")))</f>
        <v>176</v>
      </c>
      <c r="P450" s="56">
        <v>0</v>
      </c>
      <c r="Q450" s="56">
        <v>0</v>
      </c>
      <c r="R450" s="52"/>
      <c r="S450" s="88" t="str">
        <f>IF('1'!$H$12="-","-      ₽",IF(R450&gt;=M450*20,O450*R450,(IF(R450&gt;=M450*10,O450*R450,IF(R450&gt;=M450*2,O450*R450,N450*R450)))))</f>
        <v>-      ₽</v>
      </c>
      <c r="T450" s="89"/>
      <c r="U450" s="89" t="s">
        <v>364</v>
      </c>
    </row>
    <row r="451" spans="1:21" s="54" customFormat="1">
      <c r="A451" s="2"/>
      <c r="B451" s="79" t="s">
        <v>1637</v>
      </c>
      <c r="C451" s="80" t="s">
        <v>1949</v>
      </c>
      <c r="D451" s="80" t="s">
        <v>1950</v>
      </c>
      <c r="E451" s="80">
        <v>4</v>
      </c>
      <c r="F451" s="80">
        <v>5</v>
      </c>
      <c r="G451" s="80" t="s">
        <v>2149</v>
      </c>
      <c r="H451" s="81" t="s">
        <v>78</v>
      </c>
      <c r="I451" s="82"/>
      <c r="J451" s="82"/>
      <c r="K451" s="82"/>
      <c r="L451" s="55">
        <v>176</v>
      </c>
      <c r="M451" s="86">
        <v>6</v>
      </c>
      <c r="N451" s="56">
        <f>IF('1'!$H$12="-",L451*1.05,IF('1'!$H$12="в кассу предприятия",L451*1.05,IF('1'!$H$12="ИП Водакова Т.Ю.",L451*1.075*1.05,"-")))</f>
        <v>184.8</v>
      </c>
      <c r="O451" s="56">
        <f>IF('1'!$H$12="-",L451,IF('1'!$H$12="в кассу предприятия",L451,IF('1'!$H$12="ИП Водакова Т.Ю.",L451*1.075,"-")))</f>
        <v>176</v>
      </c>
      <c r="P451" s="56">
        <v>0</v>
      </c>
      <c r="Q451" s="56">
        <v>0</v>
      </c>
      <c r="R451" s="52"/>
      <c r="S451" s="88" t="str">
        <f>IF('1'!$H$12="-","-      ₽",IF(R451&gt;=M451*20,O451*R451,(IF(R451&gt;=M451*10,O451*R451,IF(R451&gt;=M451*2,O451*R451,N451*R451)))))</f>
        <v>-      ₽</v>
      </c>
      <c r="T451" s="89"/>
      <c r="U451" s="89" t="s">
        <v>364</v>
      </c>
    </row>
    <row r="452" spans="1:21" s="54" customFormat="1">
      <c r="A452" s="2"/>
      <c r="B452" s="79" t="s">
        <v>1638</v>
      </c>
      <c r="C452" s="80" t="s">
        <v>1951</v>
      </c>
      <c r="D452" s="80" t="s">
        <v>1952</v>
      </c>
      <c r="E452" s="80">
        <v>4</v>
      </c>
      <c r="F452" s="80">
        <v>5</v>
      </c>
      <c r="G452" s="80" t="s">
        <v>2150</v>
      </c>
      <c r="H452" s="81" t="s">
        <v>78</v>
      </c>
      <c r="I452" s="82"/>
      <c r="J452" s="82"/>
      <c r="K452" s="82"/>
      <c r="L452" s="55">
        <v>176</v>
      </c>
      <c r="M452" s="86">
        <v>6</v>
      </c>
      <c r="N452" s="56">
        <f>IF('1'!$H$12="-",L452*1.05,IF('1'!$H$12="в кассу предприятия",L452*1.05,IF('1'!$H$12="ИП Водакова Т.Ю.",L452*1.075*1.05,"-")))</f>
        <v>184.8</v>
      </c>
      <c r="O452" s="56">
        <f>IF('1'!$H$12="-",L452,IF('1'!$H$12="в кассу предприятия",L452,IF('1'!$H$12="ИП Водакова Т.Ю.",L452*1.075,"-")))</f>
        <v>176</v>
      </c>
      <c r="P452" s="56">
        <v>0</v>
      </c>
      <c r="Q452" s="56">
        <v>0</v>
      </c>
      <c r="R452" s="52"/>
      <c r="S452" s="88" t="str">
        <f>IF('1'!$H$12="-","-      ₽",IF(R452&gt;=M452*20,O452*R452,(IF(R452&gt;=M452*10,O452*R452,IF(R452&gt;=M452*2,O452*R452,N452*R452)))))</f>
        <v>-      ₽</v>
      </c>
      <c r="T452" s="89"/>
      <c r="U452" s="89" t="s">
        <v>364</v>
      </c>
    </row>
    <row r="453" spans="1:21" s="54" customFormat="1" hidden="1">
      <c r="A453" s="2"/>
      <c r="B453" s="97" t="s">
        <v>1639</v>
      </c>
      <c r="C453" s="98" t="s">
        <v>1951</v>
      </c>
      <c r="D453" s="98" t="s">
        <v>1952</v>
      </c>
      <c r="E453" s="80">
        <v>4</v>
      </c>
      <c r="F453" s="80">
        <v>5</v>
      </c>
      <c r="G453" s="98" t="s">
        <v>2151</v>
      </c>
      <c r="H453" s="99" t="s">
        <v>78</v>
      </c>
      <c r="I453" s="100"/>
      <c r="J453" s="100"/>
      <c r="K453" s="100"/>
      <c r="L453" s="55">
        <v>176</v>
      </c>
      <c r="M453" s="101">
        <v>6</v>
      </c>
      <c r="N453" s="102">
        <f>IF('1'!$H$12="-",L453*1.05,IF('1'!$H$12="в кассу предприятия",L453*1.05,IF('1'!$H$12="ИП Водакова Т.Ю.",L453*1.075*1.05,"-")))</f>
        <v>184.8</v>
      </c>
      <c r="O453" s="102">
        <f>IF('1'!$H$12="-",L453,IF('1'!$H$12="в кассу предприятия",L453,IF('1'!$H$12="ИП Водакова Т.Ю.",L453*1.075,"-")))</f>
        <v>176</v>
      </c>
      <c r="P453" s="102">
        <v>0</v>
      </c>
      <c r="Q453" s="102">
        <v>0</v>
      </c>
      <c r="R453" s="103"/>
      <c r="S453" s="104" t="str">
        <f>IF('1'!$H$12="-","-      ₽",IF(R453&gt;=M453*20,O453*R453,(IF(R453&gt;=M453*10,O453*R453,IF(R453&gt;=M453*2,O453*R453,N453*R453)))))</f>
        <v>-      ₽</v>
      </c>
      <c r="T453" s="89"/>
      <c r="U453" s="89" t="s">
        <v>364</v>
      </c>
    </row>
    <row r="454" spans="1:21" s="54" customFormat="1">
      <c r="A454" s="2"/>
      <c r="B454" s="79" t="s">
        <v>1640</v>
      </c>
      <c r="C454" s="80" t="s">
        <v>772</v>
      </c>
      <c r="D454" s="80" t="s">
        <v>773</v>
      </c>
      <c r="E454" s="80">
        <v>4</v>
      </c>
      <c r="F454" s="80">
        <v>8</v>
      </c>
      <c r="G454" s="80" t="s">
        <v>2152</v>
      </c>
      <c r="H454" s="81" t="s">
        <v>281</v>
      </c>
      <c r="I454" s="82"/>
      <c r="J454" s="82"/>
      <c r="K454" s="82"/>
      <c r="L454" s="55">
        <v>176</v>
      </c>
      <c r="M454" s="86">
        <v>6</v>
      </c>
      <c r="N454" s="56">
        <f>IF('1'!$H$12="-",L454*1.05,IF('1'!$H$12="в кассу предприятия",L454*1.05,IF('1'!$H$12="ИП Водакова Т.Ю.",L454*1.075*1.05,"-")))</f>
        <v>184.8</v>
      </c>
      <c r="O454" s="56">
        <f>IF('1'!$H$12="-",L454,IF('1'!$H$12="в кассу предприятия",L454,IF('1'!$H$12="ИП Водакова Т.Ю.",L454*1.075,"-")))</f>
        <v>176</v>
      </c>
      <c r="P454" s="56">
        <v>0</v>
      </c>
      <c r="Q454" s="56">
        <v>0</v>
      </c>
      <c r="R454" s="52"/>
      <c r="S454" s="88" t="str">
        <f>IF('1'!$H$12="-","-      ₽",IF(R454&gt;=M454*20,O454*R454,(IF(R454&gt;=M454*10,O454*R454,IF(R454&gt;=M454*2,O454*R454,N454*R454)))))</f>
        <v>-      ₽</v>
      </c>
      <c r="T454" s="89"/>
      <c r="U454" s="89" t="s">
        <v>364</v>
      </c>
    </row>
    <row r="455" spans="1:21" s="54" customFormat="1">
      <c r="A455" s="2"/>
      <c r="B455" s="79" t="s">
        <v>771</v>
      </c>
      <c r="C455" s="80" t="s">
        <v>772</v>
      </c>
      <c r="D455" s="80" t="s">
        <v>773</v>
      </c>
      <c r="E455" s="80">
        <v>4</v>
      </c>
      <c r="F455" s="80">
        <v>8</v>
      </c>
      <c r="G455" s="80" t="s">
        <v>774</v>
      </c>
      <c r="H455" s="81" t="s">
        <v>281</v>
      </c>
      <c r="I455" s="82"/>
      <c r="J455" s="82"/>
      <c r="K455" s="82"/>
      <c r="L455" s="55">
        <v>176</v>
      </c>
      <c r="M455" s="86">
        <v>6</v>
      </c>
      <c r="N455" s="56">
        <f>IF('1'!$H$12="-",L455*1.05,IF('1'!$H$12="в кассу предприятия",L455*1.05,IF('1'!$H$12="ИП Водакова Т.Ю.",L455*1.075*1.05,"-")))</f>
        <v>184.8</v>
      </c>
      <c r="O455" s="56">
        <f>IF('1'!$H$12="-",L455,IF('1'!$H$12="в кассу предприятия",L455,IF('1'!$H$12="ИП Водакова Т.Ю.",L455*1.075,"-")))</f>
        <v>176</v>
      </c>
      <c r="P455" s="56">
        <f>IF('1'!$H$12="-",L455*0.97,IF('1'!$H$12="в кассу предприятия",L455*0.97,IF('1'!$H$12="ИП Водакова Т.Ю.",L455*1.075*0.97,"-")))</f>
        <v>170.72</v>
      </c>
      <c r="Q455" s="56">
        <f>IF('1'!$H$12="-",L455*0.95,IF('1'!$H$12="в кассу предприятия",L455*0.95,IF('1'!$H$12="ИП Водакова Т.Ю.",L455*1.075*0.95,"-")))</f>
        <v>167.2</v>
      </c>
      <c r="R455" s="52"/>
      <c r="S455" s="88" t="str">
        <f>IF('1'!$H$12="-","-      ₽",IF(R455&gt;=M455*20,Q455*R455,(IF(R455&gt;=M455*10,P455*R455,IF(R455&gt;=M455*2,O455*R455,N455*R455)))))</f>
        <v>-      ₽</v>
      </c>
      <c r="T455" s="89"/>
      <c r="U455" s="89" t="s">
        <v>2393</v>
      </c>
    </row>
    <row r="456" spans="1:21" s="54" customFormat="1">
      <c r="A456" s="2"/>
      <c r="B456" s="79" t="s">
        <v>1157</v>
      </c>
      <c r="C456" s="80" t="s">
        <v>772</v>
      </c>
      <c r="D456" s="80" t="s">
        <v>773</v>
      </c>
      <c r="E456" s="80">
        <v>4</v>
      </c>
      <c r="F456" s="80">
        <v>8</v>
      </c>
      <c r="G456" s="80" t="s">
        <v>1412</v>
      </c>
      <c r="H456" s="81" t="s">
        <v>281</v>
      </c>
      <c r="I456" s="82"/>
      <c r="J456" s="82"/>
      <c r="K456" s="82"/>
      <c r="L456" s="55">
        <v>176</v>
      </c>
      <c r="M456" s="86">
        <v>6</v>
      </c>
      <c r="N456" s="56">
        <f>IF('1'!$H$12="-",L456*1.05,IF('1'!$H$12="в кассу предприятия",L456*1.05,IF('1'!$H$12="ИП Водакова Т.Ю.",L456*1.075*1.05,"-")))</f>
        <v>184.8</v>
      </c>
      <c r="O456" s="56">
        <f>IF('1'!$H$12="-",L456,IF('1'!$H$12="в кассу предприятия",L456,IF('1'!$H$12="ИП Водакова Т.Ю.",L456*1.075,"-")))</f>
        <v>176</v>
      </c>
      <c r="P456" s="56">
        <v>0</v>
      </c>
      <c r="Q456" s="56">
        <v>0</v>
      </c>
      <c r="R456" s="52"/>
      <c r="S456" s="88" t="str">
        <f>IF('1'!$H$12="-","-      ₽",IF(R456&gt;=M456*20,O456*R456,(IF(R456&gt;=M456*10,O456*R456,IF(R456&gt;=M456*2,O456*R456,N456*R456)))))</f>
        <v>-      ₽</v>
      </c>
      <c r="T456" s="89"/>
      <c r="U456" s="89" t="s">
        <v>364</v>
      </c>
    </row>
    <row r="457" spans="1:21" s="54" customFormat="1">
      <c r="A457" s="2"/>
      <c r="B457" s="79" t="s">
        <v>1158</v>
      </c>
      <c r="C457" s="80" t="s">
        <v>772</v>
      </c>
      <c r="D457" s="80" t="s">
        <v>773</v>
      </c>
      <c r="E457" s="80">
        <v>4</v>
      </c>
      <c r="F457" s="80">
        <v>8</v>
      </c>
      <c r="G457" s="80" t="s">
        <v>1413</v>
      </c>
      <c r="H457" s="81" t="s">
        <v>281</v>
      </c>
      <c r="I457" s="82"/>
      <c r="J457" s="82"/>
      <c r="K457" s="82"/>
      <c r="L457" s="55">
        <v>176</v>
      </c>
      <c r="M457" s="86">
        <v>6</v>
      </c>
      <c r="N457" s="56">
        <f>IF('1'!$H$12="-",L457*1.05,IF('1'!$H$12="в кассу предприятия",L457*1.05,IF('1'!$H$12="ИП Водакова Т.Ю.",L457*1.075*1.05,"-")))</f>
        <v>184.8</v>
      </c>
      <c r="O457" s="56">
        <f>IF('1'!$H$12="-",L457,IF('1'!$H$12="в кассу предприятия",L457,IF('1'!$H$12="ИП Водакова Т.Ю.",L457*1.075,"-")))</f>
        <v>176</v>
      </c>
      <c r="P457" s="56">
        <v>0</v>
      </c>
      <c r="Q457" s="56">
        <v>0</v>
      </c>
      <c r="R457" s="52"/>
      <c r="S457" s="88" t="str">
        <f>IF('1'!$H$12="-","-      ₽",IF(R457&gt;=M457*20,O457*R457,(IF(R457&gt;=M457*10,O457*R457,IF(R457&gt;=M457*2,O457*R457,N457*R457)))))</f>
        <v>-      ₽</v>
      </c>
      <c r="T457" s="89"/>
      <c r="U457" s="89" t="s">
        <v>364</v>
      </c>
    </row>
    <row r="458" spans="1:21" s="54" customFormat="1">
      <c r="A458" s="2"/>
      <c r="B458" s="79" t="s">
        <v>1641</v>
      </c>
      <c r="C458" s="80" t="s">
        <v>772</v>
      </c>
      <c r="D458" s="80" t="s">
        <v>773</v>
      </c>
      <c r="E458" s="80">
        <v>4</v>
      </c>
      <c r="F458" s="80">
        <v>8</v>
      </c>
      <c r="G458" s="80" t="s">
        <v>2153</v>
      </c>
      <c r="H458" s="81" t="s">
        <v>281</v>
      </c>
      <c r="I458" s="82"/>
      <c r="J458" s="82"/>
      <c r="K458" s="82"/>
      <c r="L458" s="55">
        <v>176</v>
      </c>
      <c r="M458" s="86">
        <v>6</v>
      </c>
      <c r="N458" s="56">
        <f>IF('1'!$H$12="-",L458*1.05,IF('1'!$H$12="в кассу предприятия",L458*1.05,IF('1'!$H$12="ИП Водакова Т.Ю.",L458*1.075*1.05,"-")))</f>
        <v>184.8</v>
      </c>
      <c r="O458" s="56">
        <f>IF('1'!$H$12="-",L458,IF('1'!$H$12="в кассу предприятия",L458,IF('1'!$H$12="ИП Водакова Т.Ю.",L458*1.075,"-")))</f>
        <v>176</v>
      </c>
      <c r="P458" s="56">
        <v>0</v>
      </c>
      <c r="Q458" s="56">
        <v>0</v>
      </c>
      <c r="R458" s="52"/>
      <c r="S458" s="88" t="str">
        <f>IF('1'!$H$12="-","-      ₽",IF(R458&gt;=M458*20,O458*R458,(IF(R458&gt;=M458*10,O458*R458,IF(R458&gt;=M458*2,O458*R458,N458*R458)))))</f>
        <v>-      ₽</v>
      </c>
      <c r="T458" s="89"/>
      <c r="U458" s="89" t="s">
        <v>364</v>
      </c>
    </row>
    <row r="459" spans="1:21" s="54" customFormat="1">
      <c r="A459" s="2"/>
      <c r="B459" s="79" t="s">
        <v>1642</v>
      </c>
      <c r="C459" s="80" t="s">
        <v>772</v>
      </c>
      <c r="D459" s="80" t="s">
        <v>773</v>
      </c>
      <c r="E459" s="80">
        <v>4</v>
      </c>
      <c r="F459" s="80">
        <v>8</v>
      </c>
      <c r="G459" s="80" t="s">
        <v>2154</v>
      </c>
      <c r="H459" s="81" t="s">
        <v>281</v>
      </c>
      <c r="I459" s="82"/>
      <c r="J459" s="82"/>
      <c r="K459" s="82"/>
      <c r="L459" s="55">
        <v>176</v>
      </c>
      <c r="M459" s="86">
        <v>6</v>
      </c>
      <c r="N459" s="56">
        <f>IF('1'!$H$12="-",L459*1.05,IF('1'!$H$12="в кассу предприятия",L459*1.05,IF('1'!$H$12="ИП Водакова Т.Ю.",L459*1.075*1.05,"-")))</f>
        <v>184.8</v>
      </c>
      <c r="O459" s="56">
        <f>IF('1'!$H$12="-",L459,IF('1'!$H$12="в кассу предприятия",L459,IF('1'!$H$12="ИП Водакова Т.Ю.",L459*1.075,"-")))</f>
        <v>176</v>
      </c>
      <c r="P459" s="56">
        <f>IF('1'!$H$12="-",L459*0.97,IF('1'!$H$12="в кассу предприятия",L459*0.97,IF('1'!$H$12="ИП Водакова Т.Ю.",L459*1.075*0.97,"-")))</f>
        <v>170.72</v>
      </c>
      <c r="Q459" s="56">
        <v>0</v>
      </c>
      <c r="R459" s="52"/>
      <c r="S459" s="88" t="str">
        <f>IF('1'!$H$12="-","-      ₽",IF(R459&gt;=M459*20,P459*R459,(IF(R459&gt;=M459*10,P459*R459,IF(R459&gt;=M459*2,O459*R459,N459*R459)))))</f>
        <v>-      ₽</v>
      </c>
      <c r="T459" s="89"/>
      <c r="U459" s="89" t="s">
        <v>2392</v>
      </c>
    </row>
    <row r="460" spans="1:21" s="54" customFormat="1">
      <c r="A460" s="2"/>
      <c r="B460" s="79" t="s">
        <v>1159</v>
      </c>
      <c r="C460" s="80" t="s">
        <v>775</v>
      </c>
      <c r="D460" s="80" t="s">
        <v>776</v>
      </c>
      <c r="E460" s="80">
        <v>4</v>
      </c>
      <c r="F460" s="80">
        <v>8</v>
      </c>
      <c r="G460" s="80" t="s">
        <v>1414</v>
      </c>
      <c r="H460" s="81" t="s">
        <v>281</v>
      </c>
      <c r="I460" s="82"/>
      <c r="J460" s="82"/>
      <c r="K460" s="82"/>
      <c r="L460" s="55">
        <v>176</v>
      </c>
      <c r="M460" s="86">
        <v>6</v>
      </c>
      <c r="N460" s="56">
        <f>IF('1'!$H$12="-",L460*1.05,IF('1'!$H$12="в кассу предприятия",L460*1.05,IF('1'!$H$12="ИП Водакова Т.Ю.",L460*1.075*1.05,"-")))</f>
        <v>184.8</v>
      </c>
      <c r="O460" s="56">
        <f>IF('1'!$H$12="-",L460,IF('1'!$H$12="в кассу предприятия",L460,IF('1'!$H$12="ИП Водакова Т.Ю.",L460*1.075,"-")))</f>
        <v>176</v>
      </c>
      <c r="P460" s="56">
        <v>0</v>
      </c>
      <c r="Q460" s="56">
        <v>0</v>
      </c>
      <c r="R460" s="52"/>
      <c r="S460" s="88" t="str">
        <f>IF('1'!$H$12="-","-      ₽",IF(R460&gt;=M460*20,P460*R460,(IF(R460&gt;=M460*10,P460*R460,IF(R460&gt;=M460*2,O460*R460,N460*R460)))))</f>
        <v>-      ₽</v>
      </c>
      <c r="T460" s="89"/>
      <c r="U460" s="89" t="s">
        <v>364</v>
      </c>
    </row>
    <row r="461" spans="1:21" s="54" customFormat="1">
      <c r="A461" s="2"/>
      <c r="B461" s="79" t="s">
        <v>1160</v>
      </c>
      <c r="C461" s="80" t="s">
        <v>778</v>
      </c>
      <c r="D461" s="80" t="s">
        <v>779</v>
      </c>
      <c r="E461" s="80">
        <v>4</v>
      </c>
      <c r="F461" s="80">
        <v>8</v>
      </c>
      <c r="G461" s="80" t="s">
        <v>1415</v>
      </c>
      <c r="H461" s="81" t="s">
        <v>281</v>
      </c>
      <c r="I461" s="82"/>
      <c r="J461" s="82"/>
      <c r="K461" s="82"/>
      <c r="L461" s="55">
        <v>176</v>
      </c>
      <c r="M461" s="86">
        <v>6</v>
      </c>
      <c r="N461" s="56">
        <f>IF('1'!$H$12="-",L461*1.05,IF('1'!$H$12="в кассу предприятия",L461*1.05,IF('1'!$H$12="ИП Водакова Т.Ю.",L461*1.075*1.05,"-")))</f>
        <v>184.8</v>
      </c>
      <c r="O461" s="56">
        <f>IF('1'!$H$12="-",L461,IF('1'!$H$12="в кассу предприятия",L461,IF('1'!$H$12="ИП Водакова Т.Ю.",L461*1.075,"-")))</f>
        <v>176</v>
      </c>
      <c r="P461" s="56">
        <v>0</v>
      </c>
      <c r="Q461" s="56">
        <v>0</v>
      </c>
      <c r="R461" s="52"/>
      <c r="S461" s="88" t="str">
        <f>IF('1'!$H$12="-","-      ₽",IF(R461&gt;=M461*20,P461*R461,(IF(R461&gt;=M461*10,P461*R461,IF(R461&gt;=M461*2,O461*R461,N461*R461)))))</f>
        <v>-      ₽</v>
      </c>
      <c r="T461" s="89"/>
      <c r="U461" s="89" t="s">
        <v>364</v>
      </c>
    </row>
    <row r="462" spans="1:21" s="54" customFormat="1">
      <c r="A462" s="2"/>
      <c r="B462" s="79" t="s">
        <v>777</v>
      </c>
      <c r="C462" s="80" t="s">
        <v>778</v>
      </c>
      <c r="D462" s="80" t="s">
        <v>779</v>
      </c>
      <c r="E462" s="80">
        <v>4</v>
      </c>
      <c r="F462" s="80">
        <v>8</v>
      </c>
      <c r="G462" s="80" t="s">
        <v>780</v>
      </c>
      <c r="H462" s="81" t="s">
        <v>281</v>
      </c>
      <c r="I462" s="82"/>
      <c r="J462" s="82"/>
      <c r="K462" s="82"/>
      <c r="L462" s="55">
        <v>176</v>
      </c>
      <c r="M462" s="86">
        <v>6</v>
      </c>
      <c r="N462" s="56">
        <f>IF('1'!$H$12="-",L462*1.05,IF('1'!$H$12="в кассу предприятия",L462*1.05,IF('1'!$H$12="ИП Водакова Т.Ю.",L462*1.075*1.05,"-")))</f>
        <v>184.8</v>
      </c>
      <c r="O462" s="56">
        <f>IF('1'!$H$12="-",L462,IF('1'!$H$12="в кассу предприятия",L462,IF('1'!$H$12="ИП Водакова Т.Ю.",L462*1.075,"-")))</f>
        <v>176</v>
      </c>
      <c r="P462" s="56">
        <v>0</v>
      </c>
      <c r="Q462" s="56">
        <v>0</v>
      </c>
      <c r="R462" s="52"/>
      <c r="S462" s="88" t="str">
        <f>IF('1'!$H$12="-","-      ₽",IF(R462&gt;=M462*20,O462*R462,(IF(R462&gt;=M462*10,O462*R462,IF(R462&gt;=M462*2,O462*R462,N462*R462)))))</f>
        <v>-      ₽</v>
      </c>
      <c r="T462" s="89"/>
      <c r="U462" s="89" t="s">
        <v>364</v>
      </c>
    </row>
    <row r="463" spans="1:21" s="54" customFormat="1">
      <c r="A463" s="2"/>
      <c r="B463" s="79" t="s">
        <v>781</v>
      </c>
      <c r="C463" s="80" t="s">
        <v>778</v>
      </c>
      <c r="D463" s="80" t="s">
        <v>779</v>
      </c>
      <c r="E463" s="80">
        <v>4</v>
      </c>
      <c r="F463" s="80">
        <v>8</v>
      </c>
      <c r="G463" s="80" t="s">
        <v>782</v>
      </c>
      <c r="H463" s="81" t="s">
        <v>281</v>
      </c>
      <c r="I463" s="82"/>
      <c r="J463" s="82"/>
      <c r="K463" s="82"/>
      <c r="L463" s="55">
        <v>176</v>
      </c>
      <c r="M463" s="86">
        <v>6</v>
      </c>
      <c r="N463" s="56">
        <f>IF('1'!$H$12="-",L463*1.05,IF('1'!$H$12="в кассу предприятия",L463*1.05,IF('1'!$H$12="ИП Водакова Т.Ю.",L463*1.075*1.05,"-")))</f>
        <v>184.8</v>
      </c>
      <c r="O463" s="56">
        <f>IF('1'!$H$12="-",L463,IF('1'!$H$12="в кассу предприятия",L463,IF('1'!$H$12="ИП Водакова Т.Ю.",L463*1.075,"-")))</f>
        <v>176</v>
      </c>
      <c r="P463" s="56">
        <v>0</v>
      </c>
      <c r="Q463" s="56">
        <v>0</v>
      </c>
      <c r="R463" s="52"/>
      <c r="S463" s="88" t="str">
        <f>IF('1'!$H$12="-","-      ₽",IF(R463&gt;=M463*20,O463*R463,(IF(R463&gt;=M463*10,O463*R463,IF(R463&gt;=M463*2,O463*R463,N463*R463)))))</f>
        <v>-      ₽</v>
      </c>
      <c r="T463" s="89"/>
      <c r="U463" s="89" t="s">
        <v>364</v>
      </c>
    </row>
    <row r="464" spans="1:21" s="54" customFormat="1">
      <c r="A464" s="2"/>
      <c r="B464" s="79" t="s">
        <v>1161</v>
      </c>
      <c r="C464" s="80" t="s">
        <v>778</v>
      </c>
      <c r="D464" s="80" t="s">
        <v>779</v>
      </c>
      <c r="E464" s="80">
        <v>4</v>
      </c>
      <c r="F464" s="80">
        <v>8</v>
      </c>
      <c r="G464" s="80" t="s">
        <v>1416</v>
      </c>
      <c r="H464" s="81" t="s">
        <v>281</v>
      </c>
      <c r="I464" s="82"/>
      <c r="J464" s="82"/>
      <c r="K464" s="82"/>
      <c r="L464" s="55">
        <v>176</v>
      </c>
      <c r="M464" s="86">
        <v>6</v>
      </c>
      <c r="N464" s="56">
        <f>IF('1'!$H$12="-",L464*1.05,IF('1'!$H$12="в кассу предприятия",L464*1.05,IF('1'!$H$12="ИП Водакова Т.Ю.",L464*1.075*1.05,"-")))</f>
        <v>184.8</v>
      </c>
      <c r="O464" s="56">
        <f>IF('1'!$H$12="-",L464,IF('1'!$H$12="в кассу предприятия",L464,IF('1'!$H$12="ИП Водакова Т.Ю.",L464*1.075,"-")))</f>
        <v>176</v>
      </c>
      <c r="P464" s="56">
        <v>0</v>
      </c>
      <c r="Q464" s="56">
        <v>0</v>
      </c>
      <c r="R464" s="52"/>
      <c r="S464" s="88" t="str">
        <f>IF('1'!$H$12="-","-      ₽",IF(R464&gt;=M464*20,O464*R464,(IF(R464&gt;=M464*10,O464*R464,IF(R464&gt;=M464*2,O464*R464,N464*R464)))))</f>
        <v>-      ₽</v>
      </c>
      <c r="T464" s="89"/>
      <c r="U464" s="89" t="s">
        <v>364</v>
      </c>
    </row>
    <row r="465" spans="1:21" s="54" customFormat="1">
      <c r="A465" s="2"/>
      <c r="B465" s="79" t="s">
        <v>1162</v>
      </c>
      <c r="C465" s="80" t="s">
        <v>1312</v>
      </c>
      <c r="D465" s="80" t="s">
        <v>1313</v>
      </c>
      <c r="E465" s="80">
        <v>4</v>
      </c>
      <c r="F465" s="80">
        <v>8</v>
      </c>
      <c r="G465" s="80" t="s">
        <v>1417</v>
      </c>
      <c r="H465" s="81" t="s">
        <v>281</v>
      </c>
      <c r="I465" s="82"/>
      <c r="J465" s="82"/>
      <c r="K465" s="82"/>
      <c r="L465" s="55">
        <v>176</v>
      </c>
      <c r="M465" s="86">
        <v>6</v>
      </c>
      <c r="N465" s="56">
        <f>IF('1'!$H$12="-",L465*1.05,IF('1'!$H$12="в кассу предприятия",L465*1.05,IF('1'!$H$12="ИП Водакова Т.Ю.",L465*1.075*1.05,"-")))</f>
        <v>184.8</v>
      </c>
      <c r="O465" s="56">
        <f>IF('1'!$H$12="-",L465,IF('1'!$H$12="в кассу предприятия",L465,IF('1'!$H$12="ИП Водакова Т.Ю.",L465*1.075,"-")))</f>
        <v>176</v>
      </c>
      <c r="P465" s="56">
        <v>0</v>
      </c>
      <c r="Q465" s="56">
        <v>0</v>
      </c>
      <c r="R465" s="52"/>
      <c r="S465" s="88" t="str">
        <f>IF('1'!$H$12="-","-      ₽",IF(R465&gt;=M465*20,O465*R465,(IF(R465&gt;=M465*10,O465*R465,IF(R465&gt;=M465*2,O465*R465,N465*R465)))))</f>
        <v>-      ₽</v>
      </c>
      <c r="T465" s="89"/>
      <c r="U465" s="89" t="s">
        <v>364</v>
      </c>
    </row>
    <row r="466" spans="1:21" s="54" customFormat="1">
      <c r="A466" s="2"/>
      <c r="B466" s="79" t="s">
        <v>1643</v>
      </c>
      <c r="C466" s="80" t="s">
        <v>783</v>
      </c>
      <c r="D466" s="80" t="s">
        <v>784</v>
      </c>
      <c r="E466" s="80">
        <v>4</v>
      </c>
      <c r="F466" s="80">
        <v>5</v>
      </c>
      <c r="G466" s="80" t="s">
        <v>2155</v>
      </c>
      <c r="H466" s="81" t="s">
        <v>78</v>
      </c>
      <c r="I466" s="82"/>
      <c r="J466" s="82"/>
      <c r="K466" s="82"/>
      <c r="L466" s="55">
        <v>162</v>
      </c>
      <c r="M466" s="86">
        <v>6</v>
      </c>
      <c r="N466" s="56">
        <f>IF('1'!$H$12="-",L466*1.05,IF('1'!$H$12="в кассу предприятия",L466*1.05,IF('1'!$H$12="ИП Водакова Т.Ю.",L466*1.075*1.05,"-")))</f>
        <v>170.1</v>
      </c>
      <c r="O466" s="56">
        <f>IF('1'!$H$12="-",L466,IF('1'!$H$12="в кассу предприятия",L466,IF('1'!$H$12="ИП Водакова Т.Ю.",L466*1.075,"-")))</f>
        <v>162</v>
      </c>
      <c r="P466" s="56">
        <v>0</v>
      </c>
      <c r="Q466" s="56">
        <v>0</v>
      </c>
      <c r="R466" s="52"/>
      <c r="S466" s="88" t="str">
        <f>IF('1'!$H$12="-","-      ₽",IF(R466&gt;=M466*20,O466*R466,(IF(R466&gt;=M466*10,O466*R466,IF(R466&gt;=M466*2,O466*R466,N466*R466)))))</f>
        <v>-      ₽</v>
      </c>
      <c r="T466" s="89"/>
      <c r="U466" s="89" t="s">
        <v>364</v>
      </c>
    </row>
    <row r="467" spans="1:21" s="54" customFormat="1">
      <c r="A467" s="2"/>
      <c r="B467" s="79" t="s">
        <v>1644</v>
      </c>
      <c r="C467" s="80" t="s">
        <v>783</v>
      </c>
      <c r="D467" s="80" t="s">
        <v>784</v>
      </c>
      <c r="E467" s="80">
        <v>4</v>
      </c>
      <c r="F467" s="80">
        <v>11</v>
      </c>
      <c r="G467" s="80" t="s">
        <v>2155</v>
      </c>
      <c r="H467" s="81" t="s">
        <v>64</v>
      </c>
      <c r="I467" s="82"/>
      <c r="J467" s="82"/>
      <c r="K467" s="82"/>
      <c r="L467" s="55">
        <v>212</v>
      </c>
      <c r="M467" s="86">
        <v>6</v>
      </c>
      <c r="N467" s="56">
        <f>IF('1'!$H$12="-",L467*1.05,IF('1'!$H$12="в кассу предприятия",L467*1.05,IF('1'!$H$12="ИП Водакова Т.Ю.",L467*1.075*1.05,"-")))</f>
        <v>222.60000000000002</v>
      </c>
      <c r="O467" s="56">
        <f>IF('1'!$H$12="-",L467,IF('1'!$H$12="в кассу предприятия",L467,IF('1'!$H$12="ИП Водакова Т.Ю.",L467*1.075,"-")))</f>
        <v>212</v>
      </c>
      <c r="P467" s="56">
        <v>0</v>
      </c>
      <c r="Q467" s="56">
        <v>0</v>
      </c>
      <c r="R467" s="52"/>
      <c r="S467" s="88" t="str">
        <f>IF('1'!$H$12="-","-      ₽",IF(R467&gt;=M467*20,O467*R467,(IF(R467&gt;=M467*10,O467*R467,IF(R467&gt;=M467*2,O467*R467,N467*R467)))))</f>
        <v>-      ₽</v>
      </c>
      <c r="T467" s="89"/>
      <c r="U467" s="89" t="s">
        <v>364</v>
      </c>
    </row>
    <row r="468" spans="1:21" s="54" customFormat="1">
      <c r="A468" s="2"/>
      <c r="B468" s="79" t="s">
        <v>1645</v>
      </c>
      <c r="C468" s="80" t="s">
        <v>783</v>
      </c>
      <c r="D468" s="80" t="s">
        <v>784</v>
      </c>
      <c r="E468" s="80">
        <v>4</v>
      </c>
      <c r="F468" s="80">
        <v>1</v>
      </c>
      <c r="G468" s="80" t="s">
        <v>2156</v>
      </c>
      <c r="H468" s="81" t="s">
        <v>2157</v>
      </c>
      <c r="I468" s="82"/>
      <c r="J468" s="82"/>
      <c r="K468" s="82"/>
      <c r="L468" s="55">
        <v>158</v>
      </c>
      <c r="M468" s="86">
        <v>24</v>
      </c>
      <c r="N468" s="56">
        <f>IF('1'!$H$12="-",L468*1.05,IF('1'!$H$12="в кассу предприятия",L468*1.05,IF('1'!$H$12="ИП Водакова Т.Ю.",L468*1.075*1.05,"-")))</f>
        <v>165.9</v>
      </c>
      <c r="O468" s="56">
        <f>IF('1'!$H$12="-",L468,IF('1'!$H$12="в кассу предприятия",L468,IF('1'!$H$12="ИП Водакова Т.Ю.",L468*1.075,"-")))</f>
        <v>158</v>
      </c>
      <c r="P468" s="56">
        <v>0</v>
      </c>
      <c r="Q468" s="56">
        <v>0</v>
      </c>
      <c r="R468" s="52"/>
      <c r="S468" s="88" t="str">
        <f>IF('1'!$H$12="-","-      ₽",IF(R468&gt;=M468*20,O468*R468,(IF(R468&gt;=M468*10,O468*R468,IF(R468&gt;=M468*2,O468*R468,N468*R468)))))</f>
        <v>-      ₽</v>
      </c>
      <c r="T468" s="89"/>
      <c r="U468" s="89" t="s">
        <v>364</v>
      </c>
    </row>
    <row r="469" spans="1:21" s="54" customFormat="1">
      <c r="A469" s="2"/>
      <c r="B469" s="79" t="s">
        <v>1646</v>
      </c>
      <c r="C469" s="80" t="s">
        <v>783</v>
      </c>
      <c r="D469" s="80" t="s">
        <v>784</v>
      </c>
      <c r="E469" s="80">
        <v>4</v>
      </c>
      <c r="F469" s="80">
        <v>11</v>
      </c>
      <c r="G469" s="80" t="s">
        <v>786</v>
      </c>
      <c r="H469" s="81" t="s">
        <v>64</v>
      </c>
      <c r="I469" s="82"/>
      <c r="J469" s="82"/>
      <c r="K469" s="82"/>
      <c r="L469" s="55">
        <v>212</v>
      </c>
      <c r="M469" s="86">
        <v>6</v>
      </c>
      <c r="N469" s="56">
        <f>IF('1'!$H$12="-",L469*1.05,IF('1'!$H$12="в кассу предприятия",L469*1.05,IF('1'!$H$12="ИП Водакова Т.Ю.",L469*1.075*1.05,"-")))</f>
        <v>222.60000000000002</v>
      </c>
      <c r="O469" s="56">
        <f>IF('1'!$H$12="-",L469,IF('1'!$H$12="в кассу предприятия",L469,IF('1'!$H$12="ИП Водакова Т.Ю.",L469*1.075,"-")))</f>
        <v>212</v>
      </c>
      <c r="P469" s="56">
        <v>0</v>
      </c>
      <c r="Q469" s="56">
        <v>0</v>
      </c>
      <c r="R469" s="52"/>
      <c r="S469" s="88" t="str">
        <f>IF('1'!$H$12="-","-      ₽",IF(R469&gt;=M469*20,O469*R469,(IF(R469&gt;=M469*10,O469*R469,IF(R469&gt;=M469*2,O469*R469,N469*R469)))))</f>
        <v>-      ₽</v>
      </c>
      <c r="T469" s="89"/>
      <c r="U469" s="89" t="s">
        <v>364</v>
      </c>
    </row>
    <row r="470" spans="1:21" s="54" customFormat="1">
      <c r="A470" s="2"/>
      <c r="B470" s="79" t="s">
        <v>785</v>
      </c>
      <c r="C470" s="80" t="s">
        <v>783</v>
      </c>
      <c r="D470" s="80" t="s">
        <v>784</v>
      </c>
      <c r="E470" s="80">
        <v>4</v>
      </c>
      <c r="F470" s="80">
        <v>11</v>
      </c>
      <c r="G470" s="80" t="s">
        <v>786</v>
      </c>
      <c r="H470" s="81" t="s">
        <v>64</v>
      </c>
      <c r="I470" s="82"/>
      <c r="J470" s="82"/>
      <c r="K470" s="82"/>
      <c r="L470" s="55">
        <v>212</v>
      </c>
      <c r="M470" s="86">
        <v>6</v>
      </c>
      <c r="N470" s="56">
        <f>IF('1'!$H$12="-",L470*1.05,IF('1'!$H$12="в кассу предприятия",L470*1.05,IF('1'!$H$12="ИП Водакова Т.Ю.",L470*1.075*1.05,"-")))</f>
        <v>222.60000000000002</v>
      </c>
      <c r="O470" s="56">
        <f>IF('1'!$H$12="-",L470,IF('1'!$H$12="в кассу предприятия",L470,IF('1'!$H$12="ИП Водакова Т.Ю.",L470*1.075,"-")))</f>
        <v>212</v>
      </c>
      <c r="P470" s="56">
        <v>0</v>
      </c>
      <c r="Q470" s="56">
        <v>0</v>
      </c>
      <c r="R470" s="52"/>
      <c r="S470" s="88" t="str">
        <f>IF('1'!$H$12="-","-      ₽",IF(R470&gt;=M470*20,P470*R470,(IF(R470&gt;=M470*10,P470*R470,IF(R470&gt;=M470*2,O470*R470,N470*R470)))))</f>
        <v>-      ₽</v>
      </c>
      <c r="T470" s="89"/>
      <c r="U470" s="89" t="s">
        <v>364</v>
      </c>
    </row>
    <row r="471" spans="1:21" s="54" customFormat="1">
      <c r="A471" s="2"/>
      <c r="B471" s="79" t="s">
        <v>1647</v>
      </c>
      <c r="C471" s="80" t="s">
        <v>788</v>
      </c>
      <c r="D471" s="80" t="s">
        <v>789</v>
      </c>
      <c r="E471" s="80">
        <v>4</v>
      </c>
      <c r="F471" s="80">
        <v>11</v>
      </c>
      <c r="G471" s="80" t="s">
        <v>2158</v>
      </c>
      <c r="H471" s="81" t="s">
        <v>64</v>
      </c>
      <c r="I471" s="82"/>
      <c r="J471" s="82"/>
      <c r="K471" s="82"/>
      <c r="L471" s="55">
        <v>212</v>
      </c>
      <c r="M471" s="86">
        <v>6</v>
      </c>
      <c r="N471" s="56">
        <f>IF('1'!$H$12="-",L471*1.05,IF('1'!$H$12="в кассу предприятия",L471*1.05,IF('1'!$H$12="ИП Водакова Т.Ю.",L471*1.075*1.05,"-")))</f>
        <v>222.60000000000002</v>
      </c>
      <c r="O471" s="56">
        <f>IF('1'!$H$12="-",L471,IF('1'!$H$12="в кассу предприятия",L471,IF('1'!$H$12="ИП Водакова Т.Ю.",L471*1.075,"-")))</f>
        <v>212</v>
      </c>
      <c r="P471" s="56">
        <v>0</v>
      </c>
      <c r="Q471" s="56">
        <v>0</v>
      </c>
      <c r="R471" s="52"/>
      <c r="S471" s="88" t="str">
        <f>IF('1'!$H$12="-","-      ₽",IF(R471&gt;=M471*20,O471*R471,(IF(R471&gt;=M471*10,O471*R471,IF(R471&gt;=M471*2,O471*R471,N471*R471)))))</f>
        <v>-      ₽</v>
      </c>
      <c r="T471" s="89"/>
      <c r="U471" s="89" t="s">
        <v>364</v>
      </c>
    </row>
    <row r="472" spans="1:21" s="54" customFormat="1">
      <c r="A472" s="2"/>
      <c r="B472" s="79" t="s">
        <v>787</v>
      </c>
      <c r="C472" s="80" t="s">
        <v>788</v>
      </c>
      <c r="D472" s="80" t="s">
        <v>789</v>
      </c>
      <c r="E472" s="80">
        <v>4</v>
      </c>
      <c r="F472" s="80">
        <v>11</v>
      </c>
      <c r="G472" s="80" t="s">
        <v>790</v>
      </c>
      <c r="H472" s="81" t="s">
        <v>64</v>
      </c>
      <c r="I472" s="82"/>
      <c r="J472" s="82"/>
      <c r="K472" s="82"/>
      <c r="L472" s="55">
        <v>212</v>
      </c>
      <c r="M472" s="86">
        <v>6</v>
      </c>
      <c r="N472" s="56">
        <f>IF('1'!$H$12="-",L472*1.05,IF('1'!$H$12="в кассу предприятия",L472*1.05,IF('1'!$H$12="ИП Водакова Т.Ю.",L472*1.075*1.05,"-")))</f>
        <v>222.60000000000002</v>
      </c>
      <c r="O472" s="56">
        <f>IF('1'!$H$12="-",L472,IF('1'!$H$12="в кассу предприятия",L472,IF('1'!$H$12="ИП Водакова Т.Ю.",L472*1.075,"-")))</f>
        <v>212</v>
      </c>
      <c r="P472" s="56">
        <v>0</v>
      </c>
      <c r="Q472" s="56">
        <v>0</v>
      </c>
      <c r="R472" s="52"/>
      <c r="S472" s="88" t="str">
        <f>IF('1'!$H$12="-","-      ₽",IF(R472&gt;=M472*20,O472*R472,(IF(R472&gt;=M472*10,O472*R472,IF(R472&gt;=M472*2,O472*R472,N472*R472)))))</f>
        <v>-      ₽</v>
      </c>
      <c r="T472" s="89"/>
      <c r="U472" s="89" t="s">
        <v>364</v>
      </c>
    </row>
    <row r="473" spans="1:21" s="54" customFormat="1" hidden="1">
      <c r="A473" s="2"/>
      <c r="B473" s="97" t="s">
        <v>1648</v>
      </c>
      <c r="C473" s="98" t="s">
        <v>791</v>
      </c>
      <c r="D473" s="98" t="s">
        <v>792</v>
      </c>
      <c r="E473" s="80">
        <v>4</v>
      </c>
      <c r="F473" s="80">
        <v>11</v>
      </c>
      <c r="G473" s="98" t="s">
        <v>793</v>
      </c>
      <c r="H473" s="99" t="s">
        <v>64</v>
      </c>
      <c r="I473" s="100"/>
      <c r="J473" s="100"/>
      <c r="K473" s="100"/>
      <c r="L473" s="55">
        <v>171</v>
      </c>
      <c r="M473" s="101">
        <v>6</v>
      </c>
      <c r="N473" s="102">
        <f>IF('1'!$H$12="-",L473*1.05,IF('1'!$H$12="в кассу предприятия",L473*1.05,IF('1'!$H$12="ИП Водакова Т.Ю.",L473*1.075*1.05,"-")))</f>
        <v>179.55</v>
      </c>
      <c r="O473" s="102">
        <f>IF('1'!$H$12="-",L473,IF('1'!$H$12="в кассу предприятия",L473,IF('1'!$H$12="ИП Водакова Т.Ю.",L473*1.075,"-")))</f>
        <v>171</v>
      </c>
      <c r="P473" s="102">
        <v>0</v>
      </c>
      <c r="Q473" s="102">
        <v>0</v>
      </c>
      <c r="R473" s="103"/>
      <c r="S473" s="104" t="str">
        <f>IF('1'!$H$12="-","-      ₽",IF(R473&gt;=M473*20,O473*R473,(IF(R473&gt;=M473*10,O473*R473,IF(R473&gt;=M473*2,O473*R473,N473*R473)))))</f>
        <v>-      ₽</v>
      </c>
      <c r="T473" s="89"/>
      <c r="U473" s="89" t="s">
        <v>364</v>
      </c>
    </row>
    <row r="474" spans="1:21" s="54" customFormat="1">
      <c r="A474" s="2"/>
      <c r="B474" s="79" t="s">
        <v>794</v>
      </c>
      <c r="C474" s="80" t="s">
        <v>791</v>
      </c>
      <c r="D474" s="80" t="s">
        <v>792</v>
      </c>
      <c r="E474" s="80">
        <v>4</v>
      </c>
      <c r="F474" s="80">
        <v>11</v>
      </c>
      <c r="G474" s="80" t="s">
        <v>795</v>
      </c>
      <c r="H474" s="81" t="s">
        <v>64</v>
      </c>
      <c r="I474" s="82"/>
      <c r="J474" s="82"/>
      <c r="K474" s="82"/>
      <c r="L474" s="55">
        <v>171</v>
      </c>
      <c r="M474" s="86">
        <v>6</v>
      </c>
      <c r="N474" s="56">
        <f>IF('1'!$H$12="-",L474*1.05,IF('1'!$H$12="в кассу предприятия",L474*1.05,IF('1'!$H$12="ИП Водакова Т.Ю.",L474*1.075*1.05,"-")))</f>
        <v>179.55</v>
      </c>
      <c r="O474" s="56">
        <f>IF('1'!$H$12="-",L474,IF('1'!$H$12="в кассу предприятия",L474,IF('1'!$H$12="ИП Водакова Т.Ю.",L474*1.075,"-")))</f>
        <v>171</v>
      </c>
      <c r="P474" s="56">
        <v>0</v>
      </c>
      <c r="Q474" s="56">
        <v>0</v>
      </c>
      <c r="R474" s="52"/>
      <c r="S474" s="88" t="str">
        <f>IF('1'!$H$12="-","-      ₽",IF(R474&gt;=M474*20,O474*R474,(IF(R474&gt;=M474*10,O474*R474,IF(R474&gt;=M474*2,O474*R474,N474*R474)))))</f>
        <v>-      ₽</v>
      </c>
      <c r="T474" s="89"/>
      <c r="U474" s="89" t="s">
        <v>364</v>
      </c>
    </row>
    <row r="475" spans="1:21" s="54" customFormat="1">
      <c r="A475" s="2"/>
      <c r="B475" s="79" t="s">
        <v>1163</v>
      </c>
      <c r="C475" s="80" t="s">
        <v>791</v>
      </c>
      <c r="D475" s="80" t="s">
        <v>792</v>
      </c>
      <c r="E475" s="80">
        <v>4</v>
      </c>
      <c r="F475" s="80">
        <v>8</v>
      </c>
      <c r="G475" s="80" t="s">
        <v>1418</v>
      </c>
      <c r="H475" s="81" t="s">
        <v>281</v>
      </c>
      <c r="I475" s="82"/>
      <c r="J475" s="82"/>
      <c r="K475" s="82"/>
      <c r="L475" s="55">
        <v>158</v>
      </c>
      <c r="M475" s="86">
        <v>6</v>
      </c>
      <c r="N475" s="56">
        <f>IF('1'!$H$12="-",L475*1.05,IF('1'!$H$12="в кассу предприятия",L475*1.05,IF('1'!$H$12="ИП Водакова Т.Ю.",L475*1.075*1.05,"-")))</f>
        <v>165.9</v>
      </c>
      <c r="O475" s="56">
        <f>IF('1'!$H$12="-",L475,IF('1'!$H$12="в кассу предприятия",L475,IF('1'!$H$12="ИП Водакова Т.Ю.",L475*1.075,"-")))</f>
        <v>158</v>
      </c>
      <c r="P475" s="56">
        <v>0</v>
      </c>
      <c r="Q475" s="56">
        <v>0</v>
      </c>
      <c r="R475" s="52"/>
      <c r="S475" s="88" t="str">
        <f>IF('1'!$H$12="-","-      ₽",IF(R475&gt;=M475*20,O475*R475,(IF(R475&gt;=M475*10,O475*R475,IF(R475&gt;=M475*2,O475*R475,N475*R475)))))</f>
        <v>-      ₽</v>
      </c>
      <c r="T475" s="89"/>
      <c r="U475" s="89" t="s">
        <v>364</v>
      </c>
    </row>
    <row r="476" spans="1:21" s="54" customFormat="1">
      <c r="A476" s="2"/>
      <c r="B476" s="79" t="s">
        <v>1164</v>
      </c>
      <c r="C476" s="80" t="s">
        <v>1314</v>
      </c>
      <c r="D476" s="80" t="s">
        <v>1315</v>
      </c>
      <c r="E476" s="80">
        <v>4</v>
      </c>
      <c r="F476" s="80">
        <v>8</v>
      </c>
      <c r="G476" s="80" t="s">
        <v>1419</v>
      </c>
      <c r="H476" s="81" t="s">
        <v>281</v>
      </c>
      <c r="I476" s="82"/>
      <c r="J476" s="82"/>
      <c r="K476" s="82"/>
      <c r="L476" s="55">
        <v>212</v>
      </c>
      <c r="M476" s="86">
        <v>6</v>
      </c>
      <c r="N476" s="56">
        <f>IF('1'!$H$12="-",L476*1.05,IF('1'!$H$12="в кассу предприятия",L476*1.05,IF('1'!$H$12="ИП Водакова Т.Ю.",L476*1.075*1.05,"-")))</f>
        <v>222.60000000000002</v>
      </c>
      <c r="O476" s="56">
        <f>IF('1'!$H$12="-",L476,IF('1'!$H$12="в кассу предприятия",L476,IF('1'!$H$12="ИП Водакова Т.Ю.",L476*1.075,"-")))</f>
        <v>212</v>
      </c>
      <c r="P476" s="56">
        <v>0</v>
      </c>
      <c r="Q476" s="56">
        <v>0</v>
      </c>
      <c r="R476" s="52"/>
      <c r="S476" s="88" t="str">
        <f>IF('1'!$H$12="-","-      ₽",IF(R476&gt;=M476*20,O476*R476,(IF(R476&gt;=M476*10,O476*R476,IF(R476&gt;=M476*2,O476*R476,N476*R476)))))</f>
        <v>-      ₽</v>
      </c>
      <c r="T476" s="89"/>
      <c r="U476" s="89" t="s">
        <v>364</v>
      </c>
    </row>
    <row r="477" spans="1:21" s="54" customFormat="1">
      <c r="A477" s="2"/>
      <c r="B477" s="79" t="s">
        <v>1649</v>
      </c>
      <c r="C477" s="80" t="s">
        <v>1314</v>
      </c>
      <c r="D477" s="80" t="s">
        <v>1315</v>
      </c>
      <c r="E477" s="80">
        <v>4</v>
      </c>
      <c r="F477" s="80">
        <v>5</v>
      </c>
      <c r="G477" s="80" t="s">
        <v>2159</v>
      </c>
      <c r="H477" s="81" t="s">
        <v>78</v>
      </c>
      <c r="I477" s="82"/>
      <c r="J477" s="82"/>
      <c r="K477" s="82"/>
      <c r="L477" s="55">
        <v>212</v>
      </c>
      <c r="M477" s="86">
        <v>6</v>
      </c>
      <c r="N477" s="56">
        <f>IF('1'!$H$12="-",L477*1.05,IF('1'!$H$12="в кассу предприятия",L477*1.05,IF('1'!$H$12="ИП Водакова Т.Ю.",L477*1.075*1.05,"-")))</f>
        <v>222.60000000000002</v>
      </c>
      <c r="O477" s="56">
        <f>IF('1'!$H$12="-",L477,IF('1'!$H$12="в кассу предприятия",L477,IF('1'!$H$12="ИП Водакова Т.Ю.",L477*1.075,"-")))</f>
        <v>212</v>
      </c>
      <c r="P477" s="56">
        <f>IF('1'!$H$12="-",L477*0.97,IF('1'!$H$12="в кассу предприятия",L477*0.97,IF('1'!$H$12="ИП Водакова Т.Ю.",L477*1.075*0.97,"-")))</f>
        <v>205.64</v>
      </c>
      <c r="Q477" s="56">
        <f>IF('1'!$H$12="-",L477*0.95,IF('1'!$H$12="в кассу предприятия",L477*0.95,IF('1'!$H$12="ИП Водакова Т.Ю.",L477*1.075*0.95,"-")))</f>
        <v>201.39999999999998</v>
      </c>
      <c r="R477" s="52"/>
      <c r="S477" s="88" t="str">
        <f>IF('1'!$H$12="-","-      ₽",IF(R477&gt;=M477*20,Q477*R477,(IF(R477&gt;=M477*10,P477*R477,IF(R477&gt;=M477*2,O477*R477,N477*R477)))))</f>
        <v>-      ₽</v>
      </c>
      <c r="T477" s="89"/>
      <c r="U477" s="89" t="s">
        <v>2393</v>
      </c>
    </row>
    <row r="478" spans="1:21" s="54" customFormat="1" hidden="1">
      <c r="A478" s="2"/>
      <c r="B478" s="97" t="s">
        <v>1650</v>
      </c>
      <c r="C478" s="98" t="s">
        <v>1953</v>
      </c>
      <c r="D478" s="98" t="s">
        <v>1954</v>
      </c>
      <c r="E478" s="80">
        <v>4</v>
      </c>
      <c r="F478" s="80">
        <v>8</v>
      </c>
      <c r="G478" s="98" t="s">
        <v>2160</v>
      </c>
      <c r="H478" s="99" t="s">
        <v>281</v>
      </c>
      <c r="I478" s="100"/>
      <c r="J478" s="100"/>
      <c r="K478" s="100"/>
      <c r="L478" s="55">
        <v>489</v>
      </c>
      <c r="M478" s="101">
        <v>6</v>
      </c>
      <c r="N478" s="102">
        <f>IF('1'!$H$12="-",L478,IF('1'!$H$12="в кассу предприятия",L478,IF('1'!$H$12="ИП Водакова Т.Ю.",L478*1.075,"-")))</f>
        <v>489</v>
      </c>
      <c r="O478" s="102">
        <f>IF('1'!$H$12="-",L478,IF('1'!$H$12="в кассу предприятия",L478,IF('1'!$H$12="ИП Водакова Т.Ю.",L478*1.075,"-")))</f>
        <v>489</v>
      </c>
      <c r="P478" s="102">
        <v>0</v>
      </c>
      <c r="Q478" s="102">
        <v>0</v>
      </c>
      <c r="R478" s="103"/>
      <c r="S478" s="104" t="str">
        <f>IF('1'!$H$12="-","-      ₽",IF(R478&gt;=M478*20,O478*R478,(IF(R478&gt;=M478*10,O478*R478,IF(R478&gt;=M478*2,O478*R478,N478*R478)))))</f>
        <v>-      ₽</v>
      </c>
      <c r="T478" s="89" t="s">
        <v>43</v>
      </c>
      <c r="U478" s="89" t="s">
        <v>364</v>
      </c>
    </row>
    <row r="479" spans="1:21" s="54" customFormat="1">
      <c r="A479" s="2"/>
      <c r="B479" s="79" t="s">
        <v>1165</v>
      </c>
      <c r="C479" s="80" t="s">
        <v>1316</v>
      </c>
      <c r="D479" s="80" t="s">
        <v>1317</v>
      </c>
      <c r="E479" s="80">
        <v>4</v>
      </c>
      <c r="F479" s="80">
        <v>11</v>
      </c>
      <c r="G479" s="80"/>
      <c r="H479" s="81" t="s">
        <v>64</v>
      </c>
      <c r="I479" s="82"/>
      <c r="J479" s="82"/>
      <c r="K479" s="82"/>
      <c r="L479" s="55">
        <v>212</v>
      </c>
      <c r="M479" s="86">
        <v>6</v>
      </c>
      <c r="N479" s="56">
        <f>IF('1'!$H$12="-",L479*1.05,IF('1'!$H$12="в кассу предприятия",L479*1.05,IF('1'!$H$12="ИП Водакова Т.Ю.",L479*1.075*1.05,"-")))</f>
        <v>222.60000000000002</v>
      </c>
      <c r="O479" s="56">
        <f>IF('1'!$H$12="-",L479,IF('1'!$H$12="в кассу предприятия",L479,IF('1'!$H$12="ИП Водакова Т.Ю.",L479*1.075,"-")))</f>
        <v>212</v>
      </c>
      <c r="P479" s="56">
        <f>IF('1'!$H$12="-",L479*0.97,IF('1'!$H$12="в кассу предприятия",L479*0.97,IF('1'!$H$12="ИП Водакова Т.Ю.",L479*1.075*0.97,"-")))</f>
        <v>205.64</v>
      </c>
      <c r="Q479" s="56">
        <v>0</v>
      </c>
      <c r="R479" s="52"/>
      <c r="S479" s="88" t="str">
        <f>IF('1'!$H$12="-","-      ₽",IF(R479&gt;=M479*20,P479*R479,(IF(R479&gt;=M479*10,P479*R479,IF(R479&gt;=M479*2,O479*R479,N479*R479)))))</f>
        <v>-      ₽</v>
      </c>
      <c r="T479" s="89"/>
      <c r="U479" s="89" t="s">
        <v>2392</v>
      </c>
    </row>
    <row r="480" spans="1:21" s="54" customFormat="1">
      <c r="A480" s="2"/>
      <c r="B480" s="79" t="s">
        <v>1651</v>
      </c>
      <c r="C480" s="80" t="s">
        <v>1316</v>
      </c>
      <c r="D480" s="80" t="s">
        <v>1317</v>
      </c>
      <c r="E480" s="80">
        <v>4</v>
      </c>
      <c r="F480" s="80">
        <v>18</v>
      </c>
      <c r="G480" s="80"/>
      <c r="H480" s="81" t="s">
        <v>373</v>
      </c>
      <c r="I480" s="82" t="s">
        <v>355</v>
      </c>
      <c r="J480" s="82"/>
      <c r="K480" s="82"/>
      <c r="L480" s="55">
        <v>418</v>
      </c>
      <c r="M480" s="86">
        <v>5</v>
      </c>
      <c r="N480" s="56">
        <f>IF('1'!$H$12="-",L480,IF('1'!$H$12="в кассу предприятия",L480,IF('1'!$H$12="ИП Водакова Т.Ю.",L480*1.075,"-")))</f>
        <v>418</v>
      </c>
      <c r="O480" s="56">
        <f>IF('1'!$H$12="-",L480,IF('1'!$H$12="в кассу предприятия",L480,IF('1'!$H$12="ИП Водакова Т.Ю.",L480*1.075,"-")))</f>
        <v>418</v>
      </c>
      <c r="P480" s="56">
        <v>0</v>
      </c>
      <c r="Q480" s="56">
        <v>0</v>
      </c>
      <c r="R480" s="52"/>
      <c r="S480" s="88" t="str">
        <f>IF('1'!$H$12="-","-      ₽",IF(R480&gt;=M480*20,O480*R480,(IF(R480&gt;=M480*10,O480*R480,IF(R480&gt;=M480*2,O480*R480,N480*R480)))))</f>
        <v>-      ₽</v>
      </c>
      <c r="T480" s="89" t="s">
        <v>2399</v>
      </c>
      <c r="U480" s="89" t="s">
        <v>364</v>
      </c>
    </row>
    <row r="481" spans="1:21" s="54" customFormat="1">
      <c r="A481" s="2"/>
      <c r="B481" s="79" t="s">
        <v>1652</v>
      </c>
      <c r="C481" s="80" t="s">
        <v>1955</v>
      </c>
      <c r="D481" s="80" t="s">
        <v>1956</v>
      </c>
      <c r="E481" s="80">
        <v>4</v>
      </c>
      <c r="F481" s="80">
        <v>5</v>
      </c>
      <c r="G481" s="80" t="s">
        <v>2161</v>
      </c>
      <c r="H481" s="81" t="s">
        <v>78</v>
      </c>
      <c r="I481" s="82"/>
      <c r="J481" s="82"/>
      <c r="K481" s="82"/>
      <c r="L481" s="55">
        <v>141</v>
      </c>
      <c r="M481" s="86">
        <v>6</v>
      </c>
      <c r="N481" s="56">
        <f>IF('1'!$H$12="-",L481*1.05,IF('1'!$H$12="в кассу предприятия",L481*1.05,IF('1'!$H$12="ИП Водакова Т.Ю.",L481*1.075*1.05,"-")))</f>
        <v>148.05000000000001</v>
      </c>
      <c r="O481" s="56">
        <f>IF('1'!$H$12="-",L481,IF('1'!$H$12="в кассу предприятия",L481,IF('1'!$H$12="ИП Водакова Т.Ю.",L481*1.075,"-")))</f>
        <v>141</v>
      </c>
      <c r="P481" s="56">
        <v>0</v>
      </c>
      <c r="Q481" s="56">
        <v>0</v>
      </c>
      <c r="R481" s="52"/>
      <c r="S481" s="88" t="str">
        <f>IF('1'!$H$12="-","-      ₽",IF(R481&gt;=M481*20,O481*R481,(IF(R481&gt;=M481*10,O481*R481,IF(R481&gt;=M481*2,O481*R481,N481*R481)))))</f>
        <v>-      ₽</v>
      </c>
      <c r="T481" s="89"/>
      <c r="U481" s="89" t="s">
        <v>364</v>
      </c>
    </row>
    <row r="482" spans="1:21" s="54" customFormat="1" hidden="1">
      <c r="A482" s="2"/>
      <c r="B482" s="97" t="s">
        <v>1653</v>
      </c>
      <c r="C482" s="98" t="s">
        <v>1957</v>
      </c>
      <c r="D482" s="98" t="s">
        <v>1958</v>
      </c>
      <c r="E482" s="80">
        <v>4</v>
      </c>
      <c r="F482" s="80">
        <v>8</v>
      </c>
      <c r="G482" s="98" t="s">
        <v>2162</v>
      </c>
      <c r="H482" s="99" t="s">
        <v>281</v>
      </c>
      <c r="I482" s="100"/>
      <c r="J482" s="100"/>
      <c r="K482" s="100"/>
      <c r="L482" s="55">
        <v>291</v>
      </c>
      <c r="M482" s="101">
        <v>6</v>
      </c>
      <c r="N482" s="102">
        <f>IF('1'!$H$12="-",L482,IF('1'!$H$12="в кассу предприятия",L482,IF('1'!$H$12="ИП Водакова Т.Ю.",L482*1.075,"-")))</f>
        <v>291</v>
      </c>
      <c r="O482" s="102">
        <f>IF('1'!$H$12="-",L482,IF('1'!$H$12="в кассу предприятия",L482,IF('1'!$H$12="ИП Водакова Т.Ю.",L482*1.075,"-")))</f>
        <v>291</v>
      </c>
      <c r="P482" s="102">
        <v>0</v>
      </c>
      <c r="Q482" s="102">
        <v>0</v>
      </c>
      <c r="R482" s="103"/>
      <c r="S482" s="104" t="str">
        <f>IF('1'!$H$12="-","-      ₽",IF(R482&gt;=M482*20,O482*R482,(IF(R482&gt;=M482*10,O482*R482,IF(R482&gt;=M482*2,O482*R482,N482*R482)))))</f>
        <v>-      ₽</v>
      </c>
      <c r="T482" s="89" t="s">
        <v>43</v>
      </c>
      <c r="U482" s="89" t="s">
        <v>364</v>
      </c>
    </row>
    <row r="483" spans="1:21" s="54" customFormat="1" hidden="1">
      <c r="A483" s="2"/>
      <c r="B483" s="97" t="s">
        <v>1654</v>
      </c>
      <c r="C483" s="98" t="s">
        <v>1959</v>
      </c>
      <c r="D483" s="98" t="s">
        <v>1960</v>
      </c>
      <c r="E483" s="80">
        <v>4</v>
      </c>
      <c r="F483" s="80">
        <v>8</v>
      </c>
      <c r="G483" s="98" t="s">
        <v>2163</v>
      </c>
      <c r="H483" s="99" t="s">
        <v>281</v>
      </c>
      <c r="I483" s="100"/>
      <c r="J483" s="100"/>
      <c r="K483" s="100"/>
      <c r="L483" s="55">
        <v>291</v>
      </c>
      <c r="M483" s="101">
        <v>6</v>
      </c>
      <c r="N483" s="102">
        <f>IF('1'!$H$12="-",L483,IF('1'!$H$12="в кассу предприятия",L483,IF('1'!$H$12="ИП Водакова Т.Ю.",L483*1.075,"-")))</f>
        <v>291</v>
      </c>
      <c r="O483" s="102">
        <f>IF('1'!$H$12="-",L483,IF('1'!$H$12="в кассу предприятия",L483,IF('1'!$H$12="ИП Водакова Т.Ю.",L483*1.075,"-")))</f>
        <v>291</v>
      </c>
      <c r="P483" s="102">
        <v>0</v>
      </c>
      <c r="Q483" s="102">
        <v>0</v>
      </c>
      <c r="R483" s="103"/>
      <c r="S483" s="104" t="str">
        <f>IF('1'!$H$12="-","-      ₽",IF(R483&gt;=M483*20,O483*R483,(IF(R483&gt;=M483*10,O483*R483,IF(R483&gt;=M483*2,O483*R483,N483*R483)))))</f>
        <v>-      ₽</v>
      </c>
      <c r="T483" s="89" t="s">
        <v>43</v>
      </c>
      <c r="U483" s="89" t="s">
        <v>364</v>
      </c>
    </row>
    <row r="484" spans="1:21" s="54" customFormat="1" hidden="1">
      <c r="A484" s="2"/>
      <c r="B484" s="97" t="s">
        <v>1655</v>
      </c>
      <c r="C484" s="98" t="s">
        <v>1961</v>
      </c>
      <c r="D484" s="98" t="s">
        <v>1962</v>
      </c>
      <c r="E484" s="80">
        <v>4</v>
      </c>
      <c r="F484" s="80">
        <v>8</v>
      </c>
      <c r="G484" s="98" t="s">
        <v>2164</v>
      </c>
      <c r="H484" s="99" t="s">
        <v>281</v>
      </c>
      <c r="I484" s="100"/>
      <c r="J484" s="100"/>
      <c r="K484" s="100"/>
      <c r="L484" s="55">
        <v>291</v>
      </c>
      <c r="M484" s="101">
        <v>6</v>
      </c>
      <c r="N484" s="102">
        <f>IF('1'!$H$12="-",L484,IF('1'!$H$12="в кассу предприятия",L484,IF('1'!$H$12="ИП Водакова Т.Ю.",L484*1.075,"-")))</f>
        <v>291</v>
      </c>
      <c r="O484" s="102">
        <f>IF('1'!$H$12="-",L484,IF('1'!$H$12="в кассу предприятия",L484,IF('1'!$H$12="ИП Водакова Т.Ю.",L484*1.075,"-")))</f>
        <v>291</v>
      </c>
      <c r="P484" s="102">
        <v>0</v>
      </c>
      <c r="Q484" s="102">
        <v>0</v>
      </c>
      <c r="R484" s="103"/>
      <c r="S484" s="104" t="str">
        <f>IF('1'!$H$12="-","-      ₽",IF(R484&gt;=M484*20,O484*R484,(IF(R484&gt;=M484*10,O484*R484,IF(R484&gt;=M484*2,O484*R484,N484*R484)))))</f>
        <v>-      ₽</v>
      </c>
      <c r="T484" s="89" t="s">
        <v>43</v>
      </c>
      <c r="U484" s="89" t="s">
        <v>364</v>
      </c>
    </row>
    <row r="485" spans="1:21" s="54" customFormat="1">
      <c r="A485" s="2"/>
      <c r="B485" s="79" t="s">
        <v>1656</v>
      </c>
      <c r="C485" s="80" t="s">
        <v>1963</v>
      </c>
      <c r="D485" s="80" t="s">
        <v>1964</v>
      </c>
      <c r="E485" s="80">
        <v>4</v>
      </c>
      <c r="F485" s="80">
        <v>5</v>
      </c>
      <c r="G485" s="80" t="s">
        <v>2165</v>
      </c>
      <c r="H485" s="81" t="s">
        <v>78</v>
      </c>
      <c r="I485" s="82"/>
      <c r="J485" s="82"/>
      <c r="K485" s="82"/>
      <c r="L485" s="55">
        <v>162</v>
      </c>
      <c r="M485" s="86">
        <v>6</v>
      </c>
      <c r="N485" s="56">
        <f>IF('1'!$H$12="-",L485*1.05,IF('1'!$H$12="в кассу предприятия",L485*1.05,IF('1'!$H$12="ИП Водакова Т.Ю.",L485*1.075*1.05,"-")))</f>
        <v>170.1</v>
      </c>
      <c r="O485" s="56">
        <f>IF('1'!$H$12="-",L485,IF('1'!$H$12="в кассу предприятия",L485,IF('1'!$H$12="ИП Водакова Т.Ю.",L485*1.075,"-")))</f>
        <v>162</v>
      </c>
      <c r="P485" s="56">
        <f>IF('1'!$H$12="-",L485*0.97,IF('1'!$H$12="в кассу предприятия",L485*0.97,IF('1'!$H$12="ИП Водакова Т.Ю.",L485*1.075*0.97,"-")))</f>
        <v>157.13999999999999</v>
      </c>
      <c r="Q485" s="56">
        <v>0</v>
      </c>
      <c r="R485" s="52"/>
      <c r="S485" s="88" t="str">
        <f>IF('1'!$H$12="-","-      ₽",IF(R485&gt;=M485*20,P485*R485,(IF(R485&gt;=M485*10,P485*R485,IF(R485&gt;=M485*2,O485*R485,N485*R485)))))</f>
        <v>-      ₽</v>
      </c>
      <c r="T485" s="89"/>
      <c r="U485" s="89" t="s">
        <v>2392</v>
      </c>
    </row>
    <row r="486" spans="1:21" s="54" customFormat="1">
      <c r="A486" s="2"/>
      <c r="B486" s="79" t="s">
        <v>1657</v>
      </c>
      <c r="C486" s="80" t="s">
        <v>1963</v>
      </c>
      <c r="D486" s="80" t="s">
        <v>1964</v>
      </c>
      <c r="E486" s="80">
        <v>4</v>
      </c>
      <c r="F486" s="80">
        <v>5</v>
      </c>
      <c r="G486" s="80" t="s">
        <v>2166</v>
      </c>
      <c r="H486" s="81" t="s">
        <v>78</v>
      </c>
      <c r="I486" s="82"/>
      <c r="J486" s="82"/>
      <c r="K486" s="82"/>
      <c r="L486" s="55">
        <v>162</v>
      </c>
      <c r="M486" s="86">
        <v>6</v>
      </c>
      <c r="N486" s="56">
        <f>IF('1'!$H$12="-",L486*1.05,IF('1'!$H$12="в кассу предприятия",L486*1.05,IF('1'!$H$12="ИП Водакова Т.Ю.",L486*1.075*1.05,"-")))</f>
        <v>170.1</v>
      </c>
      <c r="O486" s="56">
        <f>IF('1'!$H$12="-",L486,IF('1'!$H$12="в кассу предприятия",L486,IF('1'!$H$12="ИП Водакова Т.Ю.",L486*1.075,"-")))</f>
        <v>162</v>
      </c>
      <c r="P486" s="56">
        <f>IF('1'!$H$12="-",L486*0.97,IF('1'!$H$12="в кассу предприятия",L486*0.97,IF('1'!$H$12="ИП Водакова Т.Ю.",L486*1.075*0.97,"-")))</f>
        <v>157.13999999999999</v>
      </c>
      <c r="Q486" s="56">
        <v>0</v>
      </c>
      <c r="R486" s="52"/>
      <c r="S486" s="88" t="str">
        <f>IF('1'!$H$12="-","-      ₽",IF(R486&gt;=M486*20,Q486*R486,(IF(R486&gt;=M486*10,P486*R486,IF(R486&gt;=M486*2,O486*R486,N486*R486)))))</f>
        <v>-      ₽</v>
      </c>
      <c r="T486" s="89"/>
      <c r="U486" s="89" t="s">
        <v>2392</v>
      </c>
    </row>
    <row r="487" spans="1:21" s="54" customFormat="1" hidden="1">
      <c r="A487" s="2"/>
      <c r="B487" s="97" t="s">
        <v>1166</v>
      </c>
      <c r="C487" s="98" t="s">
        <v>1318</v>
      </c>
      <c r="D487" s="98" t="s">
        <v>1319</v>
      </c>
      <c r="E487" s="80">
        <v>4</v>
      </c>
      <c r="F487" s="80">
        <v>5</v>
      </c>
      <c r="G487" s="98" t="s">
        <v>1420</v>
      </c>
      <c r="H487" s="99" t="s">
        <v>78</v>
      </c>
      <c r="I487" s="100"/>
      <c r="J487" s="100"/>
      <c r="K487" s="100"/>
      <c r="L487" s="55">
        <v>158</v>
      </c>
      <c r="M487" s="101">
        <v>6</v>
      </c>
      <c r="N487" s="102">
        <f>IF('1'!$H$12="-",L487*1.05,IF('1'!$H$12="в кассу предприятия",L487*1.05,IF('1'!$H$12="ИП Водакова Т.Ю.",L487*1.075*1.05,"-")))</f>
        <v>165.9</v>
      </c>
      <c r="O487" s="102">
        <f>IF('1'!$H$12="-",L487,IF('1'!$H$12="в кассу предприятия",L487,IF('1'!$H$12="ИП Водакова Т.Ю.",L487*1.075,"-")))</f>
        <v>158</v>
      </c>
      <c r="P487" s="102">
        <v>0</v>
      </c>
      <c r="Q487" s="102">
        <v>0</v>
      </c>
      <c r="R487" s="103"/>
      <c r="S487" s="104" t="str">
        <f>IF('1'!$H$12="-","-      ₽",IF(R487&gt;=M487*20,O487*R487,(IF(R487&gt;=M487*10,O487*R487,IF(R487&gt;=M487*2,O487*R487,N487*R487)))))</f>
        <v>-      ₽</v>
      </c>
      <c r="T487" s="89"/>
      <c r="U487" s="89" t="s">
        <v>364</v>
      </c>
    </row>
    <row r="488" spans="1:21" s="54" customFormat="1">
      <c r="A488" s="2"/>
      <c r="B488" s="79" t="s">
        <v>796</v>
      </c>
      <c r="C488" s="80" t="s">
        <v>797</v>
      </c>
      <c r="D488" s="80" t="s">
        <v>798</v>
      </c>
      <c r="E488" s="80">
        <v>4</v>
      </c>
      <c r="F488" s="80">
        <v>8</v>
      </c>
      <c r="G488" s="80" t="s">
        <v>799</v>
      </c>
      <c r="H488" s="81" t="s">
        <v>281</v>
      </c>
      <c r="I488" s="82"/>
      <c r="J488" s="82"/>
      <c r="K488" s="82"/>
      <c r="L488" s="55">
        <v>212</v>
      </c>
      <c r="M488" s="86">
        <v>6</v>
      </c>
      <c r="N488" s="56">
        <f>IF('1'!$H$12="-",L488*1.05,IF('1'!$H$12="в кассу предприятия",L488*1.05,IF('1'!$H$12="ИП Водакова Т.Ю.",L488*1.075*1.05,"-")))</f>
        <v>222.60000000000002</v>
      </c>
      <c r="O488" s="56">
        <f>IF('1'!$H$12="-",L488,IF('1'!$H$12="в кассу предприятия",L488,IF('1'!$H$12="ИП Водакова Т.Ю.",L488*1.075,"-")))</f>
        <v>212</v>
      </c>
      <c r="P488" s="56">
        <f>IF('1'!$H$12="-",L488*0.97,IF('1'!$H$12="в кассу предприятия",L488*0.97,IF('1'!$H$12="ИП Водакова Т.Ю.",L488*1.075*0.97,"-")))</f>
        <v>205.64</v>
      </c>
      <c r="Q488" s="56">
        <v>0</v>
      </c>
      <c r="R488" s="52"/>
      <c r="S488" s="88" t="str">
        <f>IF('1'!$H$12="-","-      ₽",IF(R488&gt;=M488*20,O488*R488,(IF(R488&gt;=M488*10,O488*R488,IF(R488&gt;=M488*2,O488*R488,N488*R488)))))</f>
        <v>-      ₽</v>
      </c>
      <c r="T488" s="89"/>
      <c r="U488" s="89" t="s">
        <v>2392</v>
      </c>
    </row>
    <row r="489" spans="1:21" s="54" customFormat="1">
      <c r="A489" s="2"/>
      <c r="B489" s="79" t="s">
        <v>1658</v>
      </c>
      <c r="C489" s="80" t="s">
        <v>797</v>
      </c>
      <c r="D489" s="80" t="s">
        <v>798</v>
      </c>
      <c r="E489" s="80">
        <v>4</v>
      </c>
      <c r="F489" s="80">
        <v>5</v>
      </c>
      <c r="G489" s="80" t="s">
        <v>2167</v>
      </c>
      <c r="H489" s="81" t="s">
        <v>78</v>
      </c>
      <c r="I489" s="82"/>
      <c r="J489" s="82"/>
      <c r="K489" s="82"/>
      <c r="L489" s="55">
        <v>175</v>
      </c>
      <c r="M489" s="86">
        <v>6</v>
      </c>
      <c r="N489" s="56">
        <f>IF('1'!$H$12="-",L489,IF('1'!$H$12="в кассу предприятия",L489,IF('1'!$H$12="ИП Водакова Т.Ю.",L489*1.075,"-")))</f>
        <v>175</v>
      </c>
      <c r="O489" s="56">
        <f>IF('1'!$H$12="-",L489,IF('1'!$H$12="в кассу предприятия",L489,IF('1'!$H$12="ИП Водакова Т.Ю.",L489*1.075,"-")))</f>
        <v>175</v>
      </c>
      <c r="P489" s="56">
        <v>0</v>
      </c>
      <c r="Q489" s="56">
        <v>0</v>
      </c>
      <c r="R489" s="52"/>
      <c r="S489" s="88" t="str">
        <f>IF('1'!$H$12="-","-      ₽",IF(R489&gt;=M489*20,O489*R489,(IF(R489&gt;=M489*10,O489*R489,IF(R489&gt;=M489*2,O489*R489,N489*R489)))))</f>
        <v>-      ₽</v>
      </c>
      <c r="T489" s="89" t="s">
        <v>43</v>
      </c>
      <c r="U489" s="89" t="s">
        <v>364</v>
      </c>
    </row>
    <row r="490" spans="1:21" s="54" customFormat="1">
      <c r="A490" s="2"/>
      <c r="B490" s="79" t="s">
        <v>800</v>
      </c>
      <c r="C490" s="80" t="s">
        <v>801</v>
      </c>
      <c r="D490" s="80" t="s">
        <v>802</v>
      </c>
      <c r="E490" s="80">
        <v>4</v>
      </c>
      <c r="F490" s="80">
        <v>5</v>
      </c>
      <c r="G490" s="80" t="s">
        <v>803</v>
      </c>
      <c r="H490" s="81" t="s">
        <v>78</v>
      </c>
      <c r="I490" s="82"/>
      <c r="J490" s="82"/>
      <c r="K490" s="82"/>
      <c r="L490" s="55">
        <v>158</v>
      </c>
      <c r="M490" s="86">
        <v>6</v>
      </c>
      <c r="N490" s="56">
        <f>IF('1'!$H$12="-",L490*1.05,IF('1'!$H$12="в кассу предприятия",L490*1.05,IF('1'!$H$12="ИП Водакова Т.Ю.",L490*1.075*1.05,"-")))</f>
        <v>165.9</v>
      </c>
      <c r="O490" s="56">
        <f>IF('1'!$H$12="-",L490,IF('1'!$H$12="в кассу предприятия",L490,IF('1'!$H$12="ИП Водакова Т.Ю.",L490*1.075,"-")))</f>
        <v>158</v>
      </c>
      <c r="P490" s="56">
        <f>IF('1'!$H$12="-",L490*0.97,IF('1'!$H$12="в кассу предприятия",L490*0.97,IF('1'!$H$12="ИП Водакова Т.Ю.",L490*1.075*0.97,"-")))</f>
        <v>153.26</v>
      </c>
      <c r="Q490" s="56">
        <f>IF('1'!$H$12="-",L490*0.95,IF('1'!$H$12="в кассу предприятия",L490*0.95,IF('1'!$H$12="ИП Водакова Т.Ю.",L490*1.075*0.95,"-")))</f>
        <v>150.1</v>
      </c>
      <c r="R490" s="52"/>
      <c r="S490" s="88" t="str">
        <f>IF('1'!$H$12="-","-      ₽",IF(R490&gt;=M490*20,Q490*R490,(IF(R490&gt;=M490*10,P490*R490,IF(R490&gt;=M490*2,O490*R490,N490*R490)))))</f>
        <v>-      ₽</v>
      </c>
      <c r="T490" s="89"/>
      <c r="U490" s="89" t="s">
        <v>2393</v>
      </c>
    </row>
    <row r="491" spans="1:21" s="54" customFormat="1" hidden="1">
      <c r="A491" s="2"/>
      <c r="B491" s="97" t="s">
        <v>1659</v>
      </c>
      <c r="C491" s="98" t="s">
        <v>804</v>
      </c>
      <c r="D491" s="98" t="s">
        <v>805</v>
      </c>
      <c r="E491" s="80">
        <v>4</v>
      </c>
      <c r="F491" s="80">
        <v>5</v>
      </c>
      <c r="G491" s="98" t="s">
        <v>2168</v>
      </c>
      <c r="H491" s="99" t="s">
        <v>78</v>
      </c>
      <c r="I491" s="100"/>
      <c r="J491" s="100"/>
      <c r="K491" s="100"/>
      <c r="L491" s="55">
        <v>294</v>
      </c>
      <c r="M491" s="101">
        <v>6</v>
      </c>
      <c r="N491" s="102">
        <f>IF('1'!$H$12="-",L491*1.05,IF('1'!$H$12="в кассу предприятия",L491*1.05,IF('1'!$H$12="ИП Водакова Т.Ю.",L491*1.075*1.05,"-")))</f>
        <v>308.7</v>
      </c>
      <c r="O491" s="102">
        <f>IF('1'!$H$12="-",L491,IF('1'!$H$12="в кассу предприятия",L491,IF('1'!$H$12="ИП Водакова Т.Ю.",L491*1.075,"-")))</f>
        <v>294</v>
      </c>
      <c r="P491" s="102">
        <v>0</v>
      </c>
      <c r="Q491" s="102">
        <v>0</v>
      </c>
      <c r="R491" s="103"/>
      <c r="S491" s="104" t="str">
        <f>IF('1'!$H$12="-","-      ₽",IF(R491&gt;=M491*20,O491*R491,(IF(R491&gt;=M491*10,O491*R491,IF(R491&gt;=M491*2,O491*R491,N491*R491)))))</f>
        <v>-      ₽</v>
      </c>
      <c r="T491" s="89"/>
      <c r="U491" s="89" t="s">
        <v>364</v>
      </c>
    </row>
    <row r="492" spans="1:21" s="54" customFormat="1">
      <c r="A492" s="2"/>
      <c r="B492" s="79" t="s">
        <v>806</v>
      </c>
      <c r="C492" s="80" t="s">
        <v>804</v>
      </c>
      <c r="D492" s="80" t="s">
        <v>805</v>
      </c>
      <c r="E492" s="80">
        <v>4</v>
      </c>
      <c r="F492" s="80">
        <v>8</v>
      </c>
      <c r="G492" s="80" t="s">
        <v>807</v>
      </c>
      <c r="H492" s="81" t="s">
        <v>281</v>
      </c>
      <c r="I492" s="82"/>
      <c r="J492" s="82"/>
      <c r="K492" s="82"/>
      <c r="L492" s="55">
        <v>212</v>
      </c>
      <c r="M492" s="86">
        <v>6</v>
      </c>
      <c r="N492" s="56">
        <f>IF('1'!$H$12="-",L492*1.05,IF('1'!$H$12="в кассу предприятия",L492*1.05,IF('1'!$H$12="ИП Водакова Т.Ю.",L492*1.075*1.05,"-")))</f>
        <v>222.60000000000002</v>
      </c>
      <c r="O492" s="56">
        <f>IF('1'!$H$12="-",L492,IF('1'!$H$12="в кассу предприятия",L492,IF('1'!$H$12="ИП Водакова Т.Ю.",L492*1.075,"-")))</f>
        <v>212</v>
      </c>
      <c r="P492" s="56">
        <v>0</v>
      </c>
      <c r="Q492" s="56">
        <v>0</v>
      </c>
      <c r="R492" s="52"/>
      <c r="S492" s="88" t="str">
        <f>IF('1'!$H$12="-","-      ₽",IF(R492&gt;=M492*20,P492*R492,(IF(R492&gt;=M492*10,P492*R492,IF(R492&gt;=M492*2,O492*R492,N492*R492)))))</f>
        <v>-      ₽</v>
      </c>
      <c r="T492" s="89"/>
      <c r="U492" s="89" t="s">
        <v>364</v>
      </c>
    </row>
    <row r="493" spans="1:21" s="54" customFormat="1">
      <c r="A493" s="2"/>
      <c r="B493" s="79" t="s">
        <v>1660</v>
      </c>
      <c r="C493" s="80" t="s">
        <v>804</v>
      </c>
      <c r="D493" s="80" t="s">
        <v>805</v>
      </c>
      <c r="E493" s="80">
        <v>4</v>
      </c>
      <c r="F493" s="80">
        <v>5</v>
      </c>
      <c r="G493" s="80" t="s">
        <v>2169</v>
      </c>
      <c r="H493" s="81" t="s">
        <v>78</v>
      </c>
      <c r="I493" s="82"/>
      <c r="J493" s="82"/>
      <c r="K493" s="82"/>
      <c r="L493" s="55">
        <v>230</v>
      </c>
      <c r="M493" s="86">
        <v>6</v>
      </c>
      <c r="N493" s="56">
        <f>IF('1'!$H$12="-",L493*1.05,IF('1'!$H$12="в кассу предприятия",L493*1.05,IF('1'!$H$12="ИП Водакова Т.Ю.",L493*1.075*1.05,"-")))</f>
        <v>241.5</v>
      </c>
      <c r="O493" s="56">
        <f>IF('1'!$H$12="-",L493,IF('1'!$H$12="в кассу предприятия",L493,IF('1'!$H$12="ИП Водакова Т.Ю.",L493*1.075,"-")))</f>
        <v>230</v>
      </c>
      <c r="P493" s="56">
        <v>0</v>
      </c>
      <c r="Q493" s="56">
        <v>0</v>
      </c>
      <c r="R493" s="52"/>
      <c r="S493" s="88" t="str">
        <f>IF('1'!$H$12="-","-      ₽",IF(R493&gt;=M493*20,O493*R493,(IF(R493&gt;=M493*10,O493*R493,IF(R493&gt;=M493*2,O493*R493,N493*R493)))))</f>
        <v>-      ₽</v>
      </c>
      <c r="T493" s="89"/>
      <c r="U493" s="89" t="s">
        <v>364</v>
      </c>
    </row>
    <row r="494" spans="1:21" s="54" customFormat="1">
      <c r="A494" s="2"/>
      <c r="B494" s="79" t="s">
        <v>808</v>
      </c>
      <c r="C494" s="80" t="s">
        <v>804</v>
      </c>
      <c r="D494" s="80" t="s">
        <v>805</v>
      </c>
      <c r="E494" s="80">
        <v>4</v>
      </c>
      <c r="F494" s="80">
        <v>5</v>
      </c>
      <c r="G494" s="80" t="s">
        <v>809</v>
      </c>
      <c r="H494" s="81" t="s">
        <v>78</v>
      </c>
      <c r="I494" s="82"/>
      <c r="J494" s="82"/>
      <c r="K494" s="82"/>
      <c r="L494" s="55">
        <v>230</v>
      </c>
      <c r="M494" s="86">
        <v>6</v>
      </c>
      <c r="N494" s="56">
        <f>IF('1'!$H$12="-",L494*1.05,IF('1'!$H$12="в кассу предприятия",L494*1.05,IF('1'!$H$12="ИП Водакова Т.Ю.",L494*1.075*1.05,"-")))</f>
        <v>241.5</v>
      </c>
      <c r="O494" s="56">
        <f>IF('1'!$H$12="-",L494,IF('1'!$H$12="в кассу предприятия",L494,IF('1'!$H$12="ИП Водакова Т.Ю.",L494*1.075,"-")))</f>
        <v>230</v>
      </c>
      <c r="P494" s="56">
        <v>0</v>
      </c>
      <c r="Q494" s="56">
        <v>0</v>
      </c>
      <c r="R494" s="52"/>
      <c r="S494" s="88" t="str">
        <f>IF('1'!$H$12="-","-      ₽",IF(R494&gt;=M494*20,O494*R494,(IF(R494&gt;=M494*10,O494*R494,IF(R494&gt;=M494*2,O494*R494,N494*R494)))))</f>
        <v>-      ₽</v>
      </c>
      <c r="T494" s="89"/>
      <c r="U494" s="89" t="s">
        <v>364</v>
      </c>
    </row>
    <row r="495" spans="1:21" s="54" customFormat="1" hidden="1">
      <c r="A495" s="2"/>
      <c r="B495" s="97" t="s">
        <v>810</v>
      </c>
      <c r="C495" s="98" t="s">
        <v>804</v>
      </c>
      <c r="D495" s="98" t="s">
        <v>805</v>
      </c>
      <c r="E495" s="80">
        <v>4</v>
      </c>
      <c r="F495" s="80">
        <v>8</v>
      </c>
      <c r="G495" s="98" t="s">
        <v>811</v>
      </c>
      <c r="H495" s="99" t="s">
        <v>281</v>
      </c>
      <c r="I495" s="100"/>
      <c r="J495" s="100"/>
      <c r="K495" s="100"/>
      <c r="L495" s="55">
        <v>212</v>
      </c>
      <c r="M495" s="101">
        <v>6</v>
      </c>
      <c r="N495" s="102">
        <f>IF('1'!$H$12="-",L495*1.05,IF('1'!$H$12="в кассу предприятия",L495*1.05,IF('1'!$H$12="ИП Водакова Т.Ю.",L495*1.075*1.05,"-")))</f>
        <v>222.60000000000002</v>
      </c>
      <c r="O495" s="102">
        <f>IF('1'!$H$12="-",L495,IF('1'!$H$12="в кассу предприятия",L495,IF('1'!$H$12="ИП Водакова Т.Ю.",L495*1.075,"-")))</f>
        <v>212</v>
      </c>
      <c r="P495" s="102">
        <v>0</v>
      </c>
      <c r="Q495" s="102">
        <v>0</v>
      </c>
      <c r="R495" s="103"/>
      <c r="S495" s="104" t="str">
        <f>IF('1'!$H$12="-","-      ₽",IF(R495&gt;=M495*20,P495*R495,(IF(R495&gt;=M495*10,P495*R495,IF(R495&gt;=M495*2,O495*R495,N495*R495)))))</f>
        <v>-      ₽</v>
      </c>
      <c r="T495" s="89"/>
      <c r="U495" s="89" t="s">
        <v>364</v>
      </c>
    </row>
    <row r="496" spans="1:21" s="54" customFormat="1">
      <c r="A496" s="2"/>
      <c r="B496" s="79" t="s">
        <v>1661</v>
      </c>
      <c r="C496" s="80" t="s">
        <v>804</v>
      </c>
      <c r="D496" s="80" t="s">
        <v>805</v>
      </c>
      <c r="E496" s="80">
        <v>4</v>
      </c>
      <c r="F496" s="80">
        <v>5</v>
      </c>
      <c r="G496" s="80" t="s">
        <v>815</v>
      </c>
      <c r="H496" s="81" t="s">
        <v>78</v>
      </c>
      <c r="I496" s="82"/>
      <c r="J496" s="82"/>
      <c r="K496" s="82"/>
      <c r="L496" s="55">
        <v>212</v>
      </c>
      <c r="M496" s="86">
        <v>6</v>
      </c>
      <c r="N496" s="56">
        <f>IF('1'!$H$12="-",L496*1.05,IF('1'!$H$12="в кассу предприятия",L496*1.05,IF('1'!$H$12="ИП Водакова Т.Ю.",L496*1.075*1.05,"-")))</f>
        <v>222.60000000000002</v>
      </c>
      <c r="O496" s="56">
        <f>IF('1'!$H$12="-",L496,IF('1'!$H$12="в кассу предприятия",L496,IF('1'!$H$12="ИП Водакова Т.Ю.",L496*1.075,"-")))</f>
        <v>212</v>
      </c>
      <c r="P496" s="56">
        <v>0</v>
      </c>
      <c r="Q496" s="56">
        <v>0</v>
      </c>
      <c r="R496" s="52"/>
      <c r="S496" s="88" t="str">
        <f>IF('1'!$H$12="-","-      ₽",IF(R496&gt;=M496*20,O496*R496,(IF(R496&gt;=M496*10,O496*R496,IF(R496&gt;=M496*2,O496*R496,N496*R496)))))</f>
        <v>-      ₽</v>
      </c>
      <c r="T496" s="89"/>
      <c r="U496" s="89" t="s">
        <v>364</v>
      </c>
    </row>
    <row r="497" spans="1:21" s="54" customFormat="1">
      <c r="A497" s="2"/>
      <c r="B497" s="79" t="s">
        <v>1662</v>
      </c>
      <c r="C497" s="80" t="s">
        <v>804</v>
      </c>
      <c r="D497" s="80" t="s">
        <v>805</v>
      </c>
      <c r="E497" s="80">
        <v>4</v>
      </c>
      <c r="F497" s="80">
        <v>5</v>
      </c>
      <c r="G497" s="80" t="s">
        <v>2170</v>
      </c>
      <c r="H497" s="81" t="s">
        <v>78</v>
      </c>
      <c r="I497" s="82"/>
      <c r="J497" s="82"/>
      <c r="K497" s="82"/>
      <c r="L497" s="55">
        <v>212</v>
      </c>
      <c r="M497" s="86">
        <v>6</v>
      </c>
      <c r="N497" s="56">
        <f>IF('1'!$H$12="-",L497*1.05,IF('1'!$H$12="в кассу предприятия",L497*1.05,IF('1'!$H$12="ИП Водакова Т.Ю.",L497*1.075*1.05,"-")))</f>
        <v>222.60000000000002</v>
      </c>
      <c r="O497" s="56">
        <f>IF('1'!$H$12="-",L497,IF('1'!$H$12="в кассу предприятия",L497,IF('1'!$H$12="ИП Водакова Т.Ю.",L497*1.075,"-")))</f>
        <v>212</v>
      </c>
      <c r="P497" s="56">
        <v>0</v>
      </c>
      <c r="Q497" s="56">
        <v>0</v>
      </c>
      <c r="R497" s="52"/>
      <c r="S497" s="88" t="str">
        <f>IF('1'!$H$12="-","-      ₽",IF(R497&gt;=M497*20,O497*R497,(IF(R497&gt;=M497*10,O497*R497,IF(R497&gt;=M497*2,O497*R497,N497*R497)))))</f>
        <v>-      ₽</v>
      </c>
      <c r="T497" s="89"/>
      <c r="U497" s="89" t="s">
        <v>364</v>
      </c>
    </row>
    <row r="498" spans="1:21" s="54" customFormat="1">
      <c r="A498" s="2"/>
      <c r="B498" s="79" t="s">
        <v>1663</v>
      </c>
      <c r="C498" s="80" t="s">
        <v>804</v>
      </c>
      <c r="D498" s="80" t="s">
        <v>805</v>
      </c>
      <c r="E498" s="80">
        <v>4</v>
      </c>
      <c r="F498" s="80">
        <v>5</v>
      </c>
      <c r="G498" s="80" t="s">
        <v>2171</v>
      </c>
      <c r="H498" s="81" t="s">
        <v>78</v>
      </c>
      <c r="I498" s="82"/>
      <c r="J498" s="82"/>
      <c r="K498" s="82"/>
      <c r="L498" s="55">
        <v>325</v>
      </c>
      <c r="M498" s="86">
        <v>6</v>
      </c>
      <c r="N498" s="56">
        <f>IF('1'!$H$12="-",L498,IF('1'!$H$12="в кассу предприятия",L498,IF('1'!$H$12="ИП Водакова Т.Ю.",L498*1.075,"-")))</f>
        <v>325</v>
      </c>
      <c r="O498" s="56">
        <f>IF('1'!$H$12="-",L498,IF('1'!$H$12="в кассу предприятия",L498,IF('1'!$H$12="ИП Водакова Т.Ю.",L498*1.075,"-")))</f>
        <v>325</v>
      </c>
      <c r="P498" s="56">
        <v>0</v>
      </c>
      <c r="Q498" s="56">
        <v>0</v>
      </c>
      <c r="R498" s="52"/>
      <c r="S498" s="88" t="str">
        <f>IF('1'!$H$12="-","-      ₽",IF(R498&gt;=M498*20,P498*R498,(IF(R498&gt;=M498*10,P498*R498,IF(R498&gt;=M498*2,O498*R498,N498*R498)))))</f>
        <v>-      ₽</v>
      </c>
      <c r="T498" s="89" t="s">
        <v>43</v>
      </c>
      <c r="U498" s="89" t="s">
        <v>364</v>
      </c>
    </row>
    <row r="499" spans="1:21" s="54" customFormat="1">
      <c r="A499" s="2"/>
      <c r="B499" s="79" t="s">
        <v>1664</v>
      </c>
      <c r="C499" s="80" t="s">
        <v>804</v>
      </c>
      <c r="D499" s="80" t="s">
        <v>805</v>
      </c>
      <c r="E499" s="80">
        <v>4</v>
      </c>
      <c r="F499" s="80">
        <v>5</v>
      </c>
      <c r="G499" s="80" t="s">
        <v>2172</v>
      </c>
      <c r="H499" s="81" t="s">
        <v>78</v>
      </c>
      <c r="I499" s="82"/>
      <c r="J499" s="82"/>
      <c r="K499" s="82"/>
      <c r="L499" s="55">
        <v>212</v>
      </c>
      <c r="M499" s="86">
        <v>6</v>
      </c>
      <c r="N499" s="56">
        <f>IF('1'!$H$12="-",L499*1.05,IF('1'!$H$12="в кассу предприятия",L499*1.05,IF('1'!$H$12="ИП Водакова Т.Ю.",L499*1.075*1.05,"-")))</f>
        <v>222.60000000000002</v>
      </c>
      <c r="O499" s="56">
        <f>IF('1'!$H$12="-",L499,IF('1'!$H$12="в кассу предприятия",L499,IF('1'!$H$12="ИП Водакова Т.Ю.",L499*1.075,"-")))</f>
        <v>212</v>
      </c>
      <c r="P499" s="56">
        <v>0</v>
      </c>
      <c r="Q499" s="56">
        <v>0</v>
      </c>
      <c r="R499" s="52"/>
      <c r="S499" s="88" t="str">
        <f>IF('1'!$H$12="-","-      ₽",IF(R499&gt;=M499*20,O499*R499,(IF(R499&gt;=M499*10,O499*R499,IF(R499&gt;=M499*2,O499*R499,N499*R499)))))</f>
        <v>-      ₽</v>
      </c>
      <c r="T499" s="89"/>
      <c r="U499" s="89" t="s">
        <v>364</v>
      </c>
    </row>
    <row r="500" spans="1:21" s="54" customFormat="1">
      <c r="A500" s="2"/>
      <c r="B500" s="79" t="s">
        <v>1665</v>
      </c>
      <c r="C500" s="80" t="s">
        <v>804</v>
      </c>
      <c r="D500" s="80" t="s">
        <v>805</v>
      </c>
      <c r="E500" s="80">
        <v>4</v>
      </c>
      <c r="F500" s="80">
        <v>5</v>
      </c>
      <c r="G500" s="80" t="s">
        <v>2173</v>
      </c>
      <c r="H500" s="81" t="s">
        <v>78</v>
      </c>
      <c r="I500" s="82"/>
      <c r="J500" s="82"/>
      <c r="K500" s="82"/>
      <c r="L500" s="55">
        <v>212</v>
      </c>
      <c r="M500" s="86">
        <v>6</v>
      </c>
      <c r="N500" s="56">
        <f>IF('1'!$H$12="-",L500*1.05,IF('1'!$H$12="в кассу предприятия",L500*1.05,IF('1'!$H$12="ИП Водакова Т.Ю.",L500*1.075*1.05,"-")))</f>
        <v>222.60000000000002</v>
      </c>
      <c r="O500" s="56">
        <f>IF('1'!$H$12="-",L500,IF('1'!$H$12="в кассу предприятия",L500,IF('1'!$H$12="ИП Водакова Т.Ю.",L500*1.075,"-")))</f>
        <v>212</v>
      </c>
      <c r="P500" s="56">
        <v>0</v>
      </c>
      <c r="Q500" s="56">
        <v>0</v>
      </c>
      <c r="R500" s="52"/>
      <c r="S500" s="88" t="str">
        <f>IF('1'!$H$12="-","-      ₽",IF(R500&gt;=M500*20,O500*R500,(IF(R500&gt;=M500*10,O500*R500,IF(R500&gt;=M500*2,O500*R500,N500*R500)))))</f>
        <v>-      ₽</v>
      </c>
      <c r="T500" s="89"/>
      <c r="U500" s="89" t="s">
        <v>364</v>
      </c>
    </row>
    <row r="501" spans="1:21" s="54" customFormat="1">
      <c r="A501" s="2"/>
      <c r="B501" s="79" t="s">
        <v>1167</v>
      </c>
      <c r="C501" s="80" t="s">
        <v>804</v>
      </c>
      <c r="D501" s="80" t="s">
        <v>805</v>
      </c>
      <c r="E501" s="80">
        <v>4</v>
      </c>
      <c r="F501" s="80">
        <v>5</v>
      </c>
      <c r="G501" s="80" t="s">
        <v>1421</v>
      </c>
      <c r="H501" s="81" t="s">
        <v>78</v>
      </c>
      <c r="I501" s="82"/>
      <c r="J501" s="82"/>
      <c r="K501" s="82"/>
      <c r="L501" s="55">
        <v>212</v>
      </c>
      <c r="M501" s="86">
        <v>6</v>
      </c>
      <c r="N501" s="56">
        <f>IF('1'!$H$12="-",L501*1.05,IF('1'!$H$12="в кассу предприятия",L501*1.05,IF('1'!$H$12="ИП Водакова Т.Ю.",L501*1.075*1.05,"-")))</f>
        <v>222.60000000000002</v>
      </c>
      <c r="O501" s="56">
        <f>IF('1'!$H$12="-",L501,IF('1'!$H$12="в кассу предприятия",L501,IF('1'!$H$12="ИП Водакова Т.Ю.",L501*1.075,"-")))</f>
        <v>212</v>
      </c>
      <c r="P501" s="56">
        <v>0</v>
      </c>
      <c r="Q501" s="56">
        <v>0</v>
      </c>
      <c r="R501" s="52"/>
      <c r="S501" s="88" t="str">
        <f>IF('1'!$H$12="-","-      ₽",IF(R501&gt;=M501*20,O501*R501,(IF(R501&gt;=M501*10,O501*R501,IF(R501&gt;=M501*2,O501*R501,N501*R501)))))</f>
        <v>-      ₽</v>
      </c>
      <c r="T501" s="89"/>
      <c r="U501" s="89" t="s">
        <v>364</v>
      </c>
    </row>
    <row r="502" spans="1:21" s="54" customFormat="1" hidden="1">
      <c r="A502" s="2"/>
      <c r="B502" s="97" t="s">
        <v>1666</v>
      </c>
      <c r="C502" s="98" t="s">
        <v>804</v>
      </c>
      <c r="D502" s="98" t="s">
        <v>805</v>
      </c>
      <c r="E502" s="80">
        <v>4</v>
      </c>
      <c r="F502" s="80">
        <v>5</v>
      </c>
      <c r="G502" s="98" t="s">
        <v>2174</v>
      </c>
      <c r="H502" s="99" t="s">
        <v>78</v>
      </c>
      <c r="I502" s="100"/>
      <c r="J502" s="100"/>
      <c r="K502" s="100"/>
      <c r="L502" s="55">
        <v>325</v>
      </c>
      <c r="M502" s="101">
        <v>6</v>
      </c>
      <c r="N502" s="102">
        <f>IF('1'!$H$12="-",L502,IF('1'!$H$12="в кассу предприятия",L502,IF('1'!$H$12="ИП Водакова Т.Ю.",L502*1.075,"-")))</f>
        <v>325</v>
      </c>
      <c r="O502" s="102">
        <f>IF('1'!$H$12="-",L502,IF('1'!$H$12="в кассу предприятия",L502,IF('1'!$H$12="ИП Водакова Т.Ю.",L502*1.075,"-")))</f>
        <v>325</v>
      </c>
      <c r="P502" s="102">
        <v>0</v>
      </c>
      <c r="Q502" s="102">
        <v>0</v>
      </c>
      <c r="R502" s="103"/>
      <c r="S502" s="104" t="str">
        <f>IF('1'!$H$12="-","-      ₽",IF(R502&gt;=M502*20,O502*R502,(IF(R502&gt;=M502*10,O502*R502,IF(R502&gt;=M502*2,O502*R502,N502*R502)))))</f>
        <v>-      ₽</v>
      </c>
      <c r="T502" s="89" t="s">
        <v>43</v>
      </c>
      <c r="U502" s="89" t="s">
        <v>364</v>
      </c>
    </row>
    <row r="503" spans="1:21" s="54" customFormat="1">
      <c r="A503" s="2"/>
      <c r="B503" s="79" t="s">
        <v>1667</v>
      </c>
      <c r="C503" s="80" t="s">
        <v>812</v>
      </c>
      <c r="D503" s="80" t="s">
        <v>813</v>
      </c>
      <c r="E503" s="80">
        <v>4</v>
      </c>
      <c r="F503" s="80">
        <v>1</v>
      </c>
      <c r="G503" s="80" t="s">
        <v>2175</v>
      </c>
      <c r="H503" s="81" t="s">
        <v>75</v>
      </c>
      <c r="I503" s="82"/>
      <c r="J503" s="82"/>
      <c r="K503" s="82"/>
      <c r="L503" s="55">
        <v>158</v>
      </c>
      <c r="M503" s="86">
        <v>24</v>
      </c>
      <c r="N503" s="56">
        <f>IF('1'!$H$12="-",L503*1.05,IF('1'!$H$12="в кассу предприятия",L503*1.05,IF('1'!$H$12="ИП Водакова Т.Ю.",L503*1.075*1.05,"-")))</f>
        <v>165.9</v>
      </c>
      <c r="O503" s="56">
        <f>IF('1'!$H$12="-",L503,IF('1'!$H$12="в кассу предприятия",L503,IF('1'!$H$12="ИП Водакова Т.Ю.",L503*1.075,"-")))</f>
        <v>158</v>
      </c>
      <c r="P503" s="56">
        <v>0</v>
      </c>
      <c r="Q503" s="56">
        <v>0</v>
      </c>
      <c r="R503" s="52"/>
      <c r="S503" s="88" t="str">
        <f>IF('1'!$H$12="-","-      ₽",IF(R503&gt;=M503*20,O503*R503,(IF(R503&gt;=M503*10,O503*R503,IF(R503&gt;=M503*2,O503*R503,N503*R503)))))</f>
        <v>-      ₽</v>
      </c>
      <c r="T503" s="89"/>
      <c r="U503" s="89" t="s">
        <v>364</v>
      </c>
    </row>
    <row r="504" spans="1:21" s="54" customFormat="1">
      <c r="A504" s="2"/>
      <c r="B504" s="79" t="s">
        <v>814</v>
      </c>
      <c r="C504" s="80" t="s">
        <v>812</v>
      </c>
      <c r="D504" s="80" t="s">
        <v>813</v>
      </c>
      <c r="E504" s="80">
        <v>4</v>
      </c>
      <c r="F504" s="80">
        <v>1</v>
      </c>
      <c r="G504" s="80" t="s">
        <v>815</v>
      </c>
      <c r="H504" s="81" t="s">
        <v>75</v>
      </c>
      <c r="I504" s="82"/>
      <c r="J504" s="82"/>
      <c r="K504" s="82"/>
      <c r="L504" s="55">
        <v>158</v>
      </c>
      <c r="M504" s="86">
        <v>24</v>
      </c>
      <c r="N504" s="56">
        <f>IF('1'!$H$12="-",L504*1.05,IF('1'!$H$12="в кассу предприятия",L504*1.05,IF('1'!$H$12="ИП Водакова Т.Ю.",L504*1.075*1.05,"-")))</f>
        <v>165.9</v>
      </c>
      <c r="O504" s="56">
        <f>IF('1'!$H$12="-",L504,IF('1'!$H$12="в кассу предприятия",L504,IF('1'!$H$12="ИП Водакова Т.Ю.",L504*1.075,"-")))</f>
        <v>158</v>
      </c>
      <c r="P504" s="56">
        <v>0</v>
      </c>
      <c r="Q504" s="56">
        <v>0</v>
      </c>
      <c r="R504" s="52"/>
      <c r="S504" s="88" t="str">
        <f>IF('1'!$H$12="-","-      ₽",IF(R504&gt;=M504*20,O504*R504,(IF(R504&gt;=M504*10,O504*R504,IF(R504&gt;=M504*2,O504*R504,N504*R504)))))</f>
        <v>-      ₽</v>
      </c>
      <c r="T504" s="89"/>
      <c r="U504" s="89" t="s">
        <v>364</v>
      </c>
    </row>
    <row r="505" spans="1:21" s="54" customFormat="1">
      <c r="A505" s="2"/>
      <c r="B505" s="79" t="s">
        <v>816</v>
      </c>
      <c r="C505" s="80" t="s">
        <v>812</v>
      </c>
      <c r="D505" s="80" t="s">
        <v>813</v>
      </c>
      <c r="E505" s="80">
        <v>4</v>
      </c>
      <c r="F505" s="80">
        <v>8</v>
      </c>
      <c r="G505" s="80" t="s">
        <v>817</v>
      </c>
      <c r="H505" s="81" t="s">
        <v>281</v>
      </c>
      <c r="I505" s="82"/>
      <c r="J505" s="82"/>
      <c r="K505" s="82"/>
      <c r="L505" s="55">
        <v>212</v>
      </c>
      <c r="M505" s="86">
        <v>6</v>
      </c>
      <c r="N505" s="56">
        <f>IF('1'!$H$12="-",L505*1.05,IF('1'!$H$12="в кассу предприятия",L505*1.05,IF('1'!$H$12="ИП Водакова Т.Ю.",L505*1.075*1.05,"-")))</f>
        <v>222.60000000000002</v>
      </c>
      <c r="O505" s="56">
        <f>IF('1'!$H$12="-",L505,IF('1'!$H$12="в кассу предприятия",L505,IF('1'!$H$12="ИП Водакова Т.Ю.",L505*1.075,"-")))</f>
        <v>212</v>
      </c>
      <c r="P505" s="56">
        <v>0</v>
      </c>
      <c r="Q505" s="56">
        <v>0</v>
      </c>
      <c r="R505" s="52"/>
      <c r="S505" s="88" t="str">
        <f>IF('1'!$H$12="-","-      ₽",IF(R505&gt;=M505*20,O505*R505,(IF(R505&gt;=M505*10,O505*R505,IF(R505&gt;=M505*2,O505*R505,N505*R505)))))</f>
        <v>-      ₽</v>
      </c>
      <c r="T505" s="89"/>
      <c r="U505" s="89" t="s">
        <v>364</v>
      </c>
    </row>
    <row r="506" spans="1:21" s="54" customFormat="1">
      <c r="A506" s="2"/>
      <c r="B506" s="79" t="s">
        <v>1668</v>
      </c>
      <c r="C506" s="80" t="s">
        <v>1965</v>
      </c>
      <c r="D506" s="80" t="s">
        <v>1966</v>
      </c>
      <c r="E506" s="80">
        <v>4</v>
      </c>
      <c r="F506" s="80">
        <v>8</v>
      </c>
      <c r="G506" s="80" t="s">
        <v>2176</v>
      </c>
      <c r="H506" s="81" t="s">
        <v>281</v>
      </c>
      <c r="I506" s="82"/>
      <c r="J506" s="82"/>
      <c r="K506" s="82"/>
      <c r="L506" s="55">
        <v>221</v>
      </c>
      <c r="M506" s="86">
        <v>6</v>
      </c>
      <c r="N506" s="56">
        <f>IF('1'!$H$12="-",L506*1.05,IF('1'!$H$12="в кассу предприятия",L506*1.05,IF('1'!$H$12="ИП Водакова Т.Ю.",L506*1.075*1.05,"-")))</f>
        <v>232.05</v>
      </c>
      <c r="O506" s="56">
        <f>IF('1'!$H$12="-",L506,IF('1'!$H$12="в кассу предприятия",L506,IF('1'!$H$12="ИП Водакова Т.Ю.",L506*1.075,"-")))</f>
        <v>221</v>
      </c>
      <c r="P506" s="56">
        <v>0</v>
      </c>
      <c r="Q506" s="56">
        <v>0</v>
      </c>
      <c r="R506" s="52"/>
      <c r="S506" s="88" t="str">
        <f>IF('1'!$H$12="-","-      ₽",IF(R506&gt;=M506*20,O506*R506,(IF(R506&gt;=M506*10,O506*R506,IF(R506&gt;=M506*2,O506*R506,N506*R506)))))</f>
        <v>-      ₽</v>
      </c>
      <c r="T506" s="89"/>
      <c r="U506" s="89" t="s">
        <v>364</v>
      </c>
    </row>
    <row r="507" spans="1:21" s="54" customFormat="1">
      <c r="A507" s="2"/>
      <c r="B507" s="79" t="s">
        <v>1669</v>
      </c>
      <c r="C507" s="80" t="s">
        <v>1965</v>
      </c>
      <c r="D507" s="80" t="s">
        <v>1966</v>
      </c>
      <c r="E507" s="80">
        <v>4</v>
      </c>
      <c r="F507" s="80">
        <v>8</v>
      </c>
      <c r="G507" s="80" t="s">
        <v>2177</v>
      </c>
      <c r="H507" s="81" t="s">
        <v>281</v>
      </c>
      <c r="I507" s="82"/>
      <c r="J507" s="82"/>
      <c r="K507" s="82"/>
      <c r="L507" s="55">
        <v>212</v>
      </c>
      <c r="M507" s="86">
        <v>6</v>
      </c>
      <c r="N507" s="56">
        <f>IF('1'!$H$12="-",L507*1.05,IF('1'!$H$12="в кассу предприятия",L507*1.05,IF('1'!$H$12="ИП Водакова Т.Ю.",L507*1.075*1.05,"-")))</f>
        <v>222.60000000000002</v>
      </c>
      <c r="O507" s="56">
        <f>IF('1'!$H$12="-",L507,IF('1'!$H$12="в кассу предприятия",L507,IF('1'!$H$12="ИП Водакова Т.Ю.",L507*1.075,"-")))</f>
        <v>212</v>
      </c>
      <c r="P507" s="56">
        <v>0</v>
      </c>
      <c r="Q507" s="56">
        <v>0</v>
      </c>
      <c r="R507" s="52"/>
      <c r="S507" s="88" t="str">
        <f>IF('1'!$H$12="-","-      ₽",IF(R507&gt;=M507*20,O507*R507,(IF(R507&gt;=M507*10,O507*R507,IF(R507&gt;=M507*2,O507*R507,N507*R507)))))</f>
        <v>-      ₽</v>
      </c>
      <c r="T507" s="89"/>
      <c r="U507" s="89" t="s">
        <v>364</v>
      </c>
    </row>
    <row r="508" spans="1:21" s="54" customFormat="1">
      <c r="A508" s="2"/>
      <c r="B508" s="79" t="s">
        <v>1670</v>
      </c>
      <c r="C508" s="80" t="s">
        <v>1967</v>
      </c>
      <c r="D508" s="80" t="s">
        <v>1968</v>
      </c>
      <c r="E508" s="80">
        <v>4</v>
      </c>
      <c r="F508" s="80">
        <v>8</v>
      </c>
      <c r="G508" s="80" t="s">
        <v>2178</v>
      </c>
      <c r="H508" s="81" t="s">
        <v>281</v>
      </c>
      <c r="I508" s="82"/>
      <c r="J508" s="82"/>
      <c r="K508" s="82"/>
      <c r="L508" s="55">
        <v>206</v>
      </c>
      <c r="M508" s="86">
        <v>6</v>
      </c>
      <c r="N508" s="56">
        <f>IF('1'!$H$12="-",L508,IF('1'!$H$12="в кассу предприятия",L508,IF('1'!$H$12="ИП Водакова Т.Ю.",L508*1.075,"-")))</f>
        <v>206</v>
      </c>
      <c r="O508" s="56">
        <f>IF('1'!$H$12="-",L508,IF('1'!$H$12="в кассу предприятия",L508,IF('1'!$H$12="ИП Водакова Т.Ю.",L508*1.075,"-")))</f>
        <v>206</v>
      </c>
      <c r="P508" s="56">
        <v>0</v>
      </c>
      <c r="Q508" s="56">
        <v>0</v>
      </c>
      <c r="R508" s="52"/>
      <c r="S508" s="88" t="str">
        <f>IF('1'!$H$12="-","-      ₽",IF(R508&gt;=M508*20,O508*R508,(IF(R508&gt;=M508*10,O508*R508,IF(R508&gt;=M508*2,O508*R508,N508*R508)))))</f>
        <v>-      ₽</v>
      </c>
      <c r="T508" s="89" t="s">
        <v>2399</v>
      </c>
      <c r="U508" s="89" t="s">
        <v>364</v>
      </c>
    </row>
    <row r="509" spans="1:21" s="54" customFormat="1">
      <c r="A509" s="2"/>
      <c r="B509" s="79" t="s">
        <v>1671</v>
      </c>
      <c r="C509" s="80" t="s">
        <v>1969</v>
      </c>
      <c r="D509" s="80" t="s">
        <v>1970</v>
      </c>
      <c r="E509" s="80">
        <v>4</v>
      </c>
      <c r="F509" s="80">
        <v>5</v>
      </c>
      <c r="G509" s="80" t="s">
        <v>2179</v>
      </c>
      <c r="H509" s="81" t="s">
        <v>78</v>
      </c>
      <c r="I509" s="82"/>
      <c r="J509" s="82"/>
      <c r="K509" s="82"/>
      <c r="L509" s="55">
        <v>194</v>
      </c>
      <c r="M509" s="86">
        <v>6</v>
      </c>
      <c r="N509" s="56">
        <f>IF('1'!$H$12="-",L509*1.05,IF('1'!$H$12="в кассу предприятия",L509*1.05,IF('1'!$H$12="ИП Водакова Т.Ю.",L509*1.075*1.05,"-")))</f>
        <v>203.70000000000002</v>
      </c>
      <c r="O509" s="56">
        <f>IF('1'!$H$12="-",L509,IF('1'!$H$12="в кассу предприятия",L509,IF('1'!$H$12="ИП Водакова Т.Ю.",L509*1.075,"-")))</f>
        <v>194</v>
      </c>
      <c r="P509" s="56">
        <v>0</v>
      </c>
      <c r="Q509" s="56">
        <v>0</v>
      </c>
      <c r="R509" s="52"/>
      <c r="S509" s="88" t="str">
        <f>IF('1'!$H$12="-","-      ₽",IF(R509&gt;=M509*20,O509*R509,(IF(R509&gt;=M509*10,O509*R509,IF(R509&gt;=M509*2,O509*R509,N509*R509)))))</f>
        <v>-      ₽</v>
      </c>
      <c r="T509" s="89"/>
      <c r="U509" s="89" t="s">
        <v>364</v>
      </c>
    </row>
    <row r="510" spans="1:21" s="54" customFormat="1">
      <c r="A510" s="2"/>
      <c r="B510" s="79" t="s">
        <v>1672</v>
      </c>
      <c r="C510" s="80" t="s">
        <v>1971</v>
      </c>
      <c r="D510" s="80" t="s">
        <v>1972</v>
      </c>
      <c r="E510" s="80">
        <v>4</v>
      </c>
      <c r="F510" s="80">
        <v>8</v>
      </c>
      <c r="G510" s="80" t="s">
        <v>2180</v>
      </c>
      <c r="H510" s="81" t="s">
        <v>281</v>
      </c>
      <c r="I510" s="82"/>
      <c r="J510" s="82"/>
      <c r="K510" s="82"/>
      <c r="L510" s="55">
        <v>194</v>
      </c>
      <c r="M510" s="86">
        <v>6</v>
      </c>
      <c r="N510" s="56">
        <f>IF('1'!$H$12="-",L510*1.05,IF('1'!$H$12="в кассу предприятия",L510*1.05,IF('1'!$H$12="ИП Водакова Т.Ю.",L510*1.075*1.05,"-")))</f>
        <v>203.70000000000002</v>
      </c>
      <c r="O510" s="56">
        <f>IF('1'!$H$12="-",L510,IF('1'!$H$12="в кассу предприятия",L510,IF('1'!$H$12="ИП Водакова Т.Ю.",L510*1.075,"-")))</f>
        <v>194</v>
      </c>
      <c r="P510" s="56">
        <f>IF('1'!$H$12="-",L510*0.97,IF('1'!$H$12="в кассу предприятия",L510*0.97,IF('1'!$H$12="ИП Водакова Т.Ю.",L510*1.075*0.97,"-")))</f>
        <v>188.18</v>
      </c>
      <c r="Q510" s="56">
        <v>0</v>
      </c>
      <c r="R510" s="52"/>
      <c r="S510" s="88" t="str">
        <f>IF('1'!$H$12="-","-      ₽",IF(R510&gt;=M510*20,Q510*R510,(IF(R510&gt;=M510*10,P510*R510,IF(R510&gt;=M510*2,O510*R510,N510*R510)))))</f>
        <v>-      ₽</v>
      </c>
      <c r="T510" s="89"/>
      <c r="U510" s="89" t="s">
        <v>2392</v>
      </c>
    </row>
    <row r="511" spans="1:21" s="54" customFormat="1">
      <c r="A511" s="2"/>
      <c r="B511" s="79" t="s">
        <v>1673</v>
      </c>
      <c r="C511" s="80" t="s">
        <v>1973</v>
      </c>
      <c r="D511" s="80" t="s">
        <v>1974</v>
      </c>
      <c r="E511" s="80">
        <v>4</v>
      </c>
      <c r="F511" s="80">
        <v>8</v>
      </c>
      <c r="G511" s="80" t="s">
        <v>2181</v>
      </c>
      <c r="H511" s="81" t="s">
        <v>281</v>
      </c>
      <c r="I511" s="82"/>
      <c r="J511" s="82"/>
      <c r="K511" s="82"/>
      <c r="L511" s="55">
        <v>212</v>
      </c>
      <c r="M511" s="86">
        <v>6</v>
      </c>
      <c r="N511" s="56">
        <f>IF('1'!$H$12="-",L511*1.05,IF('1'!$H$12="в кассу предприятия",L511*1.05,IF('1'!$H$12="ИП Водакова Т.Ю.",L511*1.075*1.05,"-")))</f>
        <v>222.60000000000002</v>
      </c>
      <c r="O511" s="56">
        <f>IF('1'!$H$12="-",L511,IF('1'!$H$12="в кассу предприятия",L511,IF('1'!$H$12="ИП Водакова Т.Ю.",L511*1.075,"-")))</f>
        <v>212</v>
      </c>
      <c r="P511" s="56">
        <v>0</v>
      </c>
      <c r="Q511" s="56">
        <v>0</v>
      </c>
      <c r="R511" s="52"/>
      <c r="S511" s="88" t="str">
        <f>IF('1'!$H$12="-","-      ₽",IF(R511&gt;=M511*20,O511*R511,(IF(R511&gt;=M511*10,O511*R511,IF(R511&gt;=M511*2,O511*R511,N511*R511)))))</f>
        <v>-      ₽</v>
      </c>
      <c r="T511" s="89"/>
      <c r="U511" s="89" t="s">
        <v>364</v>
      </c>
    </row>
    <row r="512" spans="1:21" s="54" customFormat="1">
      <c r="A512" s="2"/>
      <c r="B512" s="79" t="s">
        <v>1674</v>
      </c>
      <c r="C512" s="80" t="s">
        <v>1975</v>
      </c>
      <c r="D512" s="80" t="s">
        <v>1976</v>
      </c>
      <c r="E512" s="80">
        <v>4</v>
      </c>
      <c r="F512" s="80">
        <v>5</v>
      </c>
      <c r="G512" s="80" t="s">
        <v>2182</v>
      </c>
      <c r="H512" s="81" t="s">
        <v>78</v>
      </c>
      <c r="I512" s="82"/>
      <c r="J512" s="82"/>
      <c r="K512" s="82"/>
      <c r="L512" s="55">
        <v>149</v>
      </c>
      <c r="M512" s="86">
        <v>6</v>
      </c>
      <c r="N512" s="56">
        <f>IF('1'!$H$12="-",L512*1.05,IF('1'!$H$12="в кассу предприятия",L512*1.05,IF('1'!$H$12="ИП Водакова Т.Ю.",L512*1.075*1.05,"-")))</f>
        <v>156.45000000000002</v>
      </c>
      <c r="O512" s="56">
        <f>IF('1'!$H$12="-",L512,IF('1'!$H$12="в кассу предприятия",L512,IF('1'!$H$12="ИП Водакова Т.Ю.",L512*1.075,"-")))</f>
        <v>149</v>
      </c>
      <c r="P512" s="56">
        <v>0</v>
      </c>
      <c r="Q512" s="56">
        <v>0</v>
      </c>
      <c r="R512" s="52"/>
      <c r="S512" s="88" t="str">
        <f>IF('1'!$H$12="-","-      ₽",IF(R512&gt;=M512*20,P512*R512,(IF(R512&gt;=M512*10,P512*R512,IF(R512&gt;=M512*2,O512*R512,N512*R512)))))</f>
        <v>-      ₽</v>
      </c>
      <c r="T512" s="89"/>
      <c r="U512" s="89" t="s">
        <v>364</v>
      </c>
    </row>
    <row r="513" spans="1:21" s="54" customFormat="1">
      <c r="A513" s="2"/>
      <c r="B513" s="79" t="s">
        <v>1675</v>
      </c>
      <c r="C513" s="80" t="s">
        <v>1975</v>
      </c>
      <c r="D513" s="80" t="s">
        <v>1976</v>
      </c>
      <c r="E513" s="80">
        <v>4</v>
      </c>
      <c r="F513" s="80">
        <v>5</v>
      </c>
      <c r="G513" s="80" t="s">
        <v>2183</v>
      </c>
      <c r="H513" s="81" t="s">
        <v>78</v>
      </c>
      <c r="I513" s="82"/>
      <c r="J513" s="82"/>
      <c r="K513" s="82"/>
      <c r="L513" s="55">
        <v>149</v>
      </c>
      <c r="M513" s="86">
        <v>6</v>
      </c>
      <c r="N513" s="56">
        <f>IF('1'!$H$12="-",L513*1.05,IF('1'!$H$12="в кассу предприятия",L513*1.05,IF('1'!$H$12="ИП Водакова Т.Ю.",L513*1.075*1.05,"-")))</f>
        <v>156.45000000000002</v>
      </c>
      <c r="O513" s="56">
        <f>IF('1'!$H$12="-",L513,IF('1'!$H$12="в кассу предприятия",L513,IF('1'!$H$12="ИП Водакова Т.Ю.",L513*1.075,"-")))</f>
        <v>149</v>
      </c>
      <c r="P513" s="56">
        <v>0</v>
      </c>
      <c r="Q513" s="56">
        <v>0</v>
      </c>
      <c r="R513" s="52"/>
      <c r="S513" s="88" t="str">
        <f>IF('1'!$H$12="-","-      ₽",IF(R513&gt;=M513*20,P513*R513,(IF(R513&gt;=M513*10,P513*R513,IF(R513&gt;=M513*2,O513*R513,N513*R513)))))</f>
        <v>-      ₽</v>
      </c>
      <c r="T513" s="89"/>
      <c r="U513" s="89" t="s">
        <v>364</v>
      </c>
    </row>
    <row r="514" spans="1:21" s="54" customFormat="1">
      <c r="A514" s="2"/>
      <c r="B514" s="79" t="s">
        <v>1676</v>
      </c>
      <c r="C514" s="80" t="s">
        <v>1975</v>
      </c>
      <c r="D514" s="80" t="s">
        <v>1976</v>
      </c>
      <c r="E514" s="80">
        <v>4</v>
      </c>
      <c r="F514" s="80">
        <v>5</v>
      </c>
      <c r="G514" s="80" t="s">
        <v>2184</v>
      </c>
      <c r="H514" s="81" t="s">
        <v>78</v>
      </c>
      <c r="I514" s="82"/>
      <c r="J514" s="82"/>
      <c r="K514" s="82"/>
      <c r="L514" s="55">
        <v>149</v>
      </c>
      <c r="M514" s="86">
        <v>6</v>
      </c>
      <c r="N514" s="56">
        <f>IF('1'!$H$12="-",L514*1.05,IF('1'!$H$12="в кассу предприятия",L514*1.05,IF('1'!$H$12="ИП Водакова Т.Ю.",L514*1.075*1.05,"-")))</f>
        <v>156.45000000000002</v>
      </c>
      <c r="O514" s="56">
        <f>IF('1'!$H$12="-",L514,IF('1'!$H$12="в кассу предприятия",L514,IF('1'!$H$12="ИП Водакова Т.Ю.",L514*1.075,"-")))</f>
        <v>149</v>
      </c>
      <c r="P514" s="56">
        <f>IF('1'!$H$12="-",L514*0.97,IF('1'!$H$12="в кассу предприятия",L514*0.97,IF('1'!$H$12="ИП Водакова Т.Ю.",L514*1.075*0.97,"-")))</f>
        <v>144.53</v>
      </c>
      <c r="Q514" s="56">
        <v>0</v>
      </c>
      <c r="R514" s="52"/>
      <c r="S514" s="88" t="str">
        <f>IF('1'!$H$12="-","-      ₽",IF(R514&gt;=M514*20,P514*R514,(IF(R514&gt;=M514*10,P514*R514,IF(R514&gt;=M514*2,O514*R514,N514*R514)))))</f>
        <v>-      ₽</v>
      </c>
      <c r="T514" s="89"/>
      <c r="U514" s="89" t="s">
        <v>2392</v>
      </c>
    </row>
    <row r="515" spans="1:21" s="54" customFormat="1" hidden="1">
      <c r="A515" s="2"/>
      <c r="B515" s="97" t="s">
        <v>1168</v>
      </c>
      <c r="C515" s="98" t="s">
        <v>1320</v>
      </c>
      <c r="D515" s="98" t="s">
        <v>1321</v>
      </c>
      <c r="E515" s="80">
        <v>4</v>
      </c>
      <c r="F515" s="80">
        <v>5</v>
      </c>
      <c r="G515" s="98" t="s">
        <v>1422</v>
      </c>
      <c r="H515" s="99" t="s">
        <v>78</v>
      </c>
      <c r="I515" s="100"/>
      <c r="J515" s="100"/>
      <c r="K515" s="100"/>
      <c r="L515" s="55">
        <v>158</v>
      </c>
      <c r="M515" s="101">
        <v>6</v>
      </c>
      <c r="N515" s="102">
        <f>IF('1'!$H$12="-",L515*1.05,IF('1'!$H$12="в кассу предприятия",L515*1.05,IF('1'!$H$12="ИП Водакова Т.Ю.",L515*1.075*1.05,"-")))</f>
        <v>165.9</v>
      </c>
      <c r="O515" s="102">
        <f>IF('1'!$H$12="-",L515,IF('1'!$H$12="в кассу предприятия",L515,IF('1'!$H$12="ИП Водакова Т.Ю.",L515*1.075,"-")))</f>
        <v>158</v>
      </c>
      <c r="P515" s="102">
        <v>0</v>
      </c>
      <c r="Q515" s="102">
        <v>0</v>
      </c>
      <c r="R515" s="103"/>
      <c r="S515" s="104" t="str">
        <f>IF('1'!$H$12="-","-      ₽",IF(R515&gt;=M515*20,O515*R515,(IF(R515&gt;=M515*10,O515*R515,IF(R515&gt;=M515*2,O515*R515,N515*R515)))))</f>
        <v>-      ₽</v>
      </c>
      <c r="T515" s="89"/>
      <c r="U515" s="89" t="s">
        <v>364</v>
      </c>
    </row>
    <row r="516" spans="1:21" s="54" customFormat="1">
      <c r="A516" s="2"/>
      <c r="B516" s="79" t="s">
        <v>1677</v>
      </c>
      <c r="C516" s="80" t="s">
        <v>1977</v>
      </c>
      <c r="D516" s="80" t="s">
        <v>1978</v>
      </c>
      <c r="E516" s="80">
        <v>4</v>
      </c>
      <c r="F516" s="80">
        <v>5</v>
      </c>
      <c r="G516" s="80" t="s">
        <v>2185</v>
      </c>
      <c r="H516" s="81" t="s">
        <v>78</v>
      </c>
      <c r="I516" s="82"/>
      <c r="J516" s="82"/>
      <c r="K516" s="82"/>
      <c r="L516" s="55">
        <v>149</v>
      </c>
      <c r="M516" s="86">
        <v>6</v>
      </c>
      <c r="N516" s="56">
        <f>IF('1'!$H$12="-",L516*1.05,IF('1'!$H$12="в кассу предприятия",L516*1.05,IF('1'!$H$12="ИП Водакова Т.Ю.",L516*1.075*1.05,"-")))</f>
        <v>156.45000000000002</v>
      </c>
      <c r="O516" s="56">
        <f>IF('1'!$H$12="-",L516,IF('1'!$H$12="в кассу предприятия",L516,IF('1'!$H$12="ИП Водакова Т.Ю.",L516*1.075,"-")))</f>
        <v>149</v>
      </c>
      <c r="P516" s="56">
        <v>0</v>
      </c>
      <c r="Q516" s="56">
        <v>0</v>
      </c>
      <c r="R516" s="52"/>
      <c r="S516" s="88" t="str">
        <f>IF('1'!$H$12="-","-      ₽",IF(R516&gt;=M516*20,O516*R516,(IF(R516&gt;=M516*10,O516*R516,IF(R516&gt;=M516*2,O516*R516,N516*R516)))))</f>
        <v>-      ₽</v>
      </c>
      <c r="T516" s="89"/>
      <c r="U516" s="89" t="s">
        <v>364</v>
      </c>
    </row>
    <row r="517" spans="1:21" s="54" customFormat="1">
      <c r="A517" s="2"/>
      <c r="B517" s="79" t="s">
        <v>1678</v>
      </c>
      <c r="C517" s="80" t="s">
        <v>1977</v>
      </c>
      <c r="D517" s="80" t="s">
        <v>1978</v>
      </c>
      <c r="E517" s="80">
        <v>4</v>
      </c>
      <c r="F517" s="80">
        <v>5</v>
      </c>
      <c r="G517" s="80" t="s">
        <v>2186</v>
      </c>
      <c r="H517" s="81" t="s">
        <v>78</v>
      </c>
      <c r="I517" s="82"/>
      <c r="J517" s="82"/>
      <c r="K517" s="82"/>
      <c r="L517" s="55">
        <v>149</v>
      </c>
      <c r="M517" s="86">
        <v>6</v>
      </c>
      <c r="N517" s="56">
        <f>IF('1'!$H$12="-",L517*1.05,IF('1'!$H$12="в кассу предприятия",L517*1.05,IF('1'!$H$12="ИП Водакова Т.Ю.",L517*1.075*1.05,"-")))</f>
        <v>156.45000000000002</v>
      </c>
      <c r="O517" s="56">
        <f>IF('1'!$H$12="-",L517,IF('1'!$H$12="в кассу предприятия",L517,IF('1'!$H$12="ИП Водакова Т.Ю.",L517*1.075,"-")))</f>
        <v>149</v>
      </c>
      <c r="P517" s="56">
        <v>0</v>
      </c>
      <c r="Q517" s="56">
        <v>0</v>
      </c>
      <c r="R517" s="52"/>
      <c r="S517" s="88" t="str">
        <f>IF('1'!$H$12="-","-      ₽",IF(R517&gt;=M517*20,O517*R517,(IF(R517&gt;=M517*10,O517*R517,IF(R517&gt;=M517*2,O517*R517,N517*R517)))))</f>
        <v>-      ₽</v>
      </c>
      <c r="T517" s="89"/>
      <c r="U517" s="89" t="s">
        <v>364</v>
      </c>
    </row>
    <row r="518" spans="1:21" s="54" customFormat="1">
      <c r="A518" s="2"/>
      <c r="B518" s="79" t="s">
        <v>1169</v>
      </c>
      <c r="C518" s="80" t="s">
        <v>1322</v>
      </c>
      <c r="D518" s="80" t="s">
        <v>1323</v>
      </c>
      <c r="E518" s="80">
        <v>4</v>
      </c>
      <c r="F518" s="80">
        <v>7</v>
      </c>
      <c r="G518" s="80" t="s">
        <v>821</v>
      </c>
      <c r="H518" s="81" t="s">
        <v>496</v>
      </c>
      <c r="I518" s="82"/>
      <c r="J518" s="82"/>
      <c r="K518" s="82"/>
      <c r="L518" s="55">
        <v>395</v>
      </c>
      <c r="M518" s="86">
        <v>6</v>
      </c>
      <c r="N518" s="56">
        <f>IF('1'!$H$12="-",L518,IF('1'!$H$12="в кассу предприятия",L518,IF('1'!$H$12="ИП Водакова Т.Ю.",L518*1.075,"-")))</f>
        <v>395</v>
      </c>
      <c r="O518" s="56">
        <f>IF('1'!$H$12="-",L518,IF('1'!$H$12="в кассу предприятия",L518,IF('1'!$H$12="ИП Водакова Т.Ю.",L518*1.075,"-")))</f>
        <v>395</v>
      </c>
      <c r="P518" s="56">
        <v>0</v>
      </c>
      <c r="Q518" s="56">
        <v>0</v>
      </c>
      <c r="R518" s="52"/>
      <c r="S518" s="88" t="str">
        <f>IF('1'!$H$12="-","-      ₽",IF(R518&gt;=M518*20,O518*R518,(IF(R518&gt;=M518*10,O518*R518,IF(R518&gt;=M518*2,O518*R518,N518*R518)))))</f>
        <v>-      ₽</v>
      </c>
      <c r="T518" s="89" t="s">
        <v>43</v>
      </c>
      <c r="U518" s="89" t="s">
        <v>364</v>
      </c>
    </row>
    <row r="519" spans="1:21" s="54" customFormat="1" hidden="1">
      <c r="A519" s="2"/>
      <c r="B519" s="97" t="s">
        <v>818</v>
      </c>
      <c r="C519" s="98" t="s">
        <v>819</v>
      </c>
      <c r="D519" s="98" t="s">
        <v>820</v>
      </c>
      <c r="E519" s="80">
        <v>4</v>
      </c>
      <c r="F519" s="80">
        <v>8</v>
      </c>
      <c r="G519" s="98" t="s">
        <v>821</v>
      </c>
      <c r="H519" s="99" t="s">
        <v>281</v>
      </c>
      <c r="I519" s="100"/>
      <c r="J519" s="100"/>
      <c r="K519" s="100"/>
      <c r="L519" s="55">
        <v>221</v>
      </c>
      <c r="M519" s="101">
        <v>6</v>
      </c>
      <c r="N519" s="102">
        <f>IF('1'!$H$12="-",L519*1.05,IF('1'!$H$12="в кассу предприятия",L519*1.05,IF('1'!$H$12="ИП Водакова Т.Ю.",L519*1.075*1.05,"-")))</f>
        <v>232.05</v>
      </c>
      <c r="O519" s="102">
        <f>IF('1'!$H$12="-",L519,IF('1'!$H$12="в кассу предприятия",L519,IF('1'!$H$12="ИП Водакова Т.Ю.",L519*1.075,"-")))</f>
        <v>221</v>
      </c>
      <c r="P519" s="102">
        <v>0</v>
      </c>
      <c r="Q519" s="102">
        <v>0</v>
      </c>
      <c r="R519" s="103"/>
      <c r="S519" s="104" t="str">
        <f>IF('1'!$H$12="-","-      ₽",IF(R519&gt;=M519*20,P519*R519,(IF(R519&gt;=M519*10,P519*R519,IF(R519&gt;=M519*2,O519*R519,N519*R519)))))</f>
        <v>-      ₽</v>
      </c>
      <c r="T519" s="89"/>
      <c r="U519" s="89" t="s">
        <v>364</v>
      </c>
    </row>
    <row r="520" spans="1:21" s="54" customFormat="1" hidden="1">
      <c r="A520" s="2"/>
      <c r="B520" s="97" t="s">
        <v>1679</v>
      </c>
      <c r="C520" s="98" t="s">
        <v>1979</v>
      </c>
      <c r="D520" s="98" t="s">
        <v>1980</v>
      </c>
      <c r="E520" s="80">
        <v>4</v>
      </c>
      <c r="F520" s="80">
        <v>11</v>
      </c>
      <c r="G520" s="98" t="s">
        <v>2187</v>
      </c>
      <c r="H520" s="99" t="s">
        <v>64</v>
      </c>
      <c r="I520" s="100"/>
      <c r="J520" s="100"/>
      <c r="K520" s="100"/>
      <c r="L520" s="55">
        <v>235</v>
      </c>
      <c r="M520" s="101">
        <v>6</v>
      </c>
      <c r="N520" s="102">
        <f>IF('1'!$H$12="-",L520,IF('1'!$H$12="в кассу предприятия",L520,IF('1'!$H$12="ИП Водакова Т.Ю.",L520*1.075,"-")))</f>
        <v>235</v>
      </c>
      <c r="O520" s="102">
        <f>IF('1'!$H$12="-",L520,IF('1'!$H$12="в кассу предприятия",L520,IF('1'!$H$12="ИП Водакова Т.Ю.",L520*1.075,"-")))</f>
        <v>235</v>
      </c>
      <c r="P520" s="102">
        <v>0</v>
      </c>
      <c r="Q520" s="102">
        <v>0</v>
      </c>
      <c r="R520" s="103"/>
      <c r="S520" s="104" t="str">
        <f>IF('1'!$H$12="-","-      ₽",IF(R520&gt;=M520*20,O520*R520,(IF(R520&gt;=M520*10,O520*R520,IF(R520&gt;=M520*2,O520*R520,N520*R520)))))</f>
        <v>-      ₽</v>
      </c>
      <c r="T520" s="89" t="s">
        <v>43</v>
      </c>
      <c r="U520" s="89" t="s">
        <v>364</v>
      </c>
    </row>
    <row r="521" spans="1:21" s="54" customFormat="1" hidden="1">
      <c r="A521" s="2"/>
      <c r="B521" s="97" t="s">
        <v>1680</v>
      </c>
      <c r="C521" s="98" t="s">
        <v>1981</v>
      </c>
      <c r="D521" s="98" t="s">
        <v>1982</v>
      </c>
      <c r="E521" s="80">
        <v>4</v>
      </c>
      <c r="F521" s="80">
        <v>11</v>
      </c>
      <c r="G521" s="98" t="s">
        <v>2188</v>
      </c>
      <c r="H521" s="99" t="s">
        <v>64</v>
      </c>
      <c r="I521" s="100"/>
      <c r="J521" s="100"/>
      <c r="K521" s="100"/>
      <c r="L521" s="55">
        <v>235</v>
      </c>
      <c r="M521" s="101">
        <v>6</v>
      </c>
      <c r="N521" s="102">
        <f>IF('1'!$H$12="-",L521,IF('1'!$H$12="в кассу предприятия",L521,IF('1'!$H$12="ИП Водакова Т.Ю.",L521*1.075,"-")))</f>
        <v>235</v>
      </c>
      <c r="O521" s="102">
        <f>IF('1'!$H$12="-",L521,IF('1'!$H$12="в кассу предприятия",L521,IF('1'!$H$12="ИП Водакова Т.Ю.",L521*1.075,"-")))</f>
        <v>235</v>
      </c>
      <c r="P521" s="102">
        <v>0</v>
      </c>
      <c r="Q521" s="102">
        <v>0</v>
      </c>
      <c r="R521" s="103"/>
      <c r="S521" s="104" t="str">
        <f>IF('1'!$H$12="-","-      ₽",IF(R521&gt;=M521*20,O521*R521,(IF(R521&gt;=M521*10,O521*R521,IF(R521&gt;=M521*2,O521*R521,N521*R521)))))</f>
        <v>-      ₽</v>
      </c>
      <c r="T521" s="89" t="s">
        <v>43</v>
      </c>
      <c r="U521" s="89" t="s">
        <v>364</v>
      </c>
    </row>
    <row r="522" spans="1:21" s="54" customFormat="1" hidden="1">
      <c r="A522" s="2"/>
      <c r="B522" s="97" t="s">
        <v>1681</v>
      </c>
      <c r="C522" s="98" t="s">
        <v>822</v>
      </c>
      <c r="D522" s="98" t="s">
        <v>823</v>
      </c>
      <c r="E522" s="80">
        <v>4</v>
      </c>
      <c r="F522" s="80">
        <v>11</v>
      </c>
      <c r="G522" s="98" t="s">
        <v>2189</v>
      </c>
      <c r="H522" s="99" t="s">
        <v>64</v>
      </c>
      <c r="I522" s="100"/>
      <c r="J522" s="100"/>
      <c r="K522" s="100"/>
      <c r="L522" s="55">
        <v>235</v>
      </c>
      <c r="M522" s="101">
        <v>6</v>
      </c>
      <c r="N522" s="102">
        <f>IF('1'!$H$12="-",L522,IF('1'!$H$12="в кассу предприятия",L522,IF('1'!$H$12="ИП Водакова Т.Ю.",L522*1.075,"-")))</f>
        <v>235</v>
      </c>
      <c r="O522" s="102">
        <f>IF('1'!$H$12="-",L522,IF('1'!$H$12="в кассу предприятия",L522,IF('1'!$H$12="ИП Водакова Т.Ю.",L522*1.075,"-")))</f>
        <v>235</v>
      </c>
      <c r="P522" s="102">
        <v>0</v>
      </c>
      <c r="Q522" s="102">
        <v>0</v>
      </c>
      <c r="R522" s="103"/>
      <c r="S522" s="104" t="str">
        <f>IF('1'!$H$12="-","-      ₽",IF(R522&gt;=M522*20,O522*R522,(IF(R522&gt;=M522*10,O522*R522,IF(R522&gt;=M522*2,O522*R522,N522*R522)))))</f>
        <v>-      ₽</v>
      </c>
      <c r="T522" s="89" t="s">
        <v>43</v>
      </c>
      <c r="U522" s="89" t="s">
        <v>364</v>
      </c>
    </row>
    <row r="523" spans="1:21" s="54" customFormat="1">
      <c r="A523" s="2"/>
      <c r="B523" s="79" t="s">
        <v>1170</v>
      </c>
      <c r="C523" s="80" t="s">
        <v>822</v>
      </c>
      <c r="D523" s="80" t="s">
        <v>823</v>
      </c>
      <c r="E523" s="80">
        <v>4</v>
      </c>
      <c r="F523" s="80">
        <v>11</v>
      </c>
      <c r="G523" s="80" t="s">
        <v>824</v>
      </c>
      <c r="H523" s="81" t="s">
        <v>64</v>
      </c>
      <c r="I523" s="82"/>
      <c r="J523" s="82"/>
      <c r="K523" s="82"/>
      <c r="L523" s="55">
        <v>212</v>
      </c>
      <c r="M523" s="86">
        <v>6</v>
      </c>
      <c r="N523" s="56">
        <f>IF('1'!$H$12="-",L523*1.05,IF('1'!$H$12="в кассу предприятия",L523*1.05,IF('1'!$H$12="ИП Водакова Т.Ю.",L523*1.075*1.05,"-")))</f>
        <v>222.60000000000002</v>
      </c>
      <c r="O523" s="56">
        <f>IF('1'!$H$12="-",L523,IF('1'!$H$12="в кассу предприятия",L523,IF('1'!$H$12="ИП Водакова Т.Ю.",L523*1.075,"-")))</f>
        <v>212</v>
      </c>
      <c r="P523" s="56">
        <v>0</v>
      </c>
      <c r="Q523" s="56">
        <v>0</v>
      </c>
      <c r="R523" s="52"/>
      <c r="S523" s="88" t="str">
        <f>IF('1'!$H$12="-","-      ₽",IF(R523&gt;=M523*20,O523*R523,(IF(R523&gt;=M523*10,O523*R523,IF(R523&gt;=M523*2,O523*R523,N523*R523)))))</f>
        <v>-      ₽</v>
      </c>
      <c r="T523" s="89"/>
      <c r="U523" s="89" t="s">
        <v>364</v>
      </c>
    </row>
    <row r="524" spans="1:21" s="54" customFormat="1" hidden="1">
      <c r="A524" s="2"/>
      <c r="B524" s="97" t="s">
        <v>1682</v>
      </c>
      <c r="C524" s="98" t="s">
        <v>822</v>
      </c>
      <c r="D524" s="98" t="s">
        <v>823</v>
      </c>
      <c r="E524" s="80">
        <v>4</v>
      </c>
      <c r="F524" s="80">
        <v>11</v>
      </c>
      <c r="G524" s="98" t="s">
        <v>2190</v>
      </c>
      <c r="H524" s="99" t="s">
        <v>64</v>
      </c>
      <c r="I524" s="100"/>
      <c r="J524" s="100"/>
      <c r="K524" s="100"/>
      <c r="L524" s="55">
        <v>235</v>
      </c>
      <c r="M524" s="101">
        <v>6</v>
      </c>
      <c r="N524" s="102">
        <f>IF('1'!$H$12="-",L524,IF('1'!$H$12="в кассу предприятия",L524,IF('1'!$H$12="ИП Водакова Т.Ю.",L524*1.075,"-")))</f>
        <v>235</v>
      </c>
      <c r="O524" s="102">
        <f>IF('1'!$H$12="-",L524,IF('1'!$H$12="в кассу предприятия",L524,IF('1'!$H$12="ИП Водакова Т.Ю.",L524*1.075,"-")))</f>
        <v>235</v>
      </c>
      <c r="P524" s="102">
        <v>0</v>
      </c>
      <c r="Q524" s="102">
        <v>0</v>
      </c>
      <c r="R524" s="103"/>
      <c r="S524" s="104" t="str">
        <f>IF('1'!$H$12="-","-      ₽",IF(R524&gt;=M524*20,O524*R524,(IF(R524&gt;=M524*10,O524*R524,IF(R524&gt;=M524*2,O524*R524,N524*R524)))))</f>
        <v>-      ₽</v>
      </c>
      <c r="T524" s="89" t="s">
        <v>43</v>
      </c>
      <c r="U524" s="89" t="s">
        <v>364</v>
      </c>
    </row>
    <row r="525" spans="1:21" s="54" customFormat="1">
      <c r="A525" s="2"/>
      <c r="B525" s="79" t="s">
        <v>825</v>
      </c>
      <c r="C525" s="80" t="s">
        <v>822</v>
      </c>
      <c r="D525" s="80" t="s">
        <v>823</v>
      </c>
      <c r="E525" s="80">
        <v>4</v>
      </c>
      <c r="F525" s="80">
        <v>11</v>
      </c>
      <c r="G525" s="80" t="s">
        <v>826</v>
      </c>
      <c r="H525" s="81" t="s">
        <v>64</v>
      </c>
      <c r="I525" s="82"/>
      <c r="J525" s="82"/>
      <c r="K525" s="82"/>
      <c r="L525" s="55">
        <v>171</v>
      </c>
      <c r="M525" s="86">
        <v>6</v>
      </c>
      <c r="N525" s="56">
        <f>IF('1'!$H$12="-",L525*1.05,IF('1'!$H$12="в кассу предприятия",L525*1.05,IF('1'!$H$12="ИП Водакова Т.Ю.",L525*1.075*1.05,"-")))</f>
        <v>179.55</v>
      </c>
      <c r="O525" s="56">
        <f>IF('1'!$H$12="-",L525,IF('1'!$H$12="в кассу предприятия",L525,IF('1'!$H$12="ИП Водакова Т.Ю.",L525*1.075,"-")))</f>
        <v>171</v>
      </c>
      <c r="P525" s="56">
        <v>0</v>
      </c>
      <c r="Q525" s="56">
        <v>0</v>
      </c>
      <c r="R525" s="52"/>
      <c r="S525" s="88" t="str">
        <f>IF('1'!$H$12="-","-      ₽",IF(R525&gt;=M525*20,O525*R525,(IF(R525&gt;=M525*10,O525*R525,IF(R525&gt;=M525*2,O525*R525,N525*R525)))))</f>
        <v>-      ₽</v>
      </c>
      <c r="T525" s="89"/>
      <c r="U525" s="89" t="s">
        <v>364</v>
      </c>
    </row>
    <row r="526" spans="1:21" s="54" customFormat="1">
      <c r="A526" s="2"/>
      <c r="B526" s="79" t="s">
        <v>1683</v>
      </c>
      <c r="C526" s="80" t="s">
        <v>822</v>
      </c>
      <c r="D526" s="80" t="s">
        <v>823</v>
      </c>
      <c r="E526" s="80">
        <v>4</v>
      </c>
      <c r="F526" s="80">
        <v>11</v>
      </c>
      <c r="G526" s="80" t="s">
        <v>2191</v>
      </c>
      <c r="H526" s="81" t="s">
        <v>64</v>
      </c>
      <c r="I526" s="82"/>
      <c r="J526" s="82"/>
      <c r="K526" s="82"/>
      <c r="L526" s="55">
        <v>212</v>
      </c>
      <c r="M526" s="86">
        <v>6</v>
      </c>
      <c r="N526" s="56">
        <f>IF('1'!$H$12="-",L526*1.05,IF('1'!$H$12="в кассу предприятия",L526*1.05,IF('1'!$H$12="ИП Водакова Т.Ю.",L526*1.075*1.05,"-")))</f>
        <v>222.60000000000002</v>
      </c>
      <c r="O526" s="56">
        <f>IF('1'!$H$12="-",L526,IF('1'!$H$12="в кассу предприятия",L526,IF('1'!$H$12="ИП Водакова Т.Ю.",L526*1.075,"-")))</f>
        <v>212</v>
      </c>
      <c r="P526" s="56">
        <v>0</v>
      </c>
      <c r="Q526" s="56">
        <v>0</v>
      </c>
      <c r="R526" s="52"/>
      <c r="S526" s="88" t="str">
        <f>IF('1'!$H$12="-","-      ₽",IF(R526&gt;=M526*20,O526*R526,(IF(R526&gt;=M526*10,O526*R526,IF(R526&gt;=M526*2,O526*R526,N526*R526)))))</f>
        <v>-      ₽</v>
      </c>
      <c r="T526" s="89"/>
      <c r="U526" s="89" t="s">
        <v>364</v>
      </c>
    </row>
    <row r="527" spans="1:21" s="54" customFormat="1" hidden="1">
      <c r="A527" s="2"/>
      <c r="B527" s="97" t="s">
        <v>1684</v>
      </c>
      <c r="C527" s="98" t="s">
        <v>822</v>
      </c>
      <c r="D527" s="98" t="s">
        <v>823</v>
      </c>
      <c r="E527" s="80">
        <v>4</v>
      </c>
      <c r="F527" s="80">
        <v>11</v>
      </c>
      <c r="G527" s="98" t="s">
        <v>2192</v>
      </c>
      <c r="H527" s="99" t="s">
        <v>64</v>
      </c>
      <c r="I527" s="100"/>
      <c r="J527" s="100"/>
      <c r="K527" s="100"/>
      <c r="L527" s="55">
        <v>235</v>
      </c>
      <c r="M527" s="101">
        <v>6</v>
      </c>
      <c r="N527" s="102">
        <f>IF('1'!$H$12="-",L527,IF('1'!$H$12="в кассу предприятия",L527,IF('1'!$H$12="ИП Водакова Т.Ю.",L527*1.075,"-")))</f>
        <v>235</v>
      </c>
      <c r="O527" s="102">
        <f>IF('1'!$H$12="-",L527,IF('1'!$H$12="в кассу предприятия",L527,IF('1'!$H$12="ИП Водакова Т.Ю.",L527*1.075,"-")))</f>
        <v>235</v>
      </c>
      <c r="P527" s="102">
        <v>0</v>
      </c>
      <c r="Q527" s="102">
        <v>0</v>
      </c>
      <c r="R527" s="103"/>
      <c r="S527" s="104" t="str">
        <f>IF('1'!$H$12="-","-      ₽",IF(R527&gt;=M527*20,O527*R527,(IF(R527&gt;=M527*10,O527*R527,IF(R527&gt;=M527*2,O527*R527,N527*R527)))))</f>
        <v>-      ₽</v>
      </c>
      <c r="T527" s="89" t="s">
        <v>43</v>
      </c>
      <c r="U527" s="89" t="s">
        <v>364</v>
      </c>
    </row>
    <row r="528" spans="1:21" s="54" customFormat="1">
      <c r="A528" s="2"/>
      <c r="B528" s="79" t="s">
        <v>1685</v>
      </c>
      <c r="C528" s="80" t="s">
        <v>1983</v>
      </c>
      <c r="D528" s="80" t="s">
        <v>1984</v>
      </c>
      <c r="E528" s="80">
        <v>4</v>
      </c>
      <c r="F528" s="80">
        <v>5</v>
      </c>
      <c r="G528" s="80" t="s">
        <v>2193</v>
      </c>
      <c r="H528" s="81" t="s">
        <v>78</v>
      </c>
      <c r="I528" s="82"/>
      <c r="J528" s="82"/>
      <c r="K528" s="82"/>
      <c r="L528" s="55">
        <v>149</v>
      </c>
      <c r="M528" s="86">
        <v>6</v>
      </c>
      <c r="N528" s="56">
        <f>IF('1'!$H$12="-",L528*1.05,IF('1'!$H$12="в кассу предприятия",L528*1.05,IF('1'!$H$12="ИП Водакова Т.Ю.",L528*1.075*1.05,"-")))</f>
        <v>156.45000000000002</v>
      </c>
      <c r="O528" s="56">
        <f>IF('1'!$H$12="-",L528,IF('1'!$H$12="в кассу предприятия",L528,IF('1'!$H$12="ИП Водакова Т.Ю.",L528*1.075,"-")))</f>
        <v>149</v>
      </c>
      <c r="P528" s="56">
        <v>0</v>
      </c>
      <c r="Q528" s="56">
        <v>0</v>
      </c>
      <c r="R528" s="52"/>
      <c r="S528" s="88" t="str">
        <f>IF('1'!$H$12="-","-      ₽",IF(R528&gt;=M528*20,O528*R528,(IF(R528&gt;=M528*10,O528*R528,IF(R528&gt;=M528*2,O528*R528,N528*R528)))))</f>
        <v>-      ₽</v>
      </c>
      <c r="T528" s="89"/>
      <c r="U528" s="89" t="s">
        <v>364</v>
      </c>
    </row>
    <row r="529" spans="1:21" s="54" customFormat="1">
      <c r="A529" s="2"/>
      <c r="B529" s="79" t="s">
        <v>1686</v>
      </c>
      <c r="C529" s="80" t="s">
        <v>1985</v>
      </c>
      <c r="D529" s="80" t="s">
        <v>1986</v>
      </c>
      <c r="E529" s="80">
        <v>4</v>
      </c>
      <c r="F529" s="80">
        <v>8</v>
      </c>
      <c r="G529" s="80" t="s">
        <v>2194</v>
      </c>
      <c r="H529" s="81" t="s">
        <v>281</v>
      </c>
      <c r="I529" s="82"/>
      <c r="J529" s="82"/>
      <c r="K529" s="82"/>
      <c r="L529" s="55">
        <v>212</v>
      </c>
      <c r="M529" s="86">
        <v>6</v>
      </c>
      <c r="N529" s="56">
        <f>IF('1'!$H$12="-",L529*1.05,IF('1'!$H$12="в кассу предприятия",L529*1.05,IF('1'!$H$12="ИП Водакова Т.Ю.",L529*1.075*1.05,"-")))</f>
        <v>222.60000000000002</v>
      </c>
      <c r="O529" s="56">
        <f>IF('1'!$H$12="-",L529,IF('1'!$H$12="в кассу предприятия",L529,IF('1'!$H$12="ИП Водакова Т.Ю.",L529*1.075,"-")))</f>
        <v>212</v>
      </c>
      <c r="P529" s="56">
        <v>0</v>
      </c>
      <c r="Q529" s="56">
        <v>0</v>
      </c>
      <c r="R529" s="52"/>
      <c r="S529" s="88" t="str">
        <f>IF('1'!$H$12="-","-      ₽",IF(R529&gt;=M529*20,O529*R529,(IF(R529&gt;=M529*10,O529*R529,IF(R529&gt;=M529*2,O529*R529,N529*R529)))))</f>
        <v>-      ₽</v>
      </c>
      <c r="T529" s="89"/>
      <c r="U529" s="89" t="s">
        <v>364</v>
      </c>
    </row>
    <row r="530" spans="1:21" s="54" customFormat="1">
      <c r="A530" s="2"/>
      <c r="B530" s="79" t="s">
        <v>827</v>
      </c>
      <c r="C530" s="80" t="s">
        <v>828</v>
      </c>
      <c r="D530" s="80" t="s">
        <v>829</v>
      </c>
      <c r="E530" s="80">
        <v>4</v>
      </c>
      <c r="F530" s="80">
        <v>8</v>
      </c>
      <c r="G530" s="80"/>
      <c r="H530" s="81" t="s">
        <v>281</v>
      </c>
      <c r="I530" s="82"/>
      <c r="J530" s="82"/>
      <c r="K530" s="82"/>
      <c r="L530" s="55">
        <v>212</v>
      </c>
      <c r="M530" s="86">
        <v>6</v>
      </c>
      <c r="N530" s="56">
        <f>IF('1'!$H$12="-",L530*1.05,IF('1'!$H$12="в кассу предприятия",L530*1.05,IF('1'!$H$12="ИП Водакова Т.Ю.",L530*1.075*1.05,"-")))</f>
        <v>222.60000000000002</v>
      </c>
      <c r="O530" s="56">
        <f>IF('1'!$H$12="-",L530,IF('1'!$H$12="в кассу предприятия",L530,IF('1'!$H$12="ИП Водакова Т.Ю.",L530*1.075,"-")))</f>
        <v>212</v>
      </c>
      <c r="P530" s="56">
        <v>0</v>
      </c>
      <c r="Q530" s="56">
        <v>0</v>
      </c>
      <c r="R530" s="52"/>
      <c r="S530" s="88" t="str">
        <f>IF('1'!$H$12="-","-      ₽",IF(R530&gt;=M530*20,O530*R530,(IF(R530&gt;=M530*10,O530*R530,IF(R530&gt;=M530*2,O530*R530,N530*R530)))))</f>
        <v>-      ₽</v>
      </c>
      <c r="T530" s="89"/>
      <c r="U530" s="89" t="s">
        <v>364</v>
      </c>
    </row>
    <row r="531" spans="1:21" s="54" customFormat="1">
      <c r="A531" s="2"/>
      <c r="B531" s="79" t="s">
        <v>1687</v>
      </c>
      <c r="C531" s="80" t="s">
        <v>1987</v>
      </c>
      <c r="D531" s="80" t="s">
        <v>1988</v>
      </c>
      <c r="E531" s="80">
        <v>4</v>
      </c>
      <c r="F531" s="80">
        <v>8</v>
      </c>
      <c r="G531" s="80" t="s">
        <v>2195</v>
      </c>
      <c r="H531" s="81" t="s">
        <v>281</v>
      </c>
      <c r="I531" s="82"/>
      <c r="J531" s="82"/>
      <c r="K531" s="82"/>
      <c r="L531" s="55">
        <v>194</v>
      </c>
      <c r="M531" s="86">
        <v>6</v>
      </c>
      <c r="N531" s="56">
        <f>IF('1'!$H$12="-",L531*1.05,IF('1'!$H$12="в кассу предприятия",L531*1.05,IF('1'!$H$12="ИП Водакова Т.Ю.",L531*1.075*1.05,"-")))</f>
        <v>203.70000000000002</v>
      </c>
      <c r="O531" s="56">
        <f>IF('1'!$H$12="-",L531,IF('1'!$H$12="в кассу предприятия",L531,IF('1'!$H$12="ИП Водакова Т.Ю.",L531*1.075,"-")))</f>
        <v>194</v>
      </c>
      <c r="P531" s="56">
        <v>0</v>
      </c>
      <c r="Q531" s="56">
        <v>0</v>
      </c>
      <c r="R531" s="52"/>
      <c r="S531" s="88" t="str">
        <f>IF('1'!$H$12="-","-      ₽",IF(R531&gt;=M531*20,O531*R531,(IF(R531&gt;=M531*10,O531*R531,IF(R531&gt;=M531*2,O531*R531,N531*R531)))))</f>
        <v>-      ₽</v>
      </c>
      <c r="T531" s="89"/>
      <c r="U531" s="89" t="s">
        <v>364</v>
      </c>
    </row>
    <row r="532" spans="1:21" s="54" customFormat="1">
      <c r="A532" s="2"/>
      <c r="B532" s="79" t="s">
        <v>1688</v>
      </c>
      <c r="C532" s="80" t="s">
        <v>1987</v>
      </c>
      <c r="D532" s="80" t="s">
        <v>1988</v>
      </c>
      <c r="E532" s="80">
        <v>4</v>
      </c>
      <c r="F532" s="80">
        <v>8</v>
      </c>
      <c r="G532" s="80" t="s">
        <v>2196</v>
      </c>
      <c r="H532" s="81" t="s">
        <v>281</v>
      </c>
      <c r="I532" s="82"/>
      <c r="J532" s="82"/>
      <c r="K532" s="82"/>
      <c r="L532" s="55">
        <v>194</v>
      </c>
      <c r="M532" s="86">
        <v>6</v>
      </c>
      <c r="N532" s="56">
        <f>IF('1'!$H$12="-",L532*1.05,IF('1'!$H$12="в кассу предприятия",L532*1.05,IF('1'!$H$12="ИП Водакова Т.Ю.",L532*1.075*1.05,"-")))</f>
        <v>203.70000000000002</v>
      </c>
      <c r="O532" s="56">
        <f>IF('1'!$H$12="-",L532,IF('1'!$H$12="в кассу предприятия",L532,IF('1'!$H$12="ИП Водакова Т.Ю.",L532*1.075,"-")))</f>
        <v>194</v>
      </c>
      <c r="P532" s="56">
        <v>0</v>
      </c>
      <c r="Q532" s="56">
        <v>0</v>
      </c>
      <c r="R532" s="52"/>
      <c r="S532" s="88" t="str">
        <f>IF('1'!$H$12="-","-      ₽",IF(R532&gt;=M532*20,O532*R532,(IF(R532&gt;=M532*10,O532*R532,IF(R532&gt;=M532*2,O532*R532,N532*R532)))))</f>
        <v>-      ₽</v>
      </c>
      <c r="T532" s="89"/>
      <c r="U532" s="89" t="s">
        <v>364</v>
      </c>
    </row>
    <row r="533" spans="1:21" s="54" customFormat="1">
      <c r="A533" s="2"/>
      <c r="B533" s="79" t="s">
        <v>1689</v>
      </c>
      <c r="C533" s="80" t="s">
        <v>1989</v>
      </c>
      <c r="D533" s="80" t="s">
        <v>1990</v>
      </c>
      <c r="E533" s="80">
        <v>4</v>
      </c>
      <c r="F533" s="80">
        <v>5</v>
      </c>
      <c r="G533" s="80" t="s">
        <v>2197</v>
      </c>
      <c r="H533" s="81" t="s">
        <v>78</v>
      </c>
      <c r="I533" s="82"/>
      <c r="J533" s="82"/>
      <c r="K533" s="82"/>
      <c r="L533" s="55">
        <v>171</v>
      </c>
      <c r="M533" s="86">
        <v>6</v>
      </c>
      <c r="N533" s="56">
        <f>IF('1'!$H$12="-",L533*1.05,IF('1'!$H$12="в кассу предприятия",L533*1.05,IF('1'!$H$12="ИП Водакова Т.Ю.",L533*1.075*1.05,"-")))</f>
        <v>179.55</v>
      </c>
      <c r="O533" s="56">
        <f>IF('1'!$H$12="-",L533,IF('1'!$H$12="в кассу предприятия",L533,IF('1'!$H$12="ИП Водакова Т.Ю.",L533*1.075,"-")))</f>
        <v>171</v>
      </c>
      <c r="P533" s="56">
        <v>0</v>
      </c>
      <c r="Q533" s="56">
        <v>0</v>
      </c>
      <c r="R533" s="52"/>
      <c r="S533" s="88" t="str">
        <f>IF('1'!$H$12="-","-      ₽",IF(R533&gt;=M533*20,O533*R533,(IF(R533&gt;=M533*10,O533*R533,IF(R533&gt;=M533*2,O533*R533,N533*R533)))))</f>
        <v>-      ₽</v>
      </c>
      <c r="T533" s="89"/>
      <c r="U533" s="89" t="s">
        <v>364</v>
      </c>
    </row>
    <row r="534" spans="1:21" s="54" customFormat="1">
      <c r="A534" s="2"/>
      <c r="B534" s="79" t="s">
        <v>1690</v>
      </c>
      <c r="C534" s="80" t="s">
        <v>1989</v>
      </c>
      <c r="D534" s="80" t="s">
        <v>1990</v>
      </c>
      <c r="E534" s="80">
        <v>4</v>
      </c>
      <c r="F534" s="80">
        <v>5</v>
      </c>
      <c r="G534" s="80" t="s">
        <v>2198</v>
      </c>
      <c r="H534" s="81" t="s">
        <v>78</v>
      </c>
      <c r="I534" s="82"/>
      <c r="J534" s="82"/>
      <c r="K534" s="82"/>
      <c r="L534" s="55">
        <v>171</v>
      </c>
      <c r="M534" s="86">
        <v>6</v>
      </c>
      <c r="N534" s="56">
        <f>IF('1'!$H$12="-",L534*1.05,IF('1'!$H$12="в кассу предприятия",L534*1.05,IF('1'!$H$12="ИП Водакова Т.Ю.",L534*1.075*1.05,"-")))</f>
        <v>179.55</v>
      </c>
      <c r="O534" s="56">
        <f>IF('1'!$H$12="-",L534,IF('1'!$H$12="в кассу предприятия",L534,IF('1'!$H$12="ИП Водакова Т.Ю.",L534*1.075,"-")))</f>
        <v>171</v>
      </c>
      <c r="P534" s="56">
        <v>0</v>
      </c>
      <c r="Q534" s="56">
        <v>0</v>
      </c>
      <c r="R534" s="52"/>
      <c r="S534" s="88" t="str">
        <f>IF('1'!$H$12="-","-      ₽",IF(R534&gt;=M534*20,P534*R534,(IF(R534&gt;=M534*10,P534*R534,IF(R534&gt;=M534*2,O534*R534,N534*R534)))))</f>
        <v>-      ₽</v>
      </c>
      <c r="T534" s="89"/>
      <c r="U534" s="89" t="s">
        <v>364</v>
      </c>
    </row>
    <row r="535" spans="1:21" s="54" customFormat="1">
      <c r="A535" s="2"/>
      <c r="B535" s="79" t="s">
        <v>1171</v>
      </c>
      <c r="C535" s="80" t="s">
        <v>1324</v>
      </c>
      <c r="D535" s="80" t="s">
        <v>1325</v>
      </c>
      <c r="E535" s="80">
        <v>4</v>
      </c>
      <c r="F535" s="80">
        <v>8</v>
      </c>
      <c r="G535" s="80" t="s">
        <v>1423</v>
      </c>
      <c r="H535" s="81" t="s">
        <v>281</v>
      </c>
      <c r="I535" s="82"/>
      <c r="J535" s="82"/>
      <c r="K535" s="82"/>
      <c r="L535" s="55">
        <v>270</v>
      </c>
      <c r="M535" s="86">
        <v>6</v>
      </c>
      <c r="N535" s="56">
        <f>IF('1'!$H$12="-",L535*1.05,IF('1'!$H$12="в кассу предприятия",L535*1.05,IF('1'!$H$12="ИП Водакова Т.Ю.",L535*1.075*1.05,"-")))</f>
        <v>283.5</v>
      </c>
      <c r="O535" s="56">
        <f>IF('1'!$H$12="-",L535,IF('1'!$H$12="в кассу предприятия",L535,IF('1'!$H$12="ИП Водакова Т.Ю.",L535*1.075,"-")))</f>
        <v>270</v>
      </c>
      <c r="P535" s="56">
        <v>0</v>
      </c>
      <c r="Q535" s="56">
        <v>0</v>
      </c>
      <c r="R535" s="52"/>
      <c r="S535" s="88" t="str">
        <f>IF('1'!$H$12="-","-      ₽",IF(R535&gt;=M535*20,O535*R535,(IF(R535&gt;=M535*10,O535*R535,IF(R535&gt;=M535*2,O535*R535,N535*R535)))))</f>
        <v>-      ₽</v>
      </c>
      <c r="T535" s="89"/>
      <c r="U535" s="89" t="s">
        <v>364</v>
      </c>
    </row>
    <row r="536" spans="1:21" s="54" customFormat="1">
      <c r="A536" s="2"/>
      <c r="B536" s="79" t="s">
        <v>1172</v>
      </c>
      <c r="C536" s="80" t="s">
        <v>831</v>
      </c>
      <c r="D536" s="80" t="s">
        <v>832</v>
      </c>
      <c r="E536" s="80">
        <v>4</v>
      </c>
      <c r="F536" s="80">
        <v>6</v>
      </c>
      <c r="G536" s="80" t="s">
        <v>1424</v>
      </c>
      <c r="H536" s="81" t="s">
        <v>85</v>
      </c>
      <c r="I536" s="82"/>
      <c r="J536" s="82"/>
      <c r="K536" s="82"/>
      <c r="L536" s="55">
        <v>270</v>
      </c>
      <c r="M536" s="86">
        <v>6</v>
      </c>
      <c r="N536" s="56">
        <f>IF('1'!$H$12="-",L536*1.05,IF('1'!$H$12="в кассу предприятия",L536*1.05,IF('1'!$H$12="ИП Водакова Т.Ю.",L536*1.075*1.05,"-")))</f>
        <v>283.5</v>
      </c>
      <c r="O536" s="56">
        <f>IF('1'!$H$12="-",L536,IF('1'!$H$12="в кассу предприятия",L536,IF('1'!$H$12="ИП Водакова Т.Ю.",L536*1.075,"-")))</f>
        <v>270</v>
      </c>
      <c r="P536" s="56">
        <f>IF('1'!$H$12="-",L536*0.97,IF('1'!$H$12="в кассу предприятия",L536*0.97,IF('1'!$H$12="ИП Водакова Т.Ю.",L536*1.075*0.97,"-")))</f>
        <v>261.89999999999998</v>
      </c>
      <c r="Q536" s="56">
        <f>IF('1'!$H$12="-",L536*0.95,IF('1'!$H$12="в кассу предприятия",L536*0.95,IF('1'!$H$12="ИП Водакова Т.Ю.",L536*1.075*0.95,"-")))</f>
        <v>256.5</v>
      </c>
      <c r="R536" s="52"/>
      <c r="S536" s="88" t="str">
        <f>IF('1'!$H$12="-","-      ₽",IF(R536&gt;=M536*20,Q536*R536,(IF(R536&gt;=M536*10,P536*R536,IF(R536&gt;=M536*2,O536*R536,N536*R536)))))</f>
        <v>-      ₽</v>
      </c>
      <c r="T536" s="89"/>
      <c r="U536" s="89" t="s">
        <v>2393</v>
      </c>
    </row>
    <row r="537" spans="1:21" s="54" customFormat="1">
      <c r="A537" s="2"/>
      <c r="B537" s="79" t="s">
        <v>830</v>
      </c>
      <c r="C537" s="80" t="s">
        <v>831</v>
      </c>
      <c r="D537" s="80" t="s">
        <v>832</v>
      </c>
      <c r="E537" s="80">
        <v>4</v>
      </c>
      <c r="F537" s="80">
        <v>6</v>
      </c>
      <c r="G537" s="80" t="s">
        <v>833</v>
      </c>
      <c r="H537" s="81" t="s">
        <v>85</v>
      </c>
      <c r="I537" s="82"/>
      <c r="J537" s="82"/>
      <c r="K537" s="82"/>
      <c r="L537" s="55">
        <v>270</v>
      </c>
      <c r="M537" s="86">
        <v>6</v>
      </c>
      <c r="N537" s="56">
        <f>IF('1'!$H$12="-",L537*1.05,IF('1'!$H$12="в кассу предприятия",L537*1.05,IF('1'!$H$12="ИП Водакова Т.Ю.",L537*1.075*1.05,"-")))</f>
        <v>283.5</v>
      </c>
      <c r="O537" s="56">
        <f>IF('1'!$H$12="-",L537,IF('1'!$H$12="в кассу предприятия",L537,IF('1'!$H$12="ИП Водакова Т.Ю.",L537*1.075,"-")))</f>
        <v>270</v>
      </c>
      <c r="P537" s="56">
        <f>IF('1'!$H$12="-",L537*0.97,IF('1'!$H$12="в кассу предприятия",L537*0.97,IF('1'!$H$12="ИП Водакова Т.Ю.",L537*1.075*0.97,"-")))</f>
        <v>261.89999999999998</v>
      </c>
      <c r="Q537" s="56">
        <v>0</v>
      </c>
      <c r="R537" s="52"/>
      <c r="S537" s="88" t="str">
        <f>IF('1'!$H$12="-","-      ₽",IF(R537&gt;=M537*20,Q537*R537,(IF(R537&gt;=M537*10,P537*R537,IF(R537&gt;=M537*2,O537*R537,N537*R537)))))</f>
        <v>-      ₽</v>
      </c>
      <c r="T537" s="89"/>
      <c r="U537" s="89" t="s">
        <v>2392</v>
      </c>
    </row>
    <row r="538" spans="1:21" s="54" customFormat="1">
      <c r="A538" s="2"/>
      <c r="B538" s="79" t="s">
        <v>834</v>
      </c>
      <c r="C538" s="80" t="s">
        <v>835</v>
      </c>
      <c r="D538" s="80" t="s">
        <v>836</v>
      </c>
      <c r="E538" s="80">
        <v>4</v>
      </c>
      <c r="F538" s="80">
        <v>8</v>
      </c>
      <c r="G538" s="80"/>
      <c r="H538" s="81" t="s">
        <v>281</v>
      </c>
      <c r="I538" s="82"/>
      <c r="J538" s="82"/>
      <c r="K538" s="82"/>
      <c r="L538" s="55">
        <v>198</v>
      </c>
      <c r="M538" s="86">
        <v>6</v>
      </c>
      <c r="N538" s="56">
        <f>IF('1'!$H$12="-",L538*1.05,IF('1'!$H$12="в кассу предприятия",L538*1.05,IF('1'!$H$12="ИП Водакова Т.Ю.",L538*1.075*1.05,"-")))</f>
        <v>207.9</v>
      </c>
      <c r="O538" s="56">
        <f>IF('1'!$H$12="-",L538,IF('1'!$H$12="в кассу предприятия",L538,IF('1'!$H$12="ИП Водакова Т.Ю.",L538*1.075,"-")))</f>
        <v>198</v>
      </c>
      <c r="P538" s="56">
        <v>0</v>
      </c>
      <c r="Q538" s="56">
        <v>0</v>
      </c>
      <c r="R538" s="52"/>
      <c r="S538" s="88" t="str">
        <f>IF('1'!$H$12="-","-      ₽",IF(R538&gt;=M538*20,O538*R538,(IF(R538&gt;=M538*10,O538*R538,IF(R538&gt;=M538*2,O538*R538,N538*R538)))))</f>
        <v>-      ₽</v>
      </c>
      <c r="T538" s="89"/>
      <c r="U538" s="89" t="s">
        <v>364</v>
      </c>
    </row>
    <row r="539" spans="1:21" s="54" customFormat="1" hidden="1">
      <c r="A539" s="2"/>
      <c r="B539" s="97" t="s">
        <v>1173</v>
      </c>
      <c r="C539" s="98" t="s">
        <v>1326</v>
      </c>
      <c r="D539" s="98" t="s">
        <v>1327</v>
      </c>
      <c r="E539" s="80">
        <v>4</v>
      </c>
      <c r="F539" s="80">
        <v>8</v>
      </c>
      <c r="G539" s="98" t="s">
        <v>1425</v>
      </c>
      <c r="H539" s="99" t="s">
        <v>281</v>
      </c>
      <c r="I539" s="100"/>
      <c r="J539" s="100"/>
      <c r="K539" s="100"/>
      <c r="L539" s="55">
        <v>140</v>
      </c>
      <c r="M539" s="101">
        <v>6</v>
      </c>
      <c r="N539" s="102">
        <f>IF('1'!$H$12="-",L539*1.05,IF('1'!$H$12="в кассу предприятия",L539*1.05,IF('1'!$H$12="ИП Водакова Т.Ю.",L539*1.075*1.05,"-")))</f>
        <v>147</v>
      </c>
      <c r="O539" s="102">
        <f>IF('1'!$H$12="-",L539,IF('1'!$H$12="в кассу предприятия",L539,IF('1'!$H$12="ИП Водакова Т.Ю.",L539*1.075,"-")))</f>
        <v>140</v>
      </c>
      <c r="P539" s="102">
        <v>0</v>
      </c>
      <c r="Q539" s="102">
        <v>0</v>
      </c>
      <c r="R539" s="103"/>
      <c r="S539" s="104" t="str">
        <f>IF('1'!$H$12="-","-      ₽",IF(R539&gt;=M539*20,O539*R539,(IF(R539&gt;=M539*10,O539*R539,IF(R539&gt;=M539*2,O539*R539,N539*R539)))))</f>
        <v>-      ₽</v>
      </c>
      <c r="T539" s="89"/>
      <c r="U539" s="89" t="s">
        <v>364</v>
      </c>
    </row>
    <row r="540" spans="1:21" s="54" customFormat="1">
      <c r="A540" s="2"/>
      <c r="B540" s="79" t="s">
        <v>1691</v>
      </c>
      <c r="C540" s="80" t="s">
        <v>838</v>
      </c>
      <c r="D540" s="80" t="s">
        <v>839</v>
      </c>
      <c r="E540" s="80">
        <v>4</v>
      </c>
      <c r="F540" s="80">
        <v>8</v>
      </c>
      <c r="G540" s="80" t="s">
        <v>2199</v>
      </c>
      <c r="H540" s="81" t="s">
        <v>281</v>
      </c>
      <c r="I540" s="82"/>
      <c r="J540" s="82"/>
      <c r="K540" s="82"/>
      <c r="L540" s="55">
        <v>212</v>
      </c>
      <c r="M540" s="86">
        <v>6</v>
      </c>
      <c r="N540" s="56">
        <f>IF('1'!$H$12="-",L540*1.05,IF('1'!$H$12="в кассу предприятия",L540*1.05,IF('1'!$H$12="ИП Водакова Т.Ю.",L540*1.075*1.05,"-")))</f>
        <v>222.60000000000002</v>
      </c>
      <c r="O540" s="56">
        <f>IF('1'!$H$12="-",L540,IF('1'!$H$12="в кассу предприятия",L540,IF('1'!$H$12="ИП Водакова Т.Ю.",L540*1.075,"-")))</f>
        <v>212</v>
      </c>
      <c r="P540" s="56">
        <v>0</v>
      </c>
      <c r="Q540" s="56">
        <v>0</v>
      </c>
      <c r="R540" s="52"/>
      <c r="S540" s="88" t="str">
        <f>IF('1'!$H$12="-","-      ₽",IF(R540&gt;=M540*20,O540*R540,(IF(R540&gt;=M540*10,O540*R540,IF(R540&gt;=M540*2,O540*R540,N540*R540)))))</f>
        <v>-      ₽</v>
      </c>
      <c r="T540" s="89"/>
      <c r="U540" s="89" t="s">
        <v>364</v>
      </c>
    </row>
    <row r="541" spans="1:21" s="54" customFormat="1">
      <c r="A541" s="2"/>
      <c r="B541" s="79" t="s">
        <v>1692</v>
      </c>
      <c r="C541" s="80" t="s">
        <v>838</v>
      </c>
      <c r="D541" s="80" t="s">
        <v>839</v>
      </c>
      <c r="E541" s="80">
        <v>4</v>
      </c>
      <c r="F541" s="80">
        <v>8</v>
      </c>
      <c r="G541" s="80" t="s">
        <v>2200</v>
      </c>
      <c r="H541" s="81" t="s">
        <v>281</v>
      </c>
      <c r="I541" s="82"/>
      <c r="J541" s="82"/>
      <c r="K541" s="82"/>
      <c r="L541" s="55">
        <v>324</v>
      </c>
      <c r="M541" s="86">
        <v>6</v>
      </c>
      <c r="N541" s="56">
        <f>IF('1'!$H$12="-",L541*1.05,IF('1'!$H$12="в кассу предприятия",L541*1.05,IF('1'!$H$12="ИП Водакова Т.Ю.",L541*1.075*1.05,"-")))</f>
        <v>340.2</v>
      </c>
      <c r="O541" s="56">
        <f>IF('1'!$H$12="-",L541,IF('1'!$H$12="в кассу предприятия",L541,IF('1'!$H$12="ИП Водакова Т.Ю.",L541*1.075,"-")))</f>
        <v>324</v>
      </c>
      <c r="P541" s="56">
        <v>0</v>
      </c>
      <c r="Q541" s="56">
        <v>0</v>
      </c>
      <c r="R541" s="52"/>
      <c r="S541" s="88" t="str">
        <f>IF('1'!$H$12="-","-      ₽",IF(R541&gt;=M541*20,O541*R541,(IF(R541&gt;=M541*10,O541*R541,IF(R541&gt;=M541*2,O541*R541,N541*R541)))))</f>
        <v>-      ₽</v>
      </c>
      <c r="T541" s="89"/>
      <c r="U541" s="89" t="s">
        <v>364</v>
      </c>
    </row>
    <row r="542" spans="1:21" s="54" customFormat="1">
      <c r="A542" s="2"/>
      <c r="B542" s="79" t="s">
        <v>1693</v>
      </c>
      <c r="C542" s="80" t="s">
        <v>838</v>
      </c>
      <c r="D542" s="80" t="s">
        <v>839</v>
      </c>
      <c r="E542" s="80">
        <v>4</v>
      </c>
      <c r="F542" s="80">
        <v>8</v>
      </c>
      <c r="G542" s="80" t="s">
        <v>2201</v>
      </c>
      <c r="H542" s="81" t="s">
        <v>281</v>
      </c>
      <c r="I542" s="82"/>
      <c r="J542" s="82"/>
      <c r="K542" s="82"/>
      <c r="L542" s="55">
        <v>212</v>
      </c>
      <c r="M542" s="86">
        <v>6</v>
      </c>
      <c r="N542" s="56">
        <f>IF('1'!$H$12="-",L542*1.05,IF('1'!$H$12="в кассу предприятия",L542*1.05,IF('1'!$H$12="ИП Водакова Т.Ю.",L542*1.075*1.05,"-")))</f>
        <v>222.60000000000002</v>
      </c>
      <c r="O542" s="56">
        <f>IF('1'!$H$12="-",L542,IF('1'!$H$12="в кассу предприятия",L542,IF('1'!$H$12="ИП Водакова Т.Ю.",L542*1.075,"-")))</f>
        <v>212</v>
      </c>
      <c r="P542" s="56">
        <v>0</v>
      </c>
      <c r="Q542" s="56">
        <v>0</v>
      </c>
      <c r="R542" s="52"/>
      <c r="S542" s="88" t="str">
        <f>IF('1'!$H$12="-","-      ₽",IF(R542&gt;=M542*20,O542*R542,(IF(R542&gt;=M542*10,O542*R542,IF(R542&gt;=M542*2,O542*R542,N542*R542)))))</f>
        <v>-      ₽</v>
      </c>
      <c r="T542" s="89"/>
      <c r="U542" s="89" t="s">
        <v>364</v>
      </c>
    </row>
    <row r="543" spans="1:21" s="54" customFormat="1">
      <c r="A543" s="2"/>
      <c r="B543" s="79" t="s">
        <v>837</v>
      </c>
      <c r="C543" s="80" t="s">
        <v>838</v>
      </c>
      <c r="D543" s="80" t="s">
        <v>839</v>
      </c>
      <c r="E543" s="80">
        <v>4</v>
      </c>
      <c r="F543" s="80">
        <v>8</v>
      </c>
      <c r="G543" s="80" t="s">
        <v>840</v>
      </c>
      <c r="H543" s="81" t="s">
        <v>281</v>
      </c>
      <c r="I543" s="82"/>
      <c r="J543" s="82"/>
      <c r="K543" s="82"/>
      <c r="L543" s="55">
        <v>176</v>
      </c>
      <c r="M543" s="86">
        <v>6</v>
      </c>
      <c r="N543" s="56">
        <f>IF('1'!$H$12="-",L543*1.05,IF('1'!$H$12="в кассу предприятия",L543*1.05,IF('1'!$H$12="ИП Водакова Т.Ю.",L543*1.075*1.05,"-")))</f>
        <v>184.8</v>
      </c>
      <c r="O543" s="56">
        <f>IF('1'!$H$12="-",L543,IF('1'!$H$12="в кассу предприятия",L543,IF('1'!$H$12="ИП Водакова Т.Ю.",L543*1.075,"-")))</f>
        <v>176</v>
      </c>
      <c r="P543" s="56">
        <v>0</v>
      </c>
      <c r="Q543" s="56">
        <v>0</v>
      </c>
      <c r="R543" s="52"/>
      <c r="S543" s="88" t="str">
        <f>IF('1'!$H$12="-","-      ₽",IF(R543&gt;=M543*20,O543*R543,(IF(R543&gt;=M543*10,O543*R543,IF(R543&gt;=M543*2,O543*R543,N543*R543)))))</f>
        <v>-      ₽</v>
      </c>
      <c r="T543" s="89"/>
      <c r="U543" s="89" t="s">
        <v>364</v>
      </c>
    </row>
    <row r="544" spans="1:21" s="54" customFormat="1">
      <c r="A544" s="2"/>
      <c r="B544" s="79" t="s">
        <v>841</v>
      </c>
      <c r="C544" s="80" t="s">
        <v>838</v>
      </c>
      <c r="D544" s="80" t="s">
        <v>839</v>
      </c>
      <c r="E544" s="80">
        <v>4</v>
      </c>
      <c r="F544" s="80">
        <v>8</v>
      </c>
      <c r="G544" s="80" t="s">
        <v>842</v>
      </c>
      <c r="H544" s="81" t="s">
        <v>281</v>
      </c>
      <c r="I544" s="82"/>
      <c r="J544" s="82"/>
      <c r="K544" s="82"/>
      <c r="L544" s="55">
        <v>212</v>
      </c>
      <c r="M544" s="86">
        <v>6</v>
      </c>
      <c r="N544" s="56">
        <f>IF('1'!$H$12="-",L544*1.05,IF('1'!$H$12="в кассу предприятия",L544*1.05,IF('1'!$H$12="ИП Водакова Т.Ю.",L544*1.075*1.05,"-")))</f>
        <v>222.60000000000002</v>
      </c>
      <c r="O544" s="56">
        <f>IF('1'!$H$12="-",L544,IF('1'!$H$12="в кассу предприятия",L544,IF('1'!$H$12="ИП Водакова Т.Ю.",L544*1.075,"-")))</f>
        <v>212</v>
      </c>
      <c r="P544" s="56">
        <f>IF('1'!$H$12="-",L544*0.97,IF('1'!$H$12="в кассу предприятия",L544*0.97,IF('1'!$H$12="ИП Водакова Т.Ю.",L544*1.075*0.97,"-")))</f>
        <v>205.64</v>
      </c>
      <c r="Q544" s="56">
        <v>0</v>
      </c>
      <c r="R544" s="52"/>
      <c r="S544" s="88" t="str">
        <f>IF('1'!$H$12="-","-      ₽",IF(R544&gt;=M544*20,P544*R544,(IF(R544&gt;=M544*10,P544*R544,IF(R544&gt;=M544*2,O544*R544,N544*R544)))))</f>
        <v>-      ₽</v>
      </c>
      <c r="T544" s="89"/>
      <c r="U544" s="89" t="s">
        <v>2392</v>
      </c>
    </row>
    <row r="545" spans="1:21" s="54" customFormat="1">
      <c r="A545" s="2"/>
      <c r="B545" s="79" t="s">
        <v>1174</v>
      </c>
      <c r="C545" s="80" t="s">
        <v>838</v>
      </c>
      <c r="D545" s="80" t="s">
        <v>839</v>
      </c>
      <c r="E545" s="80">
        <v>4</v>
      </c>
      <c r="F545" s="80">
        <v>8</v>
      </c>
      <c r="G545" s="80" t="s">
        <v>1426</v>
      </c>
      <c r="H545" s="81" t="s">
        <v>281</v>
      </c>
      <c r="I545" s="82"/>
      <c r="J545" s="82"/>
      <c r="K545" s="82"/>
      <c r="L545" s="55">
        <v>212</v>
      </c>
      <c r="M545" s="86">
        <v>6</v>
      </c>
      <c r="N545" s="56">
        <f>IF('1'!$H$12="-",L545*1.05,IF('1'!$H$12="в кассу предприятия",L545*1.05,IF('1'!$H$12="ИП Водакова Т.Ю.",L545*1.075*1.05,"-")))</f>
        <v>222.60000000000002</v>
      </c>
      <c r="O545" s="56">
        <f>IF('1'!$H$12="-",L545,IF('1'!$H$12="в кассу предприятия",L545,IF('1'!$H$12="ИП Водакова Т.Ю.",L545*1.075,"-")))</f>
        <v>212</v>
      </c>
      <c r="P545" s="56">
        <v>0</v>
      </c>
      <c r="Q545" s="56">
        <v>0</v>
      </c>
      <c r="R545" s="52"/>
      <c r="S545" s="88" t="str">
        <f>IF('1'!$H$12="-","-      ₽",IF(R545&gt;=M545*20,O545*R545,(IF(R545&gt;=M545*10,O545*R545,IF(R545&gt;=M545*2,O545*R545,N545*R545)))))</f>
        <v>-      ₽</v>
      </c>
      <c r="T545" s="89"/>
      <c r="U545" s="89" t="s">
        <v>364</v>
      </c>
    </row>
    <row r="546" spans="1:21" s="54" customFormat="1">
      <c r="A546" s="2"/>
      <c r="B546" s="79" t="s">
        <v>1175</v>
      </c>
      <c r="C546" s="80" t="s">
        <v>838</v>
      </c>
      <c r="D546" s="80" t="s">
        <v>839</v>
      </c>
      <c r="E546" s="80">
        <v>4</v>
      </c>
      <c r="F546" s="80">
        <v>8</v>
      </c>
      <c r="G546" s="80" t="s">
        <v>1427</v>
      </c>
      <c r="H546" s="81" t="s">
        <v>281</v>
      </c>
      <c r="I546" s="82"/>
      <c r="J546" s="82"/>
      <c r="K546" s="82"/>
      <c r="L546" s="55">
        <v>248</v>
      </c>
      <c r="M546" s="86">
        <v>6</v>
      </c>
      <c r="N546" s="56">
        <f>IF('1'!$H$12="-",L546*1.05,IF('1'!$H$12="в кассу предприятия",L546*1.05,IF('1'!$H$12="ИП Водакова Т.Ю.",L546*1.075*1.05,"-")))</f>
        <v>260.40000000000003</v>
      </c>
      <c r="O546" s="56">
        <f>IF('1'!$H$12="-",L546,IF('1'!$H$12="в кассу предприятия",L546,IF('1'!$H$12="ИП Водакова Т.Ю.",L546*1.075,"-")))</f>
        <v>248</v>
      </c>
      <c r="P546" s="56">
        <v>0</v>
      </c>
      <c r="Q546" s="56">
        <v>0</v>
      </c>
      <c r="R546" s="52"/>
      <c r="S546" s="88" t="str">
        <f>IF('1'!$H$12="-","-      ₽",IF(R546&gt;=M546*20,O546*R546,(IF(R546&gt;=M546*10,O546*R546,IF(R546&gt;=M546*2,O546*R546,N546*R546)))))</f>
        <v>-      ₽</v>
      </c>
      <c r="T546" s="89"/>
      <c r="U546" s="89" t="s">
        <v>364</v>
      </c>
    </row>
    <row r="547" spans="1:21" s="54" customFormat="1">
      <c r="A547" s="2"/>
      <c r="B547" s="79" t="s">
        <v>1176</v>
      </c>
      <c r="C547" s="80" t="s">
        <v>838</v>
      </c>
      <c r="D547" s="80" t="s">
        <v>839</v>
      </c>
      <c r="E547" s="80">
        <v>4</v>
      </c>
      <c r="F547" s="80">
        <v>8</v>
      </c>
      <c r="G547" s="80" t="s">
        <v>1428</v>
      </c>
      <c r="H547" s="81" t="s">
        <v>281</v>
      </c>
      <c r="I547" s="82"/>
      <c r="J547" s="82"/>
      <c r="K547" s="82"/>
      <c r="L547" s="55">
        <v>284</v>
      </c>
      <c r="M547" s="86">
        <v>6</v>
      </c>
      <c r="N547" s="56">
        <f>IF('1'!$H$12="-",L547*1.05,IF('1'!$H$12="в кассу предприятия",L547*1.05,IF('1'!$H$12="ИП Водакова Т.Ю.",L547*1.075*1.05,"-")))</f>
        <v>298.2</v>
      </c>
      <c r="O547" s="56">
        <f>IF('1'!$H$12="-",L547,IF('1'!$H$12="в кассу предприятия",L547,IF('1'!$H$12="ИП Водакова Т.Ю.",L547*1.075,"-")))</f>
        <v>284</v>
      </c>
      <c r="P547" s="56">
        <v>0</v>
      </c>
      <c r="Q547" s="56">
        <v>0</v>
      </c>
      <c r="R547" s="52"/>
      <c r="S547" s="88" t="str">
        <f>IF('1'!$H$12="-","-      ₽",IF(R547&gt;=M547*20,O547*R547,(IF(R547&gt;=M547*10,O547*R547,IF(R547&gt;=M547*2,O547*R547,N547*R547)))))</f>
        <v>-      ₽</v>
      </c>
      <c r="T547" s="89"/>
      <c r="U547" s="89" t="s">
        <v>364</v>
      </c>
    </row>
    <row r="548" spans="1:21" s="54" customFormat="1">
      <c r="A548" s="2"/>
      <c r="B548" s="79" t="s">
        <v>843</v>
      </c>
      <c r="C548" s="80" t="s">
        <v>838</v>
      </c>
      <c r="D548" s="80" t="s">
        <v>839</v>
      </c>
      <c r="E548" s="80">
        <v>4</v>
      </c>
      <c r="F548" s="80">
        <v>8</v>
      </c>
      <c r="G548" s="80" t="s">
        <v>844</v>
      </c>
      <c r="H548" s="81" t="s">
        <v>281</v>
      </c>
      <c r="I548" s="82"/>
      <c r="J548" s="82"/>
      <c r="K548" s="82"/>
      <c r="L548" s="55">
        <v>248</v>
      </c>
      <c r="M548" s="86">
        <v>6</v>
      </c>
      <c r="N548" s="56">
        <f>IF('1'!$H$12="-",L548*1.05,IF('1'!$H$12="в кассу предприятия",L548*1.05,IF('1'!$H$12="ИП Водакова Т.Ю.",L548*1.075*1.05,"-")))</f>
        <v>260.40000000000003</v>
      </c>
      <c r="O548" s="56">
        <f>IF('1'!$H$12="-",L548,IF('1'!$H$12="в кассу предприятия",L548,IF('1'!$H$12="ИП Водакова Т.Ю.",L548*1.075,"-")))</f>
        <v>248</v>
      </c>
      <c r="P548" s="56">
        <v>0</v>
      </c>
      <c r="Q548" s="56">
        <v>0</v>
      </c>
      <c r="R548" s="52"/>
      <c r="S548" s="88" t="str">
        <f>IF('1'!$H$12="-","-      ₽",IF(R548&gt;=M548*20,O548*R548,(IF(R548&gt;=M548*10,O548*R548,IF(R548&gt;=M548*2,O548*R548,N548*R548)))))</f>
        <v>-      ₽</v>
      </c>
      <c r="T548" s="89"/>
      <c r="U548" s="89" t="s">
        <v>364</v>
      </c>
    </row>
    <row r="549" spans="1:21" s="54" customFormat="1">
      <c r="A549" s="2"/>
      <c r="B549" s="79" t="s">
        <v>1694</v>
      </c>
      <c r="C549" s="80" t="s">
        <v>838</v>
      </c>
      <c r="D549" s="80" t="s">
        <v>839</v>
      </c>
      <c r="E549" s="80">
        <v>4</v>
      </c>
      <c r="F549" s="80">
        <v>8</v>
      </c>
      <c r="G549" s="80" t="s">
        <v>2202</v>
      </c>
      <c r="H549" s="81" t="s">
        <v>281</v>
      </c>
      <c r="I549" s="82"/>
      <c r="J549" s="82"/>
      <c r="K549" s="82"/>
      <c r="L549" s="55">
        <v>176</v>
      </c>
      <c r="M549" s="86">
        <v>6</v>
      </c>
      <c r="N549" s="56">
        <f>IF('1'!$H$12="-",L549*1.05,IF('1'!$H$12="в кассу предприятия",L549*1.05,IF('1'!$H$12="ИП Водакова Т.Ю.",L549*1.075*1.05,"-")))</f>
        <v>184.8</v>
      </c>
      <c r="O549" s="56">
        <f>IF('1'!$H$12="-",L549,IF('1'!$H$12="в кассу предприятия",L549,IF('1'!$H$12="ИП Водакова Т.Ю.",L549*1.075,"-")))</f>
        <v>176</v>
      </c>
      <c r="P549" s="56">
        <v>0</v>
      </c>
      <c r="Q549" s="56">
        <v>0</v>
      </c>
      <c r="R549" s="52"/>
      <c r="S549" s="88" t="str">
        <f>IF('1'!$H$12="-","-      ₽",IF(R549&gt;=M549*20,O549*R549,(IF(R549&gt;=M549*10,O549*R549,IF(R549&gt;=M549*2,O549*R549,N549*R549)))))</f>
        <v>-      ₽</v>
      </c>
      <c r="T549" s="89"/>
      <c r="U549" s="89" t="s">
        <v>364</v>
      </c>
    </row>
    <row r="550" spans="1:21" s="54" customFormat="1">
      <c r="A550" s="2"/>
      <c r="B550" s="79" t="s">
        <v>845</v>
      </c>
      <c r="C550" s="80" t="s">
        <v>838</v>
      </c>
      <c r="D550" s="80" t="s">
        <v>839</v>
      </c>
      <c r="E550" s="80">
        <v>4</v>
      </c>
      <c r="F550" s="80">
        <v>8</v>
      </c>
      <c r="G550" s="80" t="s">
        <v>846</v>
      </c>
      <c r="H550" s="81" t="s">
        <v>281</v>
      </c>
      <c r="I550" s="82"/>
      <c r="J550" s="82"/>
      <c r="K550" s="82"/>
      <c r="L550" s="55">
        <v>248</v>
      </c>
      <c r="M550" s="86">
        <v>6</v>
      </c>
      <c r="N550" s="56">
        <f>IF('1'!$H$12="-",L550*1.05,IF('1'!$H$12="в кассу предприятия",L550*1.05,IF('1'!$H$12="ИП Водакова Т.Ю.",L550*1.075*1.05,"-")))</f>
        <v>260.40000000000003</v>
      </c>
      <c r="O550" s="56">
        <f>IF('1'!$H$12="-",L550,IF('1'!$H$12="в кассу предприятия",L550,IF('1'!$H$12="ИП Водакова Т.Ю.",L550*1.075,"-")))</f>
        <v>248</v>
      </c>
      <c r="P550" s="56">
        <v>0</v>
      </c>
      <c r="Q550" s="56">
        <v>0</v>
      </c>
      <c r="R550" s="52"/>
      <c r="S550" s="88" t="str">
        <f>IF('1'!$H$12="-","-      ₽",IF(R550&gt;=M550*20,O550*R550,(IF(R550&gt;=M550*10,O550*R550,IF(R550&gt;=M550*2,O550*R550,N550*R550)))))</f>
        <v>-      ₽</v>
      </c>
      <c r="T550" s="89"/>
      <c r="U550" s="89" t="s">
        <v>364</v>
      </c>
    </row>
    <row r="551" spans="1:21" s="54" customFormat="1">
      <c r="A551" s="2"/>
      <c r="B551" s="79" t="s">
        <v>1177</v>
      </c>
      <c r="C551" s="80" t="s">
        <v>838</v>
      </c>
      <c r="D551" s="80" t="s">
        <v>839</v>
      </c>
      <c r="E551" s="80">
        <v>4</v>
      </c>
      <c r="F551" s="80">
        <v>8</v>
      </c>
      <c r="G551" s="80" t="s">
        <v>1429</v>
      </c>
      <c r="H551" s="81" t="s">
        <v>281</v>
      </c>
      <c r="I551" s="82"/>
      <c r="J551" s="82"/>
      <c r="K551" s="82"/>
      <c r="L551" s="55">
        <v>212</v>
      </c>
      <c r="M551" s="86">
        <v>6</v>
      </c>
      <c r="N551" s="56">
        <f>IF('1'!$H$12="-",L551*1.05,IF('1'!$H$12="в кассу предприятия",L551*1.05,IF('1'!$H$12="ИП Водакова Т.Ю.",L551*1.075*1.05,"-")))</f>
        <v>222.60000000000002</v>
      </c>
      <c r="O551" s="56">
        <f>IF('1'!$H$12="-",L551,IF('1'!$H$12="в кассу предприятия",L551,IF('1'!$H$12="ИП Водакова Т.Ю.",L551*1.075,"-")))</f>
        <v>212</v>
      </c>
      <c r="P551" s="56">
        <v>0</v>
      </c>
      <c r="Q551" s="56">
        <v>0</v>
      </c>
      <c r="R551" s="52"/>
      <c r="S551" s="88" t="str">
        <f>IF('1'!$H$12="-","-      ₽",IF(R551&gt;=M551*20,O551*R551,(IF(R551&gt;=M551*10,O551*R551,IF(R551&gt;=M551*2,O551*R551,N551*R551)))))</f>
        <v>-      ₽</v>
      </c>
      <c r="T551" s="89"/>
      <c r="U551" s="89" t="s">
        <v>364</v>
      </c>
    </row>
    <row r="552" spans="1:21" s="54" customFormat="1" hidden="1">
      <c r="A552" s="2"/>
      <c r="B552" s="97" t="s">
        <v>1695</v>
      </c>
      <c r="C552" s="98" t="s">
        <v>838</v>
      </c>
      <c r="D552" s="98" t="s">
        <v>839</v>
      </c>
      <c r="E552" s="80">
        <v>4</v>
      </c>
      <c r="F552" s="80">
        <v>11</v>
      </c>
      <c r="G552" s="98" t="s">
        <v>2203</v>
      </c>
      <c r="H552" s="99" t="s">
        <v>64</v>
      </c>
      <c r="I552" s="100"/>
      <c r="J552" s="100"/>
      <c r="K552" s="100"/>
      <c r="L552" s="55">
        <v>409</v>
      </c>
      <c r="M552" s="101">
        <v>6</v>
      </c>
      <c r="N552" s="102">
        <f>IF('1'!$H$12="-",L552,IF('1'!$H$12="в кассу предприятия",L552,IF('1'!$H$12="ИП Водакова Т.Ю.",L552*1.075,"-")))</f>
        <v>409</v>
      </c>
      <c r="O552" s="102">
        <f>IF('1'!$H$12="-",L552,IF('1'!$H$12="в кассу предприятия",L552,IF('1'!$H$12="ИП Водакова Т.Ю.",L552*1.075,"-")))</f>
        <v>409</v>
      </c>
      <c r="P552" s="102">
        <v>0</v>
      </c>
      <c r="Q552" s="102">
        <v>0</v>
      </c>
      <c r="R552" s="103"/>
      <c r="S552" s="104" t="str">
        <f>IF('1'!$H$12="-","-      ₽",IF(R552&gt;=M552*20,O552*R552,(IF(R552&gt;=M552*10,O552*R552,IF(R552&gt;=M552*2,O552*R552,N552*R552)))))</f>
        <v>-      ₽</v>
      </c>
      <c r="T552" s="89" t="s">
        <v>43</v>
      </c>
      <c r="U552" s="89" t="s">
        <v>364</v>
      </c>
    </row>
    <row r="553" spans="1:21" s="54" customFormat="1">
      <c r="A553" s="2"/>
      <c r="B553" s="79" t="s">
        <v>1696</v>
      </c>
      <c r="C553" s="80" t="s">
        <v>838</v>
      </c>
      <c r="D553" s="80" t="s">
        <v>839</v>
      </c>
      <c r="E553" s="80">
        <v>4</v>
      </c>
      <c r="F553" s="80">
        <v>8</v>
      </c>
      <c r="G553" s="80" t="s">
        <v>2204</v>
      </c>
      <c r="H553" s="81" t="s">
        <v>281</v>
      </c>
      <c r="I553" s="82"/>
      <c r="J553" s="82"/>
      <c r="K553" s="82"/>
      <c r="L553" s="55">
        <v>284</v>
      </c>
      <c r="M553" s="86">
        <v>6</v>
      </c>
      <c r="N553" s="56">
        <f>IF('1'!$H$12="-",L553*1.05,IF('1'!$H$12="в кассу предприятия",L553*1.05,IF('1'!$H$12="ИП Водакова Т.Ю.",L553*1.075*1.05,"-")))</f>
        <v>298.2</v>
      </c>
      <c r="O553" s="56">
        <f>IF('1'!$H$12="-",L553,IF('1'!$H$12="в кассу предприятия",L553,IF('1'!$H$12="ИП Водакова Т.Ю.",L553*1.075,"-")))</f>
        <v>284</v>
      </c>
      <c r="P553" s="56">
        <v>0</v>
      </c>
      <c r="Q553" s="56">
        <v>0</v>
      </c>
      <c r="R553" s="52"/>
      <c r="S553" s="88" t="str">
        <f>IF('1'!$H$12="-","-      ₽",IF(R553&gt;=M553*20,O553*R553,(IF(R553&gt;=M553*10,O553*R553,IF(R553&gt;=M553*2,O553*R553,N553*R553)))))</f>
        <v>-      ₽</v>
      </c>
      <c r="T553" s="89"/>
      <c r="U553" s="89" t="s">
        <v>364</v>
      </c>
    </row>
    <row r="554" spans="1:21" s="54" customFormat="1">
      <c r="A554" s="2"/>
      <c r="B554" s="79" t="s">
        <v>1697</v>
      </c>
      <c r="C554" s="80" t="s">
        <v>838</v>
      </c>
      <c r="D554" s="80" t="s">
        <v>839</v>
      </c>
      <c r="E554" s="80">
        <v>4</v>
      </c>
      <c r="F554" s="80">
        <v>8</v>
      </c>
      <c r="G554" s="80" t="s">
        <v>2205</v>
      </c>
      <c r="H554" s="81" t="s">
        <v>281</v>
      </c>
      <c r="I554" s="82"/>
      <c r="J554" s="82"/>
      <c r="K554" s="82"/>
      <c r="L554" s="55">
        <v>284</v>
      </c>
      <c r="M554" s="86">
        <v>6</v>
      </c>
      <c r="N554" s="56">
        <f>IF('1'!$H$12="-",L554*1.05,IF('1'!$H$12="в кассу предприятия",L554*1.05,IF('1'!$H$12="ИП Водакова Т.Ю.",L554*1.075*1.05,"-")))</f>
        <v>298.2</v>
      </c>
      <c r="O554" s="56">
        <f>IF('1'!$H$12="-",L554,IF('1'!$H$12="в кассу предприятия",L554,IF('1'!$H$12="ИП Водакова Т.Ю.",L554*1.075,"-")))</f>
        <v>284</v>
      </c>
      <c r="P554" s="56">
        <v>0</v>
      </c>
      <c r="Q554" s="56">
        <v>0</v>
      </c>
      <c r="R554" s="52"/>
      <c r="S554" s="88" t="str">
        <f>IF('1'!$H$12="-","-      ₽",IF(R554&gt;=M554*20,O554*R554,(IF(R554&gt;=M554*10,O554*R554,IF(R554&gt;=M554*2,O554*R554,N554*R554)))))</f>
        <v>-      ₽</v>
      </c>
      <c r="T554" s="89"/>
      <c r="U554" s="89" t="s">
        <v>364</v>
      </c>
    </row>
    <row r="555" spans="1:21" s="54" customFormat="1">
      <c r="A555" s="2"/>
      <c r="B555" s="79" t="s">
        <v>847</v>
      </c>
      <c r="C555" s="80" t="s">
        <v>838</v>
      </c>
      <c r="D555" s="80" t="s">
        <v>839</v>
      </c>
      <c r="E555" s="80">
        <v>4</v>
      </c>
      <c r="F555" s="80">
        <v>8</v>
      </c>
      <c r="G555" s="80" t="s">
        <v>848</v>
      </c>
      <c r="H555" s="81" t="s">
        <v>281</v>
      </c>
      <c r="I555" s="82"/>
      <c r="J555" s="82"/>
      <c r="K555" s="82"/>
      <c r="L555" s="55">
        <v>158</v>
      </c>
      <c r="M555" s="86">
        <v>6</v>
      </c>
      <c r="N555" s="56">
        <f>IF('1'!$H$12="-",L555*1.05,IF('1'!$H$12="в кассу предприятия",L555*1.05,IF('1'!$H$12="ИП Водакова Т.Ю.",L555*1.075*1.05,"-")))</f>
        <v>165.9</v>
      </c>
      <c r="O555" s="56">
        <f>IF('1'!$H$12="-",L555,IF('1'!$H$12="в кассу предприятия",L555,IF('1'!$H$12="ИП Водакова Т.Ю.",L555*1.075,"-")))</f>
        <v>158</v>
      </c>
      <c r="P555" s="56">
        <f>IF('1'!$H$12="-",L555*0.97,IF('1'!$H$12="в кассу предприятия",L555*0.97,IF('1'!$H$12="ИП Водакова Т.Ю.",L555*1.075*0.97,"-")))</f>
        <v>153.26</v>
      </c>
      <c r="Q555" s="56">
        <v>0</v>
      </c>
      <c r="R555" s="52"/>
      <c r="S555" s="88" t="str">
        <f>IF('1'!$H$12="-","-      ₽",IF(R555&gt;=M555*20,Q555*R555,(IF(R555&gt;=M555*10,P555*R555,IF(R555&gt;=M555*2,O555*R555,N555*R555)))))</f>
        <v>-      ₽</v>
      </c>
      <c r="T555" s="89"/>
      <c r="U555" s="89" t="s">
        <v>2392</v>
      </c>
    </row>
    <row r="556" spans="1:21" s="54" customFormat="1">
      <c r="A556" s="2"/>
      <c r="B556" s="79" t="s">
        <v>1178</v>
      </c>
      <c r="C556" s="80" t="s">
        <v>838</v>
      </c>
      <c r="D556" s="80" t="s">
        <v>839</v>
      </c>
      <c r="E556" s="80">
        <v>4</v>
      </c>
      <c r="F556" s="80">
        <v>8</v>
      </c>
      <c r="G556" s="80" t="s">
        <v>1430</v>
      </c>
      <c r="H556" s="81" t="s">
        <v>281</v>
      </c>
      <c r="I556" s="82"/>
      <c r="J556" s="82"/>
      <c r="K556" s="82"/>
      <c r="L556" s="55">
        <v>264</v>
      </c>
      <c r="M556" s="86">
        <v>6</v>
      </c>
      <c r="N556" s="56">
        <f>IF('1'!$H$12="-",L556,IF('1'!$H$12="в кассу предприятия",L556,IF('1'!$H$12="ИП Водакова Т.Ю.",L556*1.075,"-")))</f>
        <v>264</v>
      </c>
      <c r="O556" s="56">
        <f>IF('1'!$H$12="-",L556,IF('1'!$H$12="в кассу предприятия",L556,IF('1'!$H$12="ИП Водакова Т.Ю.",L556*1.075,"-")))</f>
        <v>264</v>
      </c>
      <c r="P556" s="56">
        <v>0</v>
      </c>
      <c r="Q556" s="56">
        <v>0</v>
      </c>
      <c r="R556" s="52"/>
      <c r="S556" s="88" t="str">
        <f>IF('1'!$H$12="-","-      ₽",IF(R556&gt;=M556*20,O556*R556,(IF(R556&gt;=M556*10,O556*R556,IF(R556&gt;=M556*2,O556*R556,N556*R556)))))</f>
        <v>-      ₽</v>
      </c>
      <c r="T556" s="89" t="s">
        <v>2399</v>
      </c>
      <c r="U556" s="89" t="s">
        <v>364</v>
      </c>
    </row>
    <row r="557" spans="1:21" s="54" customFormat="1">
      <c r="A557" s="2"/>
      <c r="B557" s="79" t="s">
        <v>1179</v>
      </c>
      <c r="C557" s="80" t="s">
        <v>838</v>
      </c>
      <c r="D557" s="80" t="s">
        <v>839</v>
      </c>
      <c r="E557" s="80">
        <v>4</v>
      </c>
      <c r="F557" s="80">
        <v>8</v>
      </c>
      <c r="G557" s="80" t="s">
        <v>1431</v>
      </c>
      <c r="H557" s="81" t="s">
        <v>281</v>
      </c>
      <c r="I557" s="82"/>
      <c r="J557" s="82"/>
      <c r="K557" s="82"/>
      <c r="L557" s="55">
        <v>248</v>
      </c>
      <c r="M557" s="86">
        <v>6</v>
      </c>
      <c r="N557" s="56">
        <f>IF('1'!$H$12="-",L557*1.05,IF('1'!$H$12="в кассу предприятия",L557*1.05,IF('1'!$H$12="ИП Водакова Т.Ю.",L557*1.075*1.05,"-")))</f>
        <v>260.40000000000003</v>
      </c>
      <c r="O557" s="56">
        <f>IF('1'!$H$12="-",L557,IF('1'!$H$12="в кассу предприятия",L557,IF('1'!$H$12="ИП Водакова Т.Ю.",L557*1.075,"-")))</f>
        <v>248</v>
      </c>
      <c r="P557" s="56">
        <v>0</v>
      </c>
      <c r="Q557" s="56">
        <v>0</v>
      </c>
      <c r="R557" s="52"/>
      <c r="S557" s="88" t="str">
        <f>IF('1'!$H$12="-","-      ₽",IF(R557&gt;=M557*20,O557*R557,(IF(R557&gt;=M557*10,O557*R557,IF(R557&gt;=M557*2,O557*R557,N557*R557)))))</f>
        <v>-      ₽</v>
      </c>
      <c r="T557" s="89"/>
      <c r="U557" s="89" t="s">
        <v>364</v>
      </c>
    </row>
    <row r="558" spans="1:21" s="54" customFormat="1" hidden="1">
      <c r="A558" s="2"/>
      <c r="B558" s="97" t="s">
        <v>1698</v>
      </c>
      <c r="C558" s="98" t="s">
        <v>838</v>
      </c>
      <c r="D558" s="98" t="s">
        <v>839</v>
      </c>
      <c r="E558" s="80">
        <v>4</v>
      </c>
      <c r="F558" s="80">
        <v>11</v>
      </c>
      <c r="G558" s="98" t="s">
        <v>2206</v>
      </c>
      <c r="H558" s="99" t="s">
        <v>64</v>
      </c>
      <c r="I558" s="100"/>
      <c r="J558" s="100"/>
      <c r="K558" s="100"/>
      <c r="L558" s="55">
        <v>284</v>
      </c>
      <c r="M558" s="101">
        <v>6</v>
      </c>
      <c r="N558" s="102">
        <f>IF('1'!$H$12="-",L558*1.05,IF('1'!$H$12="в кассу предприятия",L558*1.05,IF('1'!$H$12="ИП Водакова Т.Ю.",L558*1.075*1.05,"-")))</f>
        <v>298.2</v>
      </c>
      <c r="O558" s="102">
        <f>IF('1'!$H$12="-",L558,IF('1'!$H$12="в кассу предприятия",L558,IF('1'!$H$12="ИП Водакова Т.Ю.",L558*1.075,"-")))</f>
        <v>284</v>
      </c>
      <c r="P558" s="102">
        <v>0</v>
      </c>
      <c r="Q558" s="102">
        <v>0</v>
      </c>
      <c r="R558" s="103"/>
      <c r="S558" s="104" t="str">
        <f>IF('1'!$H$12="-","-      ₽",IF(R558&gt;=M558*20,O558*R558,(IF(R558&gt;=M558*10,O558*R558,IF(R558&gt;=M558*2,O558*R558,N558*R558)))))</f>
        <v>-      ₽</v>
      </c>
      <c r="T558" s="89"/>
      <c r="U558" s="89" t="s">
        <v>364</v>
      </c>
    </row>
    <row r="559" spans="1:21" s="54" customFormat="1">
      <c r="A559" s="2"/>
      <c r="B559" s="79" t="s">
        <v>1699</v>
      </c>
      <c r="C559" s="80" t="s">
        <v>838</v>
      </c>
      <c r="D559" s="80" t="s">
        <v>839</v>
      </c>
      <c r="E559" s="80">
        <v>4</v>
      </c>
      <c r="F559" s="80">
        <v>11</v>
      </c>
      <c r="G559" s="80" t="s">
        <v>2207</v>
      </c>
      <c r="H559" s="81" t="s">
        <v>64</v>
      </c>
      <c r="I559" s="82"/>
      <c r="J559" s="82"/>
      <c r="K559" s="82"/>
      <c r="L559" s="55">
        <v>212</v>
      </c>
      <c r="M559" s="86">
        <v>6</v>
      </c>
      <c r="N559" s="56">
        <f>IF('1'!$H$12="-",L559*1.05,IF('1'!$H$12="в кассу предприятия",L559*1.05,IF('1'!$H$12="ИП Водакова Т.Ю.",L559*1.075*1.05,"-")))</f>
        <v>222.60000000000002</v>
      </c>
      <c r="O559" s="56">
        <f>IF('1'!$H$12="-",L559,IF('1'!$H$12="в кассу предприятия",L559,IF('1'!$H$12="ИП Водакова Т.Ю.",L559*1.075,"-")))</f>
        <v>212</v>
      </c>
      <c r="P559" s="56">
        <v>0</v>
      </c>
      <c r="Q559" s="56">
        <v>0</v>
      </c>
      <c r="R559" s="52"/>
      <c r="S559" s="88" t="str">
        <f>IF('1'!$H$12="-","-      ₽",IF(R559&gt;=M559*20,O559*R559,(IF(R559&gt;=M559*10,O559*R559,IF(R559&gt;=M559*2,O559*R559,N559*R559)))))</f>
        <v>-      ₽</v>
      </c>
      <c r="T559" s="89"/>
      <c r="U559" s="89" t="s">
        <v>364</v>
      </c>
    </row>
    <row r="560" spans="1:21" s="54" customFormat="1" hidden="1">
      <c r="A560" s="2"/>
      <c r="B560" s="97" t="s">
        <v>1700</v>
      </c>
      <c r="C560" s="98" t="s">
        <v>838</v>
      </c>
      <c r="D560" s="98" t="s">
        <v>839</v>
      </c>
      <c r="E560" s="80">
        <v>4</v>
      </c>
      <c r="F560" s="80">
        <v>11</v>
      </c>
      <c r="G560" s="98" t="s">
        <v>2208</v>
      </c>
      <c r="H560" s="99" t="s">
        <v>64</v>
      </c>
      <c r="I560" s="100"/>
      <c r="J560" s="100"/>
      <c r="K560" s="100"/>
      <c r="L560" s="55">
        <v>315</v>
      </c>
      <c r="M560" s="101">
        <v>6</v>
      </c>
      <c r="N560" s="102">
        <f>IF('1'!$H$12="-",L560,IF('1'!$H$12="в кассу предприятия",L560,IF('1'!$H$12="ИП Водакова Т.Ю.",L560*1.075,"-")))</f>
        <v>315</v>
      </c>
      <c r="O560" s="102">
        <f>IF('1'!$H$12="-",L560,IF('1'!$H$12="в кассу предприятия",L560,IF('1'!$H$12="ИП Водакова Т.Ю.",L560*1.075,"-")))</f>
        <v>315</v>
      </c>
      <c r="P560" s="102">
        <v>0</v>
      </c>
      <c r="Q560" s="102">
        <v>0</v>
      </c>
      <c r="R560" s="103"/>
      <c r="S560" s="104" t="str">
        <f>IF('1'!$H$12="-","-      ₽",IF(R560&gt;=M560*20,O560*R560,(IF(R560&gt;=M560*10,O560*R560,IF(R560&gt;=M560*2,O560*R560,N560*R560)))))</f>
        <v>-      ₽</v>
      </c>
      <c r="T560" s="89" t="s">
        <v>43</v>
      </c>
      <c r="U560" s="89" t="s">
        <v>364</v>
      </c>
    </row>
    <row r="561" spans="1:21" s="54" customFormat="1">
      <c r="A561" s="2"/>
      <c r="B561" s="79" t="s">
        <v>1180</v>
      </c>
      <c r="C561" s="80" t="s">
        <v>838</v>
      </c>
      <c r="D561" s="80" t="s">
        <v>839</v>
      </c>
      <c r="E561" s="80">
        <v>4</v>
      </c>
      <c r="F561" s="80">
        <v>11</v>
      </c>
      <c r="G561" s="80" t="s">
        <v>1432</v>
      </c>
      <c r="H561" s="81" t="s">
        <v>64</v>
      </c>
      <c r="I561" s="82"/>
      <c r="J561" s="82"/>
      <c r="K561" s="82"/>
      <c r="L561" s="55">
        <v>212</v>
      </c>
      <c r="M561" s="86">
        <v>6</v>
      </c>
      <c r="N561" s="56">
        <f>IF('1'!$H$12="-",L561*1.05,IF('1'!$H$12="в кассу предприятия",L561*1.05,IF('1'!$H$12="ИП Водакова Т.Ю.",L561*1.075*1.05,"-")))</f>
        <v>222.60000000000002</v>
      </c>
      <c r="O561" s="56">
        <f>IF('1'!$H$12="-",L561,IF('1'!$H$12="в кассу предприятия",L561,IF('1'!$H$12="ИП Водакова Т.Ю.",L561*1.075,"-")))</f>
        <v>212</v>
      </c>
      <c r="P561" s="56">
        <v>0</v>
      </c>
      <c r="Q561" s="56">
        <v>0</v>
      </c>
      <c r="R561" s="52"/>
      <c r="S561" s="88" t="str">
        <f>IF('1'!$H$12="-","-      ₽",IF(R561&gt;=M561*20,O561*R561,(IF(R561&gt;=M561*10,O561*R561,IF(R561&gt;=M561*2,O561*R561,N561*R561)))))</f>
        <v>-      ₽</v>
      </c>
      <c r="T561" s="89"/>
      <c r="U561" s="89" t="s">
        <v>364</v>
      </c>
    </row>
    <row r="562" spans="1:21" s="54" customFormat="1">
      <c r="A562" s="2"/>
      <c r="B562" s="79" t="s">
        <v>1181</v>
      </c>
      <c r="C562" s="80" t="s">
        <v>838</v>
      </c>
      <c r="D562" s="80" t="s">
        <v>839</v>
      </c>
      <c r="E562" s="80">
        <v>4</v>
      </c>
      <c r="F562" s="80">
        <v>8</v>
      </c>
      <c r="G562" s="80" t="s">
        <v>1433</v>
      </c>
      <c r="H562" s="81" t="s">
        <v>281</v>
      </c>
      <c r="I562" s="82"/>
      <c r="J562" s="82"/>
      <c r="K562" s="82"/>
      <c r="L562" s="55">
        <v>248</v>
      </c>
      <c r="M562" s="86">
        <v>6</v>
      </c>
      <c r="N562" s="56">
        <f>IF('1'!$H$12="-",L562*1.05,IF('1'!$H$12="в кассу предприятия",L562*1.05,IF('1'!$H$12="ИП Водакова Т.Ю.",L562*1.075*1.05,"-")))</f>
        <v>260.40000000000003</v>
      </c>
      <c r="O562" s="56">
        <f>IF('1'!$H$12="-",L562,IF('1'!$H$12="в кассу предприятия",L562,IF('1'!$H$12="ИП Водакова Т.Ю.",L562*1.075,"-")))</f>
        <v>248</v>
      </c>
      <c r="P562" s="56">
        <v>0</v>
      </c>
      <c r="Q562" s="56">
        <v>0</v>
      </c>
      <c r="R562" s="52"/>
      <c r="S562" s="88" t="str">
        <f>IF('1'!$H$12="-","-      ₽",IF(R562&gt;=M562*20,O562*R562,(IF(R562&gt;=M562*10,O562*R562,IF(R562&gt;=M562*2,O562*R562,N562*R562)))))</f>
        <v>-      ₽</v>
      </c>
      <c r="T562" s="89"/>
      <c r="U562" s="89" t="s">
        <v>364</v>
      </c>
    </row>
    <row r="563" spans="1:21" s="54" customFormat="1">
      <c r="A563" s="2"/>
      <c r="B563" s="79" t="s">
        <v>1182</v>
      </c>
      <c r="C563" s="80" t="s">
        <v>838</v>
      </c>
      <c r="D563" s="80" t="s">
        <v>839</v>
      </c>
      <c r="E563" s="80">
        <v>4</v>
      </c>
      <c r="F563" s="80">
        <v>8</v>
      </c>
      <c r="G563" s="80" t="s">
        <v>1434</v>
      </c>
      <c r="H563" s="81" t="s">
        <v>281</v>
      </c>
      <c r="I563" s="82"/>
      <c r="J563" s="82"/>
      <c r="K563" s="82"/>
      <c r="L563" s="55">
        <v>260</v>
      </c>
      <c r="M563" s="86">
        <v>6</v>
      </c>
      <c r="N563" s="56">
        <f>IF('1'!$H$12="-",L563*1.05,IF('1'!$H$12="в кассу предприятия",L563*1.05,IF('1'!$H$12="ИП Водакова Т.Ю.",L563*1.075*1.05,"-")))</f>
        <v>273</v>
      </c>
      <c r="O563" s="56">
        <f>IF('1'!$H$12="-",L563,IF('1'!$H$12="в кассу предприятия",L563,IF('1'!$H$12="ИП Водакова Т.Ю.",L563*1.075,"-")))</f>
        <v>260</v>
      </c>
      <c r="P563" s="56">
        <v>0</v>
      </c>
      <c r="Q563" s="56">
        <v>0</v>
      </c>
      <c r="R563" s="52"/>
      <c r="S563" s="88" t="str">
        <f>IF('1'!$H$12="-","-      ₽",IF(R563&gt;=M563*20,O563*R563,(IF(R563&gt;=M563*10,O563*R563,IF(R563&gt;=M563*2,O563*R563,N563*R563)))))</f>
        <v>-      ₽</v>
      </c>
      <c r="T563" s="89"/>
      <c r="U563" s="89" t="s">
        <v>364</v>
      </c>
    </row>
    <row r="564" spans="1:21" s="54" customFormat="1">
      <c r="A564" s="2"/>
      <c r="B564" s="79" t="s">
        <v>1183</v>
      </c>
      <c r="C564" s="80" t="s">
        <v>838</v>
      </c>
      <c r="D564" s="80" t="s">
        <v>839</v>
      </c>
      <c r="E564" s="80">
        <v>4</v>
      </c>
      <c r="F564" s="80">
        <v>8</v>
      </c>
      <c r="G564" s="80" t="s">
        <v>1435</v>
      </c>
      <c r="H564" s="81" t="s">
        <v>281</v>
      </c>
      <c r="I564" s="82"/>
      <c r="J564" s="82"/>
      <c r="K564" s="82"/>
      <c r="L564" s="55">
        <v>212</v>
      </c>
      <c r="M564" s="86">
        <v>6</v>
      </c>
      <c r="N564" s="56">
        <f>IF('1'!$H$12="-",L564*1.05,IF('1'!$H$12="в кассу предприятия",L564*1.05,IF('1'!$H$12="ИП Водакова Т.Ю.",L564*1.075*1.05,"-")))</f>
        <v>222.60000000000002</v>
      </c>
      <c r="O564" s="56">
        <f>IF('1'!$H$12="-",L564,IF('1'!$H$12="в кассу предприятия",L564,IF('1'!$H$12="ИП Водакова Т.Ю.",L564*1.075,"-")))</f>
        <v>212</v>
      </c>
      <c r="P564" s="56">
        <v>0</v>
      </c>
      <c r="Q564" s="56">
        <v>0</v>
      </c>
      <c r="R564" s="52"/>
      <c r="S564" s="88" t="str">
        <f>IF('1'!$H$12="-","-      ₽",IF(R564&gt;=M564*20,O564*R564,(IF(R564&gt;=M564*10,O564*R564,IF(R564&gt;=M564*2,O564*R564,N564*R564)))))</f>
        <v>-      ₽</v>
      </c>
      <c r="T564" s="89"/>
      <c r="U564" s="89" t="s">
        <v>364</v>
      </c>
    </row>
    <row r="565" spans="1:21" s="54" customFormat="1" hidden="1">
      <c r="A565" s="2"/>
      <c r="B565" s="97" t="s">
        <v>1701</v>
      </c>
      <c r="C565" s="98" t="s">
        <v>838</v>
      </c>
      <c r="D565" s="98" t="s">
        <v>839</v>
      </c>
      <c r="E565" s="80">
        <v>4</v>
      </c>
      <c r="F565" s="80">
        <v>11</v>
      </c>
      <c r="G565" s="98" t="s">
        <v>2209</v>
      </c>
      <c r="H565" s="99" t="s">
        <v>64</v>
      </c>
      <c r="I565" s="100"/>
      <c r="J565" s="100"/>
      <c r="K565" s="100"/>
      <c r="L565" s="55">
        <v>333</v>
      </c>
      <c r="M565" s="101">
        <v>6</v>
      </c>
      <c r="N565" s="102">
        <f>IF('1'!$H$12="-",L565,IF('1'!$H$12="в кассу предприятия",L565,IF('1'!$H$12="ИП Водакова Т.Ю.",L565*1.075,"-")))</f>
        <v>333</v>
      </c>
      <c r="O565" s="102">
        <f>IF('1'!$H$12="-",L565,IF('1'!$H$12="в кассу предприятия",L565,IF('1'!$H$12="ИП Водакова Т.Ю.",L565*1.075,"-")))</f>
        <v>333</v>
      </c>
      <c r="P565" s="102">
        <v>0</v>
      </c>
      <c r="Q565" s="102">
        <v>0</v>
      </c>
      <c r="R565" s="103"/>
      <c r="S565" s="104" t="str">
        <f>IF('1'!$H$12="-","-      ₽",IF(R565&gt;=M565*20,O565*R565,(IF(R565&gt;=M565*10,O565*R565,IF(R565&gt;=M565*2,O565*R565,N565*R565)))))</f>
        <v>-      ₽</v>
      </c>
      <c r="T565" s="89" t="s">
        <v>2399</v>
      </c>
      <c r="U565" s="89" t="s">
        <v>364</v>
      </c>
    </row>
    <row r="566" spans="1:21" s="54" customFormat="1">
      <c r="A566" s="2"/>
      <c r="B566" s="79" t="s">
        <v>1184</v>
      </c>
      <c r="C566" s="80" t="s">
        <v>838</v>
      </c>
      <c r="D566" s="80" t="s">
        <v>839</v>
      </c>
      <c r="E566" s="80">
        <v>4</v>
      </c>
      <c r="F566" s="80">
        <v>8</v>
      </c>
      <c r="G566" s="80" t="s">
        <v>1436</v>
      </c>
      <c r="H566" s="81" t="s">
        <v>281</v>
      </c>
      <c r="I566" s="82"/>
      <c r="J566" s="82"/>
      <c r="K566" s="82"/>
      <c r="L566" s="55">
        <v>311</v>
      </c>
      <c r="M566" s="86">
        <v>6</v>
      </c>
      <c r="N566" s="56">
        <f>IF('1'!$H$12="-",L566*1.05,IF('1'!$H$12="в кассу предприятия",L566*1.05,IF('1'!$H$12="ИП Водакова Т.Ю.",L566*1.075*1.05,"-")))</f>
        <v>326.55</v>
      </c>
      <c r="O566" s="56">
        <f>IF('1'!$H$12="-",L566,IF('1'!$H$12="в кассу предприятия",L566,IF('1'!$H$12="ИП Водакова Т.Ю.",L566*1.075,"-")))</f>
        <v>311</v>
      </c>
      <c r="P566" s="56">
        <v>0</v>
      </c>
      <c r="Q566" s="56">
        <v>0</v>
      </c>
      <c r="R566" s="52"/>
      <c r="S566" s="88" t="str">
        <f>IF('1'!$H$12="-","-      ₽",IF(R566&gt;=M566*20,O566*R566,(IF(R566&gt;=M566*10,O566*R566,IF(R566&gt;=M566*2,O566*R566,N566*R566)))))</f>
        <v>-      ₽</v>
      </c>
      <c r="T566" s="89"/>
      <c r="U566" s="89" t="s">
        <v>364</v>
      </c>
    </row>
    <row r="567" spans="1:21" s="54" customFormat="1" hidden="1">
      <c r="A567" s="2"/>
      <c r="B567" s="97" t="s">
        <v>1702</v>
      </c>
      <c r="C567" s="98" t="s">
        <v>838</v>
      </c>
      <c r="D567" s="98" t="s">
        <v>839</v>
      </c>
      <c r="E567" s="80">
        <v>4</v>
      </c>
      <c r="F567" s="80">
        <v>11</v>
      </c>
      <c r="G567" s="98" t="s">
        <v>2210</v>
      </c>
      <c r="H567" s="99" t="s">
        <v>64</v>
      </c>
      <c r="I567" s="100"/>
      <c r="J567" s="100"/>
      <c r="K567" s="100"/>
      <c r="L567" s="55">
        <v>409</v>
      </c>
      <c r="M567" s="101">
        <v>6</v>
      </c>
      <c r="N567" s="102">
        <f>IF('1'!$H$12="-",L567,IF('1'!$H$12="в кассу предприятия",L567,IF('1'!$H$12="ИП Водакова Т.Ю.",L567*1.075,"-")))</f>
        <v>409</v>
      </c>
      <c r="O567" s="102">
        <f>IF('1'!$H$12="-",L567,IF('1'!$H$12="в кассу предприятия",L567,IF('1'!$H$12="ИП Водакова Т.Ю.",L567*1.075,"-")))</f>
        <v>409</v>
      </c>
      <c r="P567" s="102">
        <v>0</v>
      </c>
      <c r="Q567" s="102">
        <v>0</v>
      </c>
      <c r="R567" s="103"/>
      <c r="S567" s="104" t="str">
        <f>IF('1'!$H$12="-","-      ₽",IF(R567&gt;=M567*20,O567*R567,(IF(R567&gt;=M567*10,O567*R567,IF(R567&gt;=M567*2,O567*R567,N567*R567)))))</f>
        <v>-      ₽</v>
      </c>
      <c r="T567" s="89" t="s">
        <v>43</v>
      </c>
      <c r="U567" s="89" t="s">
        <v>364</v>
      </c>
    </row>
    <row r="568" spans="1:21" s="54" customFormat="1">
      <c r="A568" s="2"/>
      <c r="B568" s="79" t="s">
        <v>1185</v>
      </c>
      <c r="C568" s="80" t="s">
        <v>838</v>
      </c>
      <c r="D568" s="80" t="s">
        <v>839</v>
      </c>
      <c r="E568" s="80">
        <v>4</v>
      </c>
      <c r="F568" s="80">
        <v>11</v>
      </c>
      <c r="G568" s="80" t="s">
        <v>1437</v>
      </c>
      <c r="H568" s="81" t="s">
        <v>64</v>
      </c>
      <c r="I568" s="82"/>
      <c r="J568" s="82"/>
      <c r="K568" s="82"/>
      <c r="L568" s="55">
        <v>248</v>
      </c>
      <c r="M568" s="86">
        <v>6</v>
      </c>
      <c r="N568" s="56">
        <f>IF('1'!$H$12="-",L568*1.05,IF('1'!$H$12="в кассу предприятия",L568*1.05,IF('1'!$H$12="ИП Водакова Т.Ю.",L568*1.075*1.05,"-")))</f>
        <v>260.40000000000003</v>
      </c>
      <c r="O568" s="56">
        <f>IF('1'!$H$12="-",L568,IF('1'!$H$12="в кассу предприятия",L568,IF('1'!$H$12="ИП Водакова Т.Ю.",L568*1.075,"-")))</f>
        <v>248</v>
      </c>
      <c r="P568" s="56">
        <v>0</v>
      </c>
      <c r="Q568" s="56">
        <v>0</v>
      </c>
      <c r="R568" s="52"/>
      <c r="S568" s="88" t="str">
        <f>IF('1'!$H$12="-","-      ₽",IF(R568&gt;=M568*20,O568*R568,(IF(R568&gt;=M568*10,O568*R568,IF(R568&gt;=M568*2,O568*R568,N568*R568)))))</f>
        <v>-      ₽</v>
      </c>
      <c r="T568" s="89"/>
      <c r="U568" s="89" t="s">
        <v>364</v>
      </c>
    </row>
    <row r="569" spans="1:21" s="54" customFormat="1">
      <c r="A569" s="2"/>
      <c r="B569" s="79" t="s">
        <v>1186</v>
      </c>
      <c r="C569" s="80" t="s">
        <v>838</v>
      </c>
      <c r="D569" s="80" t="s">
        <v>839</v>
      </c>
      <c r="E569" s="80">
        <v>4</v>
      </c>
      <c r="F569" s="80">
        <v>8</v>
      </c>
      <c r="G569" s="80" t="s">
        <v>1438</v>
      </c>
      <c r="H569" s="81" t="s">
        <v>281</v>
      </c>
      <c r="I569" s="82"/>
      <c r="J569" s="82"/>
      <c r="K569" s="82"/>
      <c r="L569" s="55">
        <v>311</v>
      </c>
      <c r="M569" s="86">
        <v>6</v>
      </c>
      <c r="N569" s="56">
        <f>IF('1'!$H$12="-",L569*1.05,IF('1'!$H$12="в кассу предприятия",L569*1.05,IF('1'!$H$12="ИП Водакова Т.Ю.",L569*1.075*1.05,"-")))</f>
        <v>326.55</v>
      </c>
      <c r="O569" s="56">
        <f>IF('1'!$H$12="-",L569,IF('1'!$H$12="в кассу предприятия",L569,IF('1'!$H$12="ИП Водакова Т.Ю.",L569*1.075,"-")))</f>
        <v>311</v>
      </c>
      <c r="P569" s="56">
        <v>0</v>
      </c>
      <c r="Q569" s="56">
        <v>0</v>
      </c>
      <c r="R569" s="52"/>
      <c r="S569" s="88" t="str">
        <f>IF('1'!$H$12="-","-      ₽",IF(R569&gt;=M569*20,O569*R569,(IF(R569&gt;=M569*10,O569*R569,IF(R569&gt;=M569*2,O569*R569,N569*R569)))))</f>
        <v>-      ₽</v>
      </c>
      <c r="T569" s="89"/>
      <c r="U569" s="89" t="s">
        <v>364</v>
      </c>
    </row>
    <row r="570" spans="1:21" s="54" customFormat="1">
      <c r="A570" s="2"/>
      <c r="B570" s="79" t="s">
        <v>1187</v>
      </c>
      <c r="C570" s="80" t="s">
        <v>838</v>
      </c>
      <c r="D570" s="80" t="s">
        <v>839</v>
      </c>
      <c r="E570" s="80">
        <v>4</v>
      </c>
      <c r="F570" s="80">
        <v>11</v>
      </c>
      <c r="G570" s="80" t="s">
        <v>1439</v>
      </c>
      <c r="H570" s="81" t="s">
        <v>64</v>
      </c>
      <c r="I570" s="82"/>
      <c r="J570" s="82"/>
      <c r="K570" s="82"/>
      <c r="L570" s="55">
        <v>212</v>
      </c>
      <c r="M570" s="86">
        <v>6</v>
      </c>
      <c r="N570" s="56">
        <f>IF('1'!$H$12="-",L570*1.05,IF('1'!$H$12="в кассу предприятия",L570*1.05,IF('1'!$H$12="ИП Водакова Т.Ю.",L570*1.075*1.05,"-")))</f>
        <v>222.60000000000002</v>
      </c>
      <c r="O570" s="56">
        <f>IF('1'!$H$12="-",L570,IF('1'!$H$12="в кассу предприятия",L570,IF('1'!$H$12="ИП Водакова Т.Ю.",L570*1.075,"-")))</f>
        <v>212</v>
      </c>
      <c r="P570" s="56">
        <v>0</v>
      </c>
      <c r="Q570" s="56">
        <v>0</v>
      </c>
      <c r="R570" s="52"/>
      <c r="S570" s="88" t="str">
        <f>IF('1'!$H$12="-","-      ₽",IF(R570&gt;=M570*20,O570*R570,(IF(R570&gt;=M570*10,O570*R570,IF(R570&gt;=M570*2,O570*R570,N570*R570)))))</f>
        <v>-      ₽</v>
      </c>
      <c r="T570" s="89"/>
      <c r="U570" s="89" t="s">
        <v>364</v>
      </c>
    </row>
    <row r="571" spans="1:21" s="54" customFormat="1">
      <c r="A571" s="2"/>
      <c r="B571" s="79" t="s">
        <v>1188</v>
      </c>
      <c r="C571" s="80" t="s">
        <v>838</v>
      </c>
      <c r="D571" s="80" t="s">
        <v>839</v>
      </c>
      <c r="E571" s="80">
        <v>4</v>
      </c>
      <c r="F571" s="80">
        <v>8</v>
      </c>
      <c r="G571" s="80" t="s">
        <v>1440</v>
      </c>
      <c r="H571" s="81" t="s">
        <v>281</v>
      </c>
      <c r="I571" s="82"/>
      <c r="J571" s="82"/>
      <c r="K571" s="82"/>
      <c r="L571" s="55">
        <v>248</v>
      </c>
      <c r="M571" s="86">
        <v>6</v>
      </c>
      <c r="N571" s="56">
        <f>IF('1'!$H$12="-",L571*1.05,IF('1'!$H$12="в кассу предприятия",L571*1.05,IF('1'!$H$12="ИП Водакова Т.Ю.",L571*1.075*1.05,"-")))</f>
        <v>260.40000000000003</v>
      </c>
      <c r="O571" s="56">
        <f>IF('1'!$H$12="-",L571,IF('1'!$H$12="в кассу предприятия",L571,IF('1'!$H$12="ИП Водакова Т.Ю.",L571*1.075,"-")))</f>
        <v>248</v>
      </c>
      <c r="P571" s="56">
        <v>0</v>
      </c>
      <c r="Q571" s="56">
        <v>0</v>
      </c>
      <c r="R571" s="52"/>
      <c r="S571" s="88" t="str">
        <f>IF('1'!$H$12="-","-      ₽",IF(R571&gt;=M571*20,O571*R571,(IF(R571&gt;=M571*10,O571*R571,IF(R571&gt;=M571*2,O571*R571,N571*R571)))))</f>
        <v>-      ₽</v>
      </c>
      <c r="T571" s="89"/>
      <c r="U571" s="89" t="s">
        <v>364</v>
      </c>
    </row>
    <row r="572" spans="1:21" s="54" customFormat="1">
      <c r="A572" s="2"/>
      <c r="B572" s="79" t="s">
        <v>1189</v>
      </c>
      <c r="C572" s="80" t="s">
        <v>838</v>
      </c>
      <c r="D572" s="80" t="s">
        <v>839</v>
      </c>
      <c r="E572" s="80">
        <v>4</v>
      </c>
      <c r="F572" s="80">
        <v>8</v>
      </c>
      <c r="G572" s="80" t="s">
        <v>1441</v>
      </c>
      <c r="H572" s="81" t="s">
        <v>281</v>
      </c>
      <c r="I572" s="82"/>
      <c r="J572" s="82"/>
      <c r="K572" s="82"/>
      <c r="L572" s="55">
        <v>248</v>
      </c>
      <c r="M572" s="86">
        <v>6</v>
      </c>
      <c r="N572" s="56">
        <f>IF('1'!$H$12="-",L572*1.05,IF('1'!$H$12="в кассу предприятия",L572*1.05,IF('1'!$H$12="ИП Водакова Т.Ю.",L572*1.075*1.05,"-")))</f>
        <v>260.40000000000003</v>
      </c>
      <c r="O572" s="56">
        <f>IF('1'!$H$12="-",L572,IF('1'!$H$12="в кассу предприятия",L572,IF('1'!$H$12="ИП Водакова Т.Ю.",L572*1.075,"-")))</f>
        <v>248</v>
      </c>
      <c r="P572" s="56">
        <v>0</v>
      </c>
      <c r="Q572" s="56">
        <v>0</v>
      </c>
      <c r="R572" s="52"/>
      <c r="S572" s="88" t="str">
        <f>IF('1'!$H$12="-","-      ₽",IF(R572&gt;=M572*20,O572*R572,(IF(R572&gt;=M572*10,O572*R572,IF(R572&gt;=M572*2,O572*R572,N572*R572)))))</f>
        <v>-      ₽</v>
      </c>
      <c r="T572" s="89"/>
      <c r="U572" s="89" t="s">
        <v>364</v>
      </c>
    </row>
    <row r="573" spans="1:21" s="54" customFormat="1">
      <c r="A573" s="2"/>
      <c r="B573" s="79" t="s">
        <v>1703</v>
      </c>
      <c r="C573" s="80" t="s">
        <v>838</v>
      </c>
      <c r="D573" s="80" t="s">
        <v>839</v>
      </c>
      <c r="E573" s="80">
        <v>4</v>
      </c>
      <c r="F573" s="80">
        <v>11</v>
      </c>
      <c r="G573" s="80" t="s">
        <v>2211</v>
      </c>
      <c r="H573" s="81" t="s">
        <v>64</v>
      </c>
      <c r="I573" s="82"/>
      <c r="J573" s="82"/>
      <c r="K573" s="82"/>
      <c r="L573" s="55">
        <v>330</v>
      </c>
      <c r="M573" s="86">
        <v>6</v>
      </c>
      <c r="N573" s="56">
        <f>IF('1'!$H$12="-",L573,IF('1'!$H$12="в кассу предприятия",L573,IF('1'!$H$12="ИП Водакова Т.Ю.",L573*1.075,"-")))</f>
        <v>330</v>
      </c>
      <c r="O573" s="56">
        <f>IF('1'!$H$12="-",L573,IF('1'!$H$12="в кассу предприятия",L573,IF('1'!$H$12="ИП Водакова Т.Ю.",L573*1.075,"-")))</f>
        <v>330</v>
      </c>
      <c r="P573" s="56">
        <v>0</v>
      </c>
      <c r="Q573" s="56">
        <v>0</v>
      </c>
      <c r="R573" s="52"/>
      <c r="S573" s="88" t="str">
        <f>IF('1'!$H$12="-","-      ₽",IF(R573&gt;=M573*20,O573*R573,(IF(R573&gt;=M573*10,O573*R573,IF(R573&gt;=M573*2,O573*R573,N573*R573)))))</f>
        <v>-      ₽</v>
      </c>
      <c r="T573" s="89" t="s">
        <v>2399</v>
      </c>
      <c r="U573" s="89" t="s">
        <v>364</v>
      </c>
    </row>
    <row r="574" spans="1:21" s="54" customFormat="1">
      <c r="A574" s="2"/>
      <c r="B574" s="79" t="s">
        <v>1190</v>
      </c>
      <c r="C574" s="80" t="s">
        <v>838</v>
      </c>
      <c r="D574" s="80" t="s">
        <v>839</v>
      </c>
      <c r="E574" s="80">
        <v>4</v>
      </c>
      <c r="F574" s="80">
        <v>8</v>
      </c>
      <c r="G574" s="80" t="s">
        <v>1442</v>
      </c>
      <c r="H574" s="81" t="s">
        <v>281</v>
      </c>
      <c r="I574" s="82"/>
      <c r="J574" s="82"/>
      <c r="K574" s="82"/>
      <c r="L574" s="55">
        <v>311</v>
      </c>
      <c r="M574" s="86">
        <v>6</v>
      </c>
      <c r="N574" s="56">
        <f>IF('1'!$H$12="-",L574*1.05,IF('1'!$H$12="в кассу предприятия",L574*1.05,IF('1'!$H$12="ИП Водакова Т.Ю.",L574*1.075*1.05,"-")))</f>
        <v>326.55</v>
      </c>
      <c r="O574" s="56">
        <f>IF('1'!$H$12="-",L574,IF('1'!$H$12="в кассу предприятия",L574,IF('1'!$H$12="ИП Водакова Т.Ю.",L574*1.075,"-")))</f>
        <v>311</v>
      </c>
      <c r="P574" s="56">
        <v>0</v>
      </c>
      <c r="Q574" s="56">
        <v>0</v>
      </c>
      <c r="R574" s="52"/>
      <c r="S574" s="88" t="str">
        <f>IF('1'!$H$12="-","-      ₽",IF(R574&gt;=M574*20,O574*R574,(IF(R574&gt;=M574*10,O574*R574,IF(R574&gt;=M574*2,O574*R574,N574*R574)))))</f>
        <v>-      ₽</v>
      </c>
      <c r="T574" s="89"/>
      <c r="U574" s="89" t="s">
        <v>364</v>
      </c>
    </row>
    <row r="575" spans="1:21" s="54" customFormat="1">
      <c r="A575" s="2"/>
      <c r="B575" s="79" t="s">
        <v>1191</v>
      </c>
      <c r="C575" s="80" t="s">
        <v>838</v>
      </c>
      <c r="D575" s="80" t="s">
        <v>839</v>
      </c>
      <c r="E575" s="80">
        <v>4</v>
      </c>
      <c r="F575" s="80">
        <v>8</v>
      </c>
      <c r="G575" s="80" t="s">
        <v>1443</v>
      </c>
      <c r="H575" s="81" t="s">
        <v>281</v>
      </c>
      <c r="I575" s="82"/>
      <c r="J575" s="82"/>
      <c r="K575" s="82"/>
      <c r="L575" s="55">
        <v>311</v>
      </c>
      <c r="M575" s="86">
        <v>6</v>
      </c>
      <c r="N575" s="56">
        <f>IF('1'!$H$12="-",L575*1.05,IF('1'!$H$12="в кассу предприятия",L575*1.05,IF('1'!$H$12="ИП Водакова Т.Ю.",L575*1.075*1.05,"-")))</f>
        <v>326.55</v>
      </c>
      <c r="O575" s="56">
        <f>IF('1'!$H$12="-",L575,IF('1'!$H$12="в кассу предприятия",L575,IF('1'!$H$12="ИП Водакова Т.Ю.",L575*1.075,"-")))</f>
        <v>311</v>
      </c>
      <c r="P575" s="56">
        <v>0</v>
      </c>
      <c r="Q575" s="56">
        <v>0</v>
      </c>
      <c r="R575" s="52"/>
      <c r="S575" s="88" t="str">
        <f>IF('1'!$H$12="-","-      ₽",IF(R575&gt;=M575*20,O575*R575,(IF(R575&gt;=M575*10,O575*R575,IF(R575&gt;=M575*2,O575*R575,N575*R575)))))</f>
        <v>-      ₽</v>
      </c>
      <c r="T575" s="89"/>
      <c r="U575" s="89" t="s">
        <v>364</v>
      </c>
    </row>
    <row r="576" spans="1:21" s="54" customFormat="1">
      <c r="A576" s="2"/>
      <c r="B576" s="79" t="s">
        <v>849</v>
      </c>
      <c r="C576" s="80" t="s">
        <v>838</v>
      </c>
      <c r="D576" s="80" t="s">
        <v>839</v>
      </c>
      <c r="E576" s="80">
        <v>4</v>
      </c>
      <c r="F576" s="80">
        <v>8</v>
      </c>
      <c r="G576" s="80" t="s">
        <v>850</v>
      </c>
      <c r="H576" s="81" t="s">
        <v>281</v>
      </c>
      <c r="I576" s="82"/>
      <c r="J576" s="82"/>
      <c r="K576" s="82"/>
      <c r="L576" s="55">
        <v>212</v>
      </c>
      <c r="M576" s="86">
        <v>6</v>
      </c>
      <c r="N576" s="56">
        <f>IF('1'!$H$12="-",L576*1.05,IF('1'!$H$12="в кассу предприятия",L576*1.05,IF('1'!$H$12="ИП Водакова Т.Ю.",L576*1.075*1.05,"-")))</f>
        <v>222.60000000000002</v>
      </c>
      <c r="O576" s="56">
        <f>IF('1'!$H$12="-",L576,IF('1'!$H$12="в кассу предприятия",L576,IF('1'!$H$12="ИП Водакова Т.Ю.",L576*1.075,"-")))</f>
        <v>212</v>
      </c>
      <c r="P576" s="56">
        <v>0</v>
      </c>
      <c r="Q576" s="56">
        <v>0</v>
      </c>
      <c r="R576" s="52"/>
      <c r="S576" s="88" t="str">
        <f>IF('1'!$H$12="-","-      ₽",IF(R576&gt;=M576*20,O576*R576,(IF(R576&gt;=M576*10,O576*R576,IF(R576&gt;=M576*2,O576*R576,N576*R576)))))</f>
        <v>-      ₽</v>
      </c>
      <c r="T576" s="89"/>
      <c r="U576" s="89" t="s">
        <v>364</v>
      </c>
    </row>
    <row r="577" spans="1:21" s="54" customFormat="1">
      <c r="A577" s="2"/>
      <c r="B577" s="79" t="s">
        <v>1704</v>
      </c>
      <c r="C577" s="80" t="s">
        <v>838</v>
      </c>
      <c r="D577" s="80" t="s">
        <v>839</v>
      </c>
      <c r="E577" s="80">
        <v>4</v>
      </c>
      <c r="F577" s="80">
        <v>8</v>
      </c>
      <c r="G577" s="80" t="s">
        <v>2212</v>
      </c>
      <c r="H577" s="81" t="s">
        <v>281</v>
      </c>
      <c r="I577" s="82"/>
      <c r="J577" s="82"/>
      <c r="K577" s="82"/>
      <c r="L577" s="55">
        <v>311</v>
      </c>
      <c r="M577" s="86">
        <v>6</v>
      </c>
      <c r="N577" s="56">
        <f>IF('1'!$H$12="-",L577*1.05,IF('1'!$H$12="в кассу предприятия",L577*1.05,IF('1'!$H$12="ИП Водакова Т.Ю.",L577*1.075*1.05,"-")))</f>
        <v>326.55</v>
      </c>
      <c r="O577" s="56">
        <f>IF('1'!$H$12="-",L577,IF('1'!$H$12="в кассу предприятия",L577,IF('1'!$H$12="ИП Водакова Т.Ю.",L577*1.075,"-")))</f>
        <v>311</v>
      </c>
      <c r="P577" s="56">
        <v>0</v>
      </c>
      <c r="Q577" s="56">
        <v>0</v>
      </c>
      <c r="R577" s="52"/>
      <c r="S577" s="88" t="str">
        <f>IF('1'!$H$12="-","-      ₽",IF(R577&gt;=M577*20,O577*R577,(IF(R577&gt;=M577*10,O577*R577,IF(R577&gt;=M577*2,O577*R577,N577*R577)))))</f>
        <v>-      ₽</v>
      </c>
      <c r="T577" s="89"/>
      <c r="U577" s="89" t="s">
        <v>364</v>
      </c>
    </row>
    <row r="578" spans="1:21" s="54" customFormat="1">
      <c r="A578" s="2"/>
      <c r="B578" s="79" t="s">
        <v>1192</v>
      </c>
      <c r="C578" s="80" t="s">
        <v>838</v>
      </c>
      <c r="D578" s="80" t="s">
        <v>839</v>
      </c>
      <c r="E578" s="80">
        <v>4</v>
      </c>
      <c r="F578" s="80">
        <v>8</v>
      </c>
      <c r="G578" s="80" t="s">
        <v>1444</v>
      </c>
      <c r="H578" s="81" t="s">
        <v>281</v>
      </c>
      <c r="I578" s="82"/>
      <c r="J578" s="82"/>
      <c r="K578" s="82"/>
      <c r="L578" s="55">
        <v>248</v>
      </c>
      <c r="M578" s="86">
        <v>6</v>
      </c>
      <c r="N578" s="56">
        <f>IF('1'!$H$12="-",L578*1.05,IF('1'!$H$12="в кассу предприятия",L578*1.05,IF('1'!$H$12="ИП Водакова Т.Ю.",L578*1.075*1.05,"-")))</f>
        <v>260.40000000000003</v>
      </c>
      <c r="O578" s="56">
        <f>IF('1'!$H$12="-",L578,IF('1'!$H$12="в кассу предприятия",L578,IF('1'!$H$12="ИП Водакова Т.Ю.",L578*1.075,"-")))</f>
        <v>248</v>
      </c>
      <c r="P578" s="56">
        <v>0</v>
      </c>
      <c r="Q578" s="56">
        <v>0</v>
      </c>
      <c r="R578" s="52"/>
      <c r="S578" s="88" t="str">
        <f>IF('1'!$H$12="-","-      ₽",IF(R578&gt;=M578*20,O578*R578,(IF(R578&gt;=M578*10,O578*R578,IF(R578&gt;=M578*2,O578*R578,N578*R578)))))</f>
        <v>-      ₽</v>
      </c>
      <c r="T578" s="89"/>
      <c r="U578" s="89" t="s">
        <v>364</v>
      </c>
    </row>
    <row r="579" spans="1:21" s="54" customFormat="1">
      <c r="A579" s="2"/>
      <c r="B579" s="79" t="s">
        <v>851</v>
      </c>
      <c r="C579" s="80" t="s">
        <v>838</v>
      </c>
      <c r="D579" s="80" t="s">
        <v>839</v>
      </c>
      <c r="E579" s="80">
        <v>4</v>
      </c>
      <c r="F579" s="80">
        <v>8</v>
      </c>
      <c r="G579" s="80" t="s">
        <v>852</v>
      </c>
      <c r="H579" s="81" t="s">
        <v>281</v>
      </c>
      <c r="I579" s="82"/>
      <c r="J579" s="82"/>
      <c r="K579" s="82"/>
      <c r="L579" s="55">
        <v>248</v>
      </c>
      <c r="M579" s="86">
        <v>6</v>
      </c>
      <c r="N579" s="56">
        <f>IF('1'!$H$12="-",L579*1.05,IF('1'!$H$12="в кассу предприятия",L579*1.05,IF('1'!$H$12="ИП Водакова Т.Ю.",L579*1.075*1.05,"-")))</f>
        <v>260.40000000000003</v>
      </c>
      <c r="O579" s="56">
        <f>IF('1'!$H$12="-",L579,IF('1'!$H$12="в кассу предприятия",L579,IF('1'!$H$12="ИП Водакова Т.Ю.",L579*1.075,"-")))</f>
        <v>248</v>
      </c>
      <c r="P579" s="56">
        <v>0</v>
      </c>
      <c r="Q579" s="56">
        <v>0</v>
      </c>
      <c r="R579" s="52"/>
      <c r="S579" s="88" t="str">
        <f>IF('1'!$H$12="-","-      ₽",IF(R579&gt;=M579*20,O579*R579,(IF(R579&gt;=M579*10,O579*R579,IF(R579&gt;=M579*2,O579*R579,N579*R579)))))</f>
        <v>-      ₽</v>
      </c>
      <c r="T579" s="89"/>
      <c r="U579" s="89" t="s">
        <v>364</v>
      </c>
    </row>
    <row r="580" spans="1:21" s="54" customFormat="1">
      <c r="A580" s="2"/>
      <c r="B580" s="79" t="s">
        <v>1193</v>
      </c>
      <c r="C580" s="80" t="s">
        <v>838</v>
      </c>
      <c r="D580" s="80" t="s">
        <v>839</v>
      </c>
      <c r="E580" s="80">
        <v>4</v>
      </c>
      <c r="F580" s="80">
        <v>8</v>
      </c>
      <c r="G580" s="80" t="s">
        <v>1445</v>
      </c>
      <c r="H580" s="81" t="s">
        <v>281</v>
      </c>
      <c r="I580" s="82"/>
      <c r="J580" s="82"/>
      <c r="K580" s="82"/>
      <c r="L580" s="55">
        <v>311</v>
      </c>
      <c r="M580" s="86">
        <v>6</v>
      </c>
      <c r="N580" s="56">
        <f>IF('1'!$H$12="-",L580*1.05,IF('1'!$H$12="в кассу предприятия",L580*1.05,IF('1'!$H$12="ИП Водакова Т.Ю.",L580*1.075*1.05,"-")))</f>
        <v>326.55</v>
      </c>
      <c r="O580" s="56">
        <f>IF('1'!$H$12="-",L580,IF('1'!$H$12="в кассу предприятия",L580,IF('1'!$H$12="ИП Водакова Т.Ю.",L580*1.075,"-")))</f>
        <v>311</v>
      </c>
      <c r="P580" s="56">
        <v>0</v>
      </c>
      <c r="Q580" s="56">
        <v>0</v>
      </c>
      <c r="R580" s="52"/>
      <c r="S580" s="88" t="str">
        <f>IF('1'!$H$12="-","-      ₽",IF(R580&gt;=M580*20,O580*R580,(IF(R580&gt;=M580*10,O580*R580,IF(R580&gt;=M580*2,O580*R580,N580*R580)))))</f>
        <v>-      ₽</v>
      </c>
      <c r="T580" s="89"/>
      <c r="U580" s="89" t="s">
        <v>364</v>
      </c>
    </row>
    <row r="581" spans="1:21" s="54" customFormat="1">
      <c r="A581" s="2"/>
      <c r="B581" s="79" t="s">
        <v>1194</v>
      </c>
      <c r="C581" s="80" t="s">
        <v>838</v>
      </c>
      <c r="D581" s="80" t="s">
        <v>839</v>
      </c>
      <c r="E581" s="80">
        <v>4</v>
      </c>
      <c r="F581" s="80">
        <v>8</v>
      </c>
      <c r="G581" s="80" t="s">
        <v>1446</v>
      </c>
      <c r="H581" s="81" t="s">
        <v>281</v>
      </c>
      <c r="I581" s="82"/>
      <c r="J581" s="82"/>
      <c r="K581" s="82"/>
      <c r="L581" s="55">
        <v>212</v>
      </c>
      <c r="M581" s="86">
        <v>6</v>
      </c>
      <c r="N581" s="56">
        <f>IF('1'!$H$12="-",L581*1.05,IF('1'!$H$12="в кассу предприятия",L581*1.05,IF('1'!$H$12="ИП Водакова Т.Ю.",L581*1.075*1.05,"-")))</f>
        <v>222.60000000000002</v>
      </c>
      <c r="O581" s="56">
        <f>IF('1'!$H$12="-",L581,IF('1'!$H$12="в кассу предприятия",L581,IF('1'!$H$12="ИП Водакова Т.Ю.",L581*1.075,"-")))</f>
        <v>212</v>
      </c>
      <c r="P581" s="56">
        <v>0</v>
      </c>
      <c r="Q581" s="56">
        <v>0</v>
      </c>
      <c r="R581" s="52"/>
      <c r="S581" s="88" t="str">
        <f>IF('1'!$H$12="-","-      ₽",IF(R581&gt;=M581*20,O581*R581,(IF(R581&gt;=M581*10,O581*R581,IF(R581&gt;=M581*2,O581*R581,N581*R581)))))</f>
        <v>-      ₽</v>
      </c>
      <c r="T581" s="89"/>
      <c r="U581" s="89" t="s">
        <v>364</v>
      </c>
    </row>
    <row r="582" spans="1:21" s="54" customFormat="1">
      <c r="A582" s="2"/>
      <c r="B582" s="79" t="s">
        <v>853</v>
      </c>
      <c r="C582" s="80" t="s">
        <v>838</v>
      </c>
      <c r="D582" s="80" t="s">
        <v>839</v>
      </c>
      <c r="E582" s="80">
        <v>4</v>
      </c>
      <c r="F582" s="80">
        <v>8</v>
      </c>
      <c r="G582" s="80" t="s">
        <v>854</v>
      </c>
      <c r="H582" s="81" t="s">
        <v>281</v>
      </c>
      <c r="I582" s="82"/>
      <c r="J582" s="82"/>
      <c r="K582" s="82"/>
      <c r="L582" s="55">
        <v>248</v>
      </c>
      <c r="M582" s="86">
        <v>6</v>
      </c>
      <c r="N582" s="56">
        <f>IF('1'!$H$12="-",L582*1.05,IF('1'!$H$12="в кассу предприятия",L582*1.05,IF('1'!$H$12="ИП Водакова Т.Ю.",L582*1.075*1.05,"-")))</f>
        <v>260.40000000000003</v>
      </c>
      <c r="O582" s="56">
        <f>IF('1'!$H$12="-",L582,IF('1'!$H$12="в кассу предприятия",L582,IF('1'!$H$12="ИП Водакова Т.Ю.",L582*1.075,"-")))</f>
        <v>248</v>
      </c>
      <c r="P582" s="56">
        <v>0</v>
      </c>
      <c r="Q582" s="56">
        <v>0</v>
      </c>
      <c r="R582" s="52"/>
      <c r="S582" s="88" t="str">
        <f>IF('1'!$H$12="-","-      ₽",IF(R582&gt;=M582*20,O582*R582,(IF(R582&gt;=M582*10,O582*R582,IF(R582&gt;=M582*2,O582*R582,N582*R582)))))</f>
        <v>-      ₽</v>
      </c>
      <c r="T582" s="89"/>
      <c r="U582" s="89" t="s">
        <v>364</v>
      </c>
    </row>
    <row r="583" spans="1:21" s="54" customFormat="1">
      <c r="A583" s="2"/>
      <c r="B583" s="79" t="s">
        <v>1195</v>
      </c>
      <c r="C583" s="80" t="s">
        <v>838</v>
      </c>
      <c r="D583" s="80" t="s">
        <v>839</v>
      </c>
      <c r="E583" s="80">
        <v>4</v>
      </c>
      <c r="F583" s="80">
        <v>11</v>
      </c>
      <c r="G583" s="80" t="s">
        <v>854</v>
      </c>
      <c r="H583" s="81" t="s">
        <v>64</v>
      </c>
      <c r="I583" s="82"/>
      <c r="J583" s="82"/>
      <c r="K583" s="82"/>
      <c r="L583" s="55">
        <v>248</v>
      </c>
      <c r="M583" s="86">
        <v>6</v>
      </c>
      <c r="N583" s="56">
        <f>IF('1'!$H$12="-",L583*1.05,IF('1'!$H$12="в кассу предприятия",L583*1.05,IF('1'!$H$12="ИП Водакова Т.Ю.",L583*1.075*1.05,"-")))</f>
        <v>260.40000000000003</v>
      </c>
      <c r="O583" s="56">
        <f>IF('1'!$H$12="-",L583,IF('1'!$H$12="в кассу предприятия",L583,IF('1'!$H$12="ИП Водакова Т.Ю.",L583*1.075,"-")))</f>
        <v>248</v>
      </c>
      <c r="P583" s="56">
        <v>0</v>
      </c>
      <c r="Q583" s="56">
        <v>0</v>
      </c>
      <c r="R583" s="52"/>
      <c r="S583" s="88" t="str">
        <f>IF('1'!$H$12="-","-      ₽",IF(R583&gt;=M583*20,O583*R583,(IF(R583&gt;=M583*10,O583*R583,IF(R583&gt;=M583*2,O583*R583,N583*R583)))))</f>
        <v>-      ₽</v>
      </c>
      <c r="T583" s="89"/>
      <c r="U583" s="89" t="s">
        <v>364</v>
      </c>
    </row>
    <row r="584" spans="1:21" s="54" customFormat="1">
      <c r="A584" s="2"/>
      <c r="B584" s="79" t="s">
        <v>1705</v>
      </c>
      <c r="C584" s="80" t="s">
        <v>838</v>
      </c>
      <c r="D584" s="80" t="s">
        <v>839</v>
      </c>
      <c r="E584" s="80">
        <v>4</v>
      </c>
      <c r="F584" s="80">
        <v>8</v>
      </c>
      <c r="G584" s="80" t="s">
        <v>2213</v>
      </c>
      <c r="H584" s="81" t="s">
        <v>281</v>
      </c>
      <c r="I584" s="82"/>
      <c r="J584" s="82"/>
      <c r="K584" s="82"/>
      <c r="L584" s="55">
        <v>212</v>
      </c>
      <c r="M584" s="86">
        <v>6</v>
      </c>
      <c r="N584" s="56">
        <f>IF('1'!$H$12="-",L584*1.05,IF('1'!$H$12="в кассу предприятия",L584*1.05,IF('1'!$H$12="ИП Водакова Т.Ю.",L584*1.075*1.05,"-")))</f>
        <v>222.60000000000002</v>
      </c>
      <c r="O584" s="56">
        <f>IF('1'!$H$12="-",L584,IF('1'!$H$12="в кассу предприятия",L584,IF('1'!$H$12="ИП Водакова Т.Ю.",L584*1.075,"-")))</f>
        <v>212</v>
      </c>
      <c r="P584" s="56">
        <v>0</v>
      </c>
      <c r="Q584" s="56">
        <v>0</v>
      </c>
      <c r="R584" s="52"/>
      <c r="S584" s="88" t="str">
        <f>IF('1'!$H$12="-","-      ₽",IF(R584&gt;=M584*20,O584*R584,(IF(R584&gt;=M584*10,O584*R584,IF(R584&gt;=M584*2,O584*R584,N584*R584)))))</f>
        <v>-      ₽</v>
      </c>
      <c r="T584" s="89"/>
      <c r="U584" s="89" t="s">
        <v>364</v>
      </c>
    </row>
    <row r="585" spans="1:21" s="54" customFormat="1">
      <c r="A585" s="2"/>
      <c r="B585" s="79" t="s">
        <v>1196</v>
      </c>
      <c r="C585" s="80" t="s">
        <v>838</v>
      </c>
      <c r="D585" s="80" t="s">
        <v>839</v>
      </c>
      <c r="E585" s="80">
        <v>4</v>
      </c>
      <c r="F585" s="80">
        <v>8</v>
      </c>
      <c r="G585" s="80" t="s">
        <v>1447</v>
      </c>
      <c r="H585" s="81" t="s">
        <v>281</v>
      </c>
      <c r="I585" s="82"/>
      <c r="J585" s="82"/>
      <c r="K585" s="82"/>
      <c r="L585" s="55">
        <v>249</v>
      </c>
      <c r="M585" s="86">
        <v>6</v>
      </c>
      <c r="N585" s="56">
        <f>IF('1'!$H$12="-",L585*1.05,IF('1'!$H$12="в кассу предприятия",L585*1.05,IF('1'!$H$12="ИП Водакова Т.Ю.",L585*1.075*1.05,"-")))</f>
        <v>261.45</v>
      </c>
      <c r="O585" s="56">
        <f>IF('1'!$H$12="-",L585,IF('1'!$H$12="в кассу предприятия",L585,IF('1'!$H$12="ИП Водакова Т.Ю.",L585*1.075,"-")))</f>
        <v>249</v>
      </c>
      <c r="P585" s="56">
        <v>0</v>
      </c>
      <c r="Q585" s="56">
        <v>0</v>
      </c>
      <c r="R585" s="52"/>
      <c r="S585" s="88" t="str">
        <f>IF('1'!$H$12="-","-      ₽",IF(R585&gt;=M585*20,O585*R585,(IF(R585&gt;=M585*10,O585*R585,IF(R585&gt;=M585*2,O585*R585,N585*R585)))))</f>
        <v>-      ₽</v>
      </c>
      <c r="T585" s="89"/>
      <c r="U585" s="89" t="s">
        <v>364</v>
      </c>
    </row>
    <row r="586" spans="1:21" s="54" customFormat="1">
      <c r="A586" s="2"/>
      <c r="B586" s="79" t="s">
        <v>1197</v>
      </c>
      <c r="C586" s="80" t="s">
        <v>838</v>
      </c>
      <c r="D586" s="80" t="s">
        <v>839</v>
      </c>
      <c r="E586" s="80">
        <v>4</v>
      </c>
      <c r="F586" s="80">
        <v>8</v>
      </c>
      <c r="G586" s="80" t="s">
        <v>1448</v>
      </c>
      <c r="H586" s="81" t="s">
        <v>281</v>
      </c>
      <c r="I586" s="82"/>
      <c r="J586" s="82"/>
      <c r="K586" s="82"/>
      <c r="L586" s="55">
        <v>311</v>
      </c>
      <c r="M586" s="86">
        <v>6</v>
      </c>
      <c r="N586" s="56">
        <f>IF('1'!$H$12="-",L586*1.05,IF('1'!$H$12="в кассу предприятия",L586*1.05,IF('1'!$H$12="ИП Водакова Т.Ю.",L586*1.075*1.05,"-")))</f>
        <v>326.55</v>
      </c>
      <c r="O586" s="56">
        <f>IF('1'!$H$12="-",L586,IF('1'!$H$12="в кассу предприятия",L586,IF('1'!$H$12="ИП Водакова Т.Ю.",L586*1.075,"-")))</f>
        <v>311</v>
      </c>
      <c r="P586" s="56">
        <v>0</v>
      </c>
      <c r="Q586" s="56">
        <v>0</v>
      </c>
      <c r="R586" s="52"/>
      <c r="S586" s="88" t="str">
        <f>IF('1'!$H$12="-","-      ₽",IF(R586&gt;=M586*20,O586*R586,(IF(R586&gt;=M586*10,O586*R586,IF(R586&gt;=M586*2,O586*R586,N586*R586)))))</f>
        <v>-      ₽</v>
      </c>
      <c r="T586" s="89"/>
      <c r="U586" s="89" t="s">
        <v>364</v>
      </c>
    </row>
    <row r="587" spans="1:21" s="54" customFormat="1">
      <c r="A587" s="2"/>
      <c r="B587" s="79" t="s">
        <v>855</v>
      </c>
      <c r="C587" s="80" t="s">
        <v>838</v>
      </c>
      <c r="D587" s="80" t="s">
        <v>839</v>
      </c>
      <c r="E587" s="80">
        <v>4</v>
      </c>
      <c r="F587" s="80">
        <v>8</v>
      </c>
      <c r="G587" s="80" t="s">
        <v>856</v>
      </c>
      <c r="H587" s="81" t="s">
        <v>281</v>
      </c>
      <c r="I587" s="82"/>
      <c r="J587" s="82"/>
      <c r="K587" s="82"/>
      <c r="L587" s="55">
        <v>248</v>
      </c>
      <c r="M587" s="86">
        <v>6</v>
      </c>
      <c r="N587" s="56">
        <f>IF('1'!$H$12="-",L587*1.05,IF('1'!$H$12="в кассу предприятия",L587*1.05,IF('1'!$H$12="ИП Водакова Т.Ю.",L587*1.075*1.05,"-")))</f>
        <v>260.40000000000003</v>
      </c>
      <c r="O587" s="56">
        <f>IF('1'!$H$12="-",L587,IF('1'!$H$12="в кассу предприятия",L587,IF('1'!$H$12="ИП Водакова Т.Ю.",L587*1.075,"-")))</f>
        <v>248</v>
      </c>
      <c r="P587" s="56">
        <v>0</v>
      </c>
      <c r="Q587" s="56">
        <v>0</v>
      </c>
      <c r="R587" s="52"/>
      <c r="S587" s="88" t="str">
        <f>IF('1'!$H$12="-","-      ₽",IF(R587&gt;=M587*20,O587*R587,(IF(R587&gt;=M587*10,O587*R587,IF(R587&gt;=M587*2,O587*R587,N587*R587)))))</f>
        <v>-      ₽</v>
      </c>
      <c r="T587" s="89"/>
      <c r="U587" s="89" t="s">
        <v>364</v>
      </c>
    </row>
    <row r="588" spans="1:21" s="54" customFormat="1">
      <c r="A588" s="2"/>
      <c r="B588" s="79" t="s">
        <v>1198</v>
      </c>
      <c r="C588" s="80" t="s">
        <v>838</v>
      </c>
      <c r="D588" s="80" t="s">
        <v>839</v>
      </c>
      <c r="E588" s="80">
        <v>4</v>
      </c>
      <c r="F588" s="80">
        <v>8</v>
      </c>
      <c r="G588" s="80" t="s">
        <v>1449</v>
      </c>
      <c r="H588" s="81" t="s">
        <v>281</v>
      </c>
      <c r="I588" s="82"/>
      <c r="J588" s="82"/>
      <c r="K588" s="82"/>
      <c r="L588" s="55">
        <v>311</v>
      </c>
      <c r="M588" s="86">
        <v>6</v>
      </c>
      <c r="N588" s="56">
        <f>IF('1'!$H$12="-",L588*1.05,IF('1'!$H$12="в кассу предприятия",L588*1.05,IF('1'!$H$12="ИП Водакова Т.Ю.",L588*1.075*1.05,"-")))</f>
        <v>326.55</v>
      </c>
      <c r="O588" s="56">
        <f>IF('1'!$H$12="-",L588,IF('1'!$H$12="в кассу предприятия",L588,IF('1'!$H$12="ИП Водакова Т.Ю.",L588*1.075,"-")))</f>
        <v>311</v>
      </c>
      <c r="P588" s="56">
        <v>0</v>
      </c>
      <c r="Q588" s="56">
        <v>0</v>
      </c>
      <c r="R588" s="52"/>
      <c r="S588" s="88" t="str">
        <f>IF('1'!$H$12="-","-      ₽",IF(R588&gt;=M588*20,O588*R588,(IF(R588&gt;=M588*10,O588*R588,IF(R588&gt;=M588*2,O588*R588,N588*R588)))))</f>
        <v>-      ₽</v>
      </c>
      <c r="T588" s="89"/>
      <c r="U588" s="89" t="s">
        <v>364</v>
      </c>
    </row>
    <row r="589" spans="1:21" s="54" customFormat="1" hidden="1">
      <c r="A589" s="2"/>
      <c r="B589" s="97" t="s">
        <v>1706</v>
      </c>
      <c r="C589" s="98" t="s">
        <v>838</v>
      </c>
      <c r="D589" s="98" t="s">
        <v>839</v>
      </c>
      <c r="E589" s="80">
        <v>4</v>
      </c>
      <c r="F589" s="80">
        <v>11</v>
      </c>
      <c r="G589" s="98" t="s">
        <v>2214</v>
      </c>
      <c r="H589" s="99" t="s">
        <v>64</v>
      </c>
      <c r="I589" s="100"/>
      <c r="J589" s="100"/>
      <c r="K589" s="100"/>
      <c r="L589" s="55">
        <v>284</v>
      </c>
      <c r="M589" s="101">
        <v>6</v>
      </c>
      <c r="N589" s="102">
        <f>IF('1'!$H$12="-",L589*1.05,IF('1'!$H$12="в кассу предприятия",L589*1.05,IF('1'!$H$12="ИП Водакова Т.Ю.",L589*1.075*1.05,"-")))</f>
        <v>298.2</v>
      </c>
      <c r="O589" s="102">
        <f>IF('1'!$H$12="-",L589,IF('1'!$H$12="в кассу предприятия",L589,IF('1'!$H$12="ИП Водакова Т.Ю.",L589*1.075,"-")))</f>
        <v>284</v>
      </c>
      <c r="P589" s="102">
        <v>0</v>
      </c>
      <c r="Q589" s="102">
        <v>0</v>
      </c>
      <c r="R589" s="103"/>
      <c r="S589" s="104" t="str">
        <f>IF('1'!$H$12="-","-      ₽",IF(R589&gt;=M589*20,O589*R589,(IF(R589&gt;=M589*10,O589*R589,IF(R589&gt;=M589*2,O589*R589,N589*R589)))))</f>
        <v>-      ₽</v>
      </c>
      <c r="T589" s="89"/>
      <c r="U589" s="89" t="s">
        <v>364</v>
      </c>
    </row>
    <row r="590" spans="1:21" s="54" customFormat="1">
      <c r="A590" s="2"/>
      <c r="B590" s="79" t="s">
        <v>1199</v>
      </c>
      <c r="C590" s="80" t="s">
        <v>838</v>
      </c>
      <c r="D590" s="80" t="s">
        <v>839</v>
      </c>
      <c r="E590" s="80">
        <v>4</v>
      </c>
      <c r="F590" s="80">
        <v>8</v>
      </c>
      <c r="G590" s="80" t="s">
        <v>1450</v>
      </c>
      <c r="H590" s="81" t="s">
        <v>281</v>
      </c>
      <c r="I590" s="82"/>
      <c r="J590" s="82"/>
      <c r="K590" s="82"/>
      <c r="L590" s="55">
        <v>311</v>
      </c>
      <c r="M590" s="86">
        <v>6</v>
      </c>
      <c r="N590" s="56">
        <f>IF('1'!$H$12="-",L590*1.05,IF('1'!$H$12="в кассу предприятия",L590*1.05,IF('1'!$H$12="ИП Водакова Т.Ю.",L590*1.075*1.05,"-")))</f>
        <v>326.55</v>
      </c>
      <c r="O590" s="56">
        <f>IF('1'!$H$12="-",L590,IF('1'!$H$12="в кассу предприятия",L590,IF('1'!$H$12="ИП Водакова Т.Ю.",L590*1.075,"-")))</f>
        <v>311</v>
      </c>
      <c r="P590" s="56">
        <v>0</v>
      </c>
      <c r="Q590" s="56">
        <v>0</v>
      </c>
      <c r="R590" s="52"/>
      <c r="S590" s="88" t="str">
        <f>IF('1'!$H$12="-","-      ₽",IF(R590&gt;=M590*20,O590*R590,(IF(R590&gt;=M590*10,O590*R590,IF(R590&gt;=M590*2,O590*R590,N590*R590)))))</f>
        <v>-      ₽</v>
      </c>
      <c r="T590" s="89"/>
      <c r="U590" s="89" t="s">
        <v>364</v>
      </c>
    </row>
    <row r="591" spans="1:21" s="54" customFormat="1">
      <c r="A591" s="2"/>
      <c r="B591" s="79" t="s">
        <v>857</v>
      </c>
      <c r="C591" s="80" t="s">
        <v>838</v>
      </c>
      <c r="D591" s="80" t="s">
        <v>839</v>
      </c>
      <c r="E591" s="80">
        <v>4</v>
      </c>
      <c r="F591" s="80">
        <v>8</v>
      </c>
      <c r="G591" s="80" t="s">
        <v>858</v>
      </c>
      <c r="H591" s="81" t="s">
        <v>281</v>
      </c>
      <c r="I591" s="82"/>
      <c r="J591" s="82"/>
      <c r="K591" s="82"/>
      <c r="L591" s="55">
        <v>212</v>
      </c>
      <c r="M591" s="86">
        <v>6</v>
      </c>
      <c r="N591" s="56">
        <f>IF('1'!$H$12="-",L591*1.05,IF('1'!$H$12="в кассу предприятия",L591*1.05,IF('1'!$H$12="ИП Водакова Т.Ю.",L591*1.075*1.05,"-")))</f>
        <v>222.60000000000002</v>
      </c>
      <c r="O591" s="56">
        <f>IF('1'!$H$12="-",L591,IF('1'!$H$12="в кассу предприятия",L591,IF('1'!$H$12="ИП Водакова Т.Ю.",L591*1.075,"-")))</f>
        <v>212</v>
      </c>
      <c r="P591" s="56">
        <v>0</v>
      </c>
      <c r="Q591" s="56">
        <v>0</v>
      </c>
      <c r="R591" s="52"/>
      <c r="S591" s="88" t="str">
        <f>IF('1'!$H$12="-","-      ₽",IF(R591&gt;=M591*20,O591*R591,(IF(R591&gt;=M591*10,O591*R591,IF(R591&gt;=M591*2,O591*R591,N591*R591)))))</f>
        <v>-      ₽</v>
      </c>
      <c r="T591" s="89"/>
      <c r="U591" s="89" t="s">
        <v>364</v>
      </c>
    </row>
    <row r="592" spans="1:21" s="54" customFormat="1">
      <c r="A592" s="2"/>
      <c r="B592" s="79" t="s">
        <v>1200</v>
      </c>
      <c r="C592" s="80" t="s">
        <v>838</v>
      </c>
      <c r="D592" s="80" t="s">
        <v>839</v>
      </c>
      <c r="E592" s="80">
        <v>4</v>
      </c>
      <c r="F592" s="80">
        <v>8</v>
      </c>
      <c r="G592" s="80" t="s">
        <v>1451</v>
      </c>
      <c r="H592" s="81" t="s">
        <v>281</v>
      </c>
      <c r="I592" s="82"/>
      <c r="J592" s="82"/>
      <c r="K592" s="82"/>
      <c r="L592" s="55">
        <v>311</v>
      </c>
      <c r="M592" s="86">
        <v>6</v>
      </c>
      <c r="N592" s="56">
        <f>IF('1'!$H$12="-",L592*1.05,IF('1'!$H$12="в кассу предприятия",L592*1.05,IF('1'!$H$12="ИП Водакова Т.Ю.",L592*1.075*1.05,"-")))</f>
        <v>326.55</v>
      </c>
      <c r="O592" s="56">
        <f>IF('1'!$H$12="-",L592,IF('1'!$H$12="в кассу предприятия",L592,IF('1'!$H$12="ИП Водакова Т.Ю.",L592*1.075,"-")))</f>
        <v>311</v>
      </c>
      <c r="P592" s="56">
        <v>0</v>
      </c>
      <c r="Q592" s="56">
        <v>0</v>
      </c>
      <c r="R592" s="52"/>
      <c r="S592" s="88" t="str">
        <f>IF('1'!$H$12="-","-      ₽",IF(R592&gt;=M592*20,O592*R592,(IF(R592&gt;=M592*10,O592*R592,IF(R592&gt;=M592*2,O592*R592,N592*R592)))))</f>
        <v>-      ₽</v>
      </c>
      <c r="T592" s="89"/>
      <c r="U592" s="89" t="s">
        <v>364</v>
      </c>
    </row>
    <row r="593" spans="1:21" s="54" customFormat="1">
      <c r="A593" s="2"/>
      <c r="B593" s="79" t="s">
        <v>1201</v>
      </c>
      <c r="C593" s="80" t="s">
        <v>838</v>
      </c>
      <c r="D593" s="80" t="s">
        <v>839</v>
      </c>
      <c r="E593" s="80">
        <v>4</v>
      </c>
      <c r="F593" s="80">
        <v>8</v>
      </c>
      <c r="G593" s="80" t="s">
        <v>1452</v>
      </c>
      <c r="H593" s="81" t="s">
        <v>281</v>
      </c>
      <c r="I593" s="82"/>
      <c r="J593" s="82"/>
      <c r="K593" s="82"/>
      <c r="L593" s="55">
        <v>373</v>
      </c>
      <c r="M593" s="86">
        <v>6</v>
      </c>
      <c r="N593" s="56">
        <f>IF('1'!$H$12="-",L593*1.05,IF('1'!$H$12="в кассу предприятия",L593*1.05,IF('1'!$H$12="ИП Водакова Т.Ю.",L593*1.075*1.05,"-")))</f>
        <v>391.65000000000003</v>
      </c>
      <c r="O593" s="56">
        <f>IF('1'!$H$12="-",L593,IF('1'!$H$12="в кассу предприятия",L593,IF('1'!$H$12="ИП Водакова Т.Ю.",L593*1.075,"-")))</f>
        <v>373</v>
      </c>
      <c r="P593" s="56">
        <v>0</v>
      </c>
      <c r="Q593" s="56">
        <v>0</v>
      </c>
      <c r="R593" s="52"/>
      <c r="S593" s="88" t="str">
        <f>IF('1'!$H$12="-","-      ₽",IF(R593&gt;=M593*20,O593*R593,(IF(R593&gt;=M593*10,O593*R593,IF(R593&gt;=M593*2,O593*R593,N593*R593)))))</f>
        <v>-      ₽</v>
      </c>
      <c r="T593" s="89"/>
      <c r="U593" s="89" t="s">
        <v>364</v>
      </c>
    </row>
    <row r="594" spans="1:21" s="54" customFormat="1">
      <c r="A594" s="2"/>
      <c r="B594" s="79" t="s">
        <v>1202</v>
      </c>
      <c r="C594" s="80" t="s">
        <v>838</v>
      </c>
      <c r="D594" s="80" t="s">
        <v>839</v>
      </c>
      <c r="E594" s="80">
        <v>4</v>
      </c>
      <c r="F594" s="80">
        <v>8</v>
      </c>
      <c r="G594" s="80" t="s">
        <v>1453</v>
      </c>
      <c r="H594" s="81" t="s">
        <v>281</v>
      </c>
      <c r="I594" s="82"/>
      <c r="J594" s="82"/>
      <c r="K594" s="82"/>
      <c r="L594" s="55">
        <v>248</v>
      </c>
      <c r="M594" s="86">
        <v>6</v>
      </c>
      <c r="N594" s="56">
        <f>IF('1'!$H$12="-",L594*1.05,IF('1'!$H$12="в кассу предприятия",L594*1.05,IF('1'!$H$12="ИП Водакова Т.Ю.",L594*1.075*1.05,"-")))</f>
        <v>260.40000000000003</v>
      </c>
      <c r="O594" s="56">
        <f>IF('1'!$H$12="-",L594,IF('1'!$H$12="в кассу предприятия",L594,IF('1'!$H$12="ИП Водакова Т.Ю.",L594*1.075,"-")))</f>
        <v>248</v>
      </c>
      <c r="P594" s="56">
        <v>0</v>
      </c>
      <c r="Q594" s="56">
        <v>0</v>
      </c>
      <c r="R594" s="52"/>
      <c r="S594" s="88" t="str">
        <f>IF('1'!$H$12="-","-      ₽",IF(R594&gt;=M594*20,O594*R594,(IF(R594&gt;=M594*10,O594*R594,IF(R594&gt;=M594*2,O594*R594,N594*R594)))))</f>
        <v>-      ₽</v>
      </c>
      <c r="T594" s="89"/>
      <c r="U594" s="89" t="s">
        <v>364</v>
      </c>
    </row>
    <row r="595" spans="1:21" s="54" customFormat="1">
      <c r="A595" s="2"/>
      <c r="B595" s="79" t="s">
        <v>1707</v>
      </c>
      <c r="C595" s="80" t="s">
        <v>838</v>
      </c>
      <c r="D595" s="80" t="s">
        <v>839</v>
      </c>
      <c r="E595" s="80">
        <v>4</v>
      </c>
      <c r="F595" s="80">
        <v>8</v>
      </c>
      <c r="G595" s="80" t="s">
        <v>2215</v>
      </c>
      <c r="H595" s="81" t="s">
        <v>281</v>
      </c>
      <c r="I595" s="82"/>
      <c r="J595" s="82"/>
      <c r="K595" s="82"/>
      <c r="L595" s="55">
        <v>373</v>
      </c>
      <c r="M595" s="86">
        <v>6</v>
      </c>
      <c r="N595" s="56">
        <f>IF('1'!$H$12="-",L595*1.05,IF('1'!$H$12="в кассу предприятия",L595*1.05,IF('1'!$H$12="ИП Водакова Т.Ю.",L595*1.075*1.05,"-")))</f>
        <v>391.65000000000003</v>
      </c>
      <c r="O595" s="56">
        <f>IF('1'!$H$12="-",L595,IF('1'!$H$12="в кассу предприятия",L595,IF('1'!$H$12="ИП Водакова Т.Ю.",L595*1.075,"-")))</f>
        <v>373</v>
      </c>
      <c r="P595" s="56">
        <v>0</v>
      </c>
      <c r="Q595" s="56">
        <v>0</v>
      </c>
      <c r="R595" s="52"/>
      <c r="S595" s="88" t="str">
        <f>IF('1'!$H$12="-","-      ₽",IF(R595&gt;=M595*20,O595*R595,(IF(R595&gt;=M595*10,O595*R595,IF(R595&gt;=M595*2,O595*R595,N595*R595)))))</f>
        <v>-      ₽</v>
      </c>
      <c r="T595" s="89"/>
      <c r="U595" s="89" t="s">
        <v>364</v>
      </c>
    </row>
    <row r="596" spans="1:21" s="54" customFormat="1">
      <c r="A596" s="2"/>
      <c r="B596" s="79" t="s">
        <v>1708</v>
      </c>
      <c r="C596" s="80" t="s">
        <v>838</v>
      </c>
      <c r="D596" s="80" t="s">
        <v>839</v>
      </c>
      <c r="E596" s="80">
        <v>4</v>
      </c>
      <c r="F596" s="80">
        <v>8</v>
      </c>
      <c r="G596" s="80" t="s">
        <v>2216</v>
      </c>
      <c r="H596" s="81" t="s">
        <v>281</v>
      </c>
      <c r="I596" s="82"/>
      <c r="J596" s="82"/>
      <c r="K596" s="82"/>
      <c r="L596" s="55">
        <v>311</v>
      </c>
      <c r="M596" s="86">
        <v>6</v>
      </c>
      <c r="N596" s="56">
        <f>IF('1'!$H$12="-",L596*1.05,IF('1'!$H$12="в кассу предприятия",L596*1.05,IF('1'!$H$12="ИП Водакова Т.Ю.",L596*1.075*1.05,"-")))</f>
        <v>326.55</v>
      </c>
      <c r="O596" s="56">
        <f>IF('1'!$H$12="-",L596,IF('1'!$H$12="в кассу предприятия",L596,IF('1'!$H$12="ИП Водакова Т.Ю.",L596*1.075,"-")))</f>
        <v>311</v>
      </c>
      <c r="P596" s="56">
        <v>0</v>
      </c>
      <c r="Q596" s="56">
        <v>0</v>
      </c>
      <c r="R596" s="52"/>
      <c r="S596" s="88" t="str">
        <f>IF('1'!$H$12="-","-      ₽",IF(R596&gt;=M596*20,O596*R596,(IF(R596&gt;=M596*10,O596*R596,IF(R596&gt;=M596*2,O596*R596,N596*R596)))))</f>
        <v>-      ₽</v>
      </c>
      <c r="T596" s="89"/>
      <c r="U596" s="89" t="s">
        <v>364</v>
      </c>
    </row>
    <row r="597" spans="1:21" s="54" customFormat="1">
      <c r="A597" s="2"/>
      <c r="B597" s="79" t="s">
        <v>859</v>
      </c>
      <c r="C597" s="80" t="s">
        <v>838</v>
      </c>
      <c r="D597" s="80" t="s">
        <v>839</v>
      </c>
      <c r="E597" s="80">
        <v>4</v>
      </c>
      <c r="F597" s="80">
        <v>8</v>
      </c>
      <c r="G597" s="80" t="s">
        <v>860</v>
      </c>
      <c r="H597" s="81" t="s">
        <v>281</v>
      </c>
      <c r="I597" s="82"/>
      <c r="J597" s="82"/>
      <c r="K597" s="82"/>
      <c r="L597" s="55">
        <v>311</v>
      </c>
      <c r="M597" s="86">
        <v>6</v>
      </c>
      <c r="N597" s="56">
        <f>IF('1'!$H$12="-",L597*1.05,IF('1'!$H$12="в кассу предприятия",L597*1.05,IF('1'!$H$12="ИП Водакова Т.Ю.",L597*1.075*1.05,"-")))</f>
        <v>326.55</v>
      </c>
      <c r="O597" s="56">
        <f>IF('1'!$H$12="-",L597,IF('1'!$H$12="в кассу предприятия",L597,IF('1'!$H$12="ИП Водакова Т.Ю.",L597*1.075,"-")))</f>
        <v>311</v>
      </c>
      <c r="P597" s="56">
        <v>0</v>
      </c>
      <c r="Q597" s="56">
        <v>0</v>
      </c>
      <c r="R597" s="52"/>
      <c r="S597" s="88" t="str">
        <f>IF('1'!$H$12="-","-      ₽",IF(R597&gt;=M597*20,O597*R597,(IF(R597&gt;=M597*10,O597*R597,IF(R597&gt;=M597*2,O597*R597,N597*R597)))))</f>
        <v>-      ₽</v>
      </c>
      <c r="T597" s="89"/>
      <c r="U597" s="89" t="s">
        <v>364</v>
      </c>
    </row>
    <row r="598" spans="1:21" s="54" customFormat="1">
      <c r="A598" s="2"/>
      <c r="B598" s="79" t="s">
        <v>1203</v>
      </c>
      <c r="C598" s="80" t="s">
        <v>838</v>
      </c>
      <c r="D598" s="80" t="s">
        <v>839</v>
      </c>
      <c r="E598" s="80">
        <v>4</v>
      </c>
      <c r="F598" s="80">
        <v>8</v>
      </c>
      <c r="G598" s="80" t="s">
        <v>1454</v>
      </c>
      <c r="H598" s="81" t="s">
        <v>281</v>
      </c>
      <c r="I598" s="82"/>
      <c r="J598" s="82"/>
      <c r="K598" s="82"/>
      <c r="L598" s="55">
        <v>311</v>
      </c>
      <c r="M598" s="86">
        <v>6</v>
      </c>
      <c r="N598" s="56">
        <f>IF('1'!$H$12="-",L598*1.05,IF('1'!$H$12="в кассу предприятия",L598*1.05,IF('1'!$H$12="ИП Водакова Т.Ю.",L598*1.075*1.05,"-")))</f>
        <v>326.55</v>
      </c>
      <c r="O598" s="56">
        <f>IF('1'!$H$12="-",L598,IF('1'!$H$12="в кассу предприятия",L598,IF('1'!$H$12="ИП Водакова Т.Ю.",L598*1.075,"-")))</f>
        <v>311</v>
      </c>
      <c r="P598" s="56">
        <v>0</v>
      </c>
      <c r="Q598" s="56">
        <v>0</v>
      </c>
      <c r="R598" s="52"/>
      <c r="S598" s="88" t="str">
        <f>IF('1'!$H$12="-","-      ₽",IF(R598&gt;=M598*20,O598*R598,(IF(R598&gt;=M598*10,O598*R598,IF(R598&gt;=M598*2,O598*R598,N598*R598)))))</f>
        <v>-      ₽</v>
      </c>
      <c r="T598" s="89"/>
      <c r="U598" s="89" t="s">
        <v>364</v>
      </c>
    </row>
    <row r="599" spans="1:21" s="54" customFormat="1">
      <c r="A599" s="2"/>
      <c r="B599" s="79" t="s">
        <v>861</v>
      </c>
      <c r="C599" s="80" t="s">
        <v>838</v>
      </c>
      <c r="D599" s="80" t="s">
        <v>839</v>
      </c>
      <c r="E599" s="80">
        <v>4</v>
      </c>
      <c r="F599" s="80">
        <v>8</v>
      </c>
      <c r="G599" s="80" t="s">
        <v>862</v>
      </c>
      <c r="H599" s="81" t="s">
        <v>281</v>
      </c>
      <c r="I599" s="82"/>
      <c r="J599" s="82"/>
      <c r="K599" s="82"/>
      <c r="L599" s="55">
        <v>212</v>
      </c>
      <c r="M599" s="86">
        <v>6</v>
      </c>
      <c r="N599" s="56">
        <f>IF('1'!$H$12="-",L599*1.05,IF('1'!$H$12="в кассу предприятия",L599*1.05,IF('1'!$H$12="ИП Водакова Т.Ю.",L599*1.075*1.05,"-")))</f>
        <v>222.60000000000002</v>
      </c>
      <c r="O599" s="56">
        <f>IF('1'!$H$12="-",L599,IF('1'!$H$12="в кассу предприятия",L599,IF('1'!$H$12="ИП Водакова Т.Ю.",L599*1.075,"-")))</f>
        <v>212</v>
      </c>
      <c r="P599" s="56">
        <v>0</v>
      </c>
      <c r="Q599" s="56">
        <v>0</v>
      </c>
      <c r="R599" s="52"/>
      <c r="S599" s="88" t="str">
        <f>IF('1'!$H$12="-","-      ₽",IF(R599&gt;=M599*20,O599*R599,(IF(R599&gt;=M599*10,O599*R599,IF(R599&gt;=M599*2,O599*R599,N599*R599)))))</f>
        <v>-      ₽</v>
      </c>
      <c r="T599" s="89"/>
      <c r="U599" s="89" t="s">
        <v>364</v>
      </c>
    </row>
    <row r="600" spans="1:21" s="54" customFormat="1">
      <c r="A600" s="2"/>
      <c r="B600" s="79" t="s">
        <v>1204</v>
      </c>
      <c r="C600" s="80" t="s">
        <v>838</v>
      </c>
      <c r="D600" s="80" t="s">
        <v>839</v>
      </c>
      <c r="E600" s="80">
        <v>4</v>
      </c>
      <c r="F600" s="80">
        <v>8</v>
      </c>
      <c r="G600" s="80" t="s">
        <v>1455</v>
      </c>
      <c r="H600" s="81" t="s">
        <v>281</v>
      </c>
      <c r="I600" s="82"/>
      <c r="J600" s="82"/>
      <c r="K600" s="82"/>
      <c r="L600" s="55">
        <v>311</v>
      </c>
      <c r="M600" s="86">
        <v>6</v>
      </c>
      <c r="N600" s="56">
        <f>IF('1'!$H$12="-",L600*1.05,IF('1'!$H$12="в кассу предприятия",L600*1.05,IF('1'!$H$12="ИП Водакова Т.Ю.",L600*1.075*1.05,"-")))</f>
        <v>326.55</v>
      </c>
      <c r="O600" s="56">
        <f>IF('1'!$H$12="-",L600,IF('1'!$H$12="в кассу предприятия",L600,IF('1'!$H$12="ИП Водакова Т.Ю.",L600*1.075,"-")))</f>
        <v>311</v>
      </c>
      <c r="P600" s="56">
        <v>0</v>
      </c>
      <c r="Q600" s="56">
        <v>0</v>
      </c>
      <c r="R600" s="52"/>
      <c r="S600" s="88" t="str">
        <f>IF('1'!$H$12="-","-      ₽",IF(R600&gt;=M600*20,O600*R600,(IF(R600&gt;=M600*10,O600*R600,IF(R600&gt;=M600*2,O600*R600,N600*R600)))))</f>
        <v>-      ₽</v>
      </c>
      <c r="T600" s="89"/>
      <c r="U600" s="89" t="s">
        <v>364</v>
      </c>
    </row>
    <row r="601" spans="1:21" s="54" customFormat="1">
      <c r="A601" s="2"/>
      <c r="B601" s="79" t="s">
        <v>863</v>
      </c>
      <c r="C601" s="80" t="s">
        <v>838</v>
      </c>
      <c r="D601" s="80" t="s">
        <v>839</v>
      </c>
      <c r="E601" s="80">
        <v>4</v>
      </c>
      <c r="F601" s="80">
        <v>8</v>
      </c>
      <c r="G601" s="80" t="s">
        <v>864</v>
      </c>
      <c r="H601" s="81" t="s">
        <v>281</v>
      </c>
      <c r="I601" s="82"/>
      <c r="J601" s="82"/>
      <c r="K601" s="82"/>
      <c r="L601" s="55">
        <v>266</v>
      </c>
      <c r="M601" s="86">
        <v>6</v>
      </c>
      <c r="N601" s="56">
        <f>IF('1'!$H$12="-",L601*1.05,IF('1'!$H$12="в кассу предприятия",L601*1.05,IF('1'!$H$12="ИП Водакова Т.Ю.",L601*1.075*1.05,"-")))</f>
        <v>279.3</v>
      </c>
      <c r="O601" s="56">
        <f>IF('1'!$H$12="-",L601,IF('1'!$H$12="в кассу предприятия",L601,IF('1'!$H$12="ИП Водакова Т.Ю.",L601*1.075,"-")))</f>
        <v>266</v>
      </c>
      <c r="P601" s="56">
        <v>0</v>
      </c>
      <c r="Q601" s="56">
        <v>0</v>
      </c>
      <c r="R601" s="52"/>
      <c r="S601" s="88" t="str">
        <f>IF('1'!$H$12="-","-      ₽",IF(R601&gt;=M601*20,O601*R601,(IF(R601&gt;=M601*10,O601*R601,IF(R601&gt;=M601*2,O601*R601,N601*R601)))))</f>
        <v>-      ₽</v>
      </c>
      <c r="T601" s="89"/>
      <c r="U601" s="89" t="s">
        <v>364</v>
      </c>
    </row>
    <row r="602" spans="1:21" s="54" customFormat="1">
      <c r="A602" s="2"/>
      <c r="B602" s="79" t="s">
        <v>1709</v>
      </c>
      <c r="C602" s="80" t="s">
        <v>838</v>
      </c>
      <c r="D602" s="80" t="s">
        <v>839</v>
      </c>
      <c r="E602" s="80">
        <v>4</v>
      </c>
      <c r="F602" s="80">
        <v>8</v>
      </c>
      <c r="G602" s="80" t="s">
        <v>2217</v>
      </c>
      <c r="H602" s="81" t="s">
        <v>281</v>
      </c>
      <c r="I602" s="82"/>
      <c r="J602" s="82"/>
      <c r="K602" s="82"/>
      <c r="L602" s="55">
        <v>373</v>
      </c>
      <c r="M602" s="86">
        <v>6</v>
      </c>
      <c r="N602" s="56">
        <f>IF('1'!$H$12="-",L602*1.05,IF('1'!$H$12="в кассу предприятия",L602*1.05,IF('1'!$H$12="ИП Водакова Т.Ю.",L602*1.075*1.05,"-")))</f>
        <v>391.65000000000003</v>
      </c>
      <c r="O602" s="56">
        <f>IF('1'!$H$12="-",L602,IF('1'!$H$12="в кассу предприятия",L602,IF('1'!$H$12="ИП Водакова Т.Ю.",L602*1.075,"-")))</f>
        <v>373</v>
      </c>
      <c r="P602" s="56">
        <v>0</v>
      </c>
      <c r="Q602" s="56">
        <v>0</v>
      </c>
      <c r="R602" s="52"/>
      <c r="S602" s="88" t="str">
        <f>IF('1'!$H$12="-","-      ₽",IF(R602&gt;=M602*20,O602*R602,(IF(R602&gt;=M602*10,O602*R602,IF(R602&gt;=M602*2,O602*R602,N602*R602)))))</f>
        <v>-      ₽</v>
      </c>
      <c r="T602" s="89"/>
      <c r="U602" s="89" t="s">
        <v>364</v>
      </c>
    </row>
    <row r="603" spans="1:21" s="54" customFormat="1">
      <c r="A603" s="2"/>
      <c r="B603" s="79" t="s">
        <v>1205</v>
      </c>
      <c r="C603" s="80" t="s">
        <v>838</v>
      </c>
      <c r="D603" s="80" t="s">
        <v>839</v>
      </c>
      <c r="E603" s="80">
        <v>4</v>
      </c>
      <c r="F603" s="80">
        <v>8</v>
      </c>
      <c r="G603" s="80" t="s">
        <v>1456</v>
      </c>
      <c r="H603" s="81" t="s">
        <v>281</v>
      </c>
      <c r="I603" s="82"/>
      <c r="J603" s="82"/>
      <c r="K603" s="82"/>
      <c r="L603" s="55">
        <v>212</v>
      </c>
      <c r="M603" s="86">
        <v>6</v>
      </c>
      <c r="N603" s="56">
        <f>IF('1'!$H$12="-",L603*1.05,IF('1'!$H$12="в кассу предприятия",L603*1.05,IF('1'!$H$12="ИП Водакова Т.Ю.",L603*1.075*1.05,"-")))</f>
        <v>222.60000000000002</v>
      </c>
      <c r="O603" s="56">
        <f>IF('1'!$H$12="-",L603,IF('1'!$H$12="в кассу предприятия",L603,IF('1'!$H$12="ИП Водакова Т.Ю.",L603*1.075,"-")))</f>
        <v>212</v>
      </c>
      <c r="P603" s="56">
        <v>0</v>
      </c>
      <c r="Q603" s="56">
        <v>0</v>
      </c>
      <c r="R603" s="52"/>
      <c r="S603" s="88" t="str">
        <f>IF('1'!$H$12="-","-      ₽",IF(R603&gt;=M603*20,O603*R603,(IF(R603&gt;=M603*10,O603*R603,IF(R603&gt;=M603*2,O603*R603,N603*R603)))))</f>
        <v>-      ₽</v>
      </c>
      <c r="T603" s="89"/>
      <c r="U603" s="89" t="s">
        <v>364</v>
      </c>
    </row>
    <row r="604" spans="1:21" s="54" customFormat="1">
      <c r="A604" s="2"/>
      <c r="B604" s="79" t="s">
        <v>865</v>
      </c>
      <c r="C604" s="80" t="s">
        <v>838</v>
      </c>
      <c r="D604" s="80" t="s">
        <v>839</v>
      </c>
      <c r="E604" s="80">
        <v>4</v>
      </c>
      <c r="F604" s="80">
        <v>8</v>
      </c>
      <c r="G604" s="80" t="s">
        <v>866</v>
      </c>
      <c r="H604" s="81" t="s">
        <v>281</v>
      </c>
      <c r="I604" s="82"/>
      <c r="J604" s="82"/>
      <c r="K604" s="82"/>
      <c r="L604" s="55">
        <v>212</v>
      </c>
      <c r="M604" s="86">
        <v>6</v>
      </c>
      <c r="N604" s="56">
        <f>IF('1'!$H$12="-",L604*1.05,IF('1'!$H$12="в кассу предприятия",L604*1.05,IF('1'!$H$12="ИП Водакова Т.Ю.",L604*1.075*1.05,"-")))</f>
        <v>222.60000000000002</v>
      </c>
      <c r="O604" s="56">
        <f>IF('1'!$H$12="-",L604,IF('1'!$H$12="в кассу предприятия",L604,IF('1'!$H$12="ИП Водакова Т.Ю.",L604*1.075,"-")))</f>
        <v>212</v>
      </c>
      <c r="P604" s="56">
        <v>0</v>
      </c>
      <c r="Q604" s="56">
        <v>0</v>
      </c>
      <c r="R604" s="52"/>
      <c r="S604" s="88" t="str">
        <f>IF('1'!$H$12="-","-      ₽",IF(R604&gt;=M604*20,O604*R604,(IF(R604&gt;=M604*10,O604*R604,IF(R604&gt;=M604*2,O604*R604,N604*R604)))))</f>
        <v>-      ₽</v>
      </c>
      <c r="T604" s="89"/>
      <c r="U604" s="89" t="s">
        <v>364</v>
      </c>
    </row>
    <row r="605" spans="1:21" s="54" customFormat="1">
      <c r="A605" s="2"/>
      <c r="B605" s="79" t="s">
        <v>1206</v>
      </c>
      <c r="C605" s="80" t="s">
        <v>838</v>
      </c>
      <c r="D605" s="80" t="s">
        <v>839</v>
      </c>
      <c r="E605" s="80">
        <v>4</v>
      </c>
      <c r="F605" s="80">
        <v>8</v>
      </c>
      <c r="G605" s="80" t="s">
        <v>1457</v>
      </c>
      <c r="H605" s="81" t="s">
        <v>281</v>
      </c>
      <c r="I605" s="82"/>
      <c r="J605" s="82"/>
      <c r="K605" s="82"/>
      <c r="L605" s="55">
        <v>261</v>
      </c>
      <c r="M605" s="86">
        <v>6</v>
      </c>
      <c r="N605" s="56">
        <f>IF('1'!$H$12="-",L605*1.05,IF('1'!$H$12="в кассу предприятия",L605*1.05,IF('1'!$H$12="ИП Водакова Т.Ю.",L605*1.075*1.05,"-")))</f>
        <v>274.05</v>
      </c>
      <c r="O605" s="56">
        <f>IF('1'!$H$12="-",L605,IF('1'!$H$12="в кассу предприятия",L605,IF('1'!$H$12="ИП Водакова Т.Ю.",L605*1.075,"-")))</f>
        <v>261</v>
      </c>
      <c r="P605" s="56">
        <v>0</v>
      </c>
      <c r="Q605" s="56">
        <v>0</v>
      </c>
      <c r="R605" s="52"/>
      <c r="S605" s="88" t="str">
        <f>IF('1'!$H$12="-","-      ₽",IF(R605&gt;=M605*20,O605*R605,(IF(R605&gt;=M605*10,O605*R605,IF(R605&gt;=M605*2,O605*R605,N605*R605)))))</f>
        <v>-      ₽</v>
      </c>
      <c r="T605" s="89"/>
      <c r="U605" s="89" t="s">
        <v>364</v>
      </c>
    </row>
    <row r="606" spans="1:21" s="54" customFormat="1">
      <c r="A606" s="2"/>
      <c r="B606" s="79" t="s">
        <v>1710</v>
      </c>
      <c r="C606" s="80" t="s">
        <v>838</v>
      </c>
      <c r="D606" s="80" t="s">
        <v>839</v>
      </c>
      <c r="E606" s="80">
        <v>4</v>
      </c>
      <c r="F606" s="80">
        <v>8</v>
      </c>
      <c r="G606" s="80" t="s">
        <v>2218</v>
      </c>
      <c r="H606" s="81" t="s">
        <v>281</v>
      </c>
      <c r="I606" s="82"/>
      <c r="J606" s="82"/>
      <c r="K606" s="82"/>
      <c r="L606" s="55">
        <v>323</v>
      </c>
      <c r="M606" s="86">
        <v>6</v>
      </c>
      <c r="N606" s="56">
        <f>IF('1'!$H$12="-",L606,IF('1'!$H$12="в кассу предприятия",L606,IF('1'!$H$12="ИП Водакова Т.Ю.",L606*1.075,"-")))</f>
        <v>323</v>
      </c>
      <c r="O606" s="56">
        <f>IF('1'!$H$12="-",L606,IF('1'!$H$12="в кассу предприятия",L606,IF('1'!$H$12="ИП Водакова Т.Ю.",L606*1.075,"-")))</f>
        <v>323</v>
      </c>
      <c r="P606" s="56">
        <v>0</v>
      </c>
      <c r="Q606" s="56">
        <v>0</v>
      </c>
      <c r="R606" s="52"/>
      <c r="S606" s="88" t="str">
        <f>IF('1'!$H$12="-","-      ₽",IF(R606&gt;=M606*20,O606*R606,(IF(R606&gt;=M606*10,O606*R606,IF(R606&gt;=M606*2,O606*R606,N606*R606)))))</f>
        <v>-      ₽</v>
      </c>
      <c r="T606" s="89" t="s">
        <v>2399</v>
      </c>
      <c r="U606" s="89" t="s">
        <v>364</v>
      </c>
    </row>
    <row r="607" spans="1:21" s="54" customFormat="1">
      <c r="A607" s="2"/>
      <c r="B607" s="79" t="s">
        <v>867</v>
      </c>
      <c r="C607" s="80" t="s">
        <v>838</v>
      </c>
      <c r="D607" s="80" t="s">
        <v>839</v>
      </c>
      <c r="E607" s="80">
        <v>4</v>
      </c>
      <c r="F607" s="80">
        <v>8</v>
      </c>
      <c r="G607" s="80" t="s">
        <v>868</v>
      </c>
      <c r="H607" s="81" t="s">
        <v>281</v>
      </c>
      <c r="I607" s="82"/>
      <c r="J607" s="82"/>
      <c r="K607" s="82"/>
      <c r="L607" s="55">
        <v>212</v>
      </c>
      <c r="M607" s="86">
        <v>6</v>
      </c>
      <c r="N607" s="56">
        <f>IF('1'!$H$12="-",L607*1.05,IF('1'!$H$12="в кассу предприятия",L607*1.05,IF('1'!$H$12="ИП Водакова Т.Ю.",L607*1.075*1.05,"-")))</f>
        <v>222.60000000000002</v>
      </c>
      <c r="O607" s="56">
        <f>IF('1'!$H$12="-",L607,IF('1'!$H$12="в кассу предприятия",L607,IF('1'!$H$12="ИП Водакова Т.Ю.",L607*1.075,"-")))</f>
        <v>212</v>
      </c>
      <c r="P607" s="56">
        <v>0</v>
      </c>
      <c r="Q607" s="56">
        <v>0</v>
      </c>
      <c r="R607" s="52"/>
      <c r="S607" s="88" t="str">
        <f>IF('1'!$H$12="-","-      ₽",IF(R607&gt;=M607*20,O607*R607,(IF(R607&gt;=M607*10,O607*R607,IF(R607&gt;=M607*2,O607*R607,N607*R607)))))</f>
        <v>-      ₽</v>
      </c>
      <c r="T607" s="89"/>
      <c r="U607" s="89" t="s">
        <v>364</v>
      </c>
    </row>
    <row r="608" spans="1:21" s="54" customFormat="1">
      <c r="A608" s="2"/>
      <c r="B608" s="79" t="s">
        <v>1207</v>
      </c>
      <c r="C608" s="80" t="s">
        <v>838</v>
      </c>
      <c r="D608" s="80" t="s">
        <v>839</v>
      </c>
      <c r="E608" s="80">
        <v>4</v>
      </c>
      <c r="F608" s="80">
        <v>8</v>
      </c>
      <c r="G608" s="80" t="s">
        <v>1458</v>
      </c>
      <c r="H608" s="81" t="s">
        <v>281</v>
      </c>
      <c r="I608" s="82"/>
      <c r="J608" s="82"/>
      <c r="K608" s="82"/>
      <c r="L608" s="55">
        <v>311</v>
      </c>
      <c r="M608" s="86">
        <v>6</v>
      </c>
      <c r="N608" s="56">
        <f>IF('1'!$H$12="-",L608*1.05,IF('1'!$H$12="в кассу предприятия",L608*1.05,IF('1'!$H$12="ИП Водакова Т.Ю.",L608*1.075*1.05,"-")))</f>
        <v>326.55</v>
      </c>
      <c r="O608" s="56">
        <f>IF('1'!$H$12="-",L608,IF('1'!$H$12="в кассу предприятия",L608,IF('1'!$H$12="ИП Водакова Т.Ю.",L608*1.075,"-")))</f>
        <v>311</v>
      </c>
      <c r="P608" s="56">
        <v>0</v>
      </c>
      <c r="Q608" s="56">
        <v>0</v>
      </c>
      <c r="R608" s="52"/>
      <c r="S608" s="88" t="str">
        <f>IF('1'!$H$12="-","-      ₽",IF(R608&gt;=M608*20,O608*R608,(IF(R608&gt;=M608*10,O608*R608,IF(R608&gt;=M608*2,O608*R608,N608*R608)))))</f>
        <v>-      ₽</v>
      </c>
      <c r="T608" s="89"/>
      <c r="U608" s="89" t="s">
        <v>364</v>
      </c>
    </row>
    <row r="609" spans="1:21" s="54" customFormat="1">
      <c r="A609" s="2"/>
      <c r="B609" s="79" t="s">
        <v>1208</v>
      </c>
      <c r="C609" s="80" t="s">
        <v>838</v>
      </c>
      <c r="D609" s="80" t="s">
        <v>839</v>
      </c>
      <c r="E609" s="80">
        <v>4</v>
      </c>
      <c r="F609" s="80">
        <v>8</v>
      </c>
      <c r="G609" s="80" t="s">
        <v>1459</v>
      </c>
      <c r="H609" s="81" t="s">
        <v>281</v>
      </c>
      <c r="I609" s="82"/>
      <c r="J609" s="82"/>
      <c r="K609" s="82"/>
      <c r="L609" s="55">
        <v>248</v>
      </c>
      <c r="M609" s="86">
        <v>6</v>
      </c>
      <c r="N609" s="56">
        <f>IF('1'!$H$12="-",L609*1.05,IF('1'!$H$12="в кассу предприятия",L609*1.05,IF('1'!$H$12="ИП Водакова Т.Ю.",L609*1.075*1.05,"-")))</f>
        <v>260.40000000000003</v>
      </c>
      <c r="O609" s="56">
        <f>IF('1'!$H$12="-",L609,IF('1'!$H$12="в кассу предприятия",L609,IF('1'!$H$12="ИП Водакова Т.Ю.",L609*1.075,"-")))</f>
        <v>248</v>
      </c>
      <c r="P609" s="56">
        <v>0</v>
      </c>
      <c r="Q609" s="56">
        <v>0</v>
      </c>
      <c r="R609" s="52"/>
      <c r="S609" s="88" t="str">
        <f>IF('1'!$H$12="-","-      ₽",IF(R609&gt;=M609*20,O609*R609,(IF(R609&gt;=M609*10,O609*R609,IF(R609&gt;=M609*2,O609*R609,N609*R609)))))</f>
        <v>-      ₽</v>
      </c>
      <c r="T609" s="89"/>
      <c r="U609" s="89" t="s">
        <v>364</v>
      </c>
    </row>
    <row r="610" spans="1:21" s="54" customFormat="1">
      <c r="A610" s="2"/>
      <c r="B610" s="79" t="s">
        <v>869</v>
      </c>
      <c r="C610" s="80" t="s">
        <v>838</v>
      </c>
      <c r="D610" s="80" t="s">
        <v>839</v>
      </c>
      <c r="E610" s="80">
        <v>4</v>
      </c>
      <c r="F610" s="80">
        <v>8</v>
      </c>
      <c r="G610" s="80" t="s">
        <v>870</v>
      </c>
      <c r="H610" s="81" t="s">
        <v>281</v>
      </c>
      <c r="I610" s="82"/>
      <c r="J610" s="82"/>
      <c r="K610" s="82"/>
      <c r="L610" s="55">
        <v>369</v>
      </c>
      <c r="M610" s="86">
        <v>6</v>
      </c>
      <c r="N610" s="56">
        <f>IF('1'!$H$12="-",L610*1.05,IF('1'!$H$12="в кассу предприятия",L610*1.05,IF('1'!$H$12="ИП Водакова Т.Ю.",L610*1.075*1.05,"-")))</f>
        <v>387.45</v>
      </c>
      <c r="O610" s="56">
        <f>IF('1'!$H$12="-",L610,IF('1'!$H$12="в кассу предприятия",L610,IF('1'!$H$12="ИП Водакова Т.Ю.",L610*1.075,"-")))</f>
        <v>369</v>
      </c>
      <c r="P610" s="56">
        <v>0</v>
      </c>
      <c r="Q610" s="56">
        <v>0</v>
      </c>
      <c r="R610" s="52"/>
      <c r="S610" s="88" t="str">
        <f>IF('1'!$H$12="-","-      ₽",IF(R610&gt;=M610*20,O610*R610,(IF(R610&gt;=M610*10,O610*R610,IF(R610&gt;=M610*2,O610*R610,N610*R610)))))</f>
        <v>-      ₽</v>
      </c>
      <c r="T610" s="89"/>
      <c r="U610" s="89" t="s">
        <v>364</v>
      </c>
    </row>
    <row r="611" spans="1:21" s="54" customFormat="1">
      <c r="A611" s="2"/>
      <c r="B611" s="79" t="s">
        <v>1209</v>
      </c>
      <c r="C611" s="80" t="s">
        <v>838</v>
      </c>
      <c r="D611" s="80" t="s">
        <v>839</v>
      </c>
      <c r="E611" s="80">
        <v>4</v>
      </c>
      <c r="F611" s="80">
        <v>8</v>
      </c>
      <c r="G611" s="80" t="s">
        <v>1460</v>
      </c>
      <c r="H611" s="81" t="s">
        <v>281</v>
      </c>
      <c r="I611" s="82"/>
      <c r="J611" s="82"/>
      <c r="K611" s="82"/>
      <c r="L611" s="55">
        <v>212</v>
      </c>
      <c r="M611" s="86">
        <v>6</v>
      </c>
      <c r="N611" s="56">
        <f>IF('1'!$H$12="-",L611*1.05,IF('1'!$H$12="в кассу предприятия",L611*1.05,IF('1'!$H$12="ИП Водакова Т.Ю.",L611*1.075*1.05,"-")))</f>
        <v>222.60000000000002</v>
      </c>
      <c r="O611" s="56">
        <f>IF('1'!$H$12="-",L611,IF('1'!$H$12="в кассу предприятия",L611,IF('1'!$H$12="ИП Водакова Т.Ю.",L611*1.075,"-")))</f>
        <v>212</v>
      </c>
      <c r="P611" s="56">
        <v>0</v>
      </c>
      <c r="Q611" s="56">
        <v>0</v>
      </c>
      <c r="R611" s="52"/>
      <c r="S611" s="88" t="str">
        <f>IF('1'!$H$12="-","-      ₽",IF(R611&gt;=M611*20,O611*R611,(IF(R611&gt;=M611*10,O611*R611,IF(R611&gt;=M611*2,O611*R611,N611*R611)))))</f>
        <v>-      ₽</v>
      </c>
      <c r="T611" s="89"/>
      <c r="U611" s="89" t="s">
        <v>364</v>
      </c>
    </row>
    <row r="612" spans="1:21" s="54" customFormat="1">
      <c r="A612" s="2"/>
      <c r="B612" s="79" t="s">
        <v>1210</v>
      </c>
      <c r="C612" s="80" t="s">
        <v>838</v>
      </c>
      <c r="D612" s="80" t="s">
        <v>839</v>
      </c>
      <c r="E612" s="80">
        <v>4</v>
      </c>
      <c r="F612" s="80">
        <v>8</v>
      </c>
      <c r="G612" s="80" t="s">
        <v>1461</v>
      </c>
      <c r="H612" s="81" t="s">
        <v>281</v>
      </c>
      <c r="I612" s="82"/>
      <c r="J612" s="82"/>
      <c r="K612" s="82"/>
      <c r="L612" s="55">
        <v>311</v>
      </c>
      <c r="M612" s="86">
        <v>6</v>
      </c>
      <c r="N612" s="56">
        <f>IF('1'!$H$12="-",L612*1.05,IF('1'!$H$12="в кассу предприятия",L612*1.05,IF('1'!$H$12="ИП Водакова Т.Ю.",L612*1.075*1.05,"-")))</f>
        <v>326.55</v>
      </c>
      <c r="O612" s="56">
        <f>IF('1'!$H$12="-",L612,IF('1'!$H$12="в кассу предприятия",L612,IF('1'!$H$12="ИП Водакова Т.Ю.",L612*1.075,"-")))</f>
        <v>311</v>
      </c>
      <c r="P612" s="56">
        <v>0</v>
      </c>
      <c r="Q612" s="56">
        <v>0</v>
      </c>
      <c r="R612" s="52"/>
      <c r="S612" s="88" t="str">
        <f>IF('1'!$H$12="-","-      ₽",IF(R612&gt;=M612*20,O612*R612,(IF(R612&gt;=M612*10,O612*R612,IF(R612&gt;=M612*2,O612*R612,N612*R612)))))</f>
        <v>-      ₽</v>
      </c>
      <c r="T612" s="89"/>
      <c r="U612" s="89" t="s">
        <v>364</v>
      </c>
    </row>
    <row r="613" spans="1:21" s="54" customFormat="1">
      <c r="A613" s="2"/>
      <c r="B613" s="79" t="s">
        <v>1211</v>
      </c>
      <c r="C613" s="80" t="s">
        <v>838</v>
      </c>
      <c r="D613" s="80" t="s">
        <v>839</v>
      </c>
      <c r="E613" s="80">
        <v>4</v>
      </c>
      <c r="F613" s="80">
        <v>8</v>
      </c>
      <c r="G613" s="80" t="s">
        <v>1462</v>
      </c>
      <c r="H613" s="81" t="s">
        <v>281</v>
      </c>
      <c r="I613" s="82"/>
      <c r="J613" s="82"/>
      <c r="K613" s="82"/>
      <c r="L613" s="55">
        <v>248</v>
      </c>
      <c r="M613" s="86">
        <v>6</v>
      </c>
      <c r="N613" s="56">
        <f>IF('1'!$H$12="-",L613*1.05,IF('1'!$H$12="в кассу предприятия",L613*1.05,IF('1'!$H$12="ИП Водакова Т.Ю.",L613*1.075*1.05,"-")))</f>
        <v>260.40000000000003</v>
      </c>
      <c r="O613" s="56">
        <f>IF('1'!$H$12="-",L613,IF('1'!$H$12="в кассу предприятия",L613,IF('1'!$H$12="ИП Водакова Т.Ю.",L613*1.075,"-")))</f>
        <v>248</v>
      </c>
      <c r="P613" s="56">
        <v>0</v>
      </c>
      <c r="Q613" s="56">
        <v>0</v>
      </c>
      <c r="R613" s="52"/>
      <c r="S613" s="88" t="str">
        <f>IF('1'!$H$12="-","-      ₽",IF(R613&gt;=M613*20,O613*R613,(IF(R613&gt;=M613*10,O613*R613,IF(R613&gt;=M613*2,O613*R613,N613*R613)))))</f>
        <v>-      ₽</v>
      </c>
      <c r="T613" s="89"/>
      <c r="U613" s="89" t="s">
        <v>364</v>
      </c>
    </row>
    <row r="614" spans="1:21" s="54" customFormat="1">
      <c r="A614" s="2"/>
      <c r="B614" s="79" t="s">
        <v>1711</v>
      </c>
      <c r="C614" s="80" t="s">
        <v>838</v>
      </c>
      <c r="D614" s="80" t="s">
        <v>839</v>
      </c>
      <c r="E614" s="80">
        <v>4</v>
      </c>
      <c r="F614" s="80">
        <v>8</v>
      </c>
      <c r="G614" s="80" t="s">
        <v>2219</v>
      </c>
      <c r="H614" s="81" t="s">
        <v>281</v>
      </c>
      <c r="I614" s="82"/>
      <c r="J614" s="82"/>
      <c r="K614" s="82"/>
      <c r="L614" s="55">
        <v>248</v>
      </c>
      <c r="M614" s="86">
        <v>6</v>
      </c>
      <c r="N614" s="56">
        <f>IF('1'!$H$12="-",L614*1.05,IF('1'!$H$12="в кассу предприятия",L614*1.05,IF('1'!$H$12="ИП Водакова Т.Ю.",L614*1.075*1.05,"-")))</f>
        <v>260.40000000000003</v>
      </c>
      <c r="O614" s="56">
        <f>IF('1'!$H$12="-",L614,IF('1'!$H$12="в кассу предприятия",L614,IF('1'!$H$12="ИП Водакова Т.Ю.",L614*1.075,"-")))</f>
        <v>248</v>
      </c>
      <c r="P614" s="56">
        <v>0</v>
      </c>
      <c r="Q614" s="56">
        <v>0</v>
      </c>
      <c r="R614" s="52"/>
      <c r="S614" s="88" t="str">
        <f>IF('1'!$H$12="-","-      ₽",IF(R614&gt;=M614*20,O614*R614,(IF(R614&gt;=M614*10,O614*R614,IF(R614&gt;=M614*2,O614*R614,N614*R614)))))</f>
        <v>-      ₽</v>
      </c>
      <c r="T614" s="89"/>
      <c r="U614" s="89" t="s">
        <v>364</v>
      </c>
    </row>
    <row r="615" spans="1:21" s="54" customFormat="1">
      <c r="A615" s="2"/>
      <c r="B615" s="79" t="s">
        <v>871</v>
      </c>
      <c r="C615" s="80" t="s">
        <v>838</v>
      </c>
      <c r="D615" s="80" t="s">
        <v>839</v>
      </c>
      <c r="E615" s="80">
        <v>4</v>
      </c>
      <c r="F615" s="80">
        <v>8</v>
      </c>
      <c r="G615" s="80" t="s">
        <v>872</v>
      </c>
      <c r="H615" s="81" t="s">
        <v>281</v>
      </c>
      <c r="I615" s="82"/>
      <c r="J615" s="82"/>
      <c r="K615" s="82"/>
      <c r="L615" s="55">
        <v>212</v>
      </c>
      <c r="M615" s="86">
        <v>6</v>
      </c>
      <c r="N615" s="56">
        <f>IF('1'!$H$12="-",L615*1.05,IF('1'!$H$12="в кассу предприятия",L615*1.05,IF('1'!$H$12="ИП Водакова Т.Ю.",L615*1.075*1.05,"-")))</f>
        <v>222.60000000000002</v>
      </c>
      <c r="O615" s="56">
        <f>IF('1'!$H$12="-",L615,IF('1'!$H$12="в кассу предприятия",L615,IF('1'!$H$12="ИП Водакова Т.Ю.",L615*1.075,"-")))</f>
        <v>212</v>
      </c>
      <c r="P615" s="56">
        <v>0</v>
      </c>
      <c r="Q615" s="56">
        <v>0</v>
      </c>
      <c r="R615" s="52"/>
      <c r="S615" s="88" t="str">
        <f>IF('1'!$H$12="-","-      ₽",IF(R615&gt;=M615*20,O615*R615,(IF(R615&gt;=M615*10,O615*R615,IF(R615&gt;=M615*2,O615*R615,N615*R615)))))</f>
        <v>-      ₽</v>
      </c>
      <c r="T615" s="89"/>
      <c r="U615" s="89" t="s">
        <v>364</v>
      </c>
    </row>
    <row r="616" spans="1:21" s="54" customFormat="1">
      <c r="A616" s="2"/>
      <c r="B616" s="79" t="s">
        <v>1712</v>
      </c>
      <c r="C616" s="80" t="s">
        <v>838</v>
      </c>
      <c r="D616" s="80" t="s">
        <v>839</v>
      </c>
      <c r="E616" s="80">
        <v>4</v>
      </c>
      <c r="F616" s="80">
        <v>11</v>
      </c>
      <c r="G616" s="80" t="s">
        <v>2220</v>
      </c>
      <c r="H616" s="81" t="s">
        <v>64</v>
      </c>
      <c r="I616" s="82"/>
      <c r="J616" s="82"/>
      <c r="K616" s="82"/>
      <c r="L616" s="55">
        <v>212</v>
      </c>
      <c r="M616" s="86">
        <v>6</v>
      </c>
      <c r="N616" s="56">
        <f>IF('1'!$H$12="-",L616*1.05,IF('1'!$H$12="в кассу предприятия",L616*1.05,IF('1'!$H$12="ИП Водакова Т.Ю.",L616*1.075*1.05,"-")))</f>
        <v>222.60000000000002</v>
      </c>
      <c r="O616" s="56">
        <f>IF('1'!$H$12="-",L616,IF('1'!$H$12="в кассу предприятия",L616,IF('1'!$H$12="ИП Водакова Т.Ю.",L616*1.075,"-")))</f>
        <v>212</v>
      </c>
      <c r="P616" s="56">
        <v>0</v>
      </c>
      <c r="Q616" s="56">
        <v>0</v>
      </c>
      <c r="R616" s="52"/>
      <c r="S616" s="88" t="str">
        <f>IF('1'!$H$12="-","-      ₽",IF(R616&gt;=M616*20,O616*R616,(IF(R616&gt;=M616*10,O616*R616,IF(R616&gt;=M616*2,O616*R616,N616*R616)))))</f>
        <v>-      ₽</v>
      </c>
      <c r="T616" s="89"/>
      <c r="U616" s="89" t="s">
        <v>364</v>
      </c>
    </row>
    <row r="617" spans="1:21" s="54" customFormat="1">
      <c r="A617" s="2"/>
      <c r="B617" s="79" t="s">
        <v>1713</v>
      </c>
      <c r="C617" s="80" t="s">
        <v>838</v>
      </c>
      <c r="D617" s="80" t="s">
        <v>839</v>
      </c>
      <c r="E617" s="80">
        <v>4</v>
      </c>
      <c r="F617" s="80">
        <v>8</v>
      </c>
      <c r="G617" s="80" t="s">
        <v>2221</v>
      </c>
      <c r="H617" s="81" t="s">
        <v>281</v>
      </c>
      <c r="I617" s="82"/>
      <c r="J617" s="82"/>
      <c r="K617" s="82"/>
      <c r="L617" s="55">
        <v>248</v>
      </c>
      <c r="M617" s="86">
        <v>6</v>
      </c>
      <c r="N617" s="56">
        <f>IF('1'!$H$12="-",L617*1.05,IF('1'!$H$12="в кассу предприятия",L617*1.05,IF('1'!$H$12="ИП Водакова Т.Ю.",L617*1.075*1.05,"-")))</f>
        <v>260.40000000000003</v>
      </c>
      <c r="O617" s="56">
        <f>IF('1'!$H$12="-",L617,IF('1'!$H$12="в кассу предприятия",L617,IF('1'!$H$12="ИП Водакова Т.Ю.",L617*1.075,"-")))</f>
        <v>248</v>
      </c>
      <c r="P617" s="56">
        <v>0</v>
      </c>
      <c r="Q617" s="56">
        <v>0</v>
      </c>
      <c r="R617" s="52"/>
      <c r="S617" s="88" t="str">
        <f>IF('1'!$H$12="-","-      ₽",IF(R617&gt;=M617*20,O617*R617,(IF(R617&gt;=M617*10,O617*R617,IF(R617&gt;=M617*2,O617*R617,N617*R617)))))</f>
        <v>-      ₽</v>
      </c>
      <c r="T617" s="89"/>
      <c r="U617" s="89" t="s">
        <v>364</v>
      </c>
    </row>
    <row r="618" spans="1:21" s="54" customFormat="1">
      <c r="A618" s="2"/>
      <c r="B618" s="79" t="s">
        <v>1212</v>
      </c>
      <c r="C618" s="80" t="s">
        <v>838</v>
      </c>
      <c r="D618" s="80" t="s">
        <v>839</v>
      </c>
      <c r="E618" s="80">
        <v>4</v>
      </c>
      <c r="F618" s="80">
        <v>8</v>
      </c>
      <c r="G618" s="80" t="s">
        <v>1463</v>
      </c>
      <c r="H618" s="81" t="s">
        <v>281</v>
      </c>
      <c r="I618" s="82"/>
      <c r="J618" s="82"/>
      <c r="K618" s="82"/>
      <c r="L618" s="55">
        <v>248</v>
      </c>
      <c r="M618" s="86">
        <v>6</v>
      </c>
      <c r="N618" s="56">
        <f>IF('1'!$H$12="-",L618*1.05,IF('1'!$H$12="в кассу предприятия",L618*1.05,IF('1'!$H$12="ИП Водакова Т.Ю.",L618*1.075*1.05,"-")))</f>
        <v>260.40000000000003</v>
      </c>
      <c r="O618" s="56">
        <f>IF('1'!$H$12="-",L618,IF('1'!$H$12="в кассу предприятия",L618,IF('1'!$H$12="ИП Водакова Т.Ю.",L618*1.075,"-")))</f>
        <v>248</v>
      </c>
      <c r="P618" s="56">
        <v>0</v>
      </c>
      <c r="Q618" s="56">
        <v>0</v>
      </c>
      <c r="R618" s="52"/>
      <c r="S618" s="88" t="str">
        <f>IF('1'!$H$12="-","-      ₽",IF(R618&gt;=M618*20,O618*R618,(IF(R618&gt;=M618*10,O618*R618,IF(R618&gt;=M618*2,O618*R618,N618*R618)))))</f>
        <v>-      ₽</v>
      </c>
      <c r="T618" s="89"/>
      <c r="U618" s="89" t="s">
        <v>364</v>
      </c>
    </row>
    <row r="619" spans="1:21" s="54" customFormat="1">
      <c r="A619" s="2"/>
      <c r="B619" s="79" t="s">
        <v>1714</v>
      </c>
      <c r="C619" s="80" t="s">
        <v>838</v>
      </c>
      <c r="D619" s="80" t="s">
        <v>839</v>
      </c>
      <c r="E619" s="80">
        <v>4</v>
      </c>
      <c r="F619" s="80">
        <v>8</v>
      </c>
      <c r="G619" s="80" t="s">
        <v>2222</v>
      </c>
      <c r="H619" s="81" t="s">
        <v>281</v>
      </c>
      <c r="I619" s="82"/>
      <c r="J619" s="82"/>
      <c r="K619" s="82"/>
      <c r="L619" s="55">
        <v>248</v>
      </c>
      <c r="M619" s="86">
        <v>6</v>
      </c>
      <c r="N619" s="56">
        <f>IF('1'!$H$12="-",L619*1.05,IF('1'!$H$12="в кассу предприятия",L619*1.05,IF('1'!$H$12="ИП Водакова Т.Ю.",L619*1.075*1.05,"-")))</f>
        <v>260.40000000000003</v>
      </c>
      <c r="O619" s="56">
        <f>IF('1'!$H$12="-",L619,IF('1'!$H$12="в кассу предприятия",L619,IF('1'!$H$12="ИП Водакова Т.Ю.",L619*1.075,"-")))</f>
        <v>248</v>
      </c>
      <c r="P619" s="56">
        <v>0</v>
      </c>
      <c r="Q619" s="56">
        <v>0</v>
      </c>
      <c r="R619" s="52"/>
      <c r="S619" s="88" t="str">
        <f>IF('1'!$H$12="-","-      ₽",IF(R619&gt;=M619*20,O619*R619,(IF(R619&gt;=M619*10,O619*R619,IF(R619&gt;=M619*2,O619*R619,N619*R619)))))</f>
        <v>-      ₽</v>
      </c>
      <c r="T619" s="89"/>
      <c r="U619" s="89" t="s">
        <v>364</v>
      </c>
    </row>
    <row r="620" spans="1:21" s="54" customFormat="1">
      <c r="A620" s="2"/>
      <c r="B620" s="79" t="s">
        <v>1213</v>
      </c>
      <c r="C620" s="80" t="s">
        <v>838</v>
      </c>
      <c r="D620" s="80" t="s">
        <v>839</v>
      </c>
      <c r="E620" s="80">
        <v>4</v>
      </c>
      <c r="F620" s="80">
        <v>8</v>
      </c>
      <c r="G620" s="80" t="s">
        <v>1464</v>
      </c>
      <c r="H620" s="81" t="s">
        <v>281</v>
      </c>
      <c r="I620" s="82"/>
      <c r="J620" s="82"/>
      <c r="K620" s="82"/>
      <c r="L620" s="55">
        <v>212</v>
      </c>
      <c r="M620" s="86">
        <v>6</v>
      </c>
      <c r="N620" s="56">
        <f>IF('1'!$H$12="-",L620*1.05,IF('1'!$H$12="в кассу предприятия",L620*1.05,IF('1'!$H$12="ИП Водакова Т.Ю.",L620*1.075*1.05,"-")))</f>
        <v>222.60000000000002</v>
      </c>
      <c r="O620" s="56">
        <f>IF('1'!$H$12="-",L620,IF('1'!$H$12="в кассу предприятия",L620,IF('1'!$H$12="ИП Водакова Т.Ю.",L620*1.075,"-")))</f>
        <v>212</v>
      </c>
      <c r="P620" s="56">
        <v>0</v>
      </c>
      <c r="Q620" s="56">
        <v>0</v>
      </c>
      <c r="R620" s="52"/>
      <c r="S620" s="88" t="str">
        <f>IF('1'!$H$12="-","-      ₽",IF(R620&gt;=M620*20,O620*R620,(IF(R620&gt;=M620*10,O620*R620,IF(R620&gt;=M620*2,O620*R620,N620*R620)))))</f>
        <v>-      ₽</v>
      </c>
      <c r="T620" s="89"/>
      <c r="U620" s="89" t="s">
        <v>364</v>
      </c>
    </row>
    <row r="621" spans="1:21" s="54" customFormat="1">
      <c r="A621" s="2"/>
      <c r="B621" s="79" t="s">
        <v>1715</v>
      </c>
      <c r="C621" s="80" t="s">
        <v>838</v>
      </c>
      <c r="D621" s="80" t="s">
        <v>839</v>
      </c>
      <c r="E621" s="80">
        <v>4</v>
      </c>
      <c r="F621" s="80">
        <v>8</v>
      </c>
      <c r="G621" s="80" t="s">
        <v>2223</v>
      </c>
      <c r="H621" s="81" t="s">
        <v>281</v>
      </c>
      <c r="I621" s="82"/>
      <c r="J621" s="82"/>
      <c r="K621" s="82"/>
      <c r="L621" s="55">
        <v>212</v>
      </c>
      <c r="M621" s="86">
        <v>6</v>
      </c>
      <c r="N621" s="56">
        <f>IF('1'!$H$12="-",L621*1.05,IF('1'!$H$12="в кассу предприятия",L621*1.05,IF('1'!$H$12="ИП Водакова Т.Ю.",L621*1.075*1.05,"-")))</f>
        <v>222.60000000000002</v>
      </c>
      <c r="O621" s="56">
        <f>IF('1'!$H$12="-",L621,IF('1'!$H$12="в кассу предприятия",L621,IF('1'!$H$12="ИП Водакова Т.Ю.",L621*1.075,"-")))</f>
        <v>212</v>
      </c>
      <c r="P621" s="56">
        <v>0</v>
      </c>
      <c r="Q621" s="56">
        <v>0</v>
      </c>
      <c r="R621" s="52"/>
      <c r="S621" s="88" t="str">
        <f>IF('1'!$H$12="-","-      ₽",IF(R621&gt;=M621*20,O621*R621,(IF(R621&gt;=M621*10,O621*R621,IF(R621&gt;=M621*2,O621*R621,N621*R621)))))</f>
        <v>-      ₽</v>
      </c>
      <c r="T621" s="89"/>
      <c r="U621" s="89" t="s">
        <v>364</v>
      </c>
    </row>
    <row r="622" spans="1:21" s="54" customFormat="1">
      <c r="A622" s="2"/>
      <c r="B622" s="79" t="s">
        <v>873</v>
      </c>
      <c r="C622" s="80" t="s">
        <v>838</v>
      </c>
      <c r="D622" s="80" t="s">
        <v>839</v>
      </c>
      <c r="E622" s="80">
        <v>4</v>
      </c>
      <c r="F622" s="80">
        <v>8</v>
      </c>
      <c r="G622" s="80" t="s">
        <v>874</v>
      </c>
      <c r="H622" s="81" t="s">
        <v>281</v>
      </c>
      <c r="I622" s="82"/>
      <c r="J622" s="82"/>
      <c r="K622" s="82"/>
      <c r="L622" s="55">
        <v>248</v>
      </c>
      <c r="M622" s="86">
        <v>6</v>
      </c>
      <c r="N622" s="56">
        <f>IF('1'!$H$12="-",L622*1.05,IF('1'!$H$12="в кассу предприятия",L622*1.05,IF('1'!$H$12="ИП Водакова Т.Ю.",L622*1.075*1.05,"-")))</f>
        <v>260.40000000000003</v>
      </c>
      <c r="O622" s="56">
        <f>IF('1'!$H$12="-",L622,IF('1'!$H$12="в кассу предприятия",L622,IF('1'!$H$12="ИП Водакова Т.Ю.",L622*1.075,"-")))</f>
        <v>248</v>
      </c>
      <c r="P622" s="56">
        <v>0</v>
      </c>
      <c r="Q622" s="56">
        <v>0</v>
      </c>
      <c r="R622" s="52"/>
      <c r="S622" s="88" t="str">
        <f>IF('1'!$H$12="-","-      ₽",IF(R622&gt;=M622*20,O622*R622,(IF(R622&gt;=M622*10,O622*R622,IF(R622&gt;=M622*2,O622*R622,N622*R622)))))</f>
        <v>-      ₽</v>
      </c>
      <c r="T622" s="89"/>
      <c r="U622" s="89" t="s">
        <v>364</v>
      </c>
    </row>
    <row r="623" spans="1:21" s="54" customFormat="1">
      <c r="A623" s="2"/>
      <c r="B623" s="79" t="s">
        <v>1214</v>
      </c>
      <c r="C623" s="80" t="s">
        <v>838</v>
      </c>
      <c r="D623" s="80" t="s">
        <v>839</v>
      </c>
      <c r="E623" s="80">
        <v>4</v>
      </c>
      <c r="F623" s="80">
        <v>8</v>
      </c>
      <c r="G623" s="80" t="s">
        <v>1465</v>
      </c>
      <c r="H623" s="81" t="s">
        <v>281</v>
      </c>
      <c r="I623" s="82"/>
      <c r="J623" s="82"/>
      <c r="K623" s="82"/>
      <c r="L623" s="55">
        <v>212</v>
      </c>
      <c r="M623" s="86">
        <v>6</v>
      </c>
      <c r="N623" s="56">
        <f>IF('1'!$H$12="-",L623*1.05,IF('1'!$H$12="в кассу предприятия",L623*1.05,IF('1'!$H$12="ИП Водакова Т.Ю.",L623*1.075*1.05,"-")))</f>
        <v>222.60000000000002</v>
      </c>
      <c r="O623" s="56">
        <f>IF('1'!$H$12="-",L623,IF('1'!$H$12="в кассу предприятия",L623,IF('1'!$H$12="ИП Водакова Т.Ю.",L623*1.075,"-")))</f>
        <v>212</v>
      </c>
      <c r="P623" s="56">
        <v>0</v>
      </c>
      <c r="Q623" s="56">
        <v>0</v>
      </c>
      <c r="R623" s="52"/>
      <c r="S623" s="88" t="str">
        <f>IF('1'!$H$12="-","-      ₽",IF(R623&gt;=M623*20,O623*R623,(IF(R623&gt;=M623*10,O623*R623,IF(R623&gt;=M623*2,O623*R623,N623*R623)))))</f>
        <v>-      ₽</v>
      </c>
      <c r="T623" s="89"/>
      <c r="U623" s="89" t="s">
        <v>364</v>
      </c>
    </row>
    <row r="624" spans="1:21" s="54" customFormat="1">
      <c r="A624" s="2"/>
      <c r="B624" s="79" t="s">
        <v>1215</v>
      </c>
      <c r="C624" s="80" t="s">
        <v>838</v>
      </c>
      <c r="D624" s="80" t="s">
        <v>839</v>
      </c>
      <c r="E624" s="80">
        <v>4</v>
      </c>
      <c r="F624" s="80">
        <v>8</v>
      </c>
      <c r="G624" s="80" t="s">
        <v>1466</v>
      </c>
      <c r="H624" s="81" t="s">
        <v>281</v>
      </c>
      <c r="I624" s="82"/>
      <c r="J624" s="82"/>
      <c r="K624" s="82"/>
      <c r="L624" s="55">
        <v>311</v>
      </c>
      <c r="M624" s="86">
        <v>6</v>
      </c>
      <c r="N624" s="56">
        <f>IF('1'!$H$12="-",L624*1.05,IF('1'!$H$12="в кассу предприятия",L624*1.05,IF('1'!$H$12="ИП Водакова Т.Ю.",L624*1.075*1.05,"-")))</f>
        <v>326.55</v>
      </c>
      <c r="O624" s="56">
        <f>IF('1'!$H$12="-",L624,IF('1'!$H$12="в кассу предприятия",L624,IF('1'!$H$12="ИП Водакова Т.Ю.",L624*1.075,"-")))</f>
        <v>311</v>
      </c>
      <c r="P624" s="56">
        <v>0</v>
      </c>
      <c r="Q624" s="56">
        <v>0</v>
      </c>
      <c r="R624" s="52"/>
      <c r="S624" s="88" t="str">
        <f>IF('1'!$H$12="-","-      ₽",IF(R624&gt;=M624*20,O624*R624,(IF(R624&gt;=M624*10,O624*R624,IF(R624&gt;=M624*2,O624*R624,N624*R624)))))</f>
        <v>-      ₽</v>
      </c>
      <c r="T624" s="89"/>
      <c r="U624" s="89" t="s">
        <v>364</v>
      </c>
    </row>
    <row r="625" spans="1:21" s="54" customFormat="1">
      <c r="A625" s="2"/>
      <c r="B625" s="79" t="s">
        <v>1216</v>
      </c>
      <c r="C625" s="80" t="s">
        <v>838</v>
      </c>
      <c r="D625" s="80" t="s">
        <v>839</v>
      </c>
      <c r="E625" s="80">
        <v>4</v>
      </c>
      <c r="F625" s="80">
        <v>8</v>
      </c>
      <c r="G625" s="80" t="s">
        <v>1467</v>
      </c>
      <c r="H625" s="81" t="s">
        <v>281</v>
      </c>
      <c r="I625" s="82"/>
      <c r="J625" s="82"/>
      <c r="K625" s="82"/>
      <c r="L625" s="55">
        <v>248</v>
      </c>
      <c r="M625" s="86">
        <v>6</v>
      </c>
      <c r="N625" s="56">
        <f>IF('1'!$H$12="-",L625*1.05,IF('1'!$H$12="в кассу предприятия",L625*1.05,IF('1'!$H$12="ИП Водакова Т.Ю.",L625*1.075*1.05,"-")))</f>
        <v>260.40000000000003</v>
      </c>
      <c r="O625" s="56">
        <f>IF('1'!$H$12="-",L625,IF('1'!$H$12="в кассу предприятия",L625,IF('1'!$H$12="ИП Водакова Т.Ю.",L625*1.075,"-")))</f>
        <v>248</v>
      </c>
      <c r="P625" s="56">
        <v>0</v>
      </c>
      <c r="Q625" s="56">
        <v>0</v>
      </c>
      <c r="R625" s="52"/>
      <c r="S625" s="88" t="str">
        <f>IF('1'!$H$12="-","-      ₽",IF(R625&gt;=M625*20,O625*R625,(IF(R625&gt;=M625*10,O625*R625,IF(R625&gt;=M625*2,O625*R625,N625*R625)))))</f>
        <v>-      ₽</v>
      </c>
      <c r="T625" s="89"/>
      <c r="U625" s="89" t="s">
        <v>364</v>
      </c>
    </row>
    <row r="626" spans="1:21" s="54" customFormat="1">
      <c r="A626" s="2"/>
      <c r="B626" s="79" t="s">
        <v>1217</v>
      </c>
      <c r="C626" s="80" t="s">
        <v>838</v>
      </c>
      <c r="D626" s="80" t="s">
        <v>839</v>
      </c>
      <c r="E626" s="80">
        <v>4</v>
      </c>
      <c r="F626" s="80">
        <v>8</v>
      </c>
      <c r="G626" s="80" t="s">
        <v>1468</v>
      </c>
      <c r="H626" s="81" t="s">
        <v>281</v>
      </c>
      <c r="I626" s="82"/>
      <c r="J626" s="82"/>
      <c r="K626" s="82"/>
      <c r="L626" s="55">
        <v>323</v>
      </c>
      <c r="M626" s="86">
        <v>6</v>
      </c>
      <c r="N626" s="56">
        <f>IF('1'!$H$12="-",L626*1.05,IF('1'!$H$12="в кассу предприятия",L626*1.05,IF('1'!$H$12="ИП Водакова Т.Ю.",L626*1.075*1.05,"-")))</f>
        <v>339.15000000000003</v>
      </c>
      <c r="O626" s="56">
        <f>IF('1'!$H$12="-",L626,IF('1'!$H$12="в кассу предприятия",L626,IF('1'!$H$12="ИП Водакова Т.Ю.",L626*1.075,"-")))</f>
        <v>323</v>
      </c>
      <c r="P626" s="56">
        <v>0</v>
      </c>
      <c r="Q626" s="56">
        <v>0</v>
      </c>
      <c r="R626" s="52"/>
      <c r="S626" s="88" t="str">
        <f>IF('1'!$H$12="-","-      ₽",IF(R626&gt;=M626*20,O626*R626,(IF(R626&gt;=M626*10,O626*R626,IF(R626&gt;=M626*2,O626*R626,N626*R626)))))</f>
        <v>-      ₽</v>
      </c>
      <c r="T626" s="89"/>
      <c r="U626" s="89" t="s">
        <v>364</v>
      </c>
    </row>
    <row r="627" spans="1:21" s="54" customFormat="1" hidden="1">
      <c r="A627" s="2"/>
      <c r="B627" s="97" t="s">
        <v>1716</v>
      </c>
      <c r="C627" s="98" t="s">
        <v>838</v>
      </c>
      <c r="D627" s="98" t="s">
        <v>839</v>
      </c>
      <c r="E627" s="80">
        <v>4</v>
      </c>
      <c r="F627" s="80">
        <v>8</v>
      </c>
      <c r="G627" s="98" t="s">
        <v>2224</v>
      </c>
      <c r="H627" s="99" t="s">
        <v>281</v>
      </c>
      <c r="I627" s="100"/>
      <c r="J627" s="100"/>
      <c r="K627" s="100"/>
      <c r="L627" s="55">
        <v>212</v>
      </c>
      <c r="M627" s="101">
        <v>6</v>
      </c>
      <c r="N627" s="102">
        <f>IF('1'!$H$12="-",L627*1.05,IF('1'!$H$12="в кассу предприятия",L627*1.05,IF('1'!$H$12="ИП Водакова Т.Ю.",L627*1.075*1.05,"-")))</f>
        <v>222.60000000000002</v>
      </c>
      <c r="O627" s="102">
        <f>IF('1'!$H$12="-",L627,IF('1'!$H$12="в кассу предприятия",L627,IF('1'!$H$12="ИП Водакова Т.Ю.",L627*1.075,"-")))</f>
        <v>212</v>
      </c>
      <c r="P627" s="102">
        <v>0</v>
      </c>
      <c r="Q627" s="102">
        <v>0</v>
      </c>
      <c r="R627" s="103"/>
      <c r="S627" s="104" t="str">
        <f>IF('1'!$H$12="-","-      ₽",IF(R627&gt;=M627*20,O627*R627,(IF(R627&gt;=M627*10,O627*R627,IF(R627&gt;=M627*2,O627*R627,N627*R627)))))</f>
        <v>-      ₽</v>
      </c>
      <c r="T627" s="89"/>
      <c r="U627" s="89" t="s">
        <v>364</v>
      </c>
    </row>
    <row r="628" spans="1:21" s="54" customFormat="1">
      <c r="A628" s="2"/>
      <c r="B628" s="79" t="s">
        <v>1717</v>
      </c>
      <c r="C628" s="80" t="s">
        <v>838</v>
      </c>
      <c r="D628" s="80" t="s">
        <v>839</v>
      </c>
      <c r="E628" s="80">
        <v>4</v>
      </c>
      <c r="F628" s="80">
        <v>8</v>
      </c>
      <c r="G628" s="80" t="s">
        <v>2225</v>
      </c>
      <c r="H628" s="81" t="s">
        <v>281</v>
      </c>
      <c r="I628" s="82"/>
      <c r="J628" s="82"/>
      <c r="K628" s="82"/>
      <c r="L628" s="55">
        <v>248</v>
      </c>
      <c r="M628" s="86">
        <v>6</v>
      </c>
      <c r="N628" s="56">
        <f>IF('1'!$H$12="-",L628*1.05,IF('1'!$H$12="в кассу предприятия",L628*1.05,IF('1'!$H$12="ИП Водакова Т.Ю.",L628*1.075*1.05,"-")))</f>
        <v>260.40000000000003</v>
      </c>
      <c r="O628" s="56">
        <f>IF('1'!$H$12="-",L628,IF('1'!$H$12="в кассу предприятия",L628,IF('1'!$H$12="ИП Водакова Т.Ю.",L628*1.075,"-")))</f>
        <v>248</v>
      </c>
      <c r="P628" s="56">
        <v>0</v>
      </c>
      <c r="Q628" s="56">
        <v>0</v>
      </c>
      <c r="R628" s="52"/>
      <c r="S628" s="88" t="str">
        <f>IF('1'!$H$12="-","-      ₽",IF(R628&gt;=M628*20,O628*R628,(IF(R628&gt;=M628*10,O628*R628,IF(R628&gt;=M628*2,O628*R628,N628*R628)))))</f>
        <v>-      ₽</v>
      </c>
      <c r="T628" s="89"/>
      <c r="U628" s="89" t="s">
        <v>364</v>
      </c>
    </row>
    <row r="629" spans="1:21" s="54" customFormat="1">
      <c r="A629" s="2"/>
      <c r="B629" s="79" t="s">
        <v>1218</v>
      </c>
      <c r="C629" s="80" t="s">
        <v>838</v>
      </c>
      <c r="D629" s="80" t="s">
        <v>839</v>
      </c>
      <c r="E629" s="80">
        <v>4</v>
      </c>
      <c r="F629" s="80">
        <v>8</v>
      </c>
      <c r="G629" s="80" t="s">
        <v>1469</v>
      </c>
      <c r="H629" s="81" t="s">
        <v>281</v>
      </c>
      <c r="I629" s="82"/>
      <c r="J629" s="82"/>
      <c r="K629" s="82"/>
      <c r="L629" s="55">
        <v>248</v>
      </c>
      <c r="M629" s="86">
        <v>6</v>
      </c>
      <c r="N629" s="56">
        <f>IF('1'!$H$12="-",L629*1.05,IF('1'!$H$12="в кассу предприятия",L629*1.05,IF('1'!$H$12="ИП Водакова Т.Ю.",L629*1.075*1.05,"-")))</f>
        <v>260.40000000000003</v>
      </c>
      <c r="O629" s="56">
        <f>IF('1'!$H$12="-",L629,IF('1'!$H$12="в кассу предприятия",L629,IF('1'!$H$12="ИП Водакова Т.Ю.",L629*1.075,"-")))</f>
        <v>248</v>
      </c>
      <c r="P629" s="56">
        <v>0</v>
      </c>
      <c r="Q629" s="56">
        <v>0</v>
      </c>
      <c r="R629" s="52"/>
      <c r="S629" s="88" t="str">
        <f>IF('1'!$H$12="-","-      ₽",IF(R629&gt;=M629*20,O629*R629,(IF(R629&gt;=M629*10,O629*R629,IF(R629&gt;=M629*2,O629*R629,N629*R629)))))</f>
        <v>-      ₽</v>
      </c>
      <c r="T629" s="89"/>
      <c r="U629" s="89" t="s">
        <v>364</v>
      </c>
    </row>
    <row r="630" spans="1:21" s="54" customFormat="1">
      <c r="A630" s="2"/>
      <c r="B630" s="79" t="s">
        <v>875</v>
      </c>
      <c r="C630" s="80" t="s">
        <v>838</v>
      </c>
      <c r="D630" s="80" t="s">
        <v>839</v>
      </c>
      <c r="E630" s="80">
        <v>4</v>
      </c>
      <c r="F630" s="80">
        <v>8</v>
      </c>
      <c r="G630" s="80" t="s">
        <v>876</v>
      </c>
      <c r="H630" s="81" t="s">
        <v>281</v>
      </c>
      <c r="I630" s="82"/>
      <c r="J630" s="82"/>
      <c r="K630" s="82"/>
      <c r="L630" s="55">
        <v>248</v>
      </c>
      <c r="M630" s="86">
        <v>6</v>
      </c>
      <c r="N630" s="56">
        <f>IF('1'!$H$12="-",L630*1.05,IF('1'!$H$12="в кассу предприятия",L630*1.05,IF('1'!$H$12="ИП Водакова Т.Ю.",L630*1.075*1.05,"-")))</f>
        <v>260.40000000000003</v>
      </c>
      <c r="O630" s="56">
        <f>IF('1'!$H$12="-",L630,IF('1'!$H$12="в кассу предприятия",L630,IF('1'!$H$12="ИП Водакова Т.Ю.",L630*1.075,"-")))</f>
        <v>248</v>
      </c>
      <c r="P630" s="56">
        <v>0</v>
      </c>
      <c r="Q630" s="56">
        <v>0</v>
      </c>
      <c r="R630" s="52"/>
      <c r="S630" s="88" t="str">
        <f>IF('1'!$H$12="-","-      ₽",IF(R630&gt;=M630*20,O630*R630,(IF(R630&gt;=M630*10,O630*R630,IF(R630&gt;=M630*2,O630*R630,N630*R630)))))</f>
        <v>-      ₽</v>
      </c>
      <c r="T630" s="89"/>
      <c r="U630" s="89" t="s">
        <v>364</v>
      </c>
    </row>
    <row r="631" spans="1:21" s="54" customFormat="1">
      <c r="A631" s="2"/>
      <c r="B631" s="79" t="s">
        <v>1718</v>
      </c>
      <c r="C631" s="80" t="s">
        <v>838</v>
      </c>
      <c r="D631" s="80" t="s">
        <v>839</v>
      </c>
      <c r="E631" s="80">
        <v>4</v>
      </c>
      <c r="F631" s="80">
        <v>8</v>
      </c>
      <c r="G631" s="80" t="s">
        <v>2226</v>
      </c>
      <c r="H631" s="81" t="s">
        <v>281</v>
      </c>
      <c r="I631" s="82"/>
      <c r="J631" s="82"/>
      <c r="K631" s="82"/>
      <c r="L631" s="55">
        <v>248</v>
      </c>
      <c r="M631" s="86">
        <v>6</v>
      </c>
      <c r="N631" s="56">
        <f>IF('1'!$H$12="-",L631*1.05,IF('1'!$H$12="в кассу предприятия",L631*1.05,IF('1'!$H$12="ИП Водакова Т.Ю.",L631*1.075*1.05,"-")))</f>
        <v>260.40000000000003</v>
      </c>
      <c r="O631" s="56">
        <f>IF('1'!$H$12="-",L631,IF('1'!$H$12="в кассу предприятия",L631,IF('1'!$H$12="ИП Водакова Т.Ю.",L631*1.075,"-")))</f>
        <v>248</v>
      </c>
      <c r="P631" s="56">
        <v>0</v>
      </c>
      <c r="Q631" s="56">
        <v>0</v>
      </c>
      <c r="R631" s="52"/>
      <c r="S631" s="88" t="str">
        <f>IF('1'!$H$12="-","-      ₽",IF(R631&gt;=M631*20,O631*R631,(IF(R631&gt;=M631*10,O631*R631,IF(R631&gt;=M631*2,O631*R631,N631*R631)))))</f>
        <v>-      ₽</v>
      </c>
      <c r="T631" s="89"/>
      <c r="U631" s="89" t="s">
        <v>364</v>
      </c>
    </row>
    <row r="632" spans="1:21" s="54" customFormat="1">
      <c r="A632" s="2"/>
      <c r="B632" s="79" t="s">
        <v>877</v>
      </c>
      <c r="C632" s="80" t="s">
        <v>838</v>
      </c>
      <c r="D632" s="80" t="s">
        <v>839</v>
      </c>
      <c r="E632" s="80">
        <v>4</v>
      </c>
      <c r="F632" s="80">
        <v>8</v>
      </c>
      <c r="G632" s="80" t="s">
        <v>878</v>
      </c>
      <c r="H632" s="81" t="s">
        <v>281</v>
      </c>
      <c r="I632" s="82"/>
      <c r="J632" s="82"/>
      <c r="K632" s="82"/>
      <c r="L632" s="55">
        <v>249</v>
      </c>
      <c r="M632" s="86">
        <v>6</v>
      </c>
      <c r="N632" s="56">
        <f>IF('1'!$H$12="-",L632*1.05,IF('1'!$H$12="в кассу предприятия",L632*1.05,IF('1'!$H$12="ИП Водакова Т.Ю.",L632*1.075*1.05,"-")))</f>
        <v>261.45</v>
      </c>
      <c r="O632" s="56">
        <f>IF('1'!$H$12="-",L632,IF('1'!$H$12="в кассу предприятия",L632,IF('1'!$H$12="ИП Водакова Т.Ю.",L632*1.075,"-")))</f>
        <v>249</v>
      </c>
      <c r="P632" s="56">
        <v>0</v>
      </c>
      <c r="Q632" s="56">
        <v>0</v>
      </c>
      <c r="R632" s="52"/>
      <c r="S632" s="88" t="str">
        <f>IF('1'!$H$12="-","-      ₽",IF(R632&gt;=M632*20,O632*R632,(IF(R632&gt;=M632*10,O632*R632,IF(R632&gt;=M632*2,O632*R632,N632*R632)))))</f>
        <v>-      ₽</v>
      </c>
      <c r="T632" s="89"/>
      <c r="U632" s="89" t="s">
        <v>364</v>
      </c>
    </row>
    <row r="633" spans="1:21" s="54" customFormat="1">
      <c r="A633" s="2"/>
      <c r="B633" s="79" t="s">
        <v>1719</v>
      </c>
      <c r="C633" s="80" t="s">
        <v>838</v>
      </c>
      <c r="D633" s="80" t="s">
        <v>839</v>
      </c>
      <c r="E633" s="80">
        <v>4</v>
      </c>
      <c r="F633" s="80">
        <v>11</v>
      </c>
      <c r="G633" s="80" t="s">
        <v>2227</v>
      </c>
      <c r="H633" s="81" t="s">
        <v>64</v>
      </c>
      <c r="I633" s="82"/>
      <c r="J633" s="82"/>
      <c r="K633" s="82"/>
      <c r="L633" s="55">
        <v>212</v>
      </c>
      <c r="M633" s="86">
        <v>6</v>
      </c>
      <c r="N633" s="56">
        <f>IF('1'!$H$12="-",L633*1.05,IF('1'!$H$12="в кассу предприятия",L633*1.05,IF('1'!$H$12="ИП Водакова Т.Ю.",L633*1.075*1.05,"-")))</f>
        <v>222.60000000000002</v>
      </c>
      <c r="O633" s="56">
        <f>IF('1'!$H$12="-",L633,IF('1'!$H$12="в кассу предприятия",L633,IF('1'!$H$12="ИП Водакова Т.Ю.",L633*1.075,"-")))</f>
        <v>212</v>
      </c>
      <c r="P633" s="56">
        <v>0</v>
      </c>
      <c r="Q633" s="56">
        <v>0</v>
      </c>
      <c r="R633" s="52"/>
      <c r="S633" s="88" t="str">
        <f>IF('1'!$H$12="-","-      ₽",IF(R633&gt;=M633*20,O633*R633,(IF(R633&gt;=M633*10,O633*R633,IF(R633&gt;=M633*2,O633*R633,N633*R633)))))</f>
        <v>-      ₽</v>
      </c>
      <c r="T633" s="89"/>
      <c r="U633" s="89" t="s">
        <v>364</v>
      </c>
    </row>
    <row r="634" spans="1:21" s="54" customFormat="1">
      <c r="A634" s="2"/>
      <c r="B634" s="79" t="s">
        <v>879</v>
      </c>
      <c r="C634" s="80" t="s">
        <v>838</v>
      </c>
      <c r="D634" s="80" t="s">
        <v>839</v>
      </c>
      <c r="E634" s="80">
        <v>4</v>
      </c>
      <c r="F634" s="80">
        <v>8</v>
      </c>
      <c r="G634" s="80" t="s">
        <v>880</v>
      </c>
      <c r="H634" s="81" t="s">
        <v>281</v>
      </c>
      <c r="I634" s="82"/>
      <c r="J634" s="82"/>
      <c r="K634" s="82"/>
      <c r="L634" s="55">
        <v>248</v>
      </c>
      <c r="M634" s="86">
        <v>6</v>
      </c>
      <c r="N634" s="56">
        <f>IF('1'!$H$12="-",L634*1.05,IF('1'!$H$12="в кассу предприятия",L634*1.05,IF('1'!$H$12="ИП Водакова Т.Ю.",L634*1.075*1.05,"-")))</f>
        <v>260.40000000000003</v>
      </c>
      <c r="O634" s="56">
        <f>IF('1'!$H$12="-",L634,IF('1'!$H$12="в кассу предприятия",L634,IF('1'!$H$12="ИП Водакова Т.Ю.",L634*1.075,"-")))</f>
        <v>248</v>
      </c>
      <c r="P634" s="56">
        <v>0</v>
      </c>
      <c r="Q634" s="56">
        <v>0</v>
      </c>
      <c r="R634" s="52"/>
      <c r="S634" s="88" t="str">
        <f>IF('1'!$H$12="-","-      ₽",IF(R634&gt;=M634*20,O634*R634,(IF(R634&gt;=M634*10,O634*R634,IF(R634&gt;=M634*2,O634*R634,N634*R634)))))</f>
        <v>-      ₽</v>
      </c>
      <c r="T634" s="89"/>
      <c r="U634" s="89" t="s">
        <v>364</v>
      </c>
    </row>
    <row r="635" spans="1:21" s="54" customFormat="1">
      <c r="A635" s="2"/>
      <c r="B635" s="79" t="s">
        <v>1720</v>
      </c>
      <c r="C635" s="80" t="s">
        <v>838</v>
      </c>
      <c r="D635" s="80" t="s">
        <v>839</v>
      </c>
      <c r="E635" s="80">
        <v>4</v>
      </c>
      <c r="F635" s="80">
        <v>8</v>
      </c>
      <c r="G635" s="80" t="s">
        <v>2228</v>
      </c>
      <c r="H635" s="81" t="s">
        <v>281</v>
      </c>
      <c r="I635" s="82"/>
      <c r="J635" s="82"/>
      <c r="K635" s="82"/>
      <c r="L635" s="55">
        <v>248</v>
      </c>
      <c r="M635" s="86">
        <v>6</v>
      </c>
      <c r="N635" s="56">
        <f>IF('1'!$H$12="-",L635*1.05,IF('1'!$H$12="в кассу предприятия",L635*1.05,IF('1'!$H$12="ИП Водакова Т.Ю.",L635*1.075*1.05,"-")))</f>
        <v>260.40000000000003</v>
      </c>
      <c r="O635" s="56">
        <f>IF('1'!$H$12="-",L635,IF('1'!$H$12="в кассу предприятия",L635,IF('1'!$H$12="ИП Водакова Т.Ю.",L635*1.075,"-")))</f>
        <v>248</v>
      </c>
      <c r="P635" s="56">
        <v>0</v>
      </c>
      <c r="Q635" s="56">
        <v>0</v>
      </c>
      <c r="R635" s="52"/>
      <c r="S635" s="88" t="str">
        <f>IF('1'!$H$12="-","-      ₽",IF(R635&gt;=M635*20,O635*R635,(IF(R635&gt;=M635*10,O635*R635,IF(R635&gt;=M635*2,O635*R635,N635*R635)))))</f>
        <v>-      ₽</v>
      </c>
      <c r="T635" s="89"/>
      <c r="U635" s="89" t="s">
        <v>364</v>
      </c>
    </row>
    <row r="636" spans="1:21" s="54" customFormat="1" hidden="1">
      <c r="A636" s="2"/>
      <c r="B636" s="97" t="s">
        <v>1721</v>
      </c>
      <c r="C636" s="98" t="s">
        <v>838</v>
      </c>
      <c r="D636" s="98" t="s">
        <v>839</v>
      </c>
      <c r="E636" s="80">
        <v>4</v>
      </c>
      <c r="F636" s="80">
        <v>11</v>
      </c>
      <c r="G636" s="98" t="s">
        <v>2229</v>
      </c>
      <c r="H636" s="99" t="s">
        <v>64</v>
      </c>
      <c r="I636" s="100"/>
      <c r="J636" s="100"/>
      <c r="K636" s="100"/>
      <c r="L636" s="55">
        <v>333</v>
      </c>
      <c r="M636" s="101">
        <v>6</v>
      </c>
      <c r="N636" s="102">
        <f>IF('1'!$H$12="-",L636,IF('1'!$H$12="в кассу предприятия",L636,IF('1'!$H$12="ИП Водакова Т.Ю.",L636*1.075,"-")))</f>
        <v>333</v>
      </c>
      <c r="O636" s="102">
        <f>IF('1'!$H$12="-",L636,IF('1'!$H$12="в кассу предприятия",L636,IF('1'!$H$12="ИП Водакова Т.Ю.",L636*1.075,"-")))</f>
        <v>333</v>
      </c>
      <c r="P636" s="102">
        <v>0</v>
      </c>
      <c r="Q636" s="102">
        <v>0</v>
      </c>
      <c r="R636" s="103"/>
      <c r="S636" s="104" t="str">
        <f>IF('1'!$H$12="-","-      ₽",IF(R636&gt;=M636*20,O636*R636,(IF(R636&gt;=M636*10,O636*R636,IF(R636&gt;=M636*2,O636*R636,N636*R636)))))</f>
        <v>-      ₽</v>
      </c>
      <c r="T636" s="89" t="s">
        <v>2399</v>
      </c>
      <c r="U636" s="89" t="s">
        <v>364</v>
      </c>
    </row>
    <row r="637" spans="1:21" s="54" customFormat="1">
      <c r="A637" s="2"/>
      <c r="B637" s="79" t="s">
        <v>1219</v>
      </c>
      <c r="C637" s="80" t="s">
        <v>838</v>
      </c>
      <c r="D637" s="80" t="s">
        <v>839</v>
      </c>
      <c r="E637" s="80">
        <v>4</v>
      </c>
      <c r="F637" s="80">
        <v>8</v>
      </c>
      <c r="G637" s="80" t="s">
        <v>1470</v>
      </c>
      <c r="H637" s="81" t="s">
        <v>281</v>
      </c>
      <c r="I637" s="82"/>
      <c r="J637" s="82"/>
      <c r="K637" s="82"/>
      <c r="L637" s="55">
        <v>248</v>
      </c>
      <c r="M637" s="86">
        <v>6</v>
      </c>
      <c r="N637" s="56">
        <f>IF('1'!$H$12="-",L637*1.05,IF('1'!$H$12="в кассу предприятия",L637*1.05,IF('1'!$H$12="ИП Водакова Т.Ю.",L637*1.075*1.05,"-")))</f>
        <v>260.40000000000003</v>
      </c>
      <c r="O637" s="56">
        <f>IF('1'!$H$12="-",L637,IF('1'!$H$12="в кассу предприятия",L637,IF('1'!$H$12="ИП Водакова Т.Ю.",L637*1.075,"-")))</f>
        <v>248</v>
      </c>
      <c r="P637" s="56">
        <v>0</v>
      </c>
      <c r="Q637" s="56">
        <v>0</v>
      </c>
      <c r="R637" s="52"/>
      <c r="S637" s="88" t="str">
        <f>IF('1'!$H$12="-","-      ₽",IF(R637&gt;=M637*20,O637*R637,(IF(R637&gt;=M637*10,O637*R637,IF(R637&gt;=M637*2,O637*R637,N637*R637)))))</f>
        <v>-      ₽</v>
      </c>
      <c r="T637" s="89"/>
      <c r="U637" s="89" t="s">
        <v>364</v>
      </c>
    </row>
    <row r="638" spans="1:21" s="54" customFormat="1">
      <c r="A638" s="2"/>
      <c r="B638" s="79" t="s">
        <v>1220</v>
      </c>
      <c r="C638" s="80" t="s">
        <v>838</v>
      </c>
      <c r="D638" s="80" t="s">
        <v>839</v>
      </c>
      <c r="E638" s="80">
        <v>4</v>
      </c>
      <c r="F638" s="80">
        <v>8</v>
      </c>
      <c r="G638" s="80" t="s">
        <v>1471</v>
      </c>
      <c r="H638" s="81" t="s">
        <v>281</v>
      </c>
      <c r="I638" s="82"/>
      <c r="J638" s="82"/>
      <c r="K638" s="82"/>
      <c r="L638" s="55">
        <v>252</v>
      </c>
      <c r="M638" s="86">
        <v>6</v>
      </c>
      <c r="N638" s="56">
        <f>IF('1'!$H$12="-",L638*1.05,IF('1'!$H$12="в кассу предприятия",L638*1.05,IF('1'!$H$12="ИП Водакова Т.Ю.",L638*1.075*1.05,"-")))</f>
        <v>264.60000000000002</v>
      </c>
      <c r="O638" s="56">
        <f>IF('1'!$H$12="-",L638,IF('1'!$H$12="в кассу предприятия",L638,IF('1'!$H$12="ИП Водакова Т.Ю.",L638*1.075,"-")))</f>
        <v>252</v>
      </c>
      <c r="P638" s="56">
        <v>0</v>
      </c>
      <c r="Q638" s="56">
        <v>0</v>
      </c>
      <c r="R638" s="52"/>
      <c r="S638" s="88" t="str">
        <f>IF('1'!$H$12="-","-      ₽",IF(R638&gt;=M638*20,O638*R638,(IF(R638&gt;=M638*10,O638*R638,IF(R638&gt;=M638*2,O638*R638,N638*R638)))))</f>
        <v>-      ₽</v>
      </c>
      <c r="T638" s="89"/>
      <c r="U638" s="89" t="s">
        <v>364</v>
      </c>
    </row>
    <row r="639" spans="1:21" s="54" customFormat="1">
      <c r="A639" s="2"/>
      <c r="B639" s="79" t="s">
        <v>1221</v>
      </c>
      <c r="C639" s="80" t="s">
        <v>838</v>
      </c>
      <c r="D639" s="80" t="s">
        <v>839</v>
      </c>
      <c r="E639" s="80">
        <v>4</v>
      </c>
      <c r="F639" s="80">
        <v>8</v>
      </c>
      <c r="G639" s="80" t="s">
        <v>1472</v>
      </c>
      <c r="H639" s="81" t="s">
        <v>281</v>
      </c>
      <c r="I639" s="82"/>
      <c r="J639" s="82"/>
      <c r="K639" s="82"/>
      <c r="L639" s="55">
        <v>327</v>
      </c>
      <c r="M639" s="86">
        <v>6</v>
      </c>
      <c r="N639" s="56">
        <f>IF('1'!$H$12="-",L639*1.05,IF('1'!$H$12="в кассу предприятия",L639*1.05,IF('1'!$H$12="ИП Водакова Т.Ю.",L639*1.075*1.05,"-")))</f>
        <v>343.35</v>
      </c>
      <c r="O639" s="56">
        <f>IF('1'!$H$12="-",L639,IF('1'!$H$12="в кассу предприятия",L639,IF('1'!$H$12="ИП Водакова Т.Ю.",L639*1.075,"-")))</f>
        <v>327</v>
      </c>
      <c r="P639" s="56">
        <v>0</v>
      </c>
      <c r="Q639" s="56">
        <v>0</v>
      </c>
      <c r="R639" s="52"/>
      <c r="S639" s="88" t="str">
        <f>IF('1'!$H$12="-","-      ₽",IF(R639&gt;=M639*20,O639*R639,(IF(R639&gt;=M639*10,O639*R639,IF(R639&gt;=M639*2,O639*R639,N639*R639)))))</f>
        <v>-      ₽</v>
      </c>
      <c r="T639" s="89"/>
      <c r="U639" s="89" t="s">
        <v>364</v>
      </c>
    </row>
    <row r="640" spans="1:21" s="54" customFormat="1">
      <c r="A640" s="2"/>
      <c r="B640" s="79" t="s">
        <v>1722</v>
      </c>
      <c r="C640" s="80" t="s">
        <v>838</v>
      </c>
      <c r="D640" s="80" t="s">
        <v>839</v>
      </c>
      <c r="E640" s="80">
        <v>4</v>
      </c>
      <c r="F640" s="80">
        <v>11</v>
      </c>
      <c r="G640" s="80" t="s">
        <v>2230</v>
      </c>
      <c r="H640" s="81" t="s">
        <v>64</v>
      </c>
      <c r="I640" s="82"/>
      <c r="J640" s="82"/>
      <c r="K640" s="82"/>
      <c r="L640" s="55">
        <v>212</v>
      </c>
      <c r="M640" s="86">
        <v>6</v>
      </c>
      <c r="N640" s="56">
        <f>IF('1'!$H$12="-",L640*1.05,IF('1'!$H$12="в кассу предприятия",L640*1.05,IF('1'!$H$12="ИП Водакова Т.Ю.",L640*1.075*1.05,"-")))</f>
        <v>222.60000000000002</v>
      </c>
      <c r="O640" s="56">
        <f>IF('1'!$H$12="-",L640,IF('1'!$H$12="в кассу предприятия",L640,IF('1'!$H$12="ИП Водакова Т.Ю.",L640*1.075,"-")))</f>
        <v>212</v>
      </c>
      <c r="P640" s="56">
        <v>0</v>
      </c>
      <c r="Q640" s="56">
        <v>0</v>
      </c>
      <c r="R640" s="52"/>
      <c r="S640" s="88" t="str">
        <f>IF('1'!$H$12="-","-      ₽",IF(R640&gt;=M640*20,O640*R640,(IF(R640&gt;=M640*10,O640*R640,IF(R640&gt;=M640*2,O640*R640,N640*R640)))))</f>
        <v>-      ₽</v>
      </c>
      <c r="T640" s="89"/>
      <c r="U640" s="89" t="s">
        <v>364</v>
      </c>
    </row>
    <row r="641" spans="1:21" s="54" customFormat="1">
      <c r="A641" s="2"/>
      <c r="B641" s="79" t="s">
        <v>1723</v>
      </c>
      <c r="C641" s="80" t="s">
        <v>838</v>
      </c>
      <c r="D641" s="80" t="s">
        <v>839</v>
      </c>
      <c r="E641" s="80">
        <v>4</v>
      </c>
      <c r="F641" s="80">
        <v>8</v>
      </c>
      <c r="G641" s="80" t="s">
        <v>2231</v>
      </c>
      <c r="H641" s="81" t="s">
        <v>281</v>
      </c>
      <c r="I641" s="82"/>
      <c r="J641" s="82"/>
      <c r="K641" s="82"/>
      <c r="L641" s="55">
        <v>265</v>
      </c>
      <c r="M641" s="86">
        <v>6</v>
      </c>
      <c r="N641" s="56">
        <f>IF('1'!$H$12="-",L641,IF('1'!$H$12="в кассу предприятия",L641,IF('1'!$H$12="ИП Водакова Т.Ю.",L641*1.075,"-")))</f>
        <v>265</v>
      </c>
      <c r="O641" s="56">
        <f>IF('1'!$H$12="-",L641,IF('1'!$H$12="в кассу предприятия",L641,IF('1'!$H$12="ИП Водакова Т.Ю.",L641*1.075,"-")))</f>
        <v>265</v>
      </c>
      <c r="P641" s="56">
        <v>0</v>
      </c>
      <c r="Q641" s="56">
        <v>0</v>
      </c>
      <c r="R641" s="52"/>
      <c r="S641" s="88" t="str">
        <f>IF('1'!$H$12="-","-      ₽",IF(R641&gt;=M641*20,O641*R641,(IF(R641&gt;=M641*10,O641*R641,IF(R641&gt;=M641*2,O641*R641,N641*R641)))))</f>
        <v>-      ₽</v>
      </c>
      <c r="T641" s="89" t="s">
        <v>2399</v>
      </c>
      <c r="U641" s="89" t="s">
        <v>364</v>
      </c>
    </row>
    <row r="642" spans="1:21" s="54" customFormat="1">
      <c r="A642" s="2"/>
      <c r="B642" s="79" t="s">
        <v>1724</v>
      </c>
      <c r="C642" s="80" t="s">
        <v>838</v>
      </c>
      <c r="D642" s="80" t="s">
        <v>839</v>
      </c>
      <c r="E642" s="80">
        <v>4</v>
      </c>
      <c r="F642" s="80">
        <v>8</v>
      </c>
      <c r="G642" s="80" t="s">
        <v>2232</v>
      </c>
      <c r="H642" s="81" t="s">
        <v>281</v>
      </c>
      <c r="I642" s="82"/>
      <c r="J642" s="82"/>
      <c r="K642" s="82"/>
      <c r="L642" s="55">
        <v>373</v>
      </c>
      <c r="M642" s="86">
        <v>6</v>
      </c>
      <c r="N642" s="56">
        <f>IF('1'!$H$12="-",L642*1.05,IF('1'!$H$12="в кассу предприятия",L642*1.05,IF('1'!$H$12="ИП Водакова Т.Ю.",L642*1.075*1.05,"-")))</f>
        <v>391.65000000000003</v>
      </c>
      <c r="O642" s="56">
        <f>IF('1'!$H$12="-",L642,IF('1'!$H$12="в кассу предприятия",L642,IF('1'!$H$12="ИП Водакова Т.Ю.",L642*1.075,"-")))</f>
        <v>373</v>
      </c>
      <c r="P642" s="56">
        <v>0</v>
      </c>
      <c r="Q642" s="56">
        <v>0</v>
      </c>
      <c r="R642" s="52"/>
      <c r="S642" s="88" t="str">
        <f>IF('1'!$H$12="-","-      ₽",IF(R642&gt;=M642*20,O642*R642,(IF(R642&gt;=M642*10,O642*R642,IF(R642&gt;=M642*2,O642*R642,N642*R642)))))</f>
        <v>-      ₽</v>
      </c>
      <c r="T642" s="89"/>
      <c r="U642" s="89" t="s">
        <v>364</v>
      </c>
    </row>
    <row r="643" spans="1:21" s="54" customFormat="1">
      <c r="A643" s="2"/>
      <c r="B643" s="79" t="s">
        <v>1725</v>
      </c>
      <c r="C643" s="80" t="s">
        <v>838</v>
      </c>
      <c r="D643" s="80" t="s">
        <v>839</v>
      </c>
      <c r="E643" s="80">
        <v>4</v>
      </c>
      <c r="F643" s="80">
        <v>8</v>
      </c>
      <c r="G643" s="80" t="s">
        <v>2233</v>
      </c>
      <c r="H643" s="81" t="s">
        <v>281</v>
      </c>
      <c r="I643" s="82"/>
      <c r="J643" s="82"/>
      <c r="K643" s="82"/>
      <c r="L643" s="55">
        <v>311</v>
      </c>
      <c r="M643" s="86">
        <v>6</v>
      </c>
      <c r="N643" s="56">
        <f>IF('1'!$H$12="-",L643*1.05,IF('1'!$H$12="в кассу предприятия",L643*1.05,IF('1'!$H$12="ИП Водакова Т.Ю.",L643*1.075*1.05,"-")))</f>
        <v>326.55</v>
      </c>
      <c r="O643" s="56">
        <f>IF('1'!$H$12="-",L643,IF('1'!$H$12="в кассу предприятия",L643,IF('1'!$H$12="ИП Водакова Т.Ю.",L643*1.075,"-")))</f>
        <v>311</v>
      </c>
      <c r="P643" s="56">
        <v>0</v>
      </c>
      <c r="Q643" s="56">
        <v>0</v>
      </c>
      <c r="R643" s="52"/>
      <c r="S643" s="88" t="str">
        <f>IF('1'!$H$12="-","-      ₽",IF(R643&gt;=M643*20,O643*R643,(IF(R643&gt;=M643*10,O643*R643,IF(R643&gt;=M643*2,O643*R643,N643*R643)))))</f>
        <v>-      ₽</v>
      </c>
      <c r="T643" s="89"/>
      <c r="U643" s="89" t="s">
        <v>364</v>
      </c>
    </row>
    <row r="644" spans="1:21" s="54" customFormat="1" hidden="1">
      <c r="A644" s="2"/>
      <c r="B644" s="97" t="s">
        <v>1726</v>
      </c>
      <c r="C644" s="98" t="s">
        <v>1991</v>
      </c>
      <c r="D644" s="98" t="s">
        <v>1992</v>
      </c>
      <c r="E644" s="80">
        <v>4</v>
      </c>
      <c r="F644" s="80">
        <v>11</v>
      </c>
      <c r="G644" s="98" t="s">
        <v>2234</v>
      </c>
      <c r="H644" s="99" t="s">
        <v>64</v>
      </c>
      <c r="I644" s="100"/>
      <c r="J644" s="100"/>
      <c r="K644" s="100"/>
      <c r="L644" s="55">
        <v>205</v>
      </c>
      <c r="M644" s="101">
        <v>6</v>
      </c>
      <c r="N644" s="102">
        <f>IF('1'!$H$12="-",L644*1.05,IF('1'!$H$12="в кассу предприятия",L644*1.05,IF('1'!$H$12="ИП Водакова Т.Ю.",L644*1.075*1.05,"-")))</f>
        <v>215.25</v>
      </c>
      <c r="O644" s="102">
        <f>IF('1'!$H$12="-",L644,IF('1'!$H$12="в кассу предприятия",L644,IF('1'!$H$12="ИП Водакова Т.Ю.",L644*1.075,"-")))</f>
        <v>205</v>
      </c>
      <c r="P644" s="102">
        <v>0</v>
      </c>
      <c r="Q644" s="102">
        <v>0</v>
      </c>
      <c r="R644" s="103"/>
      <c r="S644" s="104" t="str">
        <f>IF('1'!$H$12="-","-      ₽",IF(R644&gt;=M644*20,O644*R644,(IF(R644&gt;=M644*10,O644*R644,IF(R644&gt;=M644*2,O644*R644,N644*R644)))))</f>
        <v>-      ₽</v>
      </c>
      <c r="T644" s="89"/>
      <c r="U644" s="89" t="s">
        <v>364</v>
      </c>
    </row>
    <row r="645" spans="1:21" s="54" customFormat="1" hidden="1">
      <c r="A645" s="2"/>
      <c r="B645" s="97" t="s">
        <v>1727</v>
      </c>
      <c r="C645" s="98" t="s">
        <v>1993</v>
      </c>
      <c r="D645" s="98" t="s">
        <v>1994</v>
      </c>
      <c r="E645" s="80">
        <v>4</v>
      </c>
      <c r="F645" s="80">
        <v>11</v>
      </c>
      <c r="G645" s="98" t="s">
        <v>2235</v>
      </c>
      <c r="H645" s="99" t="s">
        <v>64</v>
      </c>
      <c r="I645" s="100"/>
      <c r="J645" s="100"/>
      <c r="K645" s="100"/>
      <c r="L645" s="55">
        <v>225</v>
      </c>
      <c r="M645" s="101">
        <v>6</v>
      </c>
      <c r="N645" s="102">
        <f>IF('1'!$H$12="-",L645,IF('1'!$H$12="в кассу предприятия",L645,IF('1'!$H$12="ИП Водакова Т.Ю.",L645*1.075,"-")))</f>
        <v>225</v>
      </c>
      <c r="O645" s="102">
        <f>IF('1'!$H$12="-",L645,IF('1'!$H$12="в кассу предприятия",L645,IF('1'!$H$12="ИП Водакова Т.Ю.",L645*1.075,"-")))</f>
        <v>225</v>
      </c>
      <c r="P645" s="102">
        <v>0</v>
      </c>
      <c r="Q645" s="102">
        <v>0</v>
      </c>
      <c r="R645" s="103"/>
      <c r="S645" s="104" t="str">
        <f>IF('1'!$H$12="-","-      ₽",IF(R645&gt;=M645*20,O645*R645,(IF(R645&gt;=M645*10,O645*R645,IF(R645&gt;=M645*2,O645*R645,N645*R645)))))</f>
        <v>-      ₽</v>
      </c>
      <c r="T645" s="89" t="s">
        <v>43</v>
      </c>
      <c r="U645" s="89" t="s">
        <v>364</v>
      </c>
    </row>
    <row r="646" spans="1:21" s="54" customFormat="1" hidden="1">
      <c r="A646" s="2"/>
      <c r="B646" s="97" t="s">
        <v>1728</v>
      </c>
      <c r="C646" s="98" t="s">
        <v>1993</v>
      </c>
      <c r="D646" s="98" t="s">
        <v>1994</v>
      </c>
      <c r="E646" s="80">
        <v>4</v>
      </c>
      <c r="F646" s="80">
        <v>11</v>
      </c>
      <c r="G646" s="98" t="s">
        <v>2236</v>
      </c>
      <c r="H646" s="99" t="s">
        <v>64</v>
      </c>
      <c r="I646" s="100"/>
      <c r="J646" s="100"/>
      <c r="K646" s="100"/>
      <c r="L646" s="55">
        <v>225</v>
      </c>
      <c r="M646" s="101">
        <v>6</v>
      </c>
      <c r="N646" s="102">
        <f>IF('1'!$H$12="-",L646,IF('1'!$H$12="в кассу предприятия",L646,IF('1'!$H$12="ИП Водакова Т.Ю.",L646*1.075,"-")))</f>
        <v>225</v>
      </c>
      <c r="O646" s="102">
        <f>IF('1'!$H$12="-",L646,IF('1'!$H$12="в кассу предприятия",L646,IF('1'!$H$12="ИП Водакова Т.Ю.",L646*1.075,"-")))</f>
        <v>225</v>
      </c>
      <c r="P646" s="102">
        <v>0</v>
      </c>
      <c r="Q646" s="102">
        <v>0</v>
      </c>
      <c r="R646" s="103"/>
      <c r="S646" s="104" t="str">
        <f>IF('1'!$H$12="-","-      ₽",IF(R646&gt;=M646*20,O646*R646,(IF(R646&gt;=M646*10,O646*R646,IF(R646&gt;=M646*2,O646*R646,N646*R646)))))</f>
        <v>-      ₽</v>
      </c>
      <c r="T646" s="89" t="s">
        <v>43</v>
      </c>
      <c r="U646" s="89" t="s">
        <v>364</v>
      </c>
    </row>
    <row r="647" spans="1:21" s="54" customFormat="1">
      <c r="A647" s="2"/>
      <c r="B647" s="79" t="s">
        <v>1729</v>
      </c>
      <c r="C647" s="80" t="s">
        <v>1995</v>
      </c>
      <c r="D647" s="80" t="s">
        <v>1996</v>
      </c>
      <c r="E647" s="80">
        <v>4</v>
      </c>
      <c r="F647" s="80">
        <v>5</v>
      </c>
      <c r="G647" s="80"/>
      <c r="H647" s="81" t="s">
        <v>78</v>
      </c>
      <c r="I647" s="82"/>
      <c r="J647" s="82"/>
      <c r="K647" s="82"/>
      <c r="L647" s="55">
        <v>149</v>
      </c>
      <c r="M647" s="86">
        <v>6</v>
      </c>
      <c r="N647" s="56">
        <f>IF('1'!$H$12="-",L647*1.05,IF('1'!$H$12="в кассу предприятия",L647*1.05,IF('1'!$H$12="ИП Водакова Т.Ю.",L647*1.075*1.05,"-")))</f>
        <v>156.45000000000002</v>
      </c>
      <c r="O647" s="56">
        <f>IF('1'!$H$12="-",L647,IF('1'!$H$12="в кассу предприятия",L647,IF('1'!$H$12="ИП Водакова Т.Ю.",L647*1.075,"-")))</f>
        <v>149</v>
      </c>
      <c r="P647" s="56">
        <v>0</v>
      </c>
      <c r="Q647" s="56">
        <v>0</v>
      </c>
      <c r="R647" s="52"/>
      <c r="S647" s="88" t="str">
        <f>IF('1'!$H$12="-","-      ₽",IF(R647&gt;=M647*20,O647*R647,(IF(R647&gt;=M647*10,O647*R647,IF(R647&gt;=M647*2,O647*R647,N647*R647)))))</f>
        <v>-      ₽</v>
      </c>
      <c r="T647" s="89"/>
      <c r="U647" s="89" t="s">
        <v>364</v>
      </c>
    </row>
    <row r="648" spans="1:21" s="54" customFormat="1">
      <c r="A648" s="2"/>
      <c r="B648" s="79" t="s">
        <v>1730</v>
      </c>
      <c r="C648" s="80" t="s">
        <v>882</v>
      </c>
      <c r="D648" s="80" t="s">
        <v>883</v>
      </c>
      <c r="E648" s="80">
        <v>4</v>
      </c>
      <c r="F648" s="80">
        <v>8</v>
      </c>
      <c r="G648" s="80" t="s">
        <v>958</v>
      </c>
      <c r="H648" s="81" t="s">
        <v>281</v>
      </c>
      <c r="I648" s="82"/>
      <c r="J648" s="82"/>
      <c r="K648" s="82"/>
      <c r="L648" s="55">
        <v>176</v>
      </c>
      <c r="M648" s="86">
        <v>6</v>
      </c>
      <c r="N648" s="56">
        <f>IF('1'!$H$12="-",L648*1.05,IF('1'!$H$12="в кассу предприятия",L648*1.05,IF('1'!$H$12="ИП Водакова Т.Ю.",L648*1.075*1.05,"-")))</f>
        <v>184.8</v>
      </c>
      <c r="O648" s="56">
        <f>IF('1'!$H$12="-",L648,IF('1'!$H$12="в кассу предприятия",L648,IF('1'!$H$12="ИП Водакова Т.Ю.",L648*1.075,"-")))</f>
        <v>176</v>
      </c>
      <c r="P648" s="56">
        <v>0</v>
      </c>
      <c r="Q648" s="56">
        <v>0</v>
      </c>
      <c r="R648" s="52"/>
      <c r="S648" s="88" t="str">
        <f>IF('1'!$H$12="-","-      ₽",IF(R648&gt;=M648*20,O648*R648,(IF(R648&gt;=M648*10,O648*R648,IF(R648&gt;=M648*2,O648*R648,N648*R648)))))</f>
        <v>-      ₽</v>
      </c>
      <c r="T648" s="89"/>
      <c r="U648" s="89" t="s">
        <v>364</v>
      </c>
    </row>
    <row r="649" spans="1:21" s="54" customFormat="1">
      <c r="A649" s="2"/>
      <c r="B649" s="79" t="s">
        <v>881</v>
      </c>
      <c r="C649" s="80" t="s">
        <v>882</v>
      </c>
      <c r="D649" s="80" t="s">
        <v>883</v>
      </c>
      <c r="E649" s="80">
        <v>4</v>
      </c>
      <c r="F649" s="80">
        <v>8</v>
      </c>
      <c r="G649" s="80" t="s">
        <v>884</v>
      </c>
      <c r="H649" s="81" t="s">
        <v>281</v>
      </c>
      <c r="I649" s="82"/>
      <c r="J649" s="82"/>
      <c r="K649" s="82"/>
      <c r="L649" s="55">
        <v>176</v>
      </c>
      <c r="M649" s="86">
        <v>6</v>
      </c>
      <c r="N649" s="56">
        <f>IF('1'!$H$12="-",L649*1.05,IF('1'!$H$12="в кассу предприятия",L649*1.05,IF('1'!$H$12="ИП Водакова Т.Ю.",L649*1.075*1.05,"-")))</f>
        <v>184.8</v>
      </c>
      <c r="O649" s="56">
        <f>IF('1'!$H$12="-",L649,IF('1'!$H$12="в кассу предприятия",L649,IF('1'!$H$12="ИП Водакова Т.Ю.",L649*1.075,"-")))</f>
        <v>176</v>
      </c>
      <c r="P649" s="56">
        <f>IF('1'!$H$12="-",L649*0.97,IF('1'!$H$12="в кассу предприятия",L649*0.97,IF('1'!$H$12="ИП Водакова Т.Ю.",L649*1.075*0.97,"-")))</f>
        <v>170.72</v>
      </c>
      <c r="Q649" s="56">
        <f>IF('1'!$H$12="-",L649*0.95,IF('1'!$H$12="в кассу предприятия",L649*0.95,IF('1'!$H$12="ИП Водакова Т.Ю.",L649*1.075*0.95,"-")))</f>
        <v>167.2</v>
      </c>
      <c r="R649" s="52"/>
      <c r="S649" s="88" t="str">
        <f>IF('1'!$H$12="-","-      ₽",IF(R649&gt;=M649*20,Q649*R649,(IF(R649&gt;=M649*10,P649*R649,IF(R649&gt;=M649*2,O649*R649,N649*R649)))))</f>
        <v>-      ₽</v>
      </c>
      <c r="T649" s="89"/>
      <c r="U649" s="89" t="s">
        <v>2393</v>
      </c>
    </row>
    <row r="650" spans="1:21" s="54" customFormat="1">
      <c r="A650" s="2"/>
      <c r="B650" s="79" t="s">
        <v>885</v>
      </c>
      <c r="C650" s="80" t="s">
        <v>886</v>
      </c>
      <c r="D650" s="80" t="s">
        <v>887</v>
      </c>
      <c r="E650" s="80">
        <v>4</v>
      </c>
      <c r="F650" s="80">
        <v>11</v>
      </c>
      <c r="G650" s="80" t="s">
        <v>888</v>
      </c>
      <c r="H650" s="81" t="s">
        <v>64</v>
      </c>
      <c r="I650" s="82"/>
      <c r="J650" s="82"/>
      <c r="K650" s="82"/>
      <c r="L650" s="55">
        <v>153</v>
      </c>
      <c r="M650" s="86">
        <v>6</v>
      </c>
      <c r="N650" s="56">
        <f>IF('1'!$H$12="-",L650*1.05,IF('1'!$H$12="в кассу предприятия",L650*1.05,IF('1'!$H$12="ИП Водакова Т.Ю.",L650*1.075*1.05,"-")))</f>
        <v>160.65</v>
      </c>
      <c r="O650" s="56">
        <f>IF('1'!$H$12="-",L650,IF('1'!$H$12="в кассу предприятия",L650,IF('1'!$H$12="ИП Водакова Т.Ю.",L650*1.075,"-")))</f>
        <v>153</v>
      </c>
      <c r="P650" s="56">
        <v>0</v>
      </c>
      <c r="Q650" s="56">
        <v>0</v>
      </c>
      <c r="R650" s="52"/>
      <c r="S650" s="88" t="str">
        <f>IF('1'!$H$12="-","-      ₽",IF(R650&gt;=M650*20,P650*R650,(IF(R650&gt;=M650*10,P650*R650,IF(R650&gt;=M650*2,O650*R650,N650*R650)))))</f>
        <v>-      ₽</v>
      </c>
      <c r="T650" s="89"/>
      <c r="U650" s="89" t="s">
        <v>364</v>
      </c>
    </row>
    <row r="651" spans="1:21" s="54" customFormat="1" hidden="1">
      <c r="A651" s="2"/>
      <c r="B651" s="97" t="s">
        <v>889</v>
      </c>
      <c r="C651" s="98" t="s">
        <v>890</v>
      </c>
      <c r="D651" s="98" t="s">
        <v>891</v>
      </c>
      <c r="E651" s="80">
        <v>4</v>
      </c>
      <c r="F651" s="80">
        <v>8</v>
      </c>
      <c r="G651" s="98" t="s">
        <v>892</v>
      </c>
      <c r="H651" s="99" t="s">
        <v>281</v>
      </c>
      <c r="I651" s="100"/>
      <c r="J651" s="100"/>
      <c r="K651" s="100"/>
      <c r="L651" s="55">
        <v>293</v>
      </c>
      <c r="M651" s="101">
        <v>6</v>
      </c>
      <c r="N651" s="102">
        <f>IF('1'!$H$12="-",L651*1.05,IF('1'!$H$12="в кассу предприятия",L651*1.05,IF('1'!$H$12="ИП Водакова Т.Ю.",L651*1.075*1.05,"-")))</f>
        <v>307.65000000000003</v>
      </c>
      <c r="O651" s="102">
        <f>IF('1'!$H$12="-",L651,IF('1'!$H$12="в кассу предприятия",L651,IF('1'!$H$12="ИП Водакова Т.Ю.",L651*1.075,"-")))</f>
        <v>293</v>
      </c>
      <c r="P651" s="102">
        <v>0</v>
      </c>
      <c r="Q651" s="102">
        <v>0</v>
      </c>
      <c r="R651" s="103"/>
      <c r="S651" s="104" t="str">
        <f>IF('1'!$H$12="-","-      ₽",IF(R651&gt;=M651*20,O651*R651,(IF(R651&gt;=M651*10,O651*R651,IF(R651&gt;=M651*2,O651*R651,N651*R651)))))</f>
        <v>-      ₽</v>
      </c>
      <c r="T651" s="89"/>
      <c r="U651" s="89" t="s">
        <v>364</v>
      </c>
    </row>
    <row r="652" spans="1:21" s="54" customFormat="1">
      <c r="A652" s="2"/>
      <c r="B652" s="79" t="s">
        <v>893</v>
      </c>
      <c r="C652" s="80" t="s">
        <v>894</v>
      </c>
      <c r="D652" s="80" t="s">
        <v>895</v>
      </c>
      <c r="E652" s="80">
        <v>4</v>
      </c>
      <c r="F652" s="80">
        <v>8</v>
      </c>
      <c r="G652" s="80" t="s">
        <v>896</v>
      </c>
      <c r="H652" s="81" t="s">
        <v>281</v>
      </c>
      <c r="I652" s="82"/>
      <c r="J652" s="82"/>
      <c r="K652" s="82"/>
      <c r="L652" s="55">
        <v>212</v>
      </c>
      <c r="M652" s="86">
        <v>6</v>
      </c>
      <c r="N652" s="56">
        <f>IF('1'!$H$12="-",L652*1.05,IF('1'!$H$12="в кассу предприятия",L652*1.05,IF('1'!$H$12="ИП Водакова Т.Ю.",L652*1.075*1.05,"-")))</f>
        <v>222.60000000000002</v>
      </c>
      <c r="O652" s="56">
        <f>IF('1'!$H$12="-",L652,IF('1'!$H$12="в кассу предприятия",L652,IF('1'!$H$12="ИП Водакова Т.Ю.",L652*1.075,"-")))</f>
        <v>212</v>
      </c>
      <c r="P652" s="56">
        <f>IF('1'!$H$12="-",L652*0.97,IF('1'!$H$12="в кассу предприятия",L652*0.97,IF('1'!$H$12="ИП Водакова Т.Ю.",L652*1.075*0.97,"-")))</f>
        <v>205.64</v>
      </c>
      <c r="Q652" s="56">
        <f>IF('1'!$H$12="-",L652*0.95,IF('1'!$H$12="в кассу предприятия",L652*0.95,IF('1'!$H$12="ИП Водакова Т.Ю.",L652*1.075*0.95,"-")))</f>
        <v>201.39999999999998</v>
      </c>
      <c r="R652" s="52"/>
      <c r="S652" s="88" t="str">
        <f>IF('1'!$H$12="-","-      ₽",IF(R652&gt;=M652*20,Q652*R652,(IF(R652&gt;=M652*10,P652*R652,IF(R652&gt;=M652*2,O652*R652,N652*R652)))))</f>
        <v>-      ₽</v>
      </c>
      <c r="T652" s="89"/>
      <c r="U652" s="89" t="s">
        <v>2393</v>
      </c>
    </row>
    <row r="653" spans="1:21" s="54" customFormat="1">
      <c r="A653" s="2"/>
      <c r="B653" s="79" t="s">
        <v>1222</v>
      </c>
      <c r="C653" s="80" t="s">
        <v>894</v>
      </c>
      <c r="D653" s="80" t="s">
        <v>895</v>
      </c>
      <c r="E653" s="80">
        <v>4</v>
      </c>
      <c r="F653" s="80">
        <v>8</v>
      </c>
      <c r="G653" s="80" t="s">
        <v>1474</v>
      </c>
      <c r="H653" s="81" t="s">
        <v>281</v>
      </c>
      <c r="I653" s="82"/>
      <c r="J653" s="82"/>
      <c r="K653" s="82"/>
      <c r="L653" s="55">
        <v>212</v>
      </c>
      <c r="M653" s="86">
        <v>6</v>
      </c>
      <c r="N653" s="56">
        <f>IF('1'!$H$12="-",L653*1.05,IF('1'!$H$12="в кассу предприятия",L653*1.05,IF('1'!$H$12="ИП Водакова Т.Ю.",L653*1.075*1.05,"-")))</f>
        <v>222.60000000000002</v>
      </c>
      <c r="O653" s="56">
        <f>IF('1'!$H$12="-",L653,IF('1'!$H$12="в кассу предприятия",L653,IF('1'!$H$12="ИП Водакова Т.Ю.",L653*1.075,"-")))</f>
        <v>212</v>
      </c>
      <c r="P653" s="56">
        <v>0</v>
      </c>
      <c r="Q653" s="56">
        <v>0</v>
      </c>
      <c r="R653" s="52"/>
      <c r="S653" s="88" t="str">
        <f>IF('1'!$H$12="-","-      ₽",IF(R653&gt;=M653*20,O653*R653,(IF(R653&gt;=M653*10,O653*R653,IF(R653&gt;=M653*2,O653*R653,N653*R653)))))</f>
        <v>-      ₽</v>
      </c>
      <c r="T653" s="89"/>
      <c r="U653" s="89" t="s">
        <v>364</v>
      </c>
    </row>
    <row r="654" spans="1:21" s="54" customFormat="1">
      <c r="A654" s="2"/>
      <c r="B654" s="79" t="s">
        <v>1223</v>
      </c>
      <c r="C654" s="80" t="s">
        <v>1328</v>
      </c>
      <c r="D654" s="80" t="s">
        <v>1329</v>
      </c>
      <c r="E654" s="80">
        <v>4</v>
      </c>
      <c r="F654" s="80">
        <v>11</v>
      </c>
      <c r="G654" s="80" t="s">
        <v>1475</v>
      </c>
      <c r="H654" s="81" t="s">
        <v>64</v>
      </c>
      <c r="I654" s="82"/>
      <c r="J654" s="82"/>
      <c r="K654" s="82"/>
      <c r="L654" s="55">
        <v>212</v>
      </c>
      <c r="M654" s="86">
        <v>6</v>
      </c>
      <c r="N654" s="56">
        <f>IF('1'!$H$12="-",L654*1.05,IF('1'!$H$12="в кассу предприятия",L654*1.05,IF('1'!$H$12="ИП Водакова Т.Ю.",L654*1.075*1.05,"-")))</f>
        <v>222.60000000000002</v>
      </c>
      <c r="O654" s="56">
        <f>IF('1'!$H$12="-",L654,IF('1'!$H$12="в кассу предприятия",L654,IF('1'!$H$12="ИП Водакова Т.Ю.",L654*1.075,"-")))</f>
        <v>212</v>
      </c>
      <c r="P654" s="56">
        <v>0</v>
      </c>
      <c r="Q654" s="56">
        <v>0</v>
      </c>
      <c r="R654" s="52"/>
      <c r="S654" s="88" t="str">
        <f>IF('1'!$H$12="-","-      ₽",IF(R654&gt;=M654*20,O654*R654,(IF(R654&gt;=M654*10,O654*R654,IF(R654&gt;=M654*2,O654*R654,N654*R654)))))</f>
        <v>-      ₽</v>
      </c>
      <c r="T654" s="89"/>
      <c r="U654" s="89" t="s">
        <v>364</v>
      </c>
    </row>
    <row r="655" spans="1:21" s="54" customFormat="1">
      <c r="A655" s="2"/>
      <c r="B655" s="79" t="s">
        <v>1731</v>
      </c>
      <c r="C655" s="80" t="s">
        <v>1997</v>
      </c>
      <c r="D655" s="80" t="s">
        <v>1998</v>
      </c>
      <c r="E655" s="80">
        <v>4</v>
      </c>
      <c r="F655" s="80">
        <v>5</v>
      </c>
      <c r="G655" s="80" t="s">
        <v>2237</v>
      </c>
      <c r="H655" s="81" t="s">
        <v>78</v>
      </c>
      <c r="I655" s="82"/>
      <c r="J655" s="82"/>
      <c r="K655" s="82"/>
      <c r="L655" s="55">
        <v>158</v>
      </c>
      <c r="M655" s="86">
        <v>6</v>
      </c>
      <c r="N655" s="56">
        <f>IF('1'!$H$12="-",L655*1.05,IF('1'!$H$12="в кассу предприятия",L655*1.05,IF('1'!$H$12="ИП Водакова Т.Ю.",L655*1.075*1.05,"-")))</f>
        <v>165.9</v>
      </c>
      <c r="O655" s="56">
        <f>IF('1'!$H$12="-",L655,IF('1'!$H$12="в кассу предприятия",L655,IF('1'!$H$12="ИП Водакова Т.Ю.",L655*1.075,"-")))</f>
        <v>158</v>
      </c>
      <c r="P655" s="56">
        <f>IF('1'!$H$12="-",L655*0.97,IF('1'!$H$12="в кассу предприятия",L655*0.97,IF('1'!$H$12="ИП Водакова Т.Ю.",L655*1.075*0.97,"-")))</f>
        <v>153.26</v>
      </c>
      <c r="Q655" s="56">
        <v>0</v>
      </c>
      <c r="R655" s="52"/>
      <c r="S655" s="88" t="str">
        <f>IF('1'!$H$12="-","-      ₽",IF(R655&gt;=M655*20,P655*R655,(IF(R655&gt;=M655*10,P655*R655,IF(R655&gt;=M655*2,O655*R655,N655*R655)))))</f>
        <v>-      ₽</v>
      </c>
      <c r="T655" s="89"/>
      <c r="U655" s="89" t="s">
        <v>2392</v>
      </c>
    </row>
    <row r="656" spans="1:21" s="54" customFormat="1">
      <c r="A656" s="2"/>
      <c r="B656" s="79" t="s">
        <v>1732</v>
      </c>
      <c r="C656" s="80" t="s">
        <v>1997</v>
      </c>
      <c r="D656" s="80" t="s">
        <v>1998</v>
      </c>
      <c r="E656" s="80">
        <v>4</v>
      </c>
      <c r="F656" s="80">
        <v>5</v>
      </c>
      <c r="G656" s="80" t="s">
        <v>2238</v>
      </c>
      <c r="H656" s="81" t="s">
        <v>78</v>
      </c>
      <c r="I656" s="82"/>
      <c r="J656" s="82"/>
      <c r="K656" s="82"/>
      <c r="L656" s="55">
        <v>158</v>
      </c>
      <c r="M656" s="86">
        <v>6</v>
      </c>
      <c r="N656" s="56">
        <f>IF('1'!$H$12="-",L656*1.05,IF('1'!$H$12="в кассу предприятия",L656*1.05,IF('1'!$H$12="ИП Водакова Т.Ю.",L656*1.075*1.05,"-")))</f>
        <v>165.9</v>
      </c>
      <c r="O656" s="56">
        <f>IF('1'!$H$12="-",L656,IF('1'!$H$12="в кассу предприятия",L656,IF('1'!$H$12="ИП Водакова Т.Ю.",L656*1.075,"-")))</f>
        <v>158</v>
      </c>
      <c r="P656" s="56">
        <f>IF('1'!$H$12="-",L656*0.97,IF('1'!$H$12="в кассу предприятия",L656*0.97,IF('1'!$H$12="ИП Водакова Т.Ю.",L656*1.075*0.97,"-")))</f>
        <v>153.26</v>
      </c>
      <c r="Q656" s="56">
        <v>0</v>
      </c>
      <c r="R656" s="52"/>
      <c r="S656" s="88" t="str">
        <f>IF('1'!$H$12="-","-      ₽",IF(R656&gt;=M656*20,P656*R656,(IF(R656&gt;=M656*10,P656*R656,IF(R656&gt;=M656*2,O656*R656,N656*R656)))))</f>
        <v>-      ₽</v>
      </c>
      <c r="T656" s="89"/>
      <c r="U656" s="89" t="s">
        <v>2392</v>
      </c>
    </row>
    <row r="657" spans="1:21" s="54" customFormat="1">
      <c r="A657" s="2"/>
      <c r="B657" s="79" t="s">
        <v>897</v>
      </c>
      <c r="C657" s="80" t="s">
        <v>898</v>
      </c>
      <c r="D657" s="80" t="s">
        <v>899</v>
      </c>
      <c r="E657" s="80">
        <v>4</v>
      </c>
      <c r="F657" s="80">
        <v>11</v>
      </c>
      <c r="G657" s="80" t="s">
        <v>900</v>
      </c>
      <c r="H657" s="81" t="s">
        <v>64</v>
      </c>
      <c r="I657" s="82"/>
      <c r="J657" s="82"/>
      <c r="K657" s="82"/>
      <c r="L657" s="55">
        <v>248</v>
      </c>
      <c r="M657" s="86">
        <v>6</v>
      </c>
      <c r="N657" s="56">
        <f>IF('1'!$H$12="-",L657*1.05,IF('1'!$H$12="в кассу предприятия",L657*1.05,IF('1'!$H$12="ИП Водакова Т.Ю.",L657*1.075*1.05,"-")))</f>
        <v>260.40000000000003</v>
      </c>
      <c r="O657" s="56">
        <f>IF('1'!$H$12="-",L657,IF('1'!$H$12="в кассу предприятия",L657,IF('1'!$H$12="ИП Водакова Т.Ю.",L657*1.075,"-")))</f>
        <v>248</v>
      </c>
      <c r="P657" s="56">
        <v>0</v>
      </c>
      <c r="Q657" s="56">
        <v>0</v>
      </c>
      <c r="R657" s="52"/>
      <c r="S657" s="88" t="str">
        <f>IF('1'!$H$12="-","-      ₽",IF(R657&gt;=M657*20,O657*R657,(IF(R657&gt;=M657*10,O657*R657,IF(R657&gt;=M657*2,O657*R657,N657*R657)))))</f>
        <v>-      ₽</v>
      </c>
      <c r="T657" s="89"/>
      <c r="U657" s="89" t="s">
        <v>364</v>
      </c>
    </row>
    <row r="658" spans="1:21" s="54" customFormat="1" hidden="1">
      <c r="A658" s="2"/>
      <c r="B658" s="97" t="s">
        <v>1733</v>
      </c>
      <c r="C658" s="98" t="s">
        <v>898</v>
      </c>
      <c r="D658" s="98" t="s">
        <v>899</v>
      </c>
      <c r="E658" s="80">
        <v>4</v>
      </c>
      <c r="F658" s="80">
        <v>1</v>
      </c>
      <c r="G658" s="98" t="s">
        <v>2239</v>
      </c>
      <c r="H658" s="99" t="s">
        <v>75</v>
      </c>
      <c r="I658" s="100"/>
      <c r="J658" s="100"/>
      <c r="K658" s="100"/>
      <c r="L658" s="55">
        <v>113</v>
      </c>
      <c r="M658" s="101">
        <v>24</v>
      </c>
      <c r="N658" s="102">
        <f>IF('1'!$H$12="-",L658*1.05,IF('1'!$H$12="в кассу предприятия",L658*1.05,IF('1'!$H$12="ИП Водакова Т.Ю.",L658*1.075*1.05,"-")))</f>
        <v>118.65</v>
      </c>
      <c r="O658" s="102">
        <f>IF('1'!$H$12="-",L658,IF('1'!$H$12="в кассу предприятия",L658,IF('1'!$H$12="ИП Водакова Т.Ю.",L658*1.075,"-")))</f>
        <v>113</v>
      </c>
      <c r="P658" s="102">
        <v>0</v>
      </c>
      <c r="Q658" s="102">
        <v>0</v>
      </c>
      <c r="R658" s="103"/>
      <c r="S658" s="104" t="str">
        <f>IF('1'!$H$12="-","-      ₽",IF(R658&gt;=M658*20,O658*R658,(IF(R658&gt;=M658*10,O658*R658,IF(R658&gt;=M658*2,O658*R658,N658*R658)))))</f>
        <v>-      ₽</v>
      </c>
      <c r="T658" s="89"/>
      <c r="U658" s="89" t="s">
        <v>364</v>
      </c>
    </row>
    <row r="659" spans="1:21" s="54" customFormat="1">
      <c r="A659" s="2"/>
      <c r="B659" s="79" t="s">
        <v>1734</v>
      </c>
      <c r="C659" s="80" t="s">
        <v>1999</v>
      </c>
      <c r="D659" s="80" t="s">
        <v>2000</v>
      </c>
      <c r="E659" s="80">
        <v>4</v>
      </c>
      <c r="F659" s="80">
        <v>5</v>
      </c>
      <c r="G659" s="80" t="s">
        <v>2240</v>
      </c>
      <c r="H659" s="81" t="s">
        <v>78</v>
      </c>
      <c r="I659" s="82"/>
      <c r="J659" s="82"/>
      <c r="K659" s="82"/>
      <c r="L659" s="55">
        <v>176</v>
      </c>
      <c r="M659" s="86">
        <v>6</v>
      </c>
      <c r="N659" s="56">
        <f>IF('1'!$H$12="-",L659*1.05,IF('1'!$H$12="в кассу предприятия",L659*1.05,IF('1'!$H$12="ИП Водакова Т.Ю.",L659*1.075*1.05,"-")))</f>
        <v>184.8</v>
      </c>
      <c r="O659" s="56">
        <f>IF('1'!$H$12="-",L659,IF('1'!$H$12="в кассу предприятия",L659,IF('1'!$H$12="ИП Водакова Т.Ю.",L659*1.075,"-")))</f>
        <v>176</v>
      </c>
      <c r="P659" s="56">
        <v>0</v>
      </c>
      <c r="Q659" s="56">
        <v>0</v>
      </c>
      <c r="R659" s="52"/>
      <c r="S659" s="88" t="str">
        <f>IF('1'!$H$12="-","-      ₽",IF(R659&gt;=M659*20,O659*R659,(IF(R659&gt;=M659*10,O659*R659,IF(R659&gt;=M659*2,O659*R659,N659*R659)))))</f>
        <v>-      ₽</v>
      </c>
      <c r="T659" s="89"/>
      <c r="U659" s="89" t="s">
        <v>364</v>
      </c>
    </row>
    <row r="660" spans="1:21" s="54" customFormat="1">
      <c r="A660" s="2"/>
      <c r="B660" s="79" t="s">
        <v>1735</v>
      </c>
      <c r="C660" s="80" t="s">
        <v>902</v>
      </c>
      <c r="D660" s="80" t="s">
        <v>903</v>
      </c>
      <c r="E660" s="80">
        <v>4</v>
      </c>
      <c r="F660" s="80">
        <v>5</v>
      </c>
      <c r="G660" s="80" t="s">
        <v>2241</v>
      </c>
      <c r="H660" s="81" t="s">
        <v>78</v>
      </c>
      <c r="I660" s="82"/>
      <c r="J660" s="82"/>
      <c r="K660" s="82"/>
      <c r="L660" s="55">
        <v>212</v>
      </c>
      <c r="M660" s="86">
        <v>6</v>
      </c>
      <c r="N660" s="56">
        <f>IF('1'!$H$12="-",L660*1.05,IF('1'!$H$12="в кассу предприятия",L660*1.05,IF('1'!$H$12="ИП Водакова Т.Ю.",L660*1.075*1.05,"-")))</f>
        <v>222.60000000000002</v>
      </c>
      <c r="O660" s="56">
        <f>IF('1'!$H$12="-",L660,IF('1'!$H$12="в кассу предприятия",L660,IF('1'!$H$12="ИП Водакова Т.Ю.",L660*1.075,"-")))</f>
        <v>212</v>
      </c>
      <c r="P660" s="56">
        <v>0</v>
      </c>
      <c r="Q660" s="56">
        <v>0</v>
      </c>
      <c r="R660" s="52"/>
      <c r="S660" s="88" t="str">
        <f>IF('1'!$H$12="-","-      ₽",IF(R660&gt;=M660*20,O660*R660,(IF(R660&gt;=M660*10,O660*R660,IF(R660&gt;=M660*2,O660*R660,N660*R660)))))</f>
        <v>-      ₽</v>
      </c>
      <c r="T660" s="89"/>
      <c r="U660" s="89" t="s">
        <v>364</v>
      </c>
    </row>
    <row r="661" spans="1:21" s="54" customFormat="1">
      <c r="A661" s="2"/>
      <c r="B661" s="79" t="s">
        <v>901</v>
      </c>
      <c r="C661" s="80" t="s">
        <v>902</v>
      </c>
      <c r="D661" s="80" t="s">
        <v>903</v>
      </c>
      <c r="E661" s="80">
        <v>4</v>
      </c>
      <c r="F661" s="80">
        <v>2</v>
      </c>
      <c r="G661" s="80" t="s">
        <v>904</v>
      </c>
      <c r="H661" s="81" t="s">
        <v>905</v>
      </c>
      <c r="I661" s="82"/>
      <c r="J661" s="82"/>
      <c r="K661" s="82"/>
      <c r="L661" s="55">
        <v>212</v>
      </c>
      <c r="M661" s="86">
        <v>12</v>
      </c>
      <c r="N661" s="56">
        <f>IF('1'!$H$12="-",L661*1.05,IF('1'!$H$12="в кассу предприятия",L661*1.05,IF('1'!$H$12="ИП Водакова Т.Ю.",L661*1.075*1.05,"-")))</f>
        <v>222.60000000000002</v>
      </c>
      <c r="O661" s="56">
        <f>IF('1'!$H$12="-",L661,IF('1'!$H$12="в кассу предприятия",L661,IF('1'!$H$12="ИП Водакова Т.Ю.",L661*1.075,"-")))</f>
        <v>212</v>
      </c>
      <c r="P661" s="56">
        <v>0</v>
      </c>
      <c r="Q661" s="56">
        <v>0</v>
      </c>
      <c r="R661" s="52"/>
      <c r="S661" s="88" t="str">
        <f>IF('1'!$H$12="-","-      ₽",IF(R661&gt;=M661*20,O661*R661,(IF(R661&gt;=M661*10,O661*R661,IF(R661&gt;=M661*2,O661*R661,N661*R661)))))</f>
        <v>-      ₽</v>
      </c>
      <c r="T661" s="89"/>
      <c r="U661" s="89" t="s">
        <v>364</v>
      </c>
    </row>
    <row r="662" spans="1:21" s="54" customFormat="1" hidden="1">
      <c r="A662" s="2"/>
      <c r="B662" s="97" t="s">
        <v>1736</v>
      </c>
      <c r="C662" s="98" t="s">
        <v>2001</v>
      </c>
      <c r="D662" s="98" t="s">
        <v>2002</v>
      </c>
      <c r="E662" s="80">
        <v>4</v>
      </c>
      <c r="F662" s="80">
        <v>10</v>
      </c>
      <c r="G662" s="98"/>
      <c r="H662" s="99" t="s">
        <v>722</v>
      </c>
      <c r="I662" s="100"/>
      <c r="J662" s="100"/>
      <c r="K662" s="100"/>
      <c r="L662" s="55">
        <v>249</v>
      </c>
      <c r="M662" s="101">
        <v>6</v>
      </c>
      <c r="N662" s="102">
        <f>IF('1'!$H$12="-",L662*1.05,IF('1'!$H$12="в кассу предприятия",L662*1.05,IF('1'!$H$12="ИП Водакова Т.Ю.",L662*1.075*1.05,"-")))</f>
        <v>261.45</v>
      </c>
      <c r="O662" s="102">
        <f>IF('1'!$H$12="-",L662,IF('1'!$H$12="в кассу предприятия",L662,IF('1'!$H$12="ИП Водакова Т.Ю.",L662*1.075,"-")))</f>
        <v>249</v>
      </c>
      <c r="P662" s="102">
        <v>0</v>
      </c>
      <c r="Q662" s="102">
        <v>0</v>
      </c>
      <c r="R662" s="103"/>
      <c r="S662" s="104" t="str">
        <f>IF('1'!$H$12="-","-      ₽",IF(R662&gt;=M662*20,O662*R662,(IF(R662&gt;=M662*10,O662*R662,IF(R662&gt;=M662*2,O662*R662,N662*R662)))))</f>
        <v>-      ₽</v>
      </c>
      <c r="T662" s="89"/>
      <c r="U662" s="89" t="s">
        <v>364</v>
      </c>
    </row>
    <row r="663" spans="1:21" s="54" customFormat="1">
      <c r="A663" s="2"/>
      <c r="B663" s="79" t="s">
        <v>906</v>
      </c>
      <c r="C663" s="80" t="s">
        <v>907</v>
      </c>
      <c r="D663" s="80" t="s">
        <v>908</v>
      </c>
      <c r="E663" s="80">
        <v>4</v>
      </c>
      <c r="F663" s="80">
        <v>8</v>
      </c>
      <c r="G663" s="80" t="s">
        <v>909</v>
      </c>
      <c r="H663" s="81" t="s">
        <v>281</v>
      </c>
      <c r="I663" s="82"/>
      <c r="J663" s="82"/>
      <c r="K663" s="82"/>
      <c r="L663" s="55">
        <v>221</v>
      </c>
      <c r="M663" s="86">
        <v>6</v>
      </c>
      <c r="N663" s="56">
        <f>IF('1'!$H$12="-",L663*1.05,IF('1'!$H$12="в кассу предприятия",L663*1.05,IF('1'!$H$12="ИП Водакова Т.Ю.",L663*1.075*1.05,"-")))</f>
        <v>232.05</v>
      </c>
      <c r="O663" s="56">
        <f>IF('1'!$H$12="-",L663,IF('1'!$H$12="в кассу предприятия",L663,IF('1'!$H$12="ИП Водакова Т.Ю.",L663*1.075,"-")))</f>
        <v>221</v>
      </c>
      <c r="P663" s="56">
        <f>IF('1'!$H$12="-",L663*0.97,IF('1'!$H$12="в кассу предприятия",L663*0.97,IF('1'!$H$12="ИП Водакова Т.Ю.",L663*1.075*0.97,"-")))</f>
        <v>214.37</v>
      </c>
      <c r="Q663" s="56">
        <f>IF('1'!$H$12="-",L663*0.95,IF('1'!$H$12="в кассу предприятия",L663*0.95,IF('1'!$H$12="ИП Водакова Т.Ю.",L663*1.075*0.95,"-")))</f>
        <v>209.95</v>
      </c>
      <c r="R663" s="52"/>
      <c r="S663" s="88" t="str">
        <f>IF('1'!$H$12="-","-      ₽",IF(R663&gt;=M663*20,Q663*R663,(IF(R663&gt;=M663*10,P663*R663,IF(R663&gt;=M663*2,O663*R663,N663*R663)))))</f>
        <v>-      ₽</v>
      </c>
      <c r="T663" s="89"/>
      <c r="U663" s="89" t="s">
        <v>2393</v>
      </c>
    </row>
    <row r="664" spans="1:21" s="54" customFormat="1">
      <c r="A664" s="2"/>
      <c r="B664" s="79" t="s">
        <v>1737</v>
      </c>
      <c r="C664" s="80" t="s">
        <v>2003</v>
      </c>
      <c r="D664" s="80" t="s">
        <v>2004</v>
      </c>
      <c r="E664" s="80">
        <v>4</v>
      </c>
      <c r="F664" s="80">
        <v>5</v>
      </c>
      <c r="G664" s="80"/>
      <c r="H664" s="81" t="s">
        <v>78</v>
      </c>
      <c r="I664" s="82"/>
      <c r="J664" s="82"/>
      <c r="K664" s="82"/>
      <c r="L664" s="55">
        <v>176</v>
      </c>
      <c r="M664" s="86">
        <v>6</v>
      </c>
      <c r="N664" s="56">
        <f>IF('1'!$H$12="-",L664*1.05,IF('1'!$H$12="в кассу предприятия",L664*1.05,IF('1'!$H$12="ИП Водакова Т.Ю.",L664*1.075*1.05,"-")))</f>
        <v>184.8</v>
      </c>
      <c r="O664" s="56">
        <f>IF('1'!$H$12="-",L664,IF('1'!$H$12="в кассу предприятия",L664,IF('1'!$H$12="ИП Водакова Т.Ю.",L664*1.075,"-")))</f>
        <v>176</v>
      </c>
      <c r="P664" s="56">
        <v>0</v>
      </c>
      <c r="Q664" s="56">
        <v>0</v>
      </c>
      <c r="R664" s="52"/>
      <c r="S664" s="88" t="str">
        <f>IF('1'!$H$12="-","-      ₽",IF(R664&gt;=M664*20,O664*R664,(IF(R664&gt;=M664*10,O664*R664,IF(R664&gt;=M664*2,O664*R664,N664*R664)))))</f>
        <v>-      ₽</v>
      </c>
      <c r="T664" s="89"/>
      <c r="U664" s="89" t="s">
        <v>364</v>
      </c>
    </row>
    <row r="665" spans="1:21" s="54" customFormat="1">
      <c r="A665" s="2"/>
      <c r="B665" s="79" t="s">
        <v>1738</v>
      </c>
      <c r="C665" s="80" t="s">
        <v>2005</v>
      </c>
      <c r="D665" s="80" t="s">
        <v>2006</v>
      </c>
      <c r="E665" s="80">
        <v>4</v>
      </c>
      <c r="F665" s="80">
        <v>11</v>
      </c>
      <c r="G665" s="80"/>
      <c r="H665" s="81" t="s">
        <v>64</v>
      </c>
      <c r="I665" s="82"/>
      <c r="J665" s="82"/>
      <c r="K665" s="82"/>
      <c r="L665" s="55">
        <v>221</v>
      </c>
      <c r="M665" s="86">
        <v>6</v>
      </c>
      <c r="N665" s="56">
        <f>IF('1'!$H$12="-",L665*1.05,IF('1'!$H$12="в кассу предприятия",L665*1.05,IF('1'!$H$12="ИП Водакова Т.Ю.",L665*1.075*1.05,"-")))</f>
        <v>232.05</v>
      </c>
      <c r="O665" s="56">
        <f>IF('1'!$H$12="-",L665,IF('1'!$H$12="в кассу предприятия",L665,IF('1'!$H$12="ИП Водакова Т.Ю.",L665*1.075,"-")))</f>
        <v>221</v>
      </c>
      <c r="P665" s="56">
        <v>0</v>
      </c>
      <c r="Q665" s="56">
        <v>0</v>
      </c>
      <c r="R665" s="52"/>
      <c r="S665" s="88" t="str">
        <f>IF('1'!$H$12="-","-      ₽",IF(R665&gt;=M665*20,O665*R665,(IF(R665&gt;=M665*10,O665*R665,IF(R665&gt;=M665*2,O665*R665,N665*R665)))))</f>
        <v>-      ₽</v>
      </c>
      <c r="T665" s="89"/>
      <c r="U665" s="89" t="s">
        <v>364</v>
      </c>
    </row>
    <row r="666" spans="1:21" s="54" customFormat="1" hidden="1">
      <c r="A666" s="2"/>
      <c r="B666" s="97" t="s">
        <v>1224</v>
      </c>
      <c r="C666" s="98" t="s">
        <v>1330</v>
      </c>
      <c r="D666" s="98" t="s">
        <v>1331</v>
      </c>
      <c r="E666" s="80">
        <v>4</v>
      </c>
      <c r="F666" s="80">
        <v>8</v>
      </c>
      <c r="G666" s="98" t="s">
        <v>1476</v>
      </c>
      <c r="H666" s="99" t="s">
        <v>281</v>
      </c>
      <c r="I666" s="100"/>
      <c r="J666" s="100"/>
      <c r="K666" s="100"/>
      <c r="L666" s="55">
        <v>176</v>
      </c>
      <c r="M666" s="101">
        <v>6</v>
      </c>
      <c r="N666" s="102">
        <f>IF('1'!$H$12="-",L666*1.05,IF('1'!$H$12="в кассу предприятия",L666*1.05,IF('1'!$H$12="ИП Водакова Т.Ю.",L666*1.075*1.05,"-")))</f>
        <v>184.8</v>
      </c>
      <c r="O666" s="102">
        <f>IF('1'!$H$12="-",L666,IF('1'!$H$12="в кассу предприятия",L666,IF('1'!$H$12="ИП Водакова Т.Ю.",L666*1.075,"-")))</f>
        <v>176</v>
      </c>
      <c r="P666" s="102">
        <v>0</v>
      </c>
      <c r="Q666" s="102">
        <v>0</v>
      </c>
      <c r="R666" s="103"/>
      <c r="S666" s="104" t="str">
        <f>IF('1'!$H$12="-","-      ₽",IF(R666&gt;=M666*20,O666*R666,(IF(R666&gt;=M666*10,O666*R666,IF(R666&gt;=M666*2,O666*R666,N666*R666)))))</f>
        <v>-      ₽</v>
      </c>
      <c r="T666" s="89"/>
      <c r="U666" s="89" t="s">
        <v>364</v>
      </c>
    </row>
    <row r="667" spans="1:21" s="54" customFormat="1">
      <c r="A667" s="2"/>
      <c r="B667" s="79" t="s">
        <v>912</v>
      </c>
      <c r="C667" s="80" t="s">
        <v>910</v>
      </c>
      <c r="D667" s="80" t="s">
        <v>911</v>
      </c>
      <c r="E667" s="80">
        <v>4</v>
      </c>
      <c r="F667" s="80">
        <v>8</v>
      </c>
      <c r="G667" s="80" t="s">
        <v>913</v>
      </c>
      <c r="H667" s="81" t="s">
        <v>281</v>
      </c>
      <c r="I667" s="82"/>
      <c r="J667" s="82"/>
      <c r="K667" s="82"/>
      <c r="L667" s="55">
        <v>212</v>
      </c>
      <c r="M667" s="86">
        <v>6</v>
      </c>
      <c r="N667" s="56">
        <f>IF('1'!$H$12="-",L667*1.05,IF('1'!$H$12="в кассу предприятия",L667*1.05,IF('1'!$H$12="ИП Водакова Т.Ю.",L667*1.075*1.05,"-")))</f>
        <v>222.60000000000002</v>
      </c>
      <c r="O667" s="56">
        <f>IF('1'!$H$12="-",L667,IF('1'!$H$12="в кассу предприятия",L667,IF('1'!$H$12="ИП Водакова Т.Ю.",L667*1.075,"-")))</f>
        <v>212</v>
      </c>
      <c r="P667" s="56">
        <f>IF('1'!$H$12="-",L667*0.97,IF('1'!$H$12="в кассу предприятия",L667*0.97,IF('1'!$H$12="ИП Водакова Т.Ю.",L667*1.075*0.97,"-")))</f>
        <v>205.64</v>
      </c>
      <c r="Q667" s="56">
        <v>0</v>
      </c>
      <c r="R667" s="52"/>
      <c r="S667" s="88" t="str">
        <f>IF('1'!$H$12="-","-      ₽",IF(R667&gt;=M667*20,P667*R667,(IF(R667&gt;=M667*10,P667*R667,IF(R667&gt;=M667*2,O667*R667,N667*R667)))))</f>
        <v>-      ₽</v>
      </c>
      <c r="T667" s="89"/>
      <c r="U667" s="89" t="s">
        <v>2392</v>
      </c>
    </row>
    <row r="668" spans="1:21" s="54" customFormat="1">
      <c r="A668" s="2"/>
      <c r="B668" s="79" t="s">
        <v>1225</v>
      </c>
      <c r="C668" s="80" t="s">
        <v>910</v>
      </c>
      <c r="D668" s="80" t="s">
        <v>911</v>
      </c>
      <c r="E668" s="80">
        <v>4</v>
      </c>
      <c r="F668" s="80">
        <v>5</v>
      </c>
      <c r="G668" s="80" t="s">
        <v>1477</v>
      </c>
      <c r="H668" s="81" t="s">
        <v>78</v>
      </c>
      <c r="I668" s="82"/>
      <c r="J668" s="82"/>
      <c r="K668" s="82"/>
      <c r="L668" s="55">
        <v>212</v>
      </c>
      <c r="M668" s="86">
        <v>6</v>
      </c>
      <c r="N668" s="56">
        <f>IF('1'!$H$12="-",L668*1.05,IF('1'!$H$12="в кассу предприятия",L668*1.05,IF('1'!$H$12="ИП Водакова Т.Ю.",L668*1.075*1.05,"-")))</f>
        <v>222.60000000000002</v>
      </c>
      <c r="O668" s="56">
        <f>IF('1'!$H$12="-",L668,IF('1'!$H$12="в кассу предприятия",L668,IF('1'!$H$12="ИП Водакова Т.Ю.",L668*1.075,"-")))</f>
        <v>212</v>
      </c>
      <c r="P668" s="56">
        <v>0</v>
      </c>
      <c r="Q668" s="56">
        <v>0</v>
      </c>
      <c r="R668" s="52"/>
      <c r="S668" s="88" t="str">
        <f>IF('1'!$H$12="-","-      ₽",IF(R668&gt;=M668*20,O668*R668,(IF(R668&gt;=M668*10,O668*R668,IF(R668&gt;=M668*2,O668*R668,N668*R668)))))</f>
        <v>-      ₽</v>
      </c>
      <c r="T668" s="89"/>
      <c r="U668" s="89" t="s">
        <v>364</v>
      </c>
    </row>
    <row r="669" spans="1:21" s="54" customFormat="1">
      <c r="A669" s="2"/>
      <c r="B669" s="79" t="s">
        <v>1739</v>
      </c>
      <c r="C669" s="80" t="s">
        <v>2007</v>
      </c>
      <c r="D669" s="80" t="s">
        <v>2008</v>
      </c>
      <c r="E669" s="80">
        <v>4</v>
      </c>
      <c r="F669" s="80">
        <v>5</v>
      </c>
      <c r="G669" s="80"/>
      <c r="H669" s="81" t="s">
        <v>78</v>
      </c>
      <c r="I669" s="82"/>
      <c r="J669" s="82"/>
      <c r="K669" s="82"/>
      <c r="L669" s="55">
        <v>212</v>
      </c>
      <c r="M669" s="86">
        <v>6</v>
      </c>
      <c r="N669" s="56">
        <f>IF('1'!$H$12="-",L669*1.05,IF('1'!$H$12="в кассу предприятия",L669*1.05,IF('1'!$H$12="ИП Водакова Т.Ю.",L669*1.075*1.05,"-")))</f>
        <v>222.60000000000002</v>
      </c>
      <c r="O669" s="56">
        <f>IF('1'!$H$12="-",L669,IF('1'!$H$12="в кассу предприятия",L669,IF('1'!$H$12="ИП Водакова Т.Ю.",L669*1.075,"-")))</f>
        <v>212</v>
      </c>
      <c r="P669" s="56">
        <v>0</v>
      </c>
      <c r="Q669" s="56">
        <v>0</v>
      </c>
      <c r="R669" s="52"/>
      <c r="S669" s="88" t="str">
        <f>IF('1'!$H$12="-","-      ₽",IF(R669&gt;=M669*20,P669*R669,(IF(R669&gt;=M669*10,P669*R669,IF(R669&gt;=M669*2,O669*R669,N669*R669)))))</f>
        <v>-      ₽</v>
      </c>
      <c r="T669" s="89"/>
      <c r="U669" s="89" t="s">
        <v>364</v>
      </c>
    </row>
    <row r="670" spans="1:21" s="54" customFormat="1">
      <c r="A670" s="2"/>
      <c r="B670" s="79" t="s">
        <v>1226</v>
      </c>
      <c r="C670" s="80" t="s">
        <v>1332</v>
      </c>
      <c r="D670" s="80" t="s">
        <v>1333</v>
      </c>
      <c r="E670" s="80">
        <v>4</v>
      </c>
      <c r="F670" s="80">
        <v>8</v>
      </c>
      <c r="G670" s="80" t="s">
        <v>1478</v>
      </c>
      <c r="H670" s="81" t="s">
        <v>281</v>
      </c>
      <c r="I670" s="82" t="s">
        <v>1358</v>
      </c>
      <c r="J670" s="82" t="s">
        <v>364</v>
      </c>
      <c r="K670" s="82" t="s">
        <v>364</v>
      </c>
      <c r="L670" s="55">
        <v>1580</v>
      </c>
      <c r="M670" s="86">
        <v>6</v>
      </c>
      <c r="N670" s="56">
        <f>IF('1'!$H$12="-",L670*1.05,IF('1'!$H$12="в кассу предприятия",L670*1.05,IF('1'!$H$12="ИП Водакова Т.Ю.",L670*1.075*1.05,"-")))</f>
        <v>1659</v>
      </c>
      <c r="O670" s="56">
        <f>IF('1'!$H$12="-",L670,IF('1'!$H$12="в кассу предприятия",L670,IF('1'!$H$12="ИП Водакова Т.Ю.",L670*1.075,"-")))</f>
        <v>1580</v>
      </c>
      <c r="P670" s="56">
        <v>0</v>
      </c>
      <c r="Q670" s="56">
        <v>0</v>
      </c>
      <c r="R670" s="52"/>
      <c r="S670" s="88" t="str">
        <f>IF('1'!$H$12="-","-      ₽",IF(R670&gt;=M670*20,O670*R670,(IF(R670&gt;=M670*10,O670*R670,IF(R670&gt;=M670*2,O670*R670,N670*R670)))))</f>
        <v>-      ₽</v>
      </c>
      <c r="T670" s="89"/>
      <c r="U670" s="89" t="s">
        <v>364</v>
      </c>
    </row>
    <row r="671" spans="1:21" s="54" customFormat="1">
      <c r="A671" s="2"/>
      <c r="B671" s="79" t="s">
        <v>1227</v>
      </c>
      <c r="C671" s="80" t="s">
        <v>1332</v>
      </c>
      <c r="D671" s="80" t="s">
        <v>1333</v>
      </c>
      <c r="E671" s="80">
        <v>4</v>
      </c>
      <c r="F671" s="80">
        <v>8</v>
      </c>
      <c r="G671" s="80" t="s">
        <v>1479</v>
      </c>
      <c r="H671" s="81" t="s">
        <v>281</v>
      </c>
      <c r="I671" s="82" t="s">
        <v>1358</v>
      </c>
      <c r="J671" s="82" t="s">
        <v>364</v>
      </c>
      <c r="K671" s="82" t="s">
        <v>364</v>
      </c>
      <c r="L671" s="55">
        <v>1580</v>
      </c>
      <c r="M671" s="86">
        <v>6</v>
      </c>
      <c r="N671" s="56">
        <f>IF('1'!$H$12="-",L671*1.05,IF('1'!$H$12="в кассу предприятия",L671*1.05,IF('1'!$H$12="ИП Водакова Т.Ю.",L671*1.075*1.05,"-")))</f>
        <v>1659</v>
      </c>
      <c r="O671" s="56">
        <f>IF('1'!$H$12="-",L671,IF('1'!$H$12="в кассу предприятия",L671,IF('1'!$H$12="ИП Водакова Т.Ю.",L671*1.075,"-")))</f>
        <v>1580</v>
      </c>
      <c r="P671" s="56">
        <v>0</v>
      </c>
      <c r="Q671" s="56">
        <v>0</v>
      </c>
      <c r="R671" s="52"/>
      <c r="S671" s="88" t="str">
        <f>IF('1'!$H$12="-","-      ₽",IF(R671&gt;=M671*20,O671*R671,(IF(R671&gt;=M671*10,O671*R671,IF(R671&gt;=M671*2,O671*R671,N671*R671)))))</f>
        <v>-      ₽</v>
      </c>
      <c r="T671" s="89"/>
      <c r="U671" s="89" t="s">
        <v>364</v>
      </c>
    </row>
    <row r="672" spans="1:21" s="54" customFormat="1">
      <c r="A672" s="2"/>
      <c r="B672" s="79" t="s">
        <v>1228</v>
      </c>
      <c r="C672" s="80" t="s">
        <v>1332</v>
      </c>
      <c r="D672" s="80" t="s">
        <v>1333</v>
      </c>
      <c r="E672" s="80">
        <v>4</v>
      </c>
      <c r="F672" s="80">
        <v>8</v>
      </c>
      <c r="G672" s="80" t="s">
        <v>1480</v>
      </c>
      <c r="H672" s="81" t="s">
        <v>281</v>
      </c>
      <c r="I672" s="82" t="s">
        <v>1358</v>
      </c>
      <c r="J672" s="82" t="s">
        <v>364</v>
      </c>
      <c r="K672" s="82" t="s">
        <v>364</v>
      </c>
      <c r="L672" s="55">
        <v>1580</v>
      </c>
      <c r="M672" s="86">
        <v>6</v>
      </c>
      <c r="N672" s="56">
        <f>IF('1'!$H$12="-",L672*1.05,IF('1'!$H$12="в кассу предприятия",L672*1.05,IF('1'!$H$12="ИП Водакова Т.Ю.",L672*1.075*1.05,"-")))</f>
        <v>1659</v>
      </c>
      <c r="O672" s="56">
        <f>IF('1'!$H$12="-",L672,IF('1'!$H$12="в кассу предприятия",L672,IF('1'!$H$12="ИП Водакова Т.Ю.",L672*1.075,"-")))</f>
        <v>1580</v>
      </c>
      <c r="P672" s="56">
        <f>IF('1'!$H$12="-",L672*0.97,IF('1'!$H$12="в кассу предприятия",L672*0.97,IF('1'!$H$12="ИП Водакова Т.Ю.",L672*1.075*0.97,"-")))</f>
        <v>1532.6</v>
      </c>
      <c r="Q672" s="56">
        <v>0</v>
      </c>
      <c r="R672" s="52"/>
      <c r="S672" s="88" t="str">
        <f>IF('1'!$H$12="-","-      ₽",IF(R672&gt;=M672*20,P672*R672,(IF(R672&gt;=M672*10,P672*R672,IF(R672&gt;=M672*2,O672*R672,N672*R672)))))</f>
        <v>-      ₽</v>
      </c>
      <c r="T672" s="89"/>
      <c r="U672" s="89" t="s">
        <v>2392</v>
      </c>
    </row>
    <row r="673" spans="1:21" s="54" customFormat="1">
      <c r="A673" s="2"/>
      <c r="B673" s="79" t="s">
        <v>1229</v>
      </c>
      <c r="C673" s="80" t="s">
        <v>1332</v>
      </c>
      <c r="D673" s="80" t="s">
        <v>1333</v>
      </c>
      <c r="E673" s="80">
        <v>4</v>
      </c>
      <c r="F673" s="80">
        <v>8</v>
      </c>
      <c r="G673" s="80" t="s">
        <v>1481</v>
      </c>
      <c r="H673" s="81" t="s">
        <v>281</v>
      </c>
      <c r="I673" s="82" t="s">
        <v>1358</v>
      </c>
      <c r="J673" s="82" t="s">
        <v>364</v>
      </c>
      <c r="K673" s="82" t="s">
        <v>364</v>
      </c>
      <c r="L673" s="55">
        <v>1580</v>
      </c>
      <c r="M673" s="86">
        <v>6</v>
      </c>
      <c r="N673" s="56">
        <f>IF('1'!$H$12="-",L673*1.05,IF('1'!$H$12="в кассу предприятия",L673*1.05,IF('1'!$H$12="ИП Водакова Т.Ю.",L673*1.075*1.05,"-")))</f>
        <v>1659</v>
      </c>
      <c r="O673" s="56">
        <f>IF('1'!$H$12="-",L673,IF('1'!$H$12="в кассу предприятия",L673,IF('1'!$H$12="ИП Водакова Т.Ю.",L673*1.075,"-")))</f>
        <v>1580</v>
      </c>
      <c r="P673" s="56">
        <f>IF('1'!$H$12="-",L673*0.97,IF('1'!$H$12="в кассу предприятия",L673*0.97,IF('1'!$H$12="ИП Водакова Т.Ю.",L673*1.075*0.97,"-")))</f>
        <v>1532.6</v>
      </c>
      <c r="Q673" s="56">
        <v>0</v>
      </c>
      <c r="R673" s="52"/>
      <c r="S673" s="88" t="str">
        <f>IF('1'!$H$12="-","-      ₽",IF(R673&gt;=M673*20,P673*R673,(IF(R673&gt;=M673*10,P673*R673,IF(R673&gt;=M673*2,O673*R673,N673*R673)))))</f>
        <v>-      ₽</v>
      </c>
      <c r="T673" s="89"/>
      <c r="U673" s="89" t="s">
        <v>2392</v>
      </c>
    </row>
    <row r="674" spans="1:21" s="54" customFormat="1">
      <c r="A674" s="2"/>
      <c r="B674" s="79" t="s">
        <v>1230</v>
      </c>
      <c r="C674" s="80" t="s">
        <v>1332</v>
      </c>
      <c r="D674" s="80" t="s">
        <v>1333</v>
      </c>
      <c r="E674" s="80">
        <v>4</v>
      </c>
      <c r="F674" s="80">
        <v>8</v>
      </c>
      <c r="G674" s="80" t="s">
        <v>1482</v>
      </c>
      <c r="H674" s="81" t="s">
        <v>281</v>
      </c>
      <c r="I674" s="82" t="s">
        <v>1358</v>
      </c>
      <c r="J674" s="82" t="s">
        <v>364</v>
      </c>
      <c r="K674" s="82" t="s">
        <v>364</v>
      </c>
      <c r="L674" s="55">
        <v>1580</v>
      </c>
      <c r="M674" s="86">
        <v>6</v>
      </c>
      <c r="N674" s="56">
        <f>IF('1'!$H$12="-",L674*1.05,IF('1'!$H$12="в кассу предприятия",L674*1.05,IF('1'!$H$12="ИП Водакова Т.Ю.",L674*1.075*1.05,"-")))</f>
        <v>1659</v>
      </c>
      <c r="O674" s="56">
        <f>IF('1'!$H$12="-",L674,IF('1'!$H$12="в кассу предприятия",L674,IF('1'!$H$12="ИП Водакова Т.Ю.",L674*1.075,"-")))</f>
        <v>1580</v>
      </c>
      <c r="P674" s="56">
        <v>0</v>
      </c>
      <c r="Q674" s="56">
        <v>0</v>
      </c>
      <c r="R674" s="52"/>
      <c r="S674" s="88" t="str">
        <f>IF('1'!$H$12="-","-      ₽",IF(R674&gt;=M674*20,O674*R674,(IF(R674&gt;=M674*10,O674*R674,IF(R674&gt;=M674*2,O674*R674,N674*R674)))))</f>
        <v>-      ₽</v>
      </c>
      <c r="T674" s="89"/>
      <c r="U674" s="89" t="s">
        <v>364</v>
      </c>
    </row>
    <row r="675" spans="1:21" s="54" customFormat="1" hidden="1">
      <c r="A675" s="2"/>
      <c r="B675" s="97" t="s">
        <v>1740</v>
      </c>
      <c r="C675" s="98" t="s">
        <v>2009</v>
      </c>
      <c r="D675" s="98" t="s">
        <v>2010</v>
      </c>
      <c r="E675" s="80">
        <v>4</v>
      </c>
      <c r="F675" s="80">
        <v>11</v>
      </c>
      <c r="G675" s="98" t="s">
        <v>2242</v>
      </c>
      <c r="H675" s="99" t="s">
        <v>64</v>
      </c>
      <c r="I675" s="100"/>
      <c r="J675" s="100"/>
      <c r="K675" s="100"/>
      <c r="L675" s="55">
        <v>907</v>
      </c>
      <c r="M675" s="101">
        <v>6</v>
      </c>
      <c r="N675" s="102">
        <f>IF('1'!$H$12="-",L675*1.05,IF('1'!$H$12="в кассу предприятия",L675*1.05,IF('1'!$H$12="ИП Водакова Т.Ю.",L675*1.075*1.05,"-")))</f>
        <v>952.35</v>
      </c>
      <c r="O675" s="102">
        <f>IF('1'!$H$12="-",L675,IF('1'!$H$12="в кассу предприятия",L675,IF('1'!$H$12="ИП Водакова Т.Ю.",L675*1.075,"-")))</f>
        <v>907</v>
      </c>
      <c r="P675" s="102">
        <v>0</v>
      </c>
      <c r="Q675" s="102">
        <v>0</v>
      </c>
      <c r="R675" s="103"/>
      <c r="S675" s="104" t="str">
        <f>IF('1'!$H$12="-","-      ₽",IF(R675&gt;=M675*20,O675*R675,(IF(R675&gt;=M675*10,O675*R675,IF(R675&gt;=M675*2,O675*R675,N675*R675)))))</f>
        <v>-      ₽</v>
      </c>
      <c r="T675" s="89"/>
      <c r="U675" s="89" t="s">
        <v>364</v>
      </c>
    </row>
    <row r="676" spans="1:21" s="54" customFormat="1">
      <c r="A676" s="2"/>
      <c r="B676" s="79" t="s">
        <v>914</v>
      </c>
      <c r="C676" s="80" t="s">
        <v>915</v>
      </c>
      <c r="D676" s="80" t="s">
        <v>916</v>
      </c>
      <c r="E676" s="80">
        <v>4</v>
      </c>
      <c r="F676" s="80">
        <v>15</v>
      </c>
      <c r="G676" s="80" t="s">
        <v>917</v>
      </c>
      <c r="H676" s="81" t="s">
        <v>65</v>
      </c>
      <c r="I676" s="82"/>
      <c r="J676" s="82"/>
      <c r="K676" s="82"/>
      <c r="L676" s="55">
        <v>518</v>
      </c>
      <c r="M676" s="86">
        <v>5</v>
      </c>
      <c r="N676" s="56">
        <f>IF('1'!$H$12="-",L676*1.05,IF('1'!$H$12="в кассу предприятия",L676*1.05,IF('1'!$H$12="ИП Водакова Т.Ю.",L676*1.075*1.05,"-")))</f>
        <v>543.9</v>
      </c>
      <c r="O676" s="56">
        <f>IF('1'!$H$12="-",L676,IF('1'!$H$12="в кассу предприятия",L676,IF('1'!$H$12="ИП Водакова Т.Ю.",L676*1.075,"-")))</f>
        <v>518</v>
      </c>
      <c r="P676" s="56">
        <v>0</v>
      </c>
      <c r="Q676" s="56">
        <v>0</v>
      </c>
      <c r="R676" s="52"/>
      <c r="S676" s="88" t="str">
        <f>IF('1'!$H$12="-","-      ₽",IF(R676&gt;=M676*20,O676*R676,(IF(R676&gt;=M676*10,O676*R676,IF(R676&gt;=M676*2,O676*R676,N676*R676)))))</f>
        <v>-      ₽</v>
      </c>
      <c r="T676" s="89"/>
      <c r="U676" s="89" t="s">
        <v>364</v>
      </c>
    </row>
    <row r="677" spans="1:21" s="54" customFormat="1" hidden="1">
      <c r="A677" s="2"/>
      <c r="B677" s="97" t="s">
        <v>1741</v>
      </c>
      <c r="C677" s="98" t="s">
        <v>915</v>
      </c>
      <c r="D677" s="98" t="s">
        <v>916</v>
      </c>
      <c r="E677" s="80">
        <v>4</v>
      </c>
      <c r="F677" s="80">
        <v>11</v>
      </c>
      <c r="G677" s="98" t="s">
        <v>2243</v>
      </c>
      <c r="H677" s="99" t="s">
        <v>64</v>
      </c>
      <c r="I677" s="100"/>
      <c r="J677" s="100"/>
      <c r="K677" s="100"/>
      <c r="L677" s="55">
        <v>401</v>
      </c>
      <c r="M677" s="101">
        <v>6</v>
      </c>
      <c r="N677" s="102">
        <f>IF('1'!$H$12="-",L677*1.05,IF('1'!$H$12="в кассу предприятия",L677*1.05,IF('1'!$H$12="ИП Водакова Т.Ю.",L677*1.075*1.05,"-")))</f>
        <v>421.05</v>
      </c>
      <c r="O677" s="102">
        <f>IF('1'!$H$12="-",L677,IF('1'!$H$12="в кассу предприятия",L677,IF('1'!$H$12="ИП Водакова Т.Ю.",L677*1.075,"-")))</f>
        <v>401</v>
      </c>
      <c r="P677" s="102">
        <v>0</v>
      </c>
      <c r="Q677" s="102">
        <v>0</v>
      </c>
      <c r="R677" s="103"/>
      <c r="S677" s="104" t="str">
        <f>IF('1'!$H$12="-","-      ₽",IF(R677&gt;=M677*20,O677*R677,(IF(R677&gt;=M677*10,O677*R677,IF(R677&gt;=M677*2,O677*R677,N677*R677)))))</f>
        <v>-      ₽</v>
      </c>
      <c r="T677" s="89"/>
      <c r="U677" s="89" t="s">
        <v>364</v>
      </c>
    </row>
    <row r="678" spans="1:21" s="54" customFormat="1">
      <c r="A678" s="2"/>
      <c r="B678" s="79" t="s">
        <v>1742</v>
      </c>
      <c r="C678" s="80" t="s">
        <v>2011</v>
      </c>
      <c r="D678" s="80" t="s">
        <v>2012</v>
      </c>
      <c r="E678" s="80">
        <v>4</v>
      </c>
      <c r="F678" s="80">
        <v>11</v>
      </c>
      <c r="G678" s="80" t="s">
        <v>2244</v>
      </c>
      <c r="H678" s="81" t="s">
        <v>64</v>
      </c>
      <c r="I678" s="82"/>
      <c r="J678" s="82"/>
      <c r="K678" s="82"/>
      <c r="L678" s="55">
        <v>221</v>
      </c>
      <c r="M678" s="86">
        <v>6</v>
      </c>
      <c r="N678" s="56">
        <f>IF('1'!$H$12="-",L678*1.05,IF('1'!$H$12="в кассу предприятия",L678*1.05,IF('1'!$H$12="ИП Водакова Т.Ю.",L678*1.075*1.05,"-")))</f>
        <v>232.05</v>
      </c>
      <c r="O678" s="56">
        <f>IF('1'!$H$12="-",L678,IF('1'!$H$12="в кассу предприятия",L678,IF('1'!$H$12="ИП Водакова Т.Ю.",L678*1.075,"-")))</f>
        <v>221</v>
      </c>
      <c r="P678" s="56">
        <v>0</v>
      </c>
      <c r="Q678" s="56">
        <v>0</v>
      </c>
      <c r="R678" s="52"/>
      <c r="S678" s="88" t="str">
        <f>IF('1'!$H$12="-","-      ₽",IF(R678&gt;=M678*20,O678*R678,(IF(R678&gt;=M678*10,O678*R678,IF(R678&gt;=M678*2,O678*R678,N678*R678)))))</f>
        <v>-      ₽</v>
      </c>
      <c r="T678" s="89"/>
      <c r="U678" s="89" t="s">
        <v>364</v>
      </c>
    </row>
    <row r="679" spans="1:21" s="54" customFormat="1">
      <c r="A679" s="2"/>
      <c r="B679" s="79" t="s">
        <v>1743</v>
      </c>
      <c r="C679" s="80" t="s">
        <v>2011</v>
      </c>
      <c r="D679" s="80" t="s">
        <v>2012</v>
      </c>
      <c r="E679" s="80">
        <v>4</v>
      </c>
      <c r="F679" s="80">
        <v>11</v>
      </c>
      <c r="G679" s="80" t="s">
        <v>2245</v>
      </c>
      <c r="H679" s="81" t="s">
        <v>64</v>
      </c>
      <c r="I679" s="82"/>
      <c r="J679" s="82"/>
      <c r="K679" s="82"/>
      <c r="L679" s="55">
        <v>245</v>
      </c>
      <c r="M679" s="86">
        <v>6</v>
      </c>
      <c r="N679" s="56">
        <f>IF('1'!$H$12="-",L679,IF('1'!$H$12="в кассу предприятия",L679,IF('1'!$H$12="ИП Водакова Т.Ю.",L679*1.075,"-")))</f>
        <v>245</v>
      </c>
      <c r="O679" s="56">
        <f>IF('1'!$H$12="-",L679,IF('1'!$H$12="в кассу предприятия",L679,IF('1'!$H$12="ИП Водакова Т.Ю.",L679*1.075,"-")))</f>
        <v>245</v>
      </c>
      <c r="P679" s="56">
        <v>0</v>
      </c>
      <c r="Q679" s="56">
        <v>0</v>
      </c>
      <c r="R679" s="52"/>
      <c r="S679" s="88" t="str">
        <f>IF('1'!$H$12="-","-      ₽",IF(R679&gt;=M679*20,O679*R679,(IF(R679&gt;=M679*10,O679*R679,IF(R679&gt;=M679*2,O679*R679,N679*R679)))))</f>
        <v>-      ₽</v>
      </c>
      <c r="T679" s="89" t="s">
        <v>43</v>
      </c>
      <c r="U679" s="89" t="s">
        <v>364</v>
      </c>
    </row>
    <row r="680" spans="1:21" s="54" customFormat="1">
      <c r="A680" s="2"/>
      <c r="B680" s="79" t="s">
        <v>1744</v>
      </c>
      <c r="C680" s="80" t="s">
        <v>2013</v>
      </c>
      <c r="D680" s="80" t="s">
        <v>2014</v>
      </c>
      <c r="E680" s="80">
        <v>4</v>
      </c>
      <c r="F680" s="80">
        <v>5</v>
      </c>
      <c r="G680" s="80" t="s">
        <v>2246</v>
      </c>
      <c r="H680" s="81" t="s">
        <v>78</v>
      </c>
      <c r="I680" s="82"/>
      <c r="J680" s="82"/>
      <c r="K680" s="82"/>
      <c r="L680" s="55">
        <v>169</v>
      </c>
      <c r="M680" s="86">
        <v>6</v>
      </c>
      <c r="N680" s="56">
        <f>IF('1'!$H$12="-",L680*1.05,IF('1'!$H$12="в кассу предприятия",L680*1.05,IF('1'!$H$12="ИП Водакова Т.Ю.",L680*1.075*1.05,"-")))</f>
        <v>177.45000000000002</v>
      </c>
      <c r="O680" s="56">
        <f>IF('1'!$H$12="-",L680,IF('1'!$H$12="в кассу предприятия",L680,IF('1'!$H$12="ИП Водакова Т.Ю.",L680*1.075,"-")))</f>
        <v>169</v>
      </c>
      <c r="P680" s="56">
        <f>IF('1'!$H$12="-",L680*0.97,IF('1'!$H$12="в кассу предприятия",L680*0.97,IF('1'!$H$12="ИП Водакова Т.Ю.",L680*1.075*0.97,"-")))</f>
        <v>163.93</v>
      </c>
      <c r="Q680" s="56">
        <v>0</v>
      </c>
      <c r="R680" s="52"/>
      <c r="S680" s="88" t="str">
        <f>IF('1'!$H$12="-","-      ₽",IF(R680&gt;=M680*20,P680*R680,(IF(R680&gt;=M680*10,P680*R680,IF(R680&gt;=M680*2,O680*R680,N680*R680)))))</f>
        <v>-      ₽</v>
      </c>
      <c r="T680" s="89"/>
      <c r="U680" s="89" t="s">
        <v>2392</v>
      </c>
    </row>
    <row r="681" spans="1:21" s="54" customFormat="1">
      <c r="A681" s="2"/>
      <c r="B681" s="79" t="s">
        <v>1745</v>
      </c>
      <c r="C681" s="80" t="s">
        <v>2013</v>
      </c>
      <c r="D681" s="80" t="s">
        <v>2014</v>
      </c>
      <c r="E681" s="80">
        <v>4</v>
      </c>
      <c r="F681" s="80">
        <v>5</v>
      </c>
      <c r="G681" s="80" t="s">
        <v>2247</v>
      </c>
      <c r="H681" s="81" t="s">
        <v>78</v>
      </c>
      <c r="I681" s="82"/>
      <c r="J681" s="82"/>
      <c r="K681" s="82"/>
      <c r="L681" s="55">
        <v>169</v>
      </c>
      <c r="M681" s="86">
        <v>6</v>
      </c>
      <c r="N681" s="56">
        <f>IF('1'!$H$12="-",L681*1.05,IF('1'!$H$12="в кассу предприятия",L681*1.05,IF('1'!$H$12="ИП Водакова Т.Ю.",L681*1.075*1.05,"-")))</f>
        <v>177.45000000000002</v>
      </c>
      <c r="O681" s="56">
        <f>IF('1'!$H$12="-",L681,IF('1'!$H$12="в кассу предприятия",L681,IF('1'!$H$12="ИП Водакова Т.Ю.",L681*1.075,"-")))</f>
        <v>169</v>
      </c>
      <c r="P681" s="56">
        <v>0</v>
      </c>
      <c r="Q681" s="56">
        <v>0</v>
      </c>
      <c r="R681" s="52"/>
      <c r="S681" s="88" t="str">
        <f>IF('1'!$H$12="-","-      ₽",IF(R681&gt;=M681*20,O681*R681,(IF(R681&gt;=M681*10,O681*R681,IF(R681&gt;=M681*2,O681*R681,N681*R681)))))</f>
        <v>-      ₽</v>
      </c>
      <c r="T681" s="89"/>
      <c r="U681" s="89" t="s">
        <v>364</v>
      </c>
    </row>
    <row r="682" spans="1:21" s="54" customFormat="1">
      <c r="A682" s="2"/>
      <c r="B682" s="79" t="s">
        <v>1746</v>
      </c>
      <c r="C682" s="80" t="s">
        <v>2013</v>
      </c>
      <c r="D682" s="80" t="s">
        <v>2014</v>
      </c>
      <c r="E682" s="80">
        <v>4</v>
      </c>
      <c r="F682" s="80">
        <v>5</v>
      </c>
      <c r="G682" s="80" t="s">
        <v>2248</v>
      </c>
      <c r="H682" s="81" t="s">
        <v>78</v>
      </c>
      <c r="I682" s="82"/>
      <c r="J682" s="82"/>
      <c r="K682" s="82"/>
      <c r="L682" s="55">
        <v>169</v>
      </c>
      <c r="M682" s="86">
        <v>6</v>
      </c>
      <c r="N682" s="56">
        <f>IF('1'!$H$12="-",L682*1.05,IF('1'!$H$12="в кассу предприятия",L682*1.05,IF('1'!$H$12="ИП Водакова Т.Ю.",L682*1.075*1.05,"-")))</f>
        <v>177.45000000000002</v>
      </c>
      <c r="O682" s="56">
        <f>IF('1'!$H$12="-",L682,IF('1'!$H$12="в кассу предприятия",L682,IF('1'!$H$12="ИП Водакова Т.Ю.",L682*1.075,"-")))</f>
        <v>169</v>
      </c>
      <c r="P682" s="56">
        <v>0</v>
      </c>
      <c r="Q682" s="56">
        <v>0</v>
      </c>
      <c r="R682" s="52"/>
      <c r="S682" s="88" t="str">
        <f>IF('1'!$H$12="-","-      ₽",IF(R682&gt;=M682*20,O682*R682,(IF(R682&gt;=M682*10,O682*R682,IF(R682&gt;=M682*2,O682*R682,N682*R682)))))</f>
        <v>-      ₽</v>
      </c>
      <c r="T682" s="89"/>
      <c r="U682" s="89" t="s">
        <v>364</v>
      </c>
    </row>
    <row r="683" spans="1:21" s="54" customFormat="1" hidden="1">
      <c r="A683" s="2"/>
      <c r="B683" s="97" t="s">
        <v>1747</v>
      </c>
      <c r="C683" s="98" t="s">
        <v>918</v>
      </c>
      <c r="D683" s="98" t="s">
        <v>919</v>
      </c>
      <c r="E683" s="80">
        <v>4</v>
      </c>
      <c r="F683" s="80">
        <v>6</v>
      </c>
      <c r="G683" s="98" t="s">
        <v>1483</v>
      </c>
      <c r="H683" s="99" t="s">
        <v>85</v>
      </c>
      <c r="I683" s="100"/>
      <c r="J683" s="100"/>
      <c r="K683" s="100"/>
      <c r="L683" s="55">
        <v>176</v>
      </c>
      <c r="M683" s="101">
        <v>6</v>
      </c>
      <c r="N683" s="102">
        <f>IF('1'!$H$12="-",L683*1.05,IF('1'!$H$12="в кассу предприятия",L683*1.05,IF('1'!$H$12="ИП Водакова Т.Ю.",L683*1.075*1.05,"-")))</f>
        <v>184.8</v>
      </c>
      <c r="O683" s="102">
        <f>IF('1'!$H$12="-",L683,IF('1'!$H$12="в кассу предприятия",L683,IF('1'!$H$12="ИП Водакова Т.Ю.",L683*1.075,"-")))</f>
        <v>176</v>
      </c>
      <c r="P683" s="102">
        <v>0</v>
      </c>
      <c r="Q683" s="102">
        <v>0</v>
      </c>
      <c r="R683" s="103"/>
      <c r="S683" s="104" t="str">
        <f>IF('1'!$H$12="-","-      ₽",IF(R683&gt;=M683*20,O683*R683,(IF(R683&gt;=M683*10,O683*R683,IF(R683&gt;=M683*2,O683*R683,N683*R683)))))</f>
        <v>-      ₽</v>
      </c>
      <c r="T683" s="89"/>
      <c r="U683" s="89" t="s">
        <v>364</v>
      </c>
    </row>
    <row r="684" spans="1:21" s="54" customFormat="1">
      <c r="A684" s="2"/>
      <c r="B684" s="79" t="s">
        <v>1231</v>
      </c>
      <c r="C684" s="80" t="s">
        <v>918</v>
      </c>
      <c r="D684" s="80" t="s">
        <v>919</v>
      </c>
      <c r="E684" s="80">
        <v>4</v>
      </c>
      <c r="F684" s="80">
        <v>8</v>
      </c>
      <c r="G684" s="80" t="s">
        <v>1483</v>
      </c>
      <c r="H684" s="81" t="s">
        <v>281</v>
      </c>
      <c r="I684" s="82"/>
      <c r="J684" s="82"/>
      <c r="K684" s="82"/>
      <c r="L684" s="55">
        <v>212</v>
      </c>
      <c r="M684" s="86">
        <v>6</v>
      </c>
      <c r="N684" s="56">
        <f>IF('1'!$H$12="-",L684*1.05,IF('1'!$H$12="в кассу предприятия",L684*1.05,IF('1'!$H$12="ИП Водакова Т.Ю.",L684*1.075*1.05,"-")))</f>
        <v>222.60000000000002</v>
      </c>
      <c r="O684" s="56">
        <f>IF('1'!$H$12="-",L684,IF('1'!$H$12="в кассу предприятия",L684,IF('1'!$H$12="ИП Водакова Т.Ю.",L684*1.075,"-")))</f>
        <v>212</v>
      </c>
      <c r="P684" s="56">
        <v>0</v>
      </c>
      <c r="Q684" s="56">
        <v>0</v>
      </c>
      <c r="R684" s="52"/>
      <c r="S684" s="88" t="str">
        <f>IF('1'!$H$12="-","-      ₽",IF(R684&gt;=M684*20,O684*R684,(IF(R684&gt;=M684*10,O684*R684,IF(R684&gt;=M684*2,O684*R684,N684*R684)))))</f>
        <v>-      ₽</v>
      </c>
      <c r="T684" s="89"/>
      <c r="U684" s="89" t="s">
        <v>364</v>
      </c>
    </row>
    <row r="685" spans="1:21" s="54" customFormat="1">
      <c r="A685" s="2"/>
      <c r="B685" s="79" t="s">
        <v>1748</v>
      </c>
      <c r="C685" s="80" t="s">
        <v>918</v>
      </c>
      <c r="D685" s="80" t="s">
        <v>919</v>
      </c>
      <c r="E685" s="80">
        <v>4</v>
      </c>
      <c r="F685" s="80">
        <v>6</v>
      </c>
      <c r="G685" s="80" t="s">
        <v>920</v>
      </c>
      <c r="H685" s="81" t="s">
        <v>85</v>
      </c>
      <c r="I685" s="82"/>
      <c r="J685" s="82"/>
      <c r="K685" s="82"/>
      <c r="L685" s="55">
        <v>176</v>
      </c>
      <c r="M685" s="86">
        <v>6</v>
      </c>
      <c r="N685" s="56">
        <f>IF('1'!$H$12="-",L685*1.05,IF('1'!$H$12="в кассу предприятия",L685*1.05,IF('1'!$H$12="ИП Водакова Т.Ю.",L685*1.075*1.05,"-")))</f>
        <v>184.8</v>
      </c>
      <c r="O685" s="56">
        <f>IF('1'!$H$12="-",L685,IF('1'!$H$12="в кассу предприятия",L685,IF('1'!$H$12="ИП Водакова Т.Ю.",L685*1.075,"-")))</f>
        <v>176</v>
      </c>
      <c r="P685" s="56">
        <v>0</v>
      </c>
      <c r="Q685" s="56">
        <v>0</v>
      </c>
      <c r="R685" s="52"/>
      <c r="S685" s="88" t="str">
        <f>IF('1'!$H$12="-","-      ₽",IF(R685&gt;=M685*20,O685*R685,(IF(R685&gt;=M685*10,O685*R685,IF(R685&gt;=M685*2,O685*R685,N685*R685)))))</f>
        <v>-      ₽</v>
      </c>
      <c r="T685" s="89"/>
      <c r="U685" s="89" t="s">
        <v>364</v>
      </c>
    </row>
    <row r="686" spans="1:21" s="54" customFormat="1">
      <c r="A686" s="2"/>
      <c r="B686" s="79" t="s">
        <v>1749</v>
      </c>
      <c r="C686" s="80" t="s">
        <v>918</v>
      </c>
      <c r="D686" s="80" t="s">
        <v>919</v>
      </c>
      <c r="E686" s="80">
        <v>4</v>
      </c>
      <c r="F686" s="80">
        <v>5</v>
      </c>
      <c r="G686" s="80" t="s">
        <v>2249</v>
      </c>
      <c r="H686" s="81" t="s">
        <v>78</v>
      </c>
      <c r="I686" s="82"/>
      <c r="J686" s="82"/>
      <c r="K686" s="82"/>
      <c r="L686" s="55">
        <v>184</v>
      </c>
      <c r="M686" s="86">
        <v>6</v>
      </c>
      <c r="N686" s="56">
        <f>IF('1'!$H$12="-",L686*1.05,IF('1'!$H$12="в кассу предприятия",L686*1.05,IF('1'!$H$12="ИП Водакова Т.Ю.",L686*1.075*1.05,"-")))</f>
        <v>193.20000000000002</v>
      </c>
      <c r="O686" s="56">
        <f>IF('1'!$H$12="-",L686,IF('1'!$H$12="в кассу предприятия",L686,IF('1'!$H$12="ИП Водакова Т.Ю.",L686*1.075,"-")))</f>
        <v>184</v>
      </c>
      <c r="P686" s="56">
        <v>0</v>
      </c>
      <c r="Q686" s="56">
        <v>0</v>
      </c>
      <c r="R686" s="52"/>
      <c r="S686" s="88" t="str">
        <f>IF('1'!$H$12="-","-      ₽",IF(R686&gt;=M686*20,O686*R686,(IF(R686&gt;=M686*10,O686*R686,IF(R686&gt;=M686*2,O686*R686,N686*R686)))))</f>
        <v>-      ₽</v>
      </c>
      <c r="T686" s="89"/>
      <c r="U686" s="89" t="s">
        <v>364</v>
      </c>
    </row>
    <row r="687" spans="1:21" s="54" customFormat="1">
      <c r="A687" s="2"/>
      <c r="B687" s="79" t="s">
        <v>1750</v>
      </c>
      <c r="C687" s="80" t="s">
        <v>2015</v>
      </c>
      <c r="D687" s="80" t="s">
        <v>2016</v>
      </c>
      <c r="E687" s="80">
        <v>4</v>
      </c>
      <c r="F687" s="80">
        <v>5</v>
      </c>
      <c r="G687" s="80" t="s">
        <v>1481</v>
      </c>
      <c r="H687" s="81" t="s">
        <v>78</v>
      </c>
      <c r="I687" s="82"/>
      <c r="J687" s="82"/>
      <c r="K687" s="82"/>
      <c r="L687" s="55">
        <v>207</v>
      </c>
      <c r="M687" s="86">
        <v>6</v>
      </c>
      <c r="N687" s="56">
        <f>IF('1'!$H$12="-",L687*1.05,IF('1'!$H$12="в кассу предприятия",L687*1.05,IF('1'!$H$12="ИП Водакова Т.Ю.",L687*1.075*1.05,"-")))</f>
        <v>217.35000000000002</v>
      </c>
      <c r="O687" s="56">
        <f>IF('1'!$H$12="-",L687,IF('1'!$H$12="в кассу предприятия",L687,IF('1'!$H$12="ИП Водакова Т.Ю.",L687*1.075,"-")))</f>
        <v>207</v>
      </c>
      <c r="P687" s="56">
        <v>0</v>
      </c>
      <c r="Q687" s="56">
        <v>0</v>
      </c>
      <c r="R687" s="52"/>
      <c r="S687" s="88" t="str">
        <f>IF('1'!$H$12="-","-      ₽",IF(R687&gt;=M687*20,O687*R687,(IF(R687&gt;=M687*10,O687*R687,IF(R687&gt;=M687*2,O687*R687,N687*R687)))))</f>
        <v>-      ₽</v>
      </c>
      <c r="T687" s="89"/>
      <c r="U687" s="89" t="s">
        <v>364</v>
      </c>
    </row>
    <row r="688" spans="1:21" s="54" customFormat="1">
      <c r="A688" s="2"/>
      <c r="B688" s="79" t="s">
        <v>1232</v>
      </c>
      <c r="C688" s="80" t="s">
        <v>1334</v>
      </c>
      <c r="D688" s="80" t="s">
        <v>1335</v>
      </c>
      <c r="E688" s="80">
        <v>4</v>
      </c>
      <c r="F688" s="80">
        <v>8</v>
      </c>
      <c r="G688" s="80" t="s">
        <v>1484</v>
      </c>
      <c r="H688" s="81" t="s">
        <v>281</v>
      </c>
      <c r="I688" s="82"/>
      <c r="J688" s="82"/>
      <c r="K688" s="82"/>
      <c r="L688" s="55">
        <v>212</v>
      </c>
      <c r="M688" s="86">
        <v>6</v>
      </c>
      <c r="N688" s="56">
        <f>IF('1'!$H$12="-",L688*1.05,IF('1'!$H$12="в кассу предприятия",L688*1.05,IF('1'!$H$12="ИП Водакова Т.Ю.",L688*1.075*1.05,"-")))</f>
        <v>222.60000000000002</v>
      </c>
      <c r="O688" s="56">
        <f>IF('1'!$H$12="-",L688,IF('1'!$H$12="в кассу предприятия",L688,IF('1'!$H$12="ИП Водакова Т.Ю.",L688*1.075,"-")))</f>
        <v>212</v>
      </c>
      <c r="P688" s="56">
        <v>0</v>
      </c>
      <c r="Q688" s="56">
        <v>0</v>
      </c>
      <c r="R688" s="52"/>
      <c r="S688" s="88" t="str">
        <f>IF('1'!$H$12="-","-      ₽",IF(R688&gt;=M688*20,O688*R688,(IF(R688&gt;=M688*10,O688*R688,IF(R688&gt;=M688*2,O688*R688,N688*R688)))))</f>
        <v>-      ₽</v>
      </c>
      <c r="T688" s="89"/>
      <c r="U688" s="89" t="s">
        <v>364</v>
      </c>
    </row>
    <row r="689" spans="1:21" s="54" customFormat="1">
      <c r="A689" s="2"/>
      <c r="B689" s="79" t="s">
        <v>1751</v>
      </c>
      <c r="C689" s="80" t="s">
        <v>2017</v>
      </c>
      <c r="D689" s="80" t="s">
        <v>2018</v>
      </c>
      <c r="E689" s="80">
        <v>4</v>
      </c>
      <c r="F689" s="80">
        <v>1</v>
      </c>
      <c r="G689" s="80"/>
      <c r="H689" s="81" t="s">
        <v>75</v>
      </c>
      <c r="I689" s="82"/>
      <c r="J689" s="82"/>
      <c r="K689" s="82"/>
      <c r="L689" s="55">
        <v>149</v>
      </c>
      <c r="M689" s="86">
        <v>24</v>
      </c>
      <c r="N689" s="56">
        <f>IF('1'!$H$12="-",L689*1.05,IF('1'!$H$12="в кассу предприятия",L689*1.05,IF('1'!$H$12="ИП Водакова Т.Ю.",L689*1.075*1.05,"-")))</f>
        <v>156.45000000000002</v>
      </c>
      <c r="O689" s="56">
        <f>IF('1'!$H$12="-",L689,IF('1'!$H$12="в кассу предприятия",L689,IF('1'!$H$12="ИП Водакова Т.Ю.",L689*1.075,"-")))</f>
        <v>149</v>
      </c>
      <c r="P689" s="56">
        <v>0</v>
      </c>
      <c r="Q689" s="56">
        <v>0</v>
      </c>
      <c r="R689" s="52"/>
      <c r="S689" s="88" t="str">
        <f>IF('1'!$H$12="-","-      ₽",IF(R689&gt;=M689*20,O689*R689,(IF(R689&gt;=M689*10,O689*R689,IF(R689&gt;=M689*2,O689*R689,N689*R689)))))</f>
        <v>-      ₽</v>
      </c>
      <c r="T689" s="89"/>
      <c r="U689" s="89" t="s">
        <v>364</v>
      </c>
    </row>
    <row r="690" spans="1:21" s="54" customFormat="1">
      <c r="A690" s="2"/>
      <c r="B690" s="79" t="s">
        <v>1752</v>
      </c>
      <c r="C690" s="80" t="s">
        <v>2019</v>
      </c>
      <c r="D690" s="80" t="s">
        <v>2020</v>
      </c>
      <c r="E690" s="80">
        <v>4</v>
      </c>
      <c r="F690" s="80">
        <v>5</v>
      </c>
      <c r="G690" s="80" t="s">
        <v>2250</v>
      </c>
      <c r="H690" s="81" t="s">
        <v>78</v>
      </c>
      <c r="I690" s="82"/>
      <c r="J690" s="82"/>
      <c r="K690" s="82"/>
      <c r="L690" s="55">
        <v>162</v>
      </c>
      <c r="M690" s="86">
        <v>6</v>
      </c>
      <c r="N690" s="56">
        <f>IF('1'!$H$12="-",L690*1.05,IF('1'!$H$12="в кассу предприятия",L690*1.05,IF('1'!$H$12="ИП Водакова Т.Ю.",L690*1.075*1.05,"-")))</f>
        <v>170.1</v>
      </c>
      <c r="O690" s="56">
        <f>IF('1'!$H$12="-",L690,IF('1'!$H$12="в кассу предприятия",L690,IF('1'!$H$12="ИП Водакова Т.Ю.",L690*1.075,"-")))</f>
        <v>162</v>
      </c>
      <c r="P690" s="56">
        <v>0</v>
      </c>
      <c r="Q690" s="56">
        <v>0</v>
      </c>
      <c r="R690" s="52"/>
      <c r="S690" s="88" t="str">
        <f>IF('1'!$H$12="-","-      ₽",IF(R690&gt;=M690*20,O690*R690,(IF(R690&gt;=M690*10,O690*R690,IF(R690&gt;=M690*2,O690*R690,N690*R690)))))</f>
        <v>-      ₽</v>
      </c>
      <c r="T690" s="89"/>
      <c r="U690" s="89" t="s">
        <v>364</v>
      </c>
    </row>
    <row r="691" spans="1:21" s="54" customFormat="1">
      <c r="A691" s="2"/>
      <c r="B691" s="79" t="s">
        <v>1233</v>
      </c>
      <c r="C691" s="80" t="s">
        <v>1336</v>
      </c>
      <c r="D691" s="80" t="s">
        <v>1337</v>
      </c>
      <c r="E691" s="80">
        <v>4</v>
      </c>
      <c r="F691" s="80">
        <v>8</v>
      </c>
      <c r="G691" s="80" t="s">
        <v>1485</v>
      </c>
      <c r="H691" s="81" t="s">
        <v>281</v>
      </c>
      <c r="I691" s="82"/>
      <c r="J691" s="82"/>
      <c r="K691" s="82"/>
      <c r="L691" s="55">
        <v>212</v>
      </c>
      <c r="M691" s="86">
        <v>6</v>
      </c>
      <c r="N691" s="56">
        <f>IF('1'!$H$12="-",L691*1.05,IF('1'!$H$12="в кассу предприятия",L691*1.05,IF('1'!$H$12="ИП Водакова Т.Ю.",L691*1.075*1.05,"-")))</f>
        <v>222.60000000000002</v>
      </c>
      <c r="O691" s="56">
        <f>IF('1'!$H$12="-",L691,IF('1'!$H$12="в кассу предприятия",L691,IF('1'!$H$12="ИП Водакова Т.Ю.",L691*1.075,"-")))</f>
        <v>212</v>
      </c>
      <c r="P691" s="56">
        <v>0</v>
      </c>
      <c r="Q691" s="56">
        <v>0</v>
      </c>
      <c r="R691" s="52"/>
      <c r="S691" s="88" t="str">
        <f>IF('1'!$H$12="-","-      ₽",IF(R691&gt;=M691*20,O691*R691,(IF(R691&gt;=M691*10,O691*R691,IF(R691&gt;=M691*2,O691*R691,N691*R691)))))</f>
        <v>-      ₽</v>
      </c>
      <c r="T691" s="89"/>
      <c r="U691" s="89" t="s">
        <v>364</v>
      </c>
    </row>
    <row r="692" spans="1:21" s="54" customFormat="1">
      <c r="A692" s="2"/>
      <c r="B692" s="79" t="s">
        <v>1753</v>
      </c>
      <c r="C692" s="80" t="s">
        <v>2021</v>
      </c>
      <c r="D692" s="80" t="s">
        <v>2022</v>
      </c>
      <c r="E692" s="80">
        <v>4</v>
      </c>
      <c r="F692" s="80">
        <v>5</v>
      </c>
      <c r="G692" s="80" t="s">
        <v>2251</v>
      </c>
      <c r="H692" s="81" t="s">
        <v>78</v>
      </c>
      <c r="I692" s="82"/>
      <c r="J692" s="82"/>
      <c r="K692" s="82"/>
      <c r="L692" s="55">
        <v>176</v>
      </c>
      <c r="M692" s="86">
        <v>6</v>
      </c>
      <c r="N692" s="56">
        <f>IF('1'!$H$12="-",L692*1.05,IF('1'!$H$12="в кассу предприятия",L692*1.05,IF('1'!$H$12="ИП Водакова Т.Ю.",L692*1.075*1.05,"-")))</f>
        <v>184.8</v>
      </c>
      <c r="O692" s="56">
        <f>IF('1'!$H$12="-",L692,IF('1'!$H$12="в кассу предприятия",L692,IF('1'!$H$12="ИП Водакова Т.Ю.",L692*1.075,"-")))</f>
        <v>176</v>
      </c>
      <c r="P692" s="56">
        <f>IF('1'!$H$12="-",L692*0.97,IF('1'!$H$12="в кассу предприятия",L692*0.97,IF('1'!$H$12="ИП Водакова Т.Ю.",L692*1.075*0.97,"-")))</f>
        <v>170.72</v>
      </c>
      <c r="Q692" s="56">
        <v>0</v>
      </c>
      <c r="R692" s="52"/>
      <c r="S692" s="88" t="str">
        <f>IF('1'!$H$12="-","-      ₽",IF(R692&gt;=M692*20,P692*R692,(IF(R692&gt;=M692*10,P692*R692,IF(R692&gt;=M692*2,O692*R692,N692*R692)))))</f>
        <v>-      ₽</v>
      </c>
      <c r="T692" s="89"/>
      <c r="U692" s="89" t="s">
        <v>2392</v>
      </c>
    </row>
    <row r="693" spans="1:21" s="54" customFormat="1">
      <c r="A693" s="2"/>
      <c r="B693" s="79" t="s">
        <v>1754</v>
      </c>
      <c r="C693" s="80" t="s">
        <v>2021</v>
      </c>
      <c r="D693" s="80" t="s">
        <v>2022</v>
      </c>
      <c r="E693" s="80">
        <v>4</v>
      </c>
      <c r="F693" s="80">
        <v>5</v>
      </c>
      <c r="G693" s="80" t="s">
        <v>2252</v>
      </c>
      <c r="H693" s="81" t="s">
        <v>78</v>
      </c>
      <c r="I693" s="82"/>
      <c r="J693" s="82"/>
      <c r="K693" s="82"/>
      <c r="L693" s="55">
        <v>176</v>
      </c>
      <c r="M693" s="86">
        <v>6</v>
      </c>
      <c r="N693" s="56">
        <f>IF('1'!$H$12="-",L693*1.05,IF('1'!$H$12="в кассу предприятия",L693*1.05,IF('1'!$H$12="ИП Водакова Т.Ю.",L693*1.075*1.05,"-")))</f>
        <v>184.8</v>
      </c>
      <c r="O693" s="56">
        <f>IF('1'!$H$12="-",L693,IF('1'!$H$12="в кассу предприятия",L693,IF('1'!$H$12="ИП Водакова Т.Ю.",L693*1.075,"-")))</f>
        <v>176</v>
      </c>
      <c r="P693" s="56">
        <f>IF('1'!$H$12="-",L693*0.97,IF('1'!$H$12="в кассу предприятия",L693*0.97,IF('1'!$H$12="ИП Водакова Т.Ю.",L693*1.075*0.97,"-")))</f>
        <v>170.72</v>
      </c>
      <c r="Q693" s="56">
        <v>0</v>
      </c>
      <c r="R693" s="52"/>
      <c r="S693" s="88" t="str">
        <f>IF('1'!$H$12="-","-      ₽",IF(R693&gt;=M693*20,P693*R693,(IF(R693&gt;=M693*10,P693*R693,IF(R693&gt;=M693*2,O693*R693,N693*R693)))))</f>
        <v>-      ₽</v>
      </c>
      <c r="T693" s="89"/>
      <c r="U693" s="89" t="s">
        <v>2392</v>
      </c>
    </row>
    <row r="694" spans="1:21" s="54" customFormat="1">
      <c r="A694" s="2"/>
      <c r="B694" s="79" t="s">
        <v>1755</v>
      </c>
      <c r="C694" s="80" t="s">
        <v>2023</v>
      </c>
      <c r="D694" s="80" t="s">
        <v>2024</v>
      </c>
      <c r="E694" s="80">
        <v>4</v>
      </c>
      <c r="F694" s="80">
        <v>5</v>
      </c>
      <c r="G694" s="80" t="s">
        <v>2253</v>
      </c>
      <c r="H694" s="81" t="s">
        <v>78</v>
      </c>
      <c r="I694" s="82"/>
      <c r="J694" s="82"/>
      <c r="K694" s="82"/>
      <c r="L694" s="55">
        <v>176</v>
      </c>
      <c r="M694" s="86">
        <v>6</v>
      </c>
      <c r="N694" s="56">
        <f>IF('1'!$H$12="-",L694*1.05,IF('1'!$H$12="в кассу предприятия",L694*1.05,IF('1'!$H$12="ИП Водакова Т.Ю.",L694*1.075*1.05,"-")))</f>
        <v>184.8</v>
      </c>
      <c r="O694" s="56">
        <f>IF('1'!$H$12="-",L694,IF('1'!$H$12="в кассу предприятия",L694,IF('1'!$H$12="ИП Водакова Т.Ю.",L694*1.075,"-")))</f>
        <v>176</v>
      </c>
      <c r="P694" s="56">
        <v>0</v>
      </c>
      <c r="Q694" s="56">
        <v>0</v>
      </c>
      <c r="R694" s="52"/>
      <c r="S694" s="88" t="str">
        <f>IF('1'!$H$12="-","-      ₽",IF(R694&gt;=M694*20,P694*R694,(IF(R694&gt;=M694*10,P694*R694,IF(R694&gt;=M694*2,O694*R694,N694*R694)))))</f>
        <v>-      ₽</v>
      </c>
      <c r="T694" s="89"/>
      <c r="U694" s="89" t="s">
        <v>364</v>
      </c>
    </row>
    <row r="695" spans="1:21" s="54" customFormat="1" hidden="1">
      <c r="A695" s="2"/>
      <c r="B695" s="97" t="s">
        <v>1756</v>
      </c>
      <c r="C695" s="98" t="s">
        <v>2025</v>
      </c>
      <c r="D695" s="98" t="s">
        <v>2026</v>
      </c>
      <c r="E695" s="80">
        <v>4</v>
      </c>
      <c r="F695" s="80">
        <v>5</v>
      </c>
      <c r="G695" s="98" t="s">
        <v>2254</v>
      </c>
      <c r="H695" s="99" t="s">
        <v>78</v>
      </c>
      <c r="I695" s="100"/>
      <c r="J695" s="100"/>
      <c r="K695" s="100"/>
      <c r="L695" s="55">
        <v>176</v>
      </c>
      <c r="M695" s="101">
        <v>6</v>
      </c>
      <c r="N695" s="102">
        <f>IF('1'!$H$12="-",L695*1.05,IF('1'!$H$12="в кассу предприятия",L695*1.05,IF('1'!$H$12="ИП Водакова Т.Ю.",L695*1.075*1.05,"-")))</f>
        <v>184.8</v>
      </c>
      <c r="O695" s="102">
        <f>IF('1'!$H$12="-",L695,IF('1'!$H$12="в кассу предприятия",L695,IF('1'!$H$12="ИП Водакова Т.Ю.",L695*1.075,"-")))</f>
        <v>176</v>
      </c>
      <c r="P695" s="102">
        <v>0</v>
      </c>
      <c r="Q695" s="102">
        <v>0</v>
      </c>
      <c r="R695" s="103"/>
      <c r="S695" s="104" t="str">
        <f>IF('1'!$H$12="-","-      ₽",IF(R695&gt;=M695*20,O695*R695,(IF(R695&gt;=M695*10,O695*R695,IF(R695&gt;=M695*2,O695*R695,N695*R695)))))</f>
        <v>-      ₽</v>
      </c>
      <c r="T695" s="89"/>
      <c r="U695" s="89" t="s">
        <v>364</v>
      </c>
    </row>
    <row r="696" spans="1:21" s="54" customFormat="1">
      <c r="A696" s="2"/>
      <c r="B696" s="79" t="s">
        <v>921</v>
      </c>
      <c r="C696" s="80" t="s">
        <v>922</v>
      </c>
      <c r="D696" s="80" t="s">
        <v>923</v>
      </c>
      <c r="E696" s="80">
        <v>4</v>
      </c>
      <c r="F696" s="80">
        <v>5</v>
      </c>
      <c r="G696" s="80" t="s">
        <v>924</v>
      </c>
      <c r="H696" s="81" t="s">
        <v>78</v>
      </c>
      <c r="I696" s="82"/>
      <c r="J696" s="82"/>
      <c r="K696" s="82"/>
      <c r="L696" s="55">
        <v>176</v>
      </c>
      <c r="M696" s="86">
        <v>6</v>
      </c>
      <c r="N696" s="56">
        <f>IF('1'!$H$12="-",L696*1.05,IF('1'!$H$12="в кассу предприятия",L696*1.05,IF('1'!$H$12="ИП Водакова Т.Ю.",L696*1.075*1.05,"-")))</f>
        <v>184.8</v>
      </c>
      <c r="O696" s="56">
        <f>IF('1'!$H$12="-",L696,IF('1'!$H$12="в кассу предприятия",L696,IF('1'!$H$12="ИП Водакова Т.Ю.",L696*1.075,"-")))</f>
        <v>176</v>
      </c>
      <c r="P696" s="56">
        <v>0</v>
      </c>
      <c r="Q696" s="56">
        <v>0</v>
      </c>
      <c r="R696" s="52"/>
      <c r="S696" s="88" t="str">
        <f>IF('1'!$H$12="-","-      ₽",IF(R696&gt;=M696*20,O696*R696,(IF(R696&gt;=M696*10,O696*R696,IF(R696&gt;=M696*2,O696*R696,N696*R696)))))</f>
        <v>-      ₽</v>
      </c>
      <c r="T696" s="89"/>
      <c r="U696" s="89" t="s">
        <v>364</v>
      </c>
    </row>
    <row r="697" spans="1:21" s="54" customFormat="1">
      <c r="A697" s="2"/>
      <c r="B697" s="79" t="s">
        <v>1757</v>
      </c>
      <c r="C697" s="80" t="s">
        <v>925</v>
      </c>
      <c r="D697" s="80" t="s">
        <v>926</v>
      </c>
      <c r="E697" s="80">
        <v>4</v>
      </c>
      <c r="F697" s="80">
        <v>5</v>
      </c>
      <c r="G697" s="80" t="s">
        <v>2255</v>
      </c>
      <c r="H697" s="81" t="s">
        <v>78</v>
      </c>
      <c r="I697" s="82"/>
      <c r="J697" s="82"/>
      <c r="K697" s="82"/>
      <c r="L697" s="55">
        <v>176</v>
      </c>
      <c r="M697" s="86">
        <v>6</v>
      </c>
      <c r="N697" s="56">
        <f>IF('1'!$H$12="-",L697*1.05,IF('1'!$H$12="в кассу предприятия",L697*1.05,IF('1'!$H$12="ИП Водакова Т.Ю.",L697*1.075*1.05,"-")))</f>
        <v>184.8</v>
      </c>
      <c r="O697" s="56">
        <f>IF('1'!$H$12="-",L697,IF('1'!$H$12="в кассу предприятия",L697,IF('1'!$H$12="ИП Водакова Т.Ю.",L697*1.075,"-")))</f>
        <v>176</v>
      </c>
      <c r="P697" s="56">
        <v>0</v>
      </c>
      <c r="Q697" s="56">
        <v>0</v>
      </c>
      <c r="R697" s="52"/>
      <c r="S697" s="88" t="str">
        <f>IF('1'!$H$12="-","-      ₽",IF(R697&gt;=M697*20,O697*R697,(IF(R697&gt;=M697*10,O697*R697,IF(R697&gt;=M697*2,O697*R697,N697*R697)))))</f>
        <v>-      ₽</v>
      </c>
      <c r="T697" s="89"/>
      <c r="U697" s="89" t="s">
        <v>364</v>
      </c>
    </row>
    <row r="698" spans="1:21" s="54" customFormat="1" hidden="1">
      <c r="A698" s="2"/>
      <c r="B698" s="97" t="s">
        <v>1758</v>
      </c>
      <c r="C698" s="98" t="s">
        <v>925</v>
      </c>
      <c r="D698" s="98" t="s">
        <v>926</v>
      </c>
      <c r="E698" s="80">
        <v>4</v>
      </c>
      <c r="F698" s="80">
        <v>5</v>
      </c>
      <c r="G698" s="98" t="s">
        <v>2256</v>
      </c>
      <c r="H698" s="99" t="s">
        <v>78</v>
      </c>
      <c r="I698" s="100"/>
      <c r="J698" s="100"/>
      <c r="K698" s="100"/>
      <c r="L698" s="55">
        <v>176</v>
      </c>
      <c r="M698" s="101">
        <v>6</v>
      </c>
      <c r="N698" s="102">
        <f>IF('1'!$H$12="-",L698*1.05,IF('1'!$H$12="в кассу предприятия",L698*1.05,IF('1'!$H$12="ИП Водакова Т.Ю.",L698*1.075*1.05,"-")))</f>
        <v>184.8</v>
      </c>
      <c r="O698" s="102">
        <f>IF('1'!$H$12="-",L698,IF('1'!$H$12="в кассу предприятия",L698,IF('1'!$H$12="ИП Водакова Т.Ю.",L698*1.075,"-")))</f>
        <v>176</v>
      </c>
      <c r="P698" s="102">
        <v>0</v>
      </c>
      <c r="Q698" s="102">
        <v>0</v>
      </c>
      <c r="R698" s="103"/>
      <c r="S698" s="104" t="str">
        <f>IF('1'!$H$12="-","-      ₽",IF(R698&gt;=M698*20,O698*R698,(IF(R698&gt;=M698*10,O698*R698,IF(R698&gt;=M698*2,O698*R698,N698*R698)))))</f>
        <v>-      ₽</v>
      </c>
      <c r="T698" s="89"/>
      <c r="U698" s="89" t="s">
        <v>364</v>
      </c>
    </row>
    <row r="699" spans="1:21" s="54" customFormat="1">
      <c r="A699" s="2"/>
      <c r="B699" s="79" t="s">
        <v>1759</v>
      </c>
      <c r="C699" s="80" t="s">
        <v>925</v>
      </c>
      <c r="D699" s="80" t="s">
        <v>926</v>
      </c>
      <c r="E699" s="80">
        <v>4</v>
      </c>
      <c r="F699" s="80">
        <v>5</v>
      </c>
      <c r="G699" s="80" t="s">
        <v>2257</v>
      </c>
      <c r="H699" s="81" t="s">
        <v>78</v>
      </c>
      <c r="I699" s="82"/>
      <c r="J699" s="82"/>
      <c r="K699" s="82"/>
      <c r="L699" s="55">
        <v>176</v>
      </c>
      <c r="M699" s="86">
        <v>6</v>
      </c>
      <c r="N699" s="56">
        <f>IF('1'!$H$12="-",L699*1.05,IF('1'!$H$12="в кассу предприятия",L699*1.05,IF('1'!$H$12="ИП Водакова Т.Ю.",L699*1.075*1.05,"-")))</f>
        <v>184.8</v>
      </c>
      <c r="O699" s="56">
        <f>IF('1'!$H$12="-",L699,IF('1'!$H$12="в кассу предприятия",L699,IF('1'!$H$12="ИП Водакова Т.Ю.",L699*1.075,"-")))</f>
        <v>176</v>
      </c>
      <c r="P699" s="56">
        <v>0</v>
      </c>
      <c r="Q699" s="56">
        <v>0</v>
      </c>
      <c r="R699" s="52"/>
      <c r="S699" s="88" t="str">
        <f>IF('1'!$H$12="-","-      ₽",IF(R699&gt;=M699*20,O699*R699,(IF(R699&gt;=M699*10,O699*R699,IF(R699&gt;=M699*2,O699*R699,N699*R699)))))</f>
        <v>-      ₽</v>
      </c>
      <c r="T699" s="89"/>
      <c r="U699" s="89" t="s">
        <v>364</v>
      </c>
    </row>
    <row r="700" spans="1:21" s="54" customFormat="1">
      <c r="A700" s="2"/>
      <c r="B700" s="79" t="s">
        <v>1760</v>
      </c>
      <c r="C700" s="80" t="s">
        <v>2027</v>
      </c>
      <c r="D700" s="80" t="s">
        <v>2028</v>
      </c>
      <c r="E700" s="80">
        <v>4</v>
      </c>
      <c r="F700" s="80">
        <v>5</v>
      </c>
      <c r="G700" s="80" t="s">
        <v>2258</v>
      </c>
      <c r="H700" s="81" t="s">
        <v>78</v>
      </c>
      <c r="I700" s="82"/>
      <c r="J700" s="82"/>
      <c r="K700" s="82"/>
      <c r="L700" s="55">
        <v>176</v>
      </c>
      <c r="M700" s="86">
        <v>6</v>
      </c>
      <c r="N700" s="56">
        <f>IF('1'!$H$12="-",L700*1.05,IF('1'!$H$12="в кассу предприятия",L700*1.05,IF('1'!$H$12="ИП Водакова Т.Ю.",L700*1.075*1.05,"-")))</f>
        <v>184.8</v>
      </c>
      <c r="O700" s="56">
        <f>IF('1'!$H$12="-",L700,IF('1'!$H$12="в кассу предприятия",L700,IF('1'!$H$12="ИП Водакова Т.Ю.",L700*1.075,"-")))</f>
        <v>176</v>
      </c>
      <c r="P700" s="56">
        <v>0</v>
      </c>
      <c r="Q700" s="56">
        <v>0</v>
      </c>
      <c r="R700" s="52"/>
      <c r="S700" s="88" t="str">
        <f>IF('1'!$H$12="-","-      ₽",IF(R700&gt;=M700*20,O700*R700,(IF(R700&gt;=M700*10,O700*R700,IF(R700&gt;=M700*2,O700*R700,N700*R700)))))</f>
        <v>-      ₽</v>
      </c>
      <c r="T700" s="89"/>
      <c r="U700" s="89" t="s">
        <v>364</v>
      </c>
    </row>
    <row r="701" spans="1:21" s="54" customFormat="1">
      <c r="A701" s="2"/>
      <c r="B701" s="79" t="s">
        <v>1761</v>
      </c>
      <c r="C701" s="80" t="s">
        <v>2027</v>
      </c>
      <c r="D701" s="80" t="s">
        <v>2028</v>
      </c>
      <c r="E701" s="80">
        <v>4</v>
      </c>
      <c r="F701" s="80">
        <v>11</v>
      </c>
      <c r="G701" s="80" t="s">
        <v>2259</v>
      </c>
      <c r="H701" s="81" t="s">
        <v>64</v>
      </c>
      <c r="I701" s="82"/>
      <c r="J701" s="82"/>
      <c r="K701" s="82"/>
      <c r="L701" s="55">
        <v>212</v>
      </c>
      <c r="M701" s="86">
        <v>6</v>
      </c>
      <c r="N701" s="56">
        <f>IF('1'!$H$12="-",L701*1.05,IF('1'!$H$12="в кассу предприятия",L701*1.05,IF('1'!$H$12="ИП Водакова Т.Ю.",L701*1.075*1.05,"-")))</f>
        <v>222.60000000000002</v>
      </c>
      <c r="O701" s="56">
        <f>IF('1'!$H$12="-",L701,IF('1'!$H$12="в кассу предприятия",L701,IF('1'!$H$12="ИП Водакова Т.Ю.",L701*1.075,"-")))</f>
        <v>212</v>
      </c>
      <c r="P701" s="56">
        <v>0</v>
      </c>
      <c r="Q701" s="56">
        <v>0</v>
      </c>
      <c r="R701" s="52"/>
      <c r="S701" s="88" t="str">
        <f>IF('1'!$H$12="-","-      ₽",IF(R701&gt;=M701*20,O701*R701,(IF(R701&gt;=M701*10,O701*R701,IF(R701&gt;=M701*2,O701*R701,N701*R701)))))</f>
        <v>-      ₽</v>
      </c>
      <c r="T701" s="89"/>
      <c r="U701" s="89" t="s">
        <v>364</v>
      </c>
    </row>
    <row r="702" spans="1:21" s="54" customFormat="1">
      <c r="A702" s="2"/>
      <c r="B702" s="79" t="s">
        <v>1234</v>
      </c>
      <c r="C702" s="80" t="s">
        <v>1338</v>
      </c>
      <c r="D702" s="80" t="s">
        <v>1339</v>
      </c>
      <c r="E702" s="80">
        <v>4</v>
      </c>
      <c r="F702" s="80">
        <v>5</v>
      </c>
      <c r="G702" s="80" t="s">
        <v>1486</v>
      </c>
      <c r="H702" s="81" t="s">
        <v>78</v>
      </c>
      <c r="I702" s="82"/>
      <c r="J702" s="82"/>
      <c r="K702" s="82"/>
      <c r="L702" s="55">
        <v>212</v>
      </c>
      <c r="M702" s="86">
        <v>6</v>
      </c>
      <c r="N702" s="56">
        <f>IF('1'!$H$12="-",L702*1.05,IF('1'!$H$12="в кассу предприятия",L702*1.05,IF('1'!$H$12="ИП Водакова Т.Ю.",L702*1.075*1.05,"-")))</f>
        <v>222.60000000000002</v>
      </c>
      <c r="O702" s="56">
        <f>IF('1'!$H$12="-",L702,IF('1'!$H$12="в кассу предприятия",L702,IF('1'!$H$12="ИП Водакова Т.Ю.",L702*1.075,"-")))</f>
        <v>212</v>
      </c>
      <c r="P702" s="56">
        <v>0</v>
      </c>
      <c r="Q702" s="56">
        <v>0</v>
      </c>
      <c r="R702" s="52"/>
      <c r="S702" s="88" t="str">
        <f>IF('1'!$H$12="-","-      ₽",IF(R702&gt;=M702*20,O702*R702,(IF(R702&gt;=M702*10,O702*R702,IF(R702&gt;=M702*2,O702*R702,N702*R702)))))</f>
        <v>-      ₽</v>
      </c>
      <c r="T702" s="89"/>
      <c r="U702" s="89" t="s">
        <v>364</v>
      </c>
    </row>
    <row r="703" spans="1:21" s="54" customFormat="1">
      <c r="A703" s="2"/>
      <c r="B703" s="79" t="s">
        <v>1762</v>
      </c>
      <c r="C703" s="80" t="s">
        <v>2029</v>
      </c>
      <c r="D703" s="80" t="s">
        <v>2030</v>
      </c>
      <c r="E703" s="80">
        <v>4</v>
      </c>
      <c r="F703" s="80">
        <v>5</v>
      </c>
      <c r="G703" s="80" t="s">
        <v>2260</v>
      </c>
      <c r="H703" s="81" t="s">
        <v>78</v>
      </c>
      <c r="I703" s="82"/>
      <c r="J703" s="82"/>
      <c r="K703" s="82"/>
      <c r="L703" s="55">
        <v>176</v>
      </c>
      <c r="M703" s="86">
        <v>6</v>
      </c>
      <c r="N703" s="56">
        <f>IF('1'!$H$12="-",L703*1.05,IF('1'!$H$12="в кассу предприятия",L703*1.05,IF('1'!$H$12="ИП Водакова Т.Ю.",L703*1.075*1.05,"-")))</f>
        <v>184.8</v>
      </c>
      <c r="O703" s="56">
        <f>IF('1'!$H$12="-",L703,IF('1'!$H$12="в кассу предприятия",L703,IF('1'!$H$12="ИП Водакова Т.Ю.",L703*1.075,"-")))</f>
        <v>176</v>
      </c>
      <c r="P703" s="56">
        <v>0</v>
      </c>
      <c r="Q703" s="56">
        <v>0</v>
      </c>
      <c r="R703" s="52"/>
      <c r="S703" s="88" t="str">
        <f>IF('1'!$H$12="-","-      ₽",IF(R703&gt;=M703*20,O703*R703,(IF(R703&gt;=M703*10,O703*R703,IF(R703&gt;=M703*2,O703*R703,N703*R703)))))</f>
        <v>-      ₽</v>
      </c>
      <c r="T703" s="89"/>
      <c r="U703" s="89" t="s">
        <v>364</v>
      </c>
    </row>
    <row r="704" spans="1:21" s="54" customFormat="1">
      <c r="A704" s="2"/>
      <c r="B704" s="79" t="s">
        <v>927</v>
      </c>
      <c r="C704" s="80" t="s">
        <v>928</v>
      </c>
      <c r="D704" s="80" t="s">
        <v>929</v>
      </c>
      <c r="E704" s="80">
        <v>4</v>
      </c>
      <c r="F704" s="80">
        <v>8</v>
      </c>
      <c r="G704" s="80" t="s">
        <v>930</v>
      </c>
      <c r="H704" s="81" t="s">
        <v>281</v>
      </c>
      <c r="I704" s="82"/>
      <c r="J704" s="82"/>
      <c r="K704" s="82"/>
      <c r="L704" s="55">
        <v>176</v>
      </c>
      <c r="M704" s="86">
        <v>6</v>
      </c>
      <c r="N704" s="56">
        <f>IF('1'!$H$12="-",L704*1.05,IF('1'!$H$12="в кассу предприятия",L704*1.05,IF('1'!$H$12="ИП Водакова Т.Ю.",L704*1.075*1.05,"-")))</f>
        <v>184.8</v>
      </c>
      <c r="O704" s="56">
        <f>IF('1'!$H$12="-",L704,IF('1'!$H$12="в кассу предприятия",L704,IF('1'!$H$12="ИП Водакова Т.Ю.",L704*1.075,"-")))</f>
        <v>176</v>
      </c>
      <c r="P704" s="56">
        <f>IF('1'!$H$12="-",L704*0.97,IF('1'!$H$12="в кассу предприятия",L704*0.97,IF('1'!$H$12="ИП Водакова Т.Ю.",L704*1.075*0.97,"-")))</f>
        <v>170.72</v>
      </c>
      <c r="Q704" s="56">
        <f>IF('1'!$H$12="-",L704*0.95,IF('1'!$H$12="в кассу предприятия",L704*0.95,IF('1'!$H$12="ИП Водакова Т.Ю.",L704*1.075*0.95,"-")))</f>
        <v>167.2</v>
      </c>
      <c r="R704" s="52"/>
      <c r="S704" s="88" t="str">
        <f>IF('1'!$H$12="-","-      ₽",IF(R704&gt;=M704*20,Q704*R704,(IF(R704&gt;=M704*10,P704*R704,IF(R704&gt;=M704*2,O704*R704,N704*R704)))))</f>
        <v>-      ₽</v>
      </c>
      <c r="T704" s="89"/>
      <c r="U704" s="89" t="s">
        <v>2393</v>
      </c>
    </row>
    <row r="705" spans="1:21" s="54" customFormat="1" hidden="1">
      <c r="A705" s="2"/>
      <c r="B705" s="97" t="s">
        <v>1763</v>
      </c>
      <c r="C705" s="98" t="s">
        <v>932</v>
      </c>
      <c r="D705" s="98" t="s">
        <v>933</v>
      </c>
      <c r="E705" s="80">
        <v>4</v>
      </c>
      <c r="F705" s="80">
        <v>8</v>
      </c>
      <c r="G705" s="98" t="s">
        <v>2261</v>
      </c>
      <c r="H705" s="99" t="s">
        <v>281</v>
      </c>
      <c r="I705" s="100"/>
      <c r="J705" s="100"/>
      <c r="K705" s="100"/>
      <c r="L705" s="55">
        <v>176</v>
      </c>
      <c r="M705" s="101">
        <v>6</v>
      </c>
      <c r="N705" s="102">
        <f>IF('1'!$H$12="-",L705*1.05,IF('1'!$H$12="в кассу предприятия",L705*1.05,IF('1'!$H$12="ИП Водакова Т.Ю.",L705*1.075*1.05,"-")))</f>
        <v>184.8</v>
      </c>
      <c r="O705" s="102">
        <f>IF('1'!$H$12="-",L705,IF('1'!$H$12="в кассу предприятия",L705,IF('1'!$H$12="ИП Водакова Т.Ю.",L705*1.075,"-")))</f>
        <v>176</v>
      </c>
      <c r="P705" s="102">
        <v>0</v>
      </c>
      <c r="Q705" s="102">
        <v>0</v>
      </c>
      <c r="R705" s="103"/>
      <c r="S705" s="104" t="str">
        <f>IF('1'!$H$12="-","-      ₽",IF(R705&gt;=M705*20,O705*R705,(IF(R705&gt;=M705*10,O705*R705,IF(R705&gt;=M705*2,O705*R705,N705*R705)))))</f>
        <v>-      ₽</v>
      </c>
      <c r="T705" s="89"/>
      <c r="U705" s="89" t="s">
        <v>364</v>
      </c>
    </row>
    <row r="706" spans="1:21" s="54" customFormat="1">
      <c r="A706" s="2"/>
      <c r="B706" s="79" t="s">
        <v>1235</v>
      </c>
      <c r="C706" s="80" t="s">
        <v>932</v>
      </c>
      <c r="D706" s="80" t="s">
        <v>933</v>
      </c>
      <c r="E706" s="80">
        <v>4</v>
      </c>
      <c r="F706" s="80">
        <v>11</v>
      </c>
      <c r="G706" s="80" t="s">
        <v>1487</v>
      </c>
      <c r="H706" s="81" t="s">
        <v>64</v>
      </c>
      <c r="I706" s="82"/>
      <c r="J706" s="82"/>
      <c r="K706" s="82"/>
      <c r="L706" s="55">
        <v>291</v>
      </c>
      <c r="M706" s="86">
        <v>6</v>
      </c>
      <c r="N706" s="56">
        <f>IF('1'!$H$12="-",L706,IF('1'!$H$12="в кассу предприятия",L706,IF('1'!$H$12="ИП Водакова Т.Ю.",L706*1.075,"-")))</f>
        <v>291</v>
      </c>
      <c r="O706" s="56">
        <f>IF('1'!$H$12="-",L706,IF('1'!$H$12="в кассу предприятия",L706,IF('1'!$H$12="ИП Водакова Т.Ю.",L706*1.075,"-")))</f>
        <v>291</v>
      </c>
      <c r="P706" s="56">
        <v>0</v>
      </c>
      <c r="Q706" s="56">
        <v>0</v>
      </c>
      <c r="R706" s="52"/>
      <c r="S706" s="88" t="str">
        <f>IF('1'!$H$12="-","-      ₽",IF(R706&gt;=M706*20,O706*R706,(IF(R706&gt;=M706*10,O706*R706,IF(R706&gt;=M706*2,O706*R706,N706*R706)))))</f>
        <v>-      ₽</v>
      </c>
      <c r="T706" s="89" t="s">
        <v>2399</v>
      </c>
      <c r="U706" s="89" t="s">
        <v>364</v>
      </c>
    </row>
    <row r="707" spans="1:21" s="54" customFormat="1">
      <c r="A707" s="2"/>
      <c r="B707" s="79" t="s">
        <v>931</v>
      </c>
      <c r="C707" s="80" t="s">
        <v>932</v>
      </c>
      <c r="D707" s="80" t="s">
        <v>933</v>
      </c>
      <c r="E707" s="80">
        <v>4</v>
      </c>
      <c r="F707" s="80">
        <v>8</v>
      </c>
      <c r="G707" s="80" t="s">
        <v>934</v>
      </c>
      <c r="H707" s="81" t="s">
        <v>281</v>
      </c>
      <c r="I707" s="82"/>
      <c r="J707" s="82"/>
      <c r="K707" s="82"/>
      <c r="L707" s="55">
        <v>203</v>
      </c>
      <c r="M707" s="86">
        <v>6</v>
      </c>
      <c r="N707" s="56">
        <f>IF('1'!$H$12="-",L707*1.05,IF('1'!$H$12="в кассу предприятия",L707*1.05,IF('1'!$H$12="ИП Водакова Т.Ю.",L707*1.075*1.05,"-")))</f>
        <v>213.15</v>
      </c>
      <c r="O707" s="56">
        <f>IF('1'!$H$12="-",L707,IF('1'!$H$12="в кассу предприятия",L707,IF('1'!$H$12="ИП Водакова Т.Ю.",L707*1.075,"-")))</f>
        <v>203</v>
      </c>
      <c r="P707" s="56">
        <v>0</v>
      </c>
      <c r="Q707" s="56">
        <v>0</v>
      </c>
      <c r="R707" s="52"/>
      <c r="S707" s="88" t="str">
        <f>IF('1'!$H$12="-","-      ₽",IF(R707&gt;=M707*20,O707*R707,(IF(R707&gt;=M707*10,O707*R707,IF(R707&gt;=M707*2,O707*R707,N707*R707)))))</f>
        <v>-      ₽</v>
      </c>
      <c r="T707" s="89"/>
      <c r="U707" s="89" t="s">
        <v>364</v>
      </c>
    </row>
    <row r="708" spans="1:21" s="54" customFormat="1">
      <c r="A708" s="2"/>
      <c r="B708" s="79" t="s">
        <v>1236</v>
      </c>
      <c r="C708" s="80" t="s">
        <v>1340</v>
      </c>
      <c r="D708" s="80" t="s">
        <v>1341</v>
      </c>
      <c r="E708" s="80">
        <v>4</v>
      </c>
      <c r="F708" s="80">
        <v>8</v>
      </c>
      <c r="G708" s="80"/>
      <c r="H708" s="81" t="s">
        <v>281</v>
      </c>
      <c r="I708" s="82"/>
      <c r="J708" s="82"/>
      <c r="K708" s="82"/>
      <c r="L708" s="55">
        <v>203</v>
      </c>
      <c r="M708" s="86">
        <v>6</v>
      </c>
      <c r="N708" s="56">
        <f>IF('1'!$H$12="-",L708*1.05,IF('1'!$H$12="в кассу предприятия",L708*1.05,IF('1'!$H$12="ИП Водакова Т.Ю.",L708*1.075*1.05,"-")))</f>
        <v>213.15</v>
      </c>
      <c r="O708" s="56">
        <f>IF('1'!$H$12="-",L708,IF('1'!$H$12="в кассу предприятия",L708,IF('1'!$H$12="ИП Водакова Т.Ю.",L708*1.075,"-")))</f>
        <v>203</v>
      </c>
      <c r="P708" s="56">
        <v>0</v>
      </c>
      <c r="Q708" s="56">
        <v>0</v>
      </c>
      <c r="R708" s="52"/>
      <c r="S708" s="88" t="str">
        <f>IF('1'!$H$12="-","-      ₽",IF(R708&gt;=M708*20,O708*R708,(IF(R708&gt;=M708*10,O708*R708,IF(R708&gt;=M708*2,O708*R708,N708*R708)))))</f>
        <v>-      ₽</v>
      </c>
      <c r="T708" s="89"/>
      <c r="U708" s="89" t="s">
        <v>364</v>
      </c>
    </row>
    <row r="709" spans="1:21" s="54" customFormat="1">
      <c r="A709" s="2"/>
      <c r="B709" s="79" t="s">
        <v>1237</v>
      </c>
      <c r="C709" s="80" t="s">
        <v>936</v>
      </c>
      <c r="D709" s="80" t="s">
        <v>937</v>
      </c>
      <c r="E709" s="80">
        <v>4</v>
      </c>
      <c r="F709" s="80">
        <v>8</v>
      </c>
      <c r="G709" s="80" t="s">
        <v>1488</v>
      </c>
      <c r="H709" s="81" t="s">
        <v>281</v>
      </c>
      <c r="I709" s="82"/>
      <c r="J709" s="82"/>
      <c r="K709" s="82"/>
      <c r="L709" s="55">
        <v>216</v>
      </c>
      <c r="M709" s="86">
        <v>6</v>
      </c>
      <c r="N709" s="56">
        <f>IF('1'!$H$12="-",L709*1.05,IF('1'!$H$12="в кассу предприятия",L709*1.05,IF('1'!$H$12="ИП Водакова Т.Ю.",L709*1.075*1.05,"-")))</f>
        <v>226.8</v>
      </c>
      <c r="O709" s="56">
        <f>IF('1'!$H$12="-",L709,IF('1'!$H$12="в кассу предприятия",L709,IF('1'!$H$12="ИП Водакова Т.Ю.",L709*1.075,"-")))</f>
        <v>216</v>
      </c>
      <c r="P709" s="56">
        <v>0</v>
      </c>
      <c r="Q709" s="56">
        <v>0</v>
      </c>
      <c r="R709" s="52"/>
      <c r="S709" s="88" t="str">
        <f>IF('1'!$H$12="-","-      ₽",IF(R709&gt;=M709*20,O709*R709,(IF(R709&gt;=M709*10,O709*R709,IF(R709&gt;=M709*2,O709*R709,N709*R709)))))</f>
        <v>-      ₽</v>
      </c>
      <c r="T709" s="89"/>
      <c r="U709" s="89" t="s">
        <v>364</v>
      </c>
    </row>
    <row r="710" spans="1:21" s="54" customFormat="1">
      <c r="A710" s="2"/>
      <c r="B710" s="79" t="s">
        <v>935</v>
      </c>
      <c r="C710" s="80" t="s">
        <v>936</v>
      </c>
      <c r="D710" s="80" t="s">
        <v>937</v>
      </c>
      <c r="E710" s="80">
        <v>4</v>
      </c>
      <c r="F710" s="80">
        <v>8</v>
      </c>
      <c r="G710" s="80" t="s">
        <v>938</v>
      </c>
      <c r="H710" s="81" t="s">
        <v>281</v>
      </c>
      <c r="I710" s="82"/>
      <c r="J710" s="82"/>
      <c r="K710" s="82"/>
      <c r="L710" s="55">
        <v>275</v>
      </c>
      <c r="M710" s="86">
        <v>6</v>
      </c>
      <c r="N710" s="56">
        <f>IF('1'!$H$12="-",L710,IF('1'!$H$12="в кассу предприятия",L710,IF('1'!$H$12="ИП Водакова Т.Ю.",L710*1.075,"-")))</f>
        <v>275</v>
      </c>
      <c r="O710" s="56">
        <f>IF('1'!$H$12="-",L710,IF('1'!$H$12="в кассу предприятия",L710,IF('1'!$H$12="ИП Водакова Т.Ю.",L710*1.075,"-")))</f>
        <v>275</v>
      </c>
      <c r="P710" s="56">
        <v>0</v>
      </c>
      <c r="Q710" s="56">
        <v>0</v>
      </c>
      <c r="R710" s="52"/>
      <c r="S710" s="88" t="str">
        <f>IF('1'!$H$12="-","-      ₽",IF(R710&gt;=M710*20,O710*R710,(IF(R710&gt;=M710*10,O710*R710,IF(R710&gt;=M710*2,O710*R710,N710*R710)))))</f>
        <v>-      ₽</v>
      </c>
      <c r="T710" s="89" t="s">
        <v>43</v>
      </c>
      <c r="U710" s="89" t="s">
        <v>364</v>
      </c>
    </row>
    <row r="711" spans="1:21" s="54" customFormat="1">
      <c r="A711" s="2"/>
      <c r="B711" s="79" t="s">
        <v>1238</v>
      </c>
      <c r="C711" s="80" t="s">
        <v>940</v>
      </c>
      <c r="D711" s="80" t="s">
        <v>941</v>
      </c>
      <c r="E711" s="80">
        <v>4</v>
      </c>
      <c r="F711" s="80">
        <v>8</v>
      </c>
      <c r="G711" s="80" t="s">
        <v>1489</v>
      </c>
      <c r="H711" s="81" t="s">
        <v>281</v>
      </c>
      <c r="I711" s="82"/>
      <c r="J711" s="82"/>
      <c r="K711" s="82"/>
      <c r="L711" s="55">
        <v>212</v>
      </c>
      <c r="M711" s="86">
        <v>6</v>
      </c>
      <c r="N711" s="56">
        <f>IF('1'!$H$12="-",L711*1.05,IF('1'!$H$12="в кассу предприятия",L711*1.05,IF('1'!$H$12="ИП Водакова Т.Ю.",L711*1.075*1.05,"-")))</f>
        <v>222.60000000000002</v>
      </c>
      <c r="O711" s="56">
        <f>IF('1'!$H$12="-",L711,IF('1'!$H$12="в кассу предприятия",L711,IF('1'!$H$12="ИП Водакова Т.Ю.",L711*1.075,"-")))</f>
        <v>212</v>
      </c>
      <c r="P711" s="56">
        <v>0</v>
      </c>
      <c r="Q711" s="56">
        <v>0</v>
      </c>
      <c r="R711" s="52"/>
      <c r="S711" s="88" t="str">
        <f>IF('1'!$H$12="-","-      ₽",IF(R711&gt;=M711*20,O711*R711,(IF(R711&gt;=M711*10,O711*R711,IF(R711&gt;=M711*2,O711*R711,N711*R711)))))</f>
        <v>-      ₽</v>
      </c>
      <c r="T711" s="89"/>
      <c r="U711" s="89" t="s">
        <v>364</v>
      </c>
    </row>
    <row r="712" spans="1:21" s="54" customFormat="1">
      <c r="A712" s="2"/>
      <c r="B712" s="79" t="s">
        <v>1764</v>
      </c>
      <c r="C712" s="80" t="s">
        <v>940</v>
      </c>
      <c r="D712" s="80" t="s">
        <v>941</v>
      </c>
      <c r="E712" s="80">
        <v>4</v>
      </c>
      <c r="F712" s="80">
        <v>11</v>
      </c>
      <c r="G712" s="80" t="s">
        <v>2262</v>
      </c>
      <c r="H712" s="81" t="s">
        <v>64</v>
      </c>
      <c r="I712" s="82"/>
      <c r="J712" s="82"/>
      <c r="K712" s="82"/>
      <c r="L712" s="55">
        <v>203</v>
      </c>
      <c r="M712" s="86">
        <v>6</v>
      </c>
      <c r="N712" s="56">
        <f>IF('1'!$H$12="-",L712*1.05,IF('1'!$H$12="в кассу предприятия",L712*1.05,IF('1'!$H$12="ИП Водакова Т.Ю.",L712*1.075*1.05,"-")))</f>
        <v>213.15</v>
      </c>
      <c r="O712" s="56">
        <f>IF('1'!$H$12="-",L712,IF('1'!$H$12="в кассу предприятия",L712,IF('1'!$H$12="ИП Водакова Т.Ю.",L712*1.075,"-")))</f>
        <v>203</v>
      </c>
      <c r="P712" s="56">
        <v>0</v>
      </c>
      <c r="Q712" s="56">
        <v>0</v>
      </c>
      <c r="R712" s="52"/>
      <c r="S712" s="88" t="str">
        <f>IF('1'!$H$12="-","-      ₽",IF(R712&gt;=M712*20,O712*R712,(IF(R712&gt;=M712*10,O712*R712,IF(R712&gt;=M712*2,O712*R712,N712*R712)))))</f>
        <v>-      ₽</v>
      </c>
      <c r="T712" s="89"/>
      <c r="U712" s="89" t="s">
        <v>364</v>
      </c>
    </row>
    <row r="713" spans="1:21" s="54" customFormat="1">
      <c r="A713" s="2"/>
      <c r="B713" s="79" t="s">
        <v>939</v>
      </c>
      <c r="C713" s="80" t="s">
        <v>940</v>
      </c>
      <c r="D713" s="80" t="s">
        <v>941</v>
      </c>
      <c r="E713" s="80">
        <v>4</v>
      </c>
      <c r="F713" s="80">
        <v>8</v>
      </c>
      <c r="G713" s="80" t="s">
        <v>942</v>
      </c>
      <c r="H713" s="81" t="s">
        <v>281</v>
      </c>
      <c r="I713" s="82"/>
      <c r="J713" s="82"/>
      <c r="K713" s="82"/>
      <c r="L713" s="55">
        <v>238</v>
      </c>
      <c r="M713" s="86">
        <v>6</v>
      </c>
      <c r="N713" s="56">
        <f>IF('1'!$H$12="-",L713*1.05,IF('1'!$H$12="в кассу предприятия",L713*1.05,IF('1'!$H$12="ИП Водакова Т.Ю.",L713*1.075*1.05,"-")))</f>
        <v>249.9</v>
      </c>
      <c r="O713" s="56">
        <f>IF('1'!$H$12="-",L713,IF('1'!$H$12="в кассу предприятия",L713,IF('1'!$H$12="ИП Водакова Т.Ю.",L713*1.075,"-")))</f>
        <v>238</v>
      </c>
      <c r="P713" s="56">
        <v>0</v>
      </c>
      <c r="Q713" s="56">
        <v>0</v>
      </c>
      <c r="R713" s="52"/>
      <c r="S713" s="88" t="str">
        <f>IF('1'!$H$12="-","-      ₽",IF(R713&gt;=M713*20,O713*R713,(IF(R713&gt;=M713*10,O713*R713,IF(R713&gt;=M713*2,O713*R713,N713*R713)))))</f>
        <v>-      ₽</v>
      </c>
      <c r="T713" s="89"/>
      <c r="U713" s="89" t="s">
        <v>364</v>
      </c>
    </row>
    <row r="714" spans="1:21" s="54" customFormat="1">
      <c r="A714" s="2"/>
      <c r="B714" s="79" t="s">
        <v>1239</v>
      </c>
      <c r="C714" s="80" t="s">
        <v>940</v>
      </c>
      <c r="D714" s="80" t="s">
        <v>941</v>
      </c>
      <c r="E714" s="80">
        <v>4</v>
      </c>
      <c r="F714" s="80">
        <v>8</v>
      </c>
      <c r="G714" s="80" t="s">
        <v>1490</v>
      </c>
      <c r="H714" s="81" t="s">
        <v>281</v>
      </c>
      <c r="I714" s="82"/>
      <c r="J714" s="82"/>
      <c r="K714" s="82"/>
      <c r="L714" s="55">
        <v>248</v>
      </c>
      <c r="M714" s="86">
        <v>6</v>
      </c>
      <c r="N714" s="56">
        <f>IF('1'!$H$12="-",L714*1.05,IF('1'!$H$12="в кассу предприятия",L714*1.05,IF('1'!$H$12="ИП Водакова Т.Ю.",L714*1.075*1.05,"-")))</f>
        <v>260.40000000000003</v>
      </c>
      <c r="O714" s="56">
        <f>IF('1'!$H$12="-",L714,IF('1'!$H$12="в кассу предприятия",L714,IF('1'!$H$12="ИП Водакова Т.Ю.",L714*1.075,"-")))</f>
        <v>248</v>
      </c>
      <c r="P714" s="56">
        <v>0</v>
      </c>
      <c r="Q714" s="56">
        <v>0</v>
      </c>
      <c r="R714" s="52"/>
      <c r="S714" s="88" t="str">
        <f>IF('1'!$H$12="-","-      ₽",IF(R714&gt;=M714*20,O714*R714,(IF(R714&gt;=M714*10,O714*R714,IF(R714&gt;=M714*2,O714*R714,N714*R714)))))</f>
        <v>-      ₽</v>
      </c>
      <c r="T714" s="89"/>
      <c r="U714" s="89" t="s">
        <v>364</v>
      </c>
    </row>
    <row r="715" spans="1:21" s="54" customFormat="1">
      <c r="A715" s="2"/>
      <c r="B715" s="79" t="s">
        <v>1765</v>
      </c>
      <c r="C715" s="80" t="s">
        <v>940</v>
      </c>
      <c r="D715" s="80" t="s">
        <v>941</v>
      </c>
      <c r="E715" s="80">
        <v>4</v>
      </c>
      <c r="F715" s="80">
        <v>8</v>
      </c>
      <c r="G715" s="80" t="s">
        <v>2263</v>
      </c>
      <c r="H715" s="81" t="s">
        <v>281</v>
      </c>
      <c r="I715" s="82"/>
      <c r="J715" s="82"/>
      <c r="K715" s="82"/>
      <c r="L715" s="55">
        <v>176</v>
      </c>
      <c r="M715" s="86">
        <v>6</v>
      </c>
      <c r="N715" s="56">
        <f>IF('1'!$H$12="-",L715*1.05,IF('1'!$H$12="в кассу предприятия",L715*1.05,IF('1'!$H$12="ИП Водакова Т.Ю.",L715*1.075*1.05,"-")))</f>
        <v>184.8</v>
      </c>
      <c r="O715" s="56">
        <f>IF('1'!$H$12="-",L715,IF('1'!$H$12="в кассу предприятия",L715,IF('1'!$H$12="ИП Водакова Т.Ю.",L715*1.075,"-")))</f>
        <v>176</v>
      </c>
      <c r="P715" s="56">
        <v>0</v>
      </c>
      <c r="Q715" s="56">
        <v>0</v>
      </c>
      <c r="R715" s="52"/>
      <c r="S715" s="88" t="str">
        <f>IF('1'!$H$12="-","-      ₽",IF(R715&gt;=M715*20,O715*R715,(IF(R715&gt;=M715*10,O715*R715,IF(R715&gt;=M715*2,O715*R715,N715*R715)))))</f>
        <v>-      ₽</v>
      </c>
      <c r="T715" s="89"/>
      <c r="U715" s="89" t="s">
        <v>364</v>
      </c>
    </row>
    <row r="716" spans="1:21" s="54" customFormat="1">
      <c r="A716" s="2"/>
      <c r="B716" s="79" t="s">
        <v>943</v>
      </c>
      <c r="C716" s="80" t="s">
        <v>940</v>
      </c>
      <c r="D716" s="80" t="s">
        <v>941</v>
      </c>
      <c r="E716" s="80">
        <v>4</v>
      </c>
      <c r="F716" s="80">
        <v>8</v>
      </c>
      <c r="G716" s="80" t="s">
        <v>944</v>
      </c>
      <c r="H716" s="81" t="s">
        <v>281</v>
      </c>
      <c r="I716" s="82"/>
      <c r="J716" s="82"/>
      <c r="K716" s="82"/>
      <c r="L716" s="55">
        <v>176</v>
      </c>
      <c r="M716" s="86">
        <v>6</v>
      </c>
      <c r="N716" s="56">
        <f>IF('1'!$H$12="-",L716*1.05,IF('1'!$H$12="в кассу предприятия",L716*1.05,IF('1'!$H$12="ИП Водакова Т.Ю.",L716*1.075*1.05,"-")))</f>
        <v>184.8</v>
      </c>
      <c r="O716" s="56">
        <f>IF('1'!$H$12="-",L716,IF('1'!$H$12="в кассу предприятия",L716,IF('1'!$H$12="ИП Водакова Т.Ю.",L716*1.075,"-")))</f>
        <v>176</v>
      </c>
      <c r="P716" s="56">
        <v>0</v>
      </c>
      <c r="Q716" s="56">
        <v>0</v>
      </c>
      <c r="R716" s="52"/>
      <c r="S716" s="88" t="str">
        <f>IF('1'!$H$12="-","-      ₽",IF(R716&gt;=M716*20,O716*R716,(IF(R716&gt;=M716*10,O716*R716,IF(R716&gt;=M716*2,O716*R716,N716*R716)))))</f>
        <v>-      ₽</v>
      </c>
      <c r="T716" s="89"/>
      <c r="U716" s="89" t="s">
        <v>364</v>
      </c>
    </row>
    <row r="717" spans="1:21" s="54" customFormat="1">
      <c r="A717" s="2"/>
      <c r="B717" s="79" t="s">
        <v>1766</v>
      </c>
      <c r="C717" s="80" t="s">
        <v>940</v>
      </c>
      <c r="D717" s="80" t="s">
        <v>941</v>
      </c>
      <c r="E717" s="80">
        <v>4</v>
      </c>
      <c r="F717" s="80">
        <v>8</v>
      </c>
      <c r="G717" s="80" t="s">
        <v>2264</v>
      </c>
      <c r="H717" s="81" t="s">
        <v>281</v>
      </c>
      <c r="I717" s="82"/>
      <c r="J717" s="82"/>
      <c r="K717" s="82"/>
      <c r="L717" s="55">
        <v>356</v>
      </c>
      <c r="M717" s="86">
        <v>6</v>
      </c>
      <c r="N717" s="56">
        <f>IF('1'!$H$12="-",L717*1.05,IF('1'!$H$12="в кассу предприятия",L717*1.05,IF('1'!$H$12="ИП Водакова Т.Ю.",L717*1.075*1.05,"-")))</f>
        <v>373.8</v>
      </c>
      <c r="O717" s="56">
        <f>IF('1'!$H$12="-",L717,IF('1'!$H$12="в кассу предприятия",L717,IF('1'!$H$12="ИП Водакова Т.Ю.",L717*1.075,"-")))</f>
        <v>356</v>
      </c>
      <c r="P717" s="56">
        <v>0</v>
      </c>
      <c r="Q717" s="56">
        <v>0</v>
      </c>
      <c r="R717" s="52"/>
      <c r="S717" s="88" t="str">
        <f>IF('1'!$H$12="-","-      ₽",IF(R717&gt;=M717*20,O717*R717,(IF(R717&gt;=M717*10,O717*R717,IF(R717&gt;=M717*2,O717*R717,N717*R717)))))</f>
        <v>-      ₽</v>
      </c>
      <c r="T717" s="89"/>
      <c r="U717" s="89" t="s">
        <v>364</v>
      </c>
    </row>
    <row r="718" spans="1:21" s="54" customFormat="1">
      <c r="A718" s="2"/>
      <c r="B718" s="79" t="s">
        <v>1767</v>
      </c>
      <c r="C718" s="80" t="s">
        <v>940</v>
      </c>
      <c r="D718" s="80" t="s">
        <v>941</v>
      </c>
      <c r="E718" s="80">
        <v>4</v>
      </c>
      <c r="F718" s="80">
        <v>8</v>
      </c>
      <c r="G718" s="80" t="s">
        <v>2265</v>
      </c>
      <c r="H718" s="81" t="s">
        <v>281</v>
      </c>
      <c r="I718" s="82"/>
      <c r="J718" s="82"/>
      <c r="K718" s="82"/>
      <c r="L718" s="55">
        <v>203</v>
      </c>
      <c r="M718" s="86">
        <v>6</v>
      </c>
      <c r="N718" s="56">
        <f>IF('1'!$H$12="-",L718*1.05,IF('1'!$H$12="в кассу предприятия",L718*1.05,IF('1'!$H$12="ИП Водакова Т.Ю.",L718*1.075*1.05,"-")))</f>
        <v>213.15</v>
      </c>
      <c r="O718" s="56">
        <f>IF('1'!$H$12="-",L718,IF('1'!$H$12="в кассу предприятия",L718,IF('1'!$H$12="ИП Водакова Т.Ю.",L718*1.075,"-")))</f>
        <v>203</v>
      </c>
      <c r="P718" s="56">
        <v>0</v>
      </c>
      <c r="Q718" s="56">
        <v>0</v>
      </c>
      <c r="R718" s="52"/>
      <c r="S718" s="88" t="str">
        <f>IF('1'!$H$12="-","-      ₽",IF(R718&gt;=M718*20,O718*R718,(IF(R718&gt;=M718*10,O718*R718,IF(R718&gt;=M718*2,O718*R718,N718*R718)))))</f>
        <v>-      ₽</v>
      </c>
      <c r="T718" s="89"/>
      <c r="U718" s="89" t="s">
        <v>364</v>
      </c>
    </row>
    <row r="719" spans="1:21" s="54" customFormat="1">
      <c r="A719" s="2"/>
      <c r="B719" s="79" t="s">
        <v>945</v>
      </c>
      <c r="C719" s="80" t="s">
        <v>940</v>
      </c>
      <c r="D719" s="80" t="s">
        <v>941</v>
      </c>
      <c r="E719" s="80">
        <v>4</v>
      </c>
      <c r="F719" s="80">
        <v>8</v>
      </c>
      <c r="G719" s="80" t="s">
        <v>946</v>
      </c>
      <c r="H719" s="81" t="s">
        <v>281</v>
      </c>
      <c r="I719" s="82"/>
      <c r="J719" s="82"/>
      <c r="K719" s="82"/>
      <c r="L719" s="55">
        <v>203</v>
      </c>
      <c r="M719" s="86">
        <v>6</v>
      </c>
      <c r="N719" s="56">
        <f>IF('1'!$H$12="-",L719*1.05,IF('1'!$H$12="в кассу предприятия",L719*1.05,IF('1'!$H$12="ИП Водакова Т.Ю.",L719*1.075*1.05,"-")))</f>
        <v>213.15</v>
      </c>
      <c r="O719" s="56">
        <f>IF('1'!$H$12="-",L719,IF('1'!$H$12="в кассу предприятия",L719,IF('1'!$H$12="ИП Водакова Т.Ю.",L719*1.075,"-")))</f>
        <v>203</v>
      </c>
      <c r="P719" s="56">
        <v>0</v>
      </c>
      <c r="Q719" s="56">
        <v>0</v>
      </c>
      <c r="R719" s="52"/>
      <c r="S719" s="88" t="str">
        <f>IF('1'!$H$12="-","-      ₽",IF(R719&gt;=M719*20,O719*R719,(IF(R719&gt;=M719*10,O719*R719,IF(R719&gt;=M719*2,O719*R719,N719*R719)))))</f>
        <v>-      ₽</v>
      </c>
      <c r="T719" s="89"/>
      <c r="U719" s="89" t="s">
        <v>364</v>
      </c>
    </row>
    <row r="720" spans="1:21" s="54" customFormat="1">
      <c r="A720" s="2"/>
      <c r="B720" s="79" t="s">
        <v>1768</v>
      </c>
      <c r="C720" s="80" t="s">
        <v>940</v>
      </c>
      <c r="D720" s="80" t="s">
        <v>941</v>
      </c>
      <c r="E720" s="80">
        <v>4</v>
      </c>
      <c r="F720" s="80">
        <v>8</v>
      </c>
      <c r="G720" s="80" t="s">
        <v>2266</v>
      </c>
      <c r="H720" s="81" t="s">
        <v>281</v>
      </c>
      <c r="I720" s="82"/>
      <c r="J720" s="82"/>
      <c r="K720" s="82"/>
      <c r="L720" s="55">
        <v>212</v>
      </c>
      <c r="M720" s="86">
        <v>6</v>
      </c>
      <c r="N720" s="56">
        <f>IF('1'!$H$12="-",L720*1.05,IF('1'!$H$12="в кассу предприятия",L720*1.05,IF('1'!$H$12="ИП Водакова Т.Ю.",L720*1.075*1.05,"-")))</f>
        <v>222.60000000000002</v>
      </c>
      <c r="O720" s="56">
        <f>IF('1'!$H$12="-",L720,IF('1'!$H$12="в кассу предприятия",L720,IF('1'!$H$12="ИП Водакова Т.Ю.",L720*1.075,"-")))</f>
        <v>212</v>
      </c>
      <c r="P720" s="56">
        <v>0</v>
      </c>
      <c r="Q720" s="56">
        <v>0</v>
      </c>
      <c r="R720" s="52"/>
      <c r="S720" s="88" t="str">
        <f>IF('1'!$H$12="-","-      ₽",IF(R720&gt;=M720*20,O720*R720,(IF(R720&gt;=M720*10,O720*R720,IF(R720&gt;=M720*2,O720*R720,N720*R720)))))</f>
        <v>-      ₽</v>
      </c>
      <c r="T720" s="89"/>
      <c r="U720" s="89" t="s">
        <v>364</v>
      </c>
    </row>
    <row r="721" spans="1:21" s="54" customFormat="1">
      <c r="A721" s="2"/>
      <c r="B721" s="79" t="s">
        <v>1240</v>
      </c>
      <c r="C721" s="80" t="s">
        <v>940</v>
      </c>
      <c r="D721" s="80" t="s">
        <v>941</v>
      </c>
      <c r="E721" s="80">
        <v>4</v>
      </c>
      <c r="F721" s="80">
        <v>8</v>
      </c>
      <c r="G721" s="80" t="s">
        <v>1491</v>
      </c>
      <c r="H721" s="81" t="s">
        <v>281</v>
      </c>
      <c r="I721" s="82"/>
      <c r="J721" s="82"/>
      <c r="K721" s="82"/>
      <c r="L721" s="55">
        <v>203</v>
      </c>
      <c r="M721" s="86">
        <v>6</v>
      </c>
      <c r="N721" s="56">
        <f>IF('1'!$H$12="-",L721*1.05,IF('1'!$H$12="в кассу предприятия",L721*1.05,IF('1'!$H$12="ИП Водакова Т.Ю.",L721*1.075*1.05,"-")))</f>
        <v>213.15</v>
      </c>
      <c r="O721" s="56">
        <f>IF('1'!$H$12="-",L721,IF('1'!$H$12="в кассу предприятия",L721,IF('1'!$H$12="ИП Водакова Т.Ю.",L721*1.075,"-")))</f>
        <v>203</v>
      </c>
      <c r="P721" s="56">
        <v>0</v>
      </c>
      <c r="Q721" s="56">
        <v>0</v>
      </c>
      <c r="R721" s="52"/>
      <c r="S721" s="88" t="str">
        <f>IF('1'!$H$12="-","-      ₽",IF(R721&gt;=M721*20,O721*R721,(IF(R721&gt;=M721*10,O721*R721,IF(R721&gt;=M721*2,O721*R721,N721*R721)))))</f>
        <v>-      ₽</v>
      </c>
      <c r="T721" s="89"/>
      <c r="U721" s="89" t="s">
        <v>364</v>
      </c>
    </row>
    <row r="722" spans="1:21" s="54" customFormat="1">
      <c r="A722" s="2"/>
      <c r="B722" s="79" t="s">
        <v>947</v>
      </c>
      <c r="C722" s="80" t="s">
        <v>940</v>
      </c>
      <c r="D722" s="80" t="s">
        <v>941</v>
      </c>
      <c r="E722" s="80">
        <v>4</v>
      </c>
      <c r="F722" s="80">
        <v>8</v>
      </c>
      <c r="G722" s="80" t="s">
        <v>948</v>
      </c>
      <c r="H722" s="81" t="s">
        <v>281</v>
      </c>
      <c r="I722" s="82"/>
      <c r="J722" s="82"/>
      <c r="K722" s="82"/>
      <c r="L722" s="55">
        <v>203</v>
      </c>
      <c r="M722" s="86">
        <v>6</v>
      </c>
      <c r="N722" s="56">
        <f>IF('1'!$H$12="-",L722*1.05,IF('1'!$H$12="в кассу предприятия",L722*1.05,IF('1'!$H$12="ИП Водакова Т.Ю.",L722*1.075*1.05,"-")))</f>
        <v>213.15</v>
      </c>
      <c r="O722" s="56">
        <f>IF('1'!$H$12="-",L722,IF('1'!$H$12="в кассу предприятия",L722,IF('1'!$H$12="ИП Водакова Т.Ю.",L722*1.075,"-")))</f>
        <v>203</v>
      </c>
      <c r="P722" s="56">
        <v>0</v>
      </c>
      <c r="Q722" s="56">
        <v>0</v>
      </c>
      <c r="R722" s="52"/>
      <c r="S722" s="88" t="str">
        <f>IF('1'!$H$12="-","-      ₽",IF(R722&gt;=M722*20,O722*R722,(IF(R722&gt;=M722*10,O722*R722,IF(R722&gt;=M722*2,O722*R722,N722*R722)))))</f>
        <v>-      ₽</v>
      </c>
      <c r="T722" s="89"/>
      <c r="U722" s="89" t="s">
        <v>364</v>
      </c>
    </row>
    <row r="723" spans="1:21" s="54" customFormat="1">
      <c r="A723" s="2"/>
      <c r="B723" s="79" t="s">
        <v>1241</v>
      </c>
      <c r="C723" s="80" t="s">
        <v>940</v>
      </c>
      <c r="D723" s="80" t="s">
        <v>941</v>
      </c>
      <c r="E723" s="80">
        <v>4</v>
      </c>
      <c r="F723" s="80">
        <v>8</v>
      </c>
      <c r="G723" s="80" t="s">
        <v>1492</v>
      </c>
      <c r="H723" s="81" t="s">
        <v>281</v>
      </c>
      <c r="I723" s="82"/>
      <c r="J723" s="82"/>
      <c r="K723" s="82"/>
      <c r="L723" s="55">
        <v>293</v>
      </c>
      <c r="M723" s="86">
        <v>6</v>
      </c>
      <c r="N723" s="56">
        <f>IF('1'!$H$12="-",L723*1.05,IF('1'!$H$12="в кассу предприятия",L723*1.05,IF('1'!$H$12="ИП Водакова Т.Ю.",L723*1.075*1.05,"-")))</f>
        <v>307.65000000000003</v>
      </c>
      <c r="O723" s="56">
        <f>IF('1'!$H$12="-",L723,IF('1'!$H$12="в кассу предприятия",L723,IF('1'!$H$12="ИП Водакова Т.Ю.",L723*1.075,"-")))</f>
        <v>293</v>
      </c>
      <c r="P723" s="56">
        <v>0</v>
      </c>
      <c r="Q723" s="56">
        <v>0</v>
      </c>
      <c r="R723" s="52"/>
      <c r="S723" s="88" t="str">
        <f>IF('1'!$H$12="-","-      ₽",IF(R723&gt;=M723*20,O723*R723,(IF(R723&gt;=M723*10,O723*R723,IF(R723&gt;=M723*2,O723*R723,N723*R723)))))</f>
        <v>-      ₽</v>
      </c>
      <c r="T723" s="89"/>
      <c r="U723" s="89" t="s">
        <v>364</v>
      </c>
    </row>
    <row r="724" spans="1:21" s="54" customFormat="1">
      <c r="A724" s="2"/>
      <c r="B724" s="79" t="s">
        <v>1242</v>
      </c>
      <c r="C724" s="80" t="s">
        <v>940</v>
      </c>
      <c r="D724" s="80" t="s">
        <v>941</v>
      </c>
      <c r="E724" s="80">
        <v>4</v>
      </c>
      <c r="F724" s="80">
        <v>8</v>
      </c>
      <c r="G724" s="80" t="s">
        <v>1493</v>
      </c>
      <c r="H724" s="81" t="s">
        <v>281</v>
      </c>
      <c r="I724" s="82"/>
      <c r="J724" s="82"/>
      <c r="K724" s="82"/>
      <c r="L724" s="55">
        <v>206</v>
      </c>
      <c r="M724" s="86">
        <v>6</v>
      </c>
      <c r="N724" s="56">
        <f>IF('1'!$H$12="-",L724*1.05,IF('1'!$H$12="в кассу предприятия",L724*1.05,IF('1'!$H$12="ИП Водакова Т.Ю.",L724*1.075*1.05,"-")))</f>
        <v>216.3</v>
      </c>
      <c r="O724" s="56">
        <f>IF('1'!$H$12="-",L724,IF('1'!$H$12="в кассу предприятия",L724,IF('1'!$H$12="ИП Водакова Т.Ю.",L724*1.075,"-")))</f>
        <v>206</v>
      </c>
      <c r="P724" s="56">
        <v>0</v>
      </c>
      <c r="Q724" s="56">
        <v>0</v>
      </c>
      <c r="R724" s="52"/>
      <c r="S724" s="88" t="str">
        <f>IF('1'!$H$12="-","-      ₽",IF(R724&gt;=M724*20,O724*R724,(IF(R724&gt;=M724*10,O724*R724,IF(R724&gt;=M724*2,O724*R724,N724*R724)))))</f>
        <v>-      ₽</v>
      </c>
      <c r="T724" s="89"/>
      <c r="U724" s="89" t="s">
        <v>364</v>
      </c>
    </row>
    <row r="725" spans="1:21" s="54" customFormat="1">
      <c r="A725" s="2"/>
      <c r="B725" s="79" t="s">
        <v>949</v>
      </c>
      <c r="C725" s="80" t="s">
        <v>940</v>
      </c>
      <c r="D725" s="80" t="s">
        <v>941</v>
      </c>
      <c r="E725" s="80">
        <v>4</v>
      </c>
      <c r="F725" s="80">
        <v>8</v>
      </c>
      <c r="G725" s="80" t="s">
        <v>950</v>
      </c>
      <c r="H725" s="81" t="s">
        <v>281</v>
      </c>
      <c r="I725" s="82"/>
      <c r="J725" s="82"/>
      <c r="K725" s="82"/>
      <c r="L725" s="55">
        <v>338</v>
      </c>
      <c r="M725" s="86">
        <v>6</v>
      </c>
      <c r="N725" s="56">
        <f>IF('1'!$H$12="-",L725*1.05,IF('1'!$H$12="в кассу предприятия",L725*1.05,IF('1'!$H$12="ИП Водакова Т.Ю.",L725*1.075*1.05,"-")))</f>
        <v>354.90000000000003</v>
      </c>
      <c r="O725" s="56">
        <f>IF('1'!$H$12="-",L725,IF('1'!$H$12="в кассу предприятия",L725,IF('1'!$H$12="ИП Водакова Т.Ю.",L725*1.075,"-")))</f>
        <v>338</v>
      </c>
      <c r="P725" s="56">
        <v>0</v>
      </c>
      <c r="Q725" s="56">
        <v>0</v>
      </c>
      <c r="R725" s="52"/>
      <c r="S725" s="88" t="str">
        <f>IF('1'!$H$12="-","-      ₽",IF(R725&gt;=M725*20,O725*R725,(IF(R725&gt;=M725*10,O725*R725,IF(R725&gt;=M725*2,O725*R725,N725*R725)))))</f>
        <v>-      ₽</v>
      </c>
      <c r="T725" s="89"/>
      <c r="U725" s="89" t="s">
        <v>364</v>
      </c>
    </row>
    <row r="726" spans="1:21" s="54" customFormat="1">
      <c r="A726" s="2"/>
      <c r="B726" s="79" t="s">
        <v>1243</v>
      </c>
      <c r="C726" s="80" t="s">
        <v>940</v>
      </c>
      <c r="D726" s="80" t="s">
        <v>941</v>
      </c>
      <c r="E726" s="80">
        <v>4</v>
      </c>
      <c r="F726" s="80">
        <v>8</v>
      </c>
      <c r="G726" s="80" t="s">
        <v>1494</v>
      </c>
      <c r="H726" s="81" t="s">
        <v>281</v>
      </c>
      <c r="I726" s="82"/>
      <c r="J726" s="82"/>
      <c r="K726" s="82"/>
      <c r="L726" s="55">
        <v>221</v>
      </c>
      <c r="M726" s="86">
        <v>6</v>
      </c>
      <c r="N726" s="56">
        <f>IF('1'!$H$12="-",L726*1.05,IF('1'!$H$12="в кассу предприятия",L726*1.05,IF('1'!$H$12="ИП Водакова Т.Ю.",L726*1.075*1.05,"-")))</f>
        <v>232.05</v>
      </c>
      <c r="O726" s="56">
        <f>IF('1'!$H$12="-",L726,IF('1'!$H$12="в кассу предприятия",L726,IF('1'!$H$12="ИП Водакова Т.Ю.",L726*1.075,"-")))</f>
        <v>221</v>
      </c>
      <c r="P726" s="56">
        <v>0</v>
      </c>
      <c r="Q726" s="56">
        <v>0</v>
      </c>
      <c r="R726" s="52"/>
      <c r="S726" s="88" t="str">
        <f>IF('1'!$H$12="-","-      ₽",IF(R726&gt;=M726*20,O726*R726,(IF(R726&gt;=M726*10,O726*R726,IF(R726&gt;=M726*2,O726*R726,N726*R726)))))</f>
        <v>-      ₽</v>
      </c>
      <c r="T726" s="89"/>
      <c r="U726" s="89" t="s">
        <v>364</v>
      </c>
    </row>
    <row r="727" spans="1:21" s="54" customFormat="1">
      <c r="A727" s="2"/>
      <c r="B727" s="79" t="s">
        <v>1244</v>
      </c>
      <c r="C727" s="80" t="s">
        <v>940</v>
      </c>
      <c r="D727" s="80" t="s">
        <v>941</v>
      </c>
      <c r="E727" s="80">
        <v>4</v>
      </c>
      <c r="F727" s="80">
        <v>8</v>
      </c>
      <c r="G727" s="80" t="s">
        <v>1495</v>
      </c>
      <c r="H727" s="81" t="s">
        <v>281</v>
      </c>
      <c r="I727" s="82"/>
      <c r="J727" s="82"/>
      <c r="K727" s="82"/>
      <c r="L727" s="55">
        <v>203</v>
      </c>
      <c r="M727" s="86">
        <v>6</v>
      </c>
      <c r="N727" s="56">
        <f>IF('1'!$H$12="-",L727*1.05,IF('1'!$H$12="в кассу предприятия",L727*1.05,IF('1'!$H$12="ИП Водакова Т.Ю.",L727*1.075*1.05,"-")))</f>
        <v>213.15</v>
      </c>
      <c r="O727" s="56">
        <f>IF('1'!$H$12="-",L727,IF('1'!$H$12="в кассу предприятия",L727,IF('1'!$H$12="ИП Водакова Т.Ю.",L727*1.075,"-")))</f>
        <v>203</v>
      </c>
      <c r="P727" s="56">
        <v>0</v>
      </c>
      <c r="Q727" s="56">
        <v>0</v>
      </c>
      <c r="R727" s="52"/>
      <c r="S727" s="88" t="str">
        <f>IF('1'!$H$12="-","-      ₽",IF(R727&gt;=M727*20,O727*R727,(IF(R727&gt;=M727*10,O727*R727,IF(R727&gt;=M727*2,O727*R727,N727*R727)))))</f>
        <v>-      ₽</v>
      </c>
      <c r="T727" s="89"/>
      <c r="U727" s="89" t="s">
        <v>364</v>
      </c>
    </row>
    <row r="728" spans="1:21" s="54" customFormat="1">
      <c r="A728" s="2"/>
      <c r="B728" s="79" t="s">
        <v>951</v>
      </c>
      <c r="C728" s="80" t="s">
        <v>940</v>
      </c>
      <c r="D728" s="80" t="s">
        <v>941</v>
      </c>
      <c r="E728" s="80">
        <v>4</v>
      </c>
      <c r="F728" s="80">
        <v>8</v>
      </c>
      <c r="G728" s="80" t="s">
        <v>952</v>
      </c>
      <c r="H728" s="81" t="s">
        <v>281</v>
      </c>
      <c r="I728" s="82"/>
      <c r="J728" s="82"/>
      <c r="K728" s="82"/>
      <c r="L728" s="55">
        <v>227</v>
      </c>
      <c r="M728" s="86">
        <v>6</v>
      </c>
      <c r="N728" s="56">
        <f>IF('1'!$H$12="-",L728*1.05,IF('1'!$H$12="в кассу предприятия",L728*1.05,IF('1'!$H$12="ИП Водакова Т.Ю.",L728*1.075*1.05,"-")))</f>
        <v>238.35000000000002</v>
      </c>
      <c r="O728" s="56">
        <f>IF('1'!$H$12="-",L728,IF('1'!$H$12="в кассу предприятия",L728,IF('1'!$H$12="ИП Водакова Т.Ю.",L728*1.075,"-")))</f>
        <v>227</v>
      </c>
      <c r="P728" s="56">
        <v>0</v>
      </c>
      <c r="Q728" s="56">
        <v>0</v>
      </c>
      <c r="R728" s="52"/>
      <c r="S728" s="88" t="str">
        <f>IF('1'!$H$12="-","-      ₽",IF(R728&gt;=M728*20,O728*R728,(IF(R728&gt;=M728*10,O728*R728,IF(R728&gt;=M728*2,O728*R728,N728*R728)))))</f>
        <v>-      ₽</v>
      </c>
      <c r="T728" s="89"/>
      <c r="U728" s="89" t="s">
        <v>364</v>
      </c>
    </row>
    <row r="729" spans="1:21" s="54" customFormat="1">
      <c r="A729" s="2"/>
      <c r="B729" s="79" t="s">
        <v>953</v>
      </c>
      <c r="C729" s="80" t="s">
        <v>940</v>
      </c>
      <c r="D729" s="80" t="s">
        <v>941</v>
      </c>
      <c r="E729" s="80">
        <v>4</v>
      </c>
      <c r="F729" s="80">
        <v>8</v>
      </c>
      <c r="G729" s="80" t="s">
        <v>954</v>
      </c>
      <c r="H729" s="81" t="s">
        <v>281</v>
      </c>
      <c r="I729" s="82"/>
      <c r="J729" s="82"/>
      <c r="K729" s="82"/>
      <c r="L729" s="55">
        <v>186</v>
      </c>
      <c r="M729" s="86">
        <v>6</v>
      </c>
      <c r="N729" s="56">
        <f>IF('1'!$H$12="-",L729*1.05,IF('1'!$H$12="в кассу предприятия",L729*1.05,IF('1'!$H$12="ИП Водакова Т.Ю.",L729*1.075*1.05,"-")))</f>
        <v>195.3</v>
      </c>
      <c r="O729" s="56">
        <f>IF('1'!$H$12="-",L729,IF('1'!$H$12="в кассу предприятия",L729,IF('1'!$H$12="ИП Водакова Т.Ю.",L729*1.075,"-")))</f>
        <v>186</v>
      </c>
      <c r="P729" s="56">
        <v>0</v>
      </c>
      <c r="Q729" s="56">
        <v>0</v>
      </c>
      <c r="R729" s="52"/>
      <c r="S729" s="88" t="str">
        <f>IF('1'!$H$12="-","-      ₽",IF(R729&gt;=M729*20,P729*R729,(IF(R729&gt;=M729*10,P729*R729,IF(R729&gt;=M729*2,O729*R729,N729*R729)))))</f>
        <v>-      ₽</v>
      </c>
      <c r="T729" s="89"/>
      <c r="U729" s="89" t="s">
        <v>364</v>
      </c>
    </row>
    <row r="730" spans="1:21" s="54" customFormat="1">
      <c r="A730" s="2"/>
      <c r="B730" s="79" t="s">
        <v>1769</v>
      </c>
      <c r="C730" s="80" t="s">
        <v>2031</v>
      </c>
      <c r="D730" s="80" t="s">
        <v>2032</v>
      </c>
      <c r="E730" s="80">
        <v>4</v>
      </c>
      <c r="F730" s="80">
        <v>5</v>
      </c>
      <c r="G730" s="80" t="s">
        <v>2267</v>
      </c>
      <c r="H730" s="81" t="s">
        <v>78</v>
      </c>
      <c r="I730" s="82"/>
      <c r="J730" s="82"/>
      <c r="K730" s="82"/>
      <c r="L730" s="55">
        <v>212</v>
      </c>
      <c r="M730" s="86">
        <v>6</v>
      </c>
      <c r="N730" s="56">
        <f>IF('1'!$H$12="-",L730*1.05,IF('1'!$H$12="в кассу предприятия",L730*1.05,IF('1'!$H$12="ИП Водакова Т.Ю.",L730*1.075*1.05,"-")))</f>
        <v>222.60000000000002</v>
      </c>
      <c r="O730" s="56">
        <f>IF('1'!$H$12="-",L730,IF('1'!$H$12="в кассу предприятия",L730,IF('1'!$H$12="ИП Водакова Т.Ю.",L730*1.075,"-")))</f>
        <v>212</v>
      </c>
      <c r="P730" s="56">
        <v>0</v>
      </c>
      <c r="Q730" s="56">
        <v>0</v>
      </c>
      <c r="R730" s="52"/>
      <c r="S730" s="88" t="str">
        <f>IF('1'!$H$12="-","-      ₽",IF(R730&gt;=M730*20,O730*R730,(IF(R730&gt;=M730*10,O730*R730,IF(R730&gt;=M730*2,O730*R730,N730*R730)))))</f>
        <v>-      ₽</v>
      </c>
      <c r="T730" s="89"/>
      <c r="U730" s="89" t="s">
        <v>364</v>
      </c>
    </row>
    <row r="731" spans="1:21" s="54" customFormat="1">
      <c r="A731" s="2"/>
      <c r="B731" s="79" t="s">
        <v>955</v>
      </c>
      <c r="C731" s="80" t="s">
        <v>956</v>
      </c>
      <c r="D731" s="80" t="s">
        <v>957</v>
      </c>
      <c r="E731" s="80">
        <v>4</v>
      </c>
      <c r="F731" s="80">
        <v>8</v>
      </c>
      <c r="G731" s="80" t="s">
        <v>958</v>
      </c>
      <c r="H731" s="81" t="s">
        <v>281</v>
      </c>
      <c r="I731" s="82"/>
      <c r="J731" s="82"/>
      <c r="K731" s="82"/>
      <c r="L731" s="55">
        <v>176</v>
      </c>
      <c r="M731" s="86">
        <v>6</v>
      </c>
      <c r="N731" s="56">
        <f>IF('1'!$H$12="-",L731*1.05,IF('1'!$H$12="в кассу предприятия",L731*1.05,IF('1'!$H$12="ИП Водакова Т.Ю.",L731*1.075*1.05,"-")))</f>
        <v>184.8</v>
      </c>
      <c r="O731" s="56">
        <f>IF('1'!$H$12="-",L731,IF('1'!$H$12="в кассу предприятия",L731,IF('1'!$H$12="ИП Водакова Т.Ю.",L731*1.075,"-")))</f>
        <v>176</v>
      </c>
      <c r="P731" s="56">
        <f>IF('1'!$H$12="-",L731*0.97,IF('1'!$H$12="в кассу предприятия",L731*0.97,IF('1'!$H$12="ИП Водакова Т.Ю.",L731*1.075*0.97,"-")))</f>
        <v>170.72</v>
      </c>
      <c r="Q731" s="56">
        <f>IF('1'!$H$12="-",L731*0.95,IF('1'!$H$12="в кассу предприятия",L731*0.95,IF('1'!$H$12="ИП Водакова Т.Ю.",L731*1.075*0.95,"-")))</f>
        <v>167.2</v>
      </c>
      <c r="R731" s="52"/>
      <c r="S731" s="88" t="str">
        <f>IF('1'!$H$12="-","-      ₽",IF(R731&gt;=M731*20,Q731*R731,(IF(R731&gt;=M731*10,P731*R731,IF(R731&gt;=M731*2,O731*R731,N731*R731)))))</f>
        <v>-      ₽</v>
      </c>
      <c r="T731" s="89"/>
      <c r="U731" s="89" t="s">
        <v>2393</v>
      </c>
    </row>
    <row r="732" spans="1:21" s="54" customFormat="1" ht="20.6">
      <c r="A732" s="2"/>
      <c r="B732" s="74" t="s">
        <v>43</v>
      </c>
      <c r="C732" s="91" t="s">
        <v>25</v>
      </c>
      <c r="D732" s="75"/>
      <c r="E732" s="75"/>
      <c r="F732" s="75"/>
      <c r="G732" s="76"/>
      <c r="H732" s="77"/>
      <c r="I732" s="78"/>
      <c r="J732" s="78"/>
      <c r="K732" s="77"/>
      <c r="L732" s="84"/>
      <c r="M732" s="85"/>
      <c r="N732" s="84"/>
      <c r="O732" s="84"/>
      <c r="P732" s="84"/>
      <c r="Q732" s="84"/>
      <c r="R732" s="52"/>
      <c r="S732" s="84"/>
      <c r="T732" s="87"/>
      <c r="U732" s="87"/>
    </row>
    <row r="733" spans="1:21" s="54" customFormat="1">
      <c r="A733" s="69" t="s">
        <v>1018</v>
      </c>
      <c r="B733" s="79" t="s">
        <v>47</v>
      </c>
      <c r="C733" s="80" t="s">
        <v>44</v>
      </c>
      <c r="D733" s="80" t="s">
        <v>45</v>
      </c>
      <c r="E733" s="80">
        <v>6</v>
      </c>
      <c r="F733" s="80">
        <v>23</v>
      </c>
      <c r="G733" s="80" t="s">
        <v>48</v>
      </c>
      <c r="H733" s="81" t="s">
        <v>46</v>
      </c>
      <c r="I733" s="82"/>
      <c r="J733" s="82"/>
      <c r="K733" s="82"/>
      <c r="L733" s="55">
        <v>604</v>
      </c>
      <c r="M733" s="86">
        <v>5</v>
      </c>
      <c r="N733" s="56">
        <f>IF('1'!$H$12="-",L733*1.05,IF('1'!$H$12="в кассу предприятия",L733*1.05,IF('1'!$H$12="ИП Водакова Т.Ю.",L733*1.075*1.05,"-")))</f>
        <v>634.20000000000005</v>
      </c>
      <c r="O733" s="56">
        <f>IF('1'!$H$12="-",L733,IF('1'!$H$12="в кассу предприятия",L733,IF('1'!$H$12="ИП Водакова Т.Ю.",L733*1.075,"-")))</f>
        <v>604</v>
      </c>
      <c r="P733" s="56">
        <f>IF('1'!$H$12="-",L733*0.97,IF('1'!$H$12="в кассу предприятия",L733*0.97,IF('1'!$H$12="ИП Водакова Т.Ю.",L733*1.075*0.97,"-")))</f>
        <v>585.88</v>
      </c>
      <c r="Q733" s="56">
        <v>0</v>
      </c>
      <c r="R733" s="52"/>
      <c r="S733" s="88" t="str">
        <f>IF('1'!$H$12="-","-      ₽",IF(R733&gt;=M733*20,P733*R733,(IF(R733&gt;=M733*10,P733*R733,IF(R733&gt;=M733*2,O733*R733,N733*R733)))))</f>
        <v>-      ₽</v>
      </c>
      <c r="T733" s="89"/>
      <c r="U733" s="89" t="s">
        <v>364</v>
      </c>
    </row>
    <row r="734" spans="1:21" s="54" customFormat="1">
      <c r="A734" s="69" t="s">
        <v>1018</v>
      </c>
      <c r="B734" s="79" t="s">
        <v>49</v>
      </c>
      <c r="C734" s="80" t="s">
        <v>44</v>
      </c>
      <c r="D734" s="80" t="s">
        <v>45</v>
      </c>
      <c r="E734" s="80">
        <v>6</v>
      </c>
      <c r="F734" s="80">
        <v>23</v>
      </c>
      <c r="G734" s="80" t="s">
        <v>50</v>
      </c>
      <c r="H734" s="81" t="s">
        <v>46</v>
      </c>
      <c r="I734" s="82"/>
      <c r="J734" s="82"/>
      <c r="K734" s="82"/>
      <c r="L734" s="55">
        <v>604</v>
      </c>
      <c r="M734" s="86">
        <v>5</v>
      </c>
      <c r="N734" s="56">
        <f>IF('1'!$H$12="-",L734*1.05,IF('1'!$H$12="в кассу предприятия",L734*1.05,IF('1'!$H$12="ИП Водакова Т.Ю.",L734*1.075*1.05,"-")))</f>
        <v>634.20000000000005</v>
      </c>
      <c r="O734" s="56">
        <f>IF('1'!$H$12="-",L734,IF('1'!$H$12="в кассу предприятия",L734,IF('1'!$H$12="ИП Водакова Т.Ю.",L734*1.075,"-")))</f>
        <v>604</v>
      </c>
      <c r="P734" s="56">
        <f>IF('1'!$H$12="-",L734*0.97,IF('1'!$H$12="в кассу предприятия",L734*0.97,IF('1'!$H$12="ИП Водакова Т.Ю.",L734*1.075*0.97,"-")))</f>
        <v>585.88</v>
      </c>
      <c r="Q734" s="56">
        <v>0</v>
      </c>
      <c r="R734" s="52"/>
      <c r="S734" s="88" t="str">
        <f>IF('1'!$H$12="-","-      ₽",IF(R734&gt;=M734*20,P734*R734,(IF(R734&gt;=M734*10,P734*R734,IF(R734&gt;=M734*2,O734*R734,N734*R734)))))</f>
        <v>-      ₽</v>
      </c>
      <c r="T734" s="89"/>
      <c r="U734" s="89" t="s">
        <v>364</v>
      </c>
    </row>
    <row r="735" spans="1:21" s="54" customFormat="1">
      <c r="A735" s="69" t="s">
        <v>1018</v>
      </c>
      <c r="B735" s="79" t="s">
        <v>1813</v>
      </c>
      <c r="C735" s="80" t="s">
        <v>44</v>
      </c>
      <c r="D735" s="80" t="s">
        <v>45</v>
      </c>
      <c r="E735" s="80">
        <v>6</v>
      </c>
      <c r="F735" s="80">
        <v>23</v>
      </c>
      <c r="G735" s="80" t="s">
        <v>2303</v>
      </c>
      <c r="H735" s="81" t="s">
        <v>46</v>
      </c>
      <c r="I735" s="82"/>
      <c r="J735" s="82"/>
      <c r="K735" s="82"/>
      <c r="L735" s="55">
        <v>604</v>
      </c>
      <c r="M735" s="86">
        <v>5</v>
      </c>
      <c r="N735" s="56">
        <f>IF('1'!$H$12="-",L735*1.05,IF('1'!$H$12="в кассу предприятия",L735*1.05,IF('1'!$H$12="ИП Водакова Т.Ю.",L735*1.075*1.05,"-")))</f>
        <v>634.20000000000005</v>
      </c>
      <c r="O735" s="56">
        <f>IF('1'!$H$12="-",L735,IF('1'!$H$12="в кассу предприятия",L735,IF('1'!$H$12="ИП Водакова Т.Ю.",L735*1.075,"-")))</f>
        <v>604</v>
      </c>
      <c r="P735" s="56">
        <v>0</v>
      </c>
      <c r="Q735" s="56">
        <v>0</v>
      </c>
      <c r="R735" s="52"/>
      <c r="S735" s="88" t="str">
        <f>IF('1'!$H$12="-","-      ₽",IF(R735&gt;=M735*20,O735*R735,(IF(R735&gt;=M735*10,O735*R735,IF(R735&gt;=M735*2,O735*R735,N735*R735)))))</f>
        <v>-      ₽</v>
      </c>
      <c r="T735" s="89"/>
      <c r="U735" s="89" t="s">
        <v>364</v>
      </c>
    </row>
    <row r="736" spans="1:21" s="54" customFormat="1">
      <c r="A736" s="69" t="s">
        <v>1018</v>
      </c>
      <c r="B736" s="79" t="s">
        <v>51</v>
      </c>
      <c r="C736" s="80" t="s">
        <v>44</v>
      </c>
      <c r="D736" s="80" t="s">
        <v>52</v>
      </c>
      <c r="E736" s="80">
        <v>6</v>
      </c>
      <c r="F736" s="80">
        <v>23</v>
      </c>
      <c r="G736" s="80" t="s">
        <v>53</v>
      </c>
      <c r="H736" s="81" t="s">
        <v>46</v>
      </c>
      <c r="I736" s="82"/>
      <c r="J736" s="82"/>
      <c r="K736" s="82"/>
      <c r="L736" s="55">
        <v>563</v>
      </c>
      <c r="M736" s="86">
        <v>5</v>
      </c>
      <c r="N736" s="56">
        <f>IF('1'!$H$12="-",L736*1.05,IF('1'!$H$12="в кассу предприятия",L736*1.05,IF('1'!$H$12="ИП Водакова Т.Ю.",L736*1.075*1.05,"-")))</f>
        <v>591.15</v>
      </c>
      <c r="O736" s="56">
        <f>IF('1'!$H$12="-",L736,IF('1'!$H$12="в кассу предприятия",L736,IF('1'!$H$12="ИП Водакова Т.Ю.",L736*1.075,"-")))</f>
        <v>563</v>
      </c>
      <c r="P736" s="56">
        <v>0</v>
      </c>
      <c r="Q736" s="56">
        <v>0</v>
      </c>
      <c r="R736" s="52"/>
      <c r="S736" s="88" t="str">
        <f>IF('1'!$H$12="-","-      ₽",IF(R736&gt;=M736*20,O736*R736,(IF(R736&gt;=M736*10,O736*R736,IF(R736&gt;=M736*2,O736*R736,N736*R736)))))</f>
        <v>-      ₽</v>
      </c>
      <c r="T736" s="89"/>
      <c r="U736" s="89" t="s">
        <v>364</v>
      </c>
    </row>
    <row r="737" spans="1:21" s="54" customFormat="1" hidden="1">
      <c r="A737" s="2"/>
      <c r="B737" s="97" t="s">
        <v>1814</v>
      </c>
      <c r="C737" s="98" t="s">
        <v>54</v>
      </c>
      <c r="D737" s="98" t="s">
        <v>52</v>
      </c>
      <c r="E737" s="80">
        <v>6</v>
      </c>
      <c r="F737" s="80">
        <v>23</v>
      </c>
      <c r="G737" s="98" t="s">
        <v>2304</v>
      </c>
      <c r="H737" s="99" t="s">
        <v>46</v>
      </c>
      <c r="I737" s="100"/>
      <c r="J737" s="100"/>
      <c r="K737" s="100"/>
      <c r="L737" s="55">
        <v>536</v>
      </c>
      <c r="M737" s="101">
        <v>5</v>
      </c>
      <c r="N737" s="102">
        <f>IF('1'!$H$12="-",L737*1.05,IF('1'!$H$12="в кассу предприятия",L737*1.05,IF('1'!$H$12="ИП Водакова Т.Ю.",L737*1.075*1.05,"-")))</f>
        <v>562.80000000000007</v>
      </c>
      <c r="O737" s="102">
        <f>IF('1'!$H$12="-",L737,IF('1'!$H$12="в кассу предприятия",L737,IF('1'!$H$12="ИП Водакова Т.Ю.",L737*1.075,"-")))</f>
        <v>536</v>
      </c>
      <c r="P737" s="102">
        <v>0</v>
      </c>
      <c r="Q737" s="102">
        <v>0</v>
      </c>
      <c r="R737" s="103"/>
      <c r="S737" s="104" t="str">
        <f>IF('1'!$H$12="-","-      ₽",IF(R737&gt;=M737*20,O737*R737,(IF(R737&gt;=M737*10,O737*R737,IF(R737&gt;=M737*2,O737*R737,N737*R737)))))</f>
        <v>-      ₽</v>
      </c>
      <c r="T737" s="89"/>
      <c r="U737" s="89" t="s">
        <v>364</v>
      </c>
    </row>
    <row r="738" spans="1:21" s="54" customFormat="1">
      <c r="A738" s="2"/>
      <c r="B738" s="79" t="s">
        <v>55</v>
      </c>
      <c r="C738" s="80" t="s">
        <v>54</v>
      </c>
      <c r="D738" s="80" t="s">
        <v>52</v>
      </c>
      <c r="E738" s="80">
        <v>6</v>
      </c>
      <c r="F738" s="80">
        <v>23</v>
      </c>
      <c r="G738" s="80" t="s">
        <v>56</v>
      </c>
      <c r="H738" s="81" t="s">
        <v>46</v>
      </c>
      <c r="I738" s="82"/>
      <c r="J738" s="82"/>
      <c r="K738" s="82"/>
      <c r="L738" s="55">
        <v>536</v>
      </c>
      <c r="M738" s="86">
        <v>5</v>
      </c>
      <c r="N738" s="56">
        <f>IF('1'!$H$12="-",L738*1.05,IF('1'!$H$12="в кассу предприятия",L738*1.05,IF('1'!$H$12="ИП Водакова Т.Ю.",L738*1.075*1.05,"-")))</f>
        <v>562.80000000000007</v>
      </c>
      <c r="O738" s="56">
        <f>IF('1'!$H$12="-",L738,IF('1'!$H$12="в кассу предприятия",L738,IF('1'!$H$12="ИП Водакова Т.Ю.",L738*1.075,"-")))</f>
        <v>536</v>
      </c>
      <c r="P738" s="56">
        <v>0</v>
      </c>
      <c r="Q738" s="56">
        <v>0</v>
      </c>
      <c r="R738" s="52"/>
      <c r="S738" s="88" t="str">
        <f>IF('1'!$H$12="-","-      ₽",IF(R738&gt;=M738*20,O738*R738,(IF(R738&gt;=M738*10,O738*R738,IF(R738&gt;=M738*2,O738*R738,N738*R738)))))</f>
        <v>-      ₽</v>
      </c>
      <c r="T738" s="89"/>
      <c r="U738" s="89" t="s">
        <v>364</v>
      </c>
    </row>
    <row r="739" spans="1:21" s="54" customFormat="1">
      <c r="A739" s="2"/>
      <c r="B739" s="79" t="s">
        <v>1254</v>
      </c>
      <c r="C739" s="80" t="s">
        <v>54</v>
      </c>
      <c r="D739" s="80" t="s">
        <v>52</v>
      </c>
      <c r="E739" s="80">
        <v>6</v>
      </c>
      <c r="F739" s="80">
        <v>26</v>
      </c>
      <c r="G739" s="80" t="s">
        <v>56</v>
      </c>
      <c r="H739" s="81" t="s">
        <v>360</v>
      </c>
      <c r="I739" s="82"/>
      <c r="J739" s="82"/>
      <c r="K739" s="82"/>
      <c r="L739" s="55">
        <v>642</v>
      </c>
      <c r="M739" s="86">
        <v>2</v>
      </c>
      <c r="N739" s="56">
        <f>IF('1'!$H$12="-",L739*1.05,IF('1'!$H$12="в кассу предприятия",L739*1.05,IF('1'!$H$12="ИП Водакова Т.Ю.",L739*1.075*1.05,"-")))</f>
        <v>674.1</v>
      </c>
      <c r="O739" s="56">
        <f>IF('1'!$H$12="-",L739,IF('1'!$H$12="в кассу предприятия",L739,IF('1'!$H$12="ИП Водакова Т.Ю.",L739*1.075,"-")))</f>
        <v>642</v>
      </c>
      <c r="P739" s="56">
        <f>IF('1'!$H$12="-",L739*0.97,IF('1'!$H$12="в кассу предприятия",L739*0.97,IF('1'!$H$12="ИП Водакова Т.Ю.",L739*1.075*0.97,"-")))</f>
        <v>622.74</v>
      </c>
      <c r="Q739" s="56">
        <v>0</v>
      </c>
      <c r="R739" s="52"/>
      <c r="S739" s="88" t="str">
        <f>IF('1'!$H$12="-","-      ₽",IF(R739&gt;=M739*20,P739*R739,(IF(R739&gt;=M739*10,P739*R739,IF(R739&gt;=M739*2,O739*R739,N739*R739)))))</f>
        <v>-      ₽</v>
      </c>
      <c r="T739" s="89"/>
      <c r="U739" s="89" t="s">
        <v>2392</v>
      </c>
    </row>
    <row r="740" spans="1:21" s="54" customFormat="1">
      <c r="A740" s="2"/>
      <c r="B740" s="79" t="s">
        <v>58</v>
      </c>
      <c r="C740" s="80" t="s">
        <v>54</v>
      </c>
      <c r="D740" s="80" t="s">
        <v>52</v>
      </c>
      <c r="E740" s="80">
        <v>6</v>
      </c>
      <c r="F740" s="80">
        <v>23</v>
      </c>
      <c r="G740" s="80" t="s">
        <v>59</v>
      </c>
      <c r="H740" s="81" t="s">
        <v>46</v>
      </c>
      <c r="I740" s="82"/>
      <c r="J740" s="82"/>
      <c r="K740" s="82"/>
      <c r="L740" s="55">
        <v>558</v>
      </c>
      <c r="M740" s="86">
        <v>5</v>
      </c>
      <c r="N740" s="56">
        <f>IF('1'!$H$12="-",L740*1.05,IF('1'!$H$12="в кассу предприятия",L740*1.05,IF('1'!$H$12="ИП Водакова Т.Ю.",L740*1.075*1.05,"-")))</f>
        <v>585.9</v>
      </c>
      <c r="O740" s="56">
        <f>IF('1'!$H$12="-",L740,IF('1'!$H$12="в кассу предприятия",L740,IF('1'!$H$12="ИП Водакова Т.Ю.",L740*1.075,"-")))</f>
        <v>558</v>
      </c>
      <c r="P740" s="56">
        <f>IF('1'!$H$12="-",L740*0.97,IF('1'!$H$12="в кассу предприятия",L740*0.97,IF('1'!$H$12="ИП Водакова Т.Ю.",L740*1.075*0.97,"-")))</f>
        <v>541.26</v>
      </c>
      <c r="Q740" s="56">
        <v>0</v>
      </c>
      <c r="R740" s="52"/>
      <c r="S740" s="88" t="str">
        <f>IF('1'!$H$12="-","-      ₽",IF(R740&gt;=M740*20,P740*R740,(IF(R740&gt;=M740*10,P740*R740,IF(R740&gt;=M740*2,O740*R740,N740*R740)))))</f>
        <v>-      ₽</v>
      </c>
      <c r="T740" s="89"/>
      <c r="U740" s="89" t="s">
        <v>2392</v>
      </c>
    </row>
    <row r="741" spans="1:21" s="54" customFormat="1" hidden="1">
      <c r="A741" s="2"/>
      <c r="B741" s="97" t="s">
        <v>1815</v>
      </c>
      <c r="C741" s="98" t="s">
        <v>2039</v>
      </c>
      <c r="D741" s="98" t="s">
        <v>2040</v>
      </c>
      <c r="E741" s="80">
        <v>6</v>
      </c>
      <c r="F741" s="80">
        <v>8</v>
      </c>
      <c r="G741" s="98" t="s">
        <v>2305</v>
      </c>
      <c r="H741" s="99" t="s">
        <v>281</v>
      </c>
      <c r="I741" s="100"/>
      <c r="J741" s="100"/>
      <c r="K741" s="100"/>
      <c r="L741" s="55">
        <v>176</v>
      </c>
      <c r="M741" s="101">
        <v>6</v>
      </c>
      <c r="N741" s="102">
        <f>IF('1'!$H$12="-",L741*1.05,IF('1'!$H$12="в кассу предприятия",L741*1.05,IF('1'!$H$12="ИП Водакова Т.Ю.",L741*1.075*1.05,"-")))</f>
        <v>184.8</v>
      </c>
      <c r="O741" s="102">
        <f>IF('1'!$H$12="-",L741,IF('1'!$H$12="в кассу предприятия",L741,IF('1'!$H$12="ИП Водакова Т.Ю.",L741*1.075,"-")))</f>
        <v>176</v>
      </c>
      <c r="P741" s="102">
        <v>0</v>
      </c>
      <c r="Q741" s="102">
        <v>0</v>
      </c>
      <c r="R741" s="103"/>
      <c r="S741" s="104" t="str">
        <f>IF('1'!$H$12="-","-      ₽",IF(R741&gt;=M741*20,O741*R741,(IF(R741&gt;=M741*10,O741*R741,IF(R741&gt;=M741*2,O741*R741,N741*R741)))))</f>
        <v>-      ₽</v>
      </c>
      <c r="T741" s="89"/>
      <c r="U741" s="89" t="s">
        <v>364</v>
      </c>
    </row>
    <row r="742" spans="1:21" s="54" customFormat="1">
      <c r="A742" s="69" t="s">
        <v>1018</v>
      </c>
      <c r="B742" s="79" t="s">
        <v>60</v>
      </c>
      <c r="C742" s="80" t="s">
        <v>61</v>
      </c>
      <c r="D742" s="80" t="s">
        <v>62</v>
      </c>
      <c r="E742" s="80">
        <v>6</v>
      </c>
      <c r="F742" s="80">
        <v>11</v>
      </c>
      <c r="G742" s="80" t="s">
        <v>63</v>
      </c>
      <c r="H742" s="81" t="s">
        <v>64</v>
      </c>
      <c r="I742" s="82"/>
      <c r="J742" s="82"/>
      <c r="K742" s="82"/>
      <c r="L742" s="55">
        <v>259</v>
      </c>
      <c r="M742" s="86">
        <v>6</v>
      </c>
      <c r="N742" s="56">
        <f>IF('1'!$H$12="-",L742*1.05,IF('1'!$H$12="в кассу предприятия",L742*1.05,IF('1'!$H$12="ИП Водакова Т.Ю.",L742*1.075*1.05,"-")))</f>
        <v>271.95</v>
      </c>
      <c r="O742" s="56">
        <f>IF('1'!$H$12="-",L742,IF('1'!$H$12="в кассу предприятия",L742,IF('1'!$H$12="ИП Водакова Т.Ю.",L742*1.075,"-")))</f>
        <v>259</v>
      </c>
      <c r="P742" s="56">
        <v>0</v>
      </c>
      <c r="Q742" s="56">
        <v>0</v>
      </c>
      <c r="R742" s="52"/>
      <c r="S742" s="88" t="str">
        <f>IF('1'!$H$12="-","-      ₽",IF(R742&gt;=M742*20,O742*R742,(IF(R742&gt;=M742*10,O742*R742,IF(R742&gt;=M742*2,O742*R742,N742*R742)))))</f>
        <v>-      ₽</v>
      </c>
      <c r="T742" s="89"/>
      <c r="U742" s="89" t="s">
        <v>364</v>
      </c>
    </row>
    <row r="743" spans="1:21" s="54" customFormat="1">
      <c r="A743" s="2"/>
      <c r="B743" s="79" t="s">
        <v>1816</v>
      </c>
      <c r="C743" s="80" t="s">
        <v>2041</v>
      </c>
      <c r="D743" s="80" t="s">
        <v>2042</v>
      </c>
      <c r="E743" s="80">
        <v>6</v>
      </c>
      <c r="F743" s="80">
        <v>11</v>
      </c>
      <c r="G743" s="80" t="s">
        <v>1473</v>
      </c>
      <c r="H743" s="81" t="s">
        <v>64</v>
      </c>
      <c r="I743" s="82"/>
      <c r="J743" s="82"/>
      <c r="K743" s="82"/>
      <c r="L743" s="55">
        <v>253</v>
      </c>
      <c r="M743" s="86">
        <v>6</v>
      </c>
      <c r="N743" s="56">
        <f>IF('1'!$H$12="-",L743*1.05,IF('1'!$H$12="в кассу предприятия",L743*1.05,IF('1'!$H$12="ИП Водакова Т.Ю.",L743*1.075*1.05,"-")))</f>
        <v>265.65000000000003</v>
      </c>
      <c r="O743" s="56">
        <f>IF('1'!$H$12="-",L743,IF('1'!$H$12="в кассу предприятия",L743,IF('1'!$H$12="ИП Водакова Т.Ю.",L743*1.075,"-")))</f>
        <v>253</v>
      </c>
      <c r="P743" s="56">
        <v>0</v>
      </c>
      <c r="Q743" s="56">
        <v>0</v>
      </c>
      <c r="R743" s="52"/>
      <c r="S743" s="88" t="str">
        <f>IF('1'!$H$12="-","-      ₽",IF(R743&gt;=M743*20,O743*R743,(IF(R743&gt;=M743*10,O743*R743,IF(R743&gt;=M743*2,O743*R743,N743*R743)))))</f>
        <v>-      ₽</v>
      </c>
      <c r="T743" s="89"/>
      <c r="U743" s="89" t="s">
        <v>364</v>
      </c>
    </row>
    <row r="744" spans="1:21" s="54" customFormat="1">
      <c r="A744" s="2"/>
      <c r="B744" s="79" t="s">
        <v>1817</v>
      </c>
      <c r="C744" s="80" t="s">
        <v>2041</v>
      </c>
      <c r="D744" s="80" t="s">
        <v>2042</v>
      </c>
      <c r="E744" s="80">
        <v>6</v>
      </c>
      <c r="F744" s="80">
        <v>15</v>
      </c>
      <c r="G744" s="80" t="s">
        <v>2306</v>
      </c>
      <c r="H744" s="81" t="s">
        <v>65</v>
      </c>
      <c r="I744" s="82"/>
      <c r="J744" s="82"/>
      <c r="K744" s="82"/>
      <c r="L744" s="55">
        <v>290</v>
      </c>
      <c r="M744" s="86">
        <v>5</v>
      </c>
      <c r="N744" s="56">
        <f>IF('1'!$H$12="-",L744*1.05,IF('1'!$H$12="в кассу предприятия",L744*1.05,IF('1'!$H$12="ИП Водакова Т.Ю.",L744*1.075*1.05,"-")))</f>
        <v>304.5</v>
      </c>
      <c r="O744" s="56">
        <f>IF('1'!$H$12="-",L744,IF('1'!$H$12="в кассу предприятия",L744,IF('1'!$H$12="ИП Водакова Т.Ю.",L744*1.075,"-")))</f>
        <v>290</v>
      </c>
      <c r="P744" s="56">
        <v>0</v>
      </c>
      <c r="Q744" s="56">
        <v>0</v>
      </c>
      <c r="R744" s="52"/>
      <c r="S744" s="88" t="str">
        <f>IF('1'!$H$12="-","-      ₽",IF(R744&gt;=M744*20,O744*R744,(IF(R744&gt;=M744*10,O744*R744,IF(R744&gt;=M744*2,O744*R744,N744*R744)))))</f>
        <v>-      ₽</v>
      </c>
      <c r="T744" s="89"/>
      <c r="U744" s="89" t="s">
        <v>364</v>
      </c>
    </row>
    <row r="745" spans="1:21" s="54" customFormat="1">
      <c r="A745" s="2"/>
      <c r="B745" s="79" t="s">
        <v>1818</v>
      </c>
      <c r="C745" s="80" t="s">
        <v>2041</v>
      </c>
      <c r="D745" s="80" t="s">
        <v>2042</v>
      </c>
      <c r="E745" s="80">
        <v>6</v>
      </c>
      <c r="F745" s="80">
        <v>15</v>
      </c>
      <c r="G745" s="80" t="s">
        <v>2307</v>
      </c>
      <c r="H745" s="81" t="s">
        <v>65</v>
      </c>
      <c r="I745" s="82"/>
      <c r="J745" s="82"/>
      <c r="K745" s="82"/>
      <c r="L745" s="55">
        <v>290</v>
      </c>
      <c r="M745" s="86">
        <v>5</v>
      </c>
      <c r="N745" s="56">
        <f>IF('1'!$H$12="-",L745*1.05,IF('1'!$H$12="в кассу предприятия",L745*1.05,IF('1'!$H$12="ИП Водакова Т.Ю.",L745*1.075*1.05,"-")))</f>
        <v>304.5</v>
      </c>
      <c r="O745" s="56">
        <f>IF('1'!$H$12="-",L745,IF('1'!$H$12="в кассу предприятия",L745,IF('1'!$H$12="ИП Водакова Т.Ю.",L745*1.075,"-")))</f>
        <v>290</v>
      </c>
      <c r="P745" s="56">
        <v>0</v>
      </c>
      <c r="Q745" s="56">
        <v>0</v>
      </c>
      <c r="R745" s="52"/>
      <c r="S745" s="88" t="str">
        <f>IF('1'!$H$12="-","-      ₽",IF(R745&gt;=M745*20,O745*R745,(IF(R745&gt;=M745*10,O745*R745,IF(R745&gt;=M745*2,O745*R745,N745*R745)))))</f>
        <v>-      ₽</v>
      </c>
      <c r="T745" s="89"/>
      <c r="U745" s="89" t="s">
        <v>364</v>
      </c>
    </row>
    <row r="746" spans="1:21" s="54" customFormat="1">
      <c r="A746" s="69" t="s">
        <v>1018</v>
      </c>
      <c r="B746" s="79" t="s">
        <v>66</v>
      </c>
      <c r="C746" s="80" t="s">
        <v>67</v>
      </c>
      <c r="D746" s="80" t="s">
        <v>68</v>
      </c>
      <c r="E746" s="80">
        <v>6</v>
      </c>
      <c r="F746" s="80">
        <v>11</v>
      </c>
      <c r="G746" s="80" t="s">
        <v>69</v>
      </c>
      <c r="H746" s="81" t="s">
        <v>64</v>
      </c>
      <c r="I746" s="82"/>
      <c r="J746" s="82"/>
      <c r="K746" s="82"/>
      <c r="L746" s="55">
        <v>335</v>
      </c>
      <c r="M746" s="86">
        <v>6</v>
      </c>
      <c r="N746" s="56">
        <f>IF('1'!$H$12="-",L746,IF('1'!$H$12="в кассу предприятия",L746,IF('1'!$H$12="ИП Водакова Т.Ю.",L746*1.075,"-")))</f>
        <v>335</v>
      </c>
      <c r="O746" s="56">
        <f>IF('1'!$H$12="-",L746,IF('1'!$H$12="в кассу предприятия",L746,IF('1'!$H$12="ИП Водакова Т.Ю.",L746*1.075,"-")))</f>
        <v>335</v>
      </c>
      <c r="P746" s="56">
        <f>IF('1'!$H$12="-",L746*0.97,IF('1'!$H$12="в кассу предприятия",L746*0.97,IF('1'!$H$12="ИП Водакова Т.Ю.",L746*1.075*0.97,"-")))</f>
        <v>324.95</v>
      </c>
      <c r="Q746" s="56">
        <v>0</v>
      </c>
      <c r="R746" s="52"/>
      <c r="S746" s="88" t="str">
        <f>IF('1'!$H$12="-","-      ₽",IF(R746&gt;=M746*20,P746*R746,(IF(R746&gt;=M746*10,P746*R746,IF(R746&gt;=M746*2,O746*R746,N746*R746)))))</f>
        <v>-      ₽</v>
      </c>
      <c r="T746" s="89" t="s">
        <v>2399</v>
      </c>
      <c r="U746" s="89" t="s">
        <v>364</v>
      </c>
    </row>
    <row r="747" spans="1:21" s="54" customFormat="1">
      <c r="A747" s="2"/>
      <c r="B747" s="79" t="s">
        <v>1819</v>
      </c>
      <c r="C747" s="80" t="s">
        <v>54</v>
      </c>
      <c r="D747" s="80" t="s">
        <v>70</v>
      </c>
      <c r="E747" s="80">
        <v>6</v>
      </c>
      <c r="F747" s="80">
        <v>23</v>
      </c>
      <c r="G747" s="80" t="s">
        <v>2308</v>
      </c>
      <c r="H747" s="81" t="s">
        <v>46</v>
      </c>
      <c r="I747" s="82"/>
      <c r="J747" s="82"/>
      <c r="K747" s="82"/>
      <c r="L747" s="55">
        <v>526</v>
      </c>
      <c r="M747" s="86">
        <v>5</v>
      </c>
      <c r="N747" s="56">
        <f>IF('1'!$H$12="-",L747*1.05,IF('1'!$H$12="в кассу предприятия",L747*1.05,IF('1'!$H$12="ИП Водакова Т.Ю.",L747*1.075*1.05,"-")))</f>
        <v>552.30000000000007</v>
      </c>
      <c r="O747" s="56">
        <f>IF('1'!$H$12="-",L747,IF('1'!$H$12="в кассу предприятия",L747,IF('1'!$H$12="ИП Водакова Т.Ю.",L747*1.075,"-")))</f>
        <v>526</v>
      </c>
      <c r="P747" s="56">
        <v>0</v>
      </c>
      <c r="Q747" s="56">
        <v>0</v>
      </c>
      <c r="R747" s="52"/>
      <c r="S747" s="88" t="str">
        <f>IF('1'!$H$12="-","-      ₽",IF(R747&gt;=M747*20,O747*R747,(IF(R747&gt;=M747*10,O747*R747,IF(R747&gt;=M747*2,O747*R747,N747*R747)))))</f>
        <v>-      ₽</v>
      </c>
      <c r="T747" s="89"/>
      <c r="U747" s="89" t="s">
        <v>364</v>
      </c>
    </row>
    <row r="748" spans="1:21" s="54" customFormat="1" hidden="1">
      <c r="A748" s="2"/>
      <c r="B748" s="97" t="s">
        <v>1820</v>
      </c>
      <c r="C748" s="98" t="s">
        <v>54</v>
      </c>
      <c r="D748" s="98" t="s">
        <v>70</v>
      </c>
      <c r="E748" s="80">
        <v>6</v>
      </c>
      <c r="F748" s="80">
        <v>22</v>
      </c>
      <c r="G748" s="98" t="s">
        <v>2309</v>
      </c>
      <c r="H748" s="99" t="s">
        <v>57</v>
      </c>
      <c r="I748" s="100"/>
      <c r="J748" s="100"/>
      <c r="K748" s="100"/>
      <c r="L748" s="55">
        <v>498</v>
      </c>
      <c r="M748" s="101">
        <v>5</v>
      </c>
      <c r="N748" s="102">
        <f>IF('1'!$H$12="-",L748*1.05,IF('1'!$H$12="в кассу предприятия",L748*1.05,IF('1'!$H$12="ИП Водакова Т.Ю.",L748*1.075*1.05,"-")))</f>
        <v>522.9</v>
      </c>
      <c r="O748" s="102">
        <f>IF('1'!$H$12="-",L748,IF('1'!$H$12="в кассу предприятия",L748,IF('1'!$H$12="ИП Водакова Т.Ю.",L748*1.075,"-")))</f>
        <v>498</v>
      </c>
      <c r="P748" s="102">
        <v>0</v>
      </c>
      <c r="Q748" s="102">
        <v>0</v>
      </c>
      <c r="R748" s="103"/>
      <c r="S748" s="104" t="str">
        <f>IF('1'!$H$12="-","-      ₽",IF(R748&gt;=M748*20,O748*R748,(IF(R748&gt;=M748*10,O748*R748,IF(R748&gt;=M748*2,O748*R748,N748*R748)))))</f>
        <v>-      ₽</v>
      </c>
      <c r="T748" s="89"/>
      <c r="U748" s="89" t="s">
        <v>364</v>
      </c>
    </row>
    <row r="749" spans="1:21" s="54" customFormat="1">
      <c r="A749" s="2"/>
      <c r="B749" s="79" t="s">
        <v>1821</v>
      </c>
      <c r="C749" s="80" t="s">
        <v>54</v>
      </c>
      <c r="D749" s="80" t="s">
        <v>70</v>
      </c>
      <c r="E749" s="80">
        <v>6</v>
      </c>
      <c r="F749" s="80">
        <v>22</v>
      </c>
      <c r="G749" s="80" t="s">
        <v>2310</v>
      </c>
      <c r="H749" s="81" t="s">
        <v>57</v>
      </c>
      <c r="I749" s="82"/>
      <c r="J749" s="82"/>
      <c r="K749" s="82"/>
      <c r="L749" s="55">
        <v>498</v>
      </c>
      <c r="M749" s="86">
        <v>5</v>
      </c>
      <c r="N749" s="56">
        <f>IF('1'!$H$12="-",L749*1.05,IF('1'!$H$12="в кассу предприятия",L749*1.05,IF('1'!$H$12="ИП Водакова Т.Ю.",L749*1.075*1.05,"-")))</f>
        <v>522.9</v>
      </c>
      <c r="O749" s="56">
        <f>IF('1'!$H$12="-",L749,IF('1'!$H$12="в кассу предприятия",L749,IF('1'!$H$12="ИП Водакова Т.Ю.",L749*1.075,"-")))</f>
        <v>498</v>
      </c>
      <c r="P749" s="56">
        <v>0</v>
      </c>
      <c r="Q749" s="56">
        <v>0</v>
      </c>
      <c r="R749" s="52"/>
      <c r="S749" s="88" t="str">
        <f>IF('1'!$H$12="-","-      ₽",IF(R749&gt;=M749*20,O749*R749,(IF(R749&gt;=M749*10,O749*R749,IF(R749&gt;=M749*2,O749*R749,N749*R749)))))</f>
        <v>-      ₽</v>
      </c>
      <c r="T749" s="89"/>
      <c r="U749" s="89" t="s">
        <v>364</v>
      </c>
    </row>
    <row r="750" spans="1:21" s="54" customFormat="1">
      <c r="A750" s="2"/>
      <c r="B750" s="79" t="s">
        <v>1255</v>
      </c>
      <c r="C750" s="80" t="s">
        <v>54</v>
      </c>
      <c r="D750" s="80" t="s">
        <v>70</v>
      </c>
      <c r="E750" s="80">
        <v>6</v>
      </c>
      <c r="F750" s="80">
        <v>22</v>
      </c>
      <c r="G750" s="80" t="s">
        <v>1504</v>
      </c>
      <c r="H750" s="81" t="s">
        <v>57</v>
      </c>
      <c r="I750" s="82"/>
      <c r="J750" s="82"/>
      <c r="K750" s="82"/>
      <c r="L750" s="55">
        <v>498</v>
      </c>
      <c r="M750" s="86">
        <v>5</v>
      </c>
      <c r="N750" s="56">
        <f>IF('1'!$H$12="-",L750*1.05,IF('1'!$H$12="в кассу предприятия",L750*1.05,IF('1'!$H$12="ИП Водакова Т.Ю.",L750*1.075*1.05,"-")))</f>
        <v>522.9</v>
      </c>
      <c r="O750" s="56">
        <f>IF('1'!$H$12="-",L750,IF('1'!$H$12="в кассу предприятия",L750,IF('1'!$H$12="ИП Водакова Т.Ю.",L750*1.075,"-")))</f>
        <v>498</v>
      </c>
      <c r="P750" s="56">
        <v>0</v>
      </c>
      <c r="Q750" s="56">
        <v>0</v>
      </c>
      <c r="R750" s="52"/>
      <c r="S750" s="88" t="str">
        <f>IF('1'!$H$12="-","-      ₽",IF(R750&gt;=M750*20,O750*R750,(IF(R750&gt;=M750*10,O750*R750,IF(R750&gt;=M750*2,O750*R750,N750*R750)))))</f>
        <v>-      ₽</v>
      </c>
      <c r="T750" s="89"/>
      <c r="U750" s="89" t="s">
        <v>364</v>
      </c>
    </row>
    <row r="751" spans="1:21" s="54" customFormat="1">
      <c r="A751" s="2"/>
      <c r="B751" s="79" t="s">
        <v>1822</v>
      </c>
      <c r="C751" s="80" t="s">
        <v>54</v>
      </c>
      <c r="D751" s="80" t="s">
        <v>70</v>
      </c>
      <c r="E751" s="80">
        <v>6</v>
      </c>
      <c r="F751" s="80">
        <v>22</v>
      </c>
      <c r="G751" s="80" t="s">
        <v>2311</v>
      </c>
      <c r="H751" s="81" t="s">
        <v>57</v>
      </c>
      <c r="I751" s="82"/>
      <c r="J751" s="82"/>
      <c r="K751" s="82"/>
      <c r="L751" s="55">
        <v>498</v>
      </c>
      <c r="M751" s="86">
        <v>5</v>
      </c>
      <c r="N751" s="56">
        <f>IF('1'!$H$12="-",L751*1.05,IF('1'!$H$12="в кассу предприятия",L751*1.05,IF('1'!$H$12="ИП Водакова Т.Ю.",L751*1.075*1.05,"-")))</f>
        <v>522.9</v>
      </c>
      <c r="O751" s="56">
        <f>IF('1'!$H$12="-",L751,IF('1'!$H$12="в кассу предприятия",L751,IF('1'!$H$12="ИП Водакова Т.Ю.",L751*1.075,"-")))</f>
        <v>498</v>
      </c>
      <c r="P751" s="56">
        <v>0</v>
      </c>
      <c r="Q751" s="56">
        <v>0</v>
      </c>
      <c r="R751" s="52"/>
      <c r="S751" s="88" t="str">
        <f>IF('1'!$H$12="-","-      ₽",IF(R751&gt;=M751*20,O751*R751,(IF(R751&gt;=M751*10,O751*R751,IF(R751&gt;=M751*2,O751*R751,N751*R751)))))</f>
        <v>-      ₽</v>
      </c>
      <c r="T751" s="89"/>
      <c r="U751" s="89" t="s">
        <v>364</v>
      </c>
    </row>
    <row r="752" spans="1:21" s="54" customFormat="1" hidden="1">
      <c r="A752" s="2"/>
      <c r="B752" s="97" t="s">
        <v>1823</v>
      </c>
      <c r="C752" s="98" t="s">
        <v>54</v>
      </c>
      <c r="D752" s="98" t="s">
        <v>70</v>
      </c>
      <c r="E752" s="80">
        <v>6</v>
      </c>
      <c r="F752" s="80">
        <v>22</v>
      </c>
      <c r="G752" s="98" t="s">
        <v>2312</v>
      </c>
      <c r="H752" s="99" t="s">
        <v>57</v>
      </c>
      <c r="I752" s="100"/>
      <c r="J752" s="100"/>
      <c r="K752" s="100"/>
      <c r="L752" s="55">
        <v>498</v>
      </c>
      <c r="M752" s="101">
        <v>5</v>
      </c>
      <c r="N752" s="102">
        <f>IF('1'!$H$12="-",L752*1.05,IF('1'!$H$12="в кассу предприятия",L752*1.05,IF('1'!$H$12="ИП Водакова Т.Ю.",L752*1.075*1.05,"-")))</f>
        <v>522.9</v>
      </c>
      <c r="O752" s="102">
        <f>IF('1'!$H$12="-",L752,IF('1'!$H$12="в кассу предприятия",L752,IF('1'!$H$12="ИП Водакова Т.Ю.",L752*1.075,"-")))</f>
        <v>498</v>
      </c>
      <c r="P752" s="102">
        <v>0</v>
      </c>
      <c r="Q752" s="102">
        <v>0</v>
      </c>
      <c r="R752" s="103"/>
      <c r="S752" s="104" t="str">
        <f>IF('1'!$H$12="-","-      ₽",IF(R752&gt;=M752*20,O752*R752,(IF(R752&gt;=M752*10,O752*R752,IF(R752&gt;=M752*2,O752*R752,N752*R752)))))</f>
        <v>-      ₽</v>
      </c>
      <c r="T752" s="89"/>
      <c r="U752" s="89" t="s">
        <v>364</v>
      </c>
    </row>
    <row r="753" spans="1:21" s="54" customFormat="1">
      <c r="A753" s="2"/>
      <c r="B753" s="79" t="s">
        <v>1824</v>
      </c>
      <c r="C753" s="80" t="s">
        <v>54</v>
      </c>
      <c r="D753" s="80" t="s">
        <v>70</v>
      </c>
      <c r="E753" s="80">
        <v>6</v>
      </c>
      <c r="F753" s="80">
        <v>23</v>
      </c>
      <c r="G753" s="80" t="s">
        <v>2312</v>
      </c>
      <c r="H753" s="81" t="s">
        <v>46</v>
      </c>
      <c r="I753" s="82"/>
      <c r="J753" s="82"/>
      <c r="K753" s="82"/>
      <c r="L753" s="55">
        <v>553</v>
      </c>
      <c r="M753" s="86">
        <v>5</v>
      </c>
      <c r="N753" s="56">
        <f>IF('1'!$H$12="-",L753,IF('1'!$H$12="в кассу предприятия",L753,IF('1'!$H$12="ИП Водакова Т.Ю.",L753*1.075,"-")))</f>
        <v>553</v>
      </c>
      <c r="O753" s="56">
        <f>IF('1'!$H$12="-",L753,IF('1'!$H$12="в кассу предприятия",L753,IF('1'!$H$12="ИП Водакова Т.Ю.",L753*1.075,"-")))</f>
        <v>553</v>
      </c>
      <c r="P753" s="56">
        <v>0</v>
      </c>
      <c r="Q753" s="56">
        <v>0</v>
      </c>
      <c r="R753" s="52"/>
      <c r="S753" s="88" t="str">
        <f>IF('1'!$H$12="-","-      ₽",IF(R753&gt;=M753*20,O753*R753,(IF(R753&gt;=M753*10,O753*R753,IF(R753&gt;=M753*2,O753*R753,N753*R753)))))</f>
        <v>-      ₽</v>
      </c>
      <c r="T753" s="89" t="s">
        <v>43</v>
      </c>
      <c r="U753" s="89" t="s">
        <v>364</v>
      </c>
    </row>
    <row r="754" spans="1:21" s="54" customFormat="1">
      <c r="A754" s="2"/>
      <c r="B754" s="79" t="s">
        <v>1825</v>
      </c>
      <c r="C754" s="80" t="s">
        <v>54</v>
      </c>
      <c r="D754" s="80" t="s">
        <v>70</v>
      </c>
      <c r="E754" s="80">
        <v>6</v>
      </c>
      <c r="F754" s="80">
        <v>22</v>
      </c>
      <c r="G754" s="80" t="s">
        <v>2313</v>
      </c>
      <c r="H754" s="81" t="s">
        <v>57</v>
      </c>
      <c r="I754" s="82"/>
      <c r="J754" s="82"/>
      <c r="K754" s="82"/>
      <c r="L754" s="55">
        <v>498</v>
      </c>
      <c r="M754" s="86">
        <v>5</v>
      </c>
      <c r="N754" s="56">
        <f>IF('1'!$H$12="-",L754*1.05,IF('1'!$H$12="в кассу предприятия",L754*1.05,IF('1'!$H$12="ИП Водакова Т.Ю.",L754*1.075*1.05,"-")))</f>
        <v>522.9</v>
      </c>
      <c r="O754" s="56">
        <f>IF('1'!$H$12="-",L754,IF('1'!$H$12="в кассу предприятия",L754,IF('1'!$H$12="ИП Водакова Т.Ю.",L754*1.075,"-")))</f>
        <v>498</v>
      </c>
      <c r="P754" s="56">
        <v>0</v>
      </c>
      <c r="Q754" s="56">
        <v>0</v>
      </c>
      <c r="R754" s="52"/>
      <c r="S754" s="88" t="str">
        <f>IF('1'!$H$12="-","-      ₽",IF(R754&gt;=M754*20,O754*R754,(IF(R754&gt;=M754*10,O754*R754,IF(R754&gt;=M754*2,O754*R754,N754*R754)))))</f>
        <v>-      ₽</v>
      </c>
      <c r="T754" s="89"/>
      <c r="U754" s="89" t="s">
        <v>364</v>
      </c>
    </row>
    <row r="755" spans="1:21" s="54" customFormat="1">
      <c r="A755" s="2"/>
      <c r="B755" s="79" t="s">
        <v>71</v>
      </c>
      <c r="C755" s="80" t="s">
        <v>72</v>
      </c>
      <c r="D755" s="80" t="s">
        <v>73</v>
      </c>
      <c r="E755" s="80">
        <v>6</v>
      </c>
      <c r="F755" s="80">
        <v>1</v>
      </c>
      <c r="G755" s="80" t="s">
        <v>74</v>
      </c>
      <c r="H755" s="81" t="s">
        <v>75</v>
      </c>
      <c r="I755" s="82"/>
      <c r="J755" s="82"/>
      <c r="K755" s="82"/>
      <c r="L755" s="55">
        <v>249</v>
      </c>
      <c r="M755" s="86">
        <v>24</v>
      </c>
      <c r="N755" s="56">
        <f>IF('1'!$H$12="-",L755*1.05,IF('1'!$H$12="в кассу предприятия",L755*1.05,IF('1'!$H$12="ИП Водакова Т.Ю.",L755*1.075*1.05,"-")))</f>
        <v>261.45</v>
      </c>
      <c r="O755" s="56">
        <f>IF('1'!$H$12="-",L755,IF('1'!$H$12="в кассу предприятия",L755,IF('1'!$H$12="ИП Водакова Т.Ю.",L755*1.075,"-")))</f>
        <v>249</v>
      </c>
      <c r="P755" s="56">
        <f>IF('1'!$H$12="-",L755*0.97,IF('1'!$H$12="в кассу предприятия",L755*0.97,IF('1'!$H$12="ИП Водакова Т.Ю.",L755*1.075*0.97,"-")))</f>
        <v>241.53</v>
      </c>
      <c r="Q755" s="56">
        <f>IF('1'!$H$12="-",L755*0.95,IF('1'!$H$12="в кассу предприятия",L755*0.95,IF('1'!$H$12="ИП Водакова Т.Ю.",L755*1.075*0.95,"-")))</f>
        <v>236.54999999999998</v>
      </c>
      <c r="R755" s="52"/>
      <c r="S755" s="88" t="str">
        <f>IF('1'!$H$12="-","-      ₽",IF(R755&gt;=M755*20,Q755*R755,(IF(R755&gt;=M755*10,P755*R755,IF(R755&gt;=M755*2,O755*R755,N755*R755)))))</f>
        <v>-      ₽</v>
      </c>
      <c r="T755" s="89"/>
      <c r="U755" s="89" t="s">
        <v>2393</v>
      </c>
    </row>
    <row r="756" spans="1:21" s="54" customFormat="1">
      <c r="A756" s="2"/>
      <c r="B756" s="79" t="s">
        <v>1826</v>
      </c>
      <c r="C756" s="80" t="s">
        <v>72</v>
      </c>
      <c r="D756" s="80" t="s">
        <v>73</v>
      </c>
      <c r="E756" s="80">
        <v>6</v>
      </c>
      <c r="F756" s="80">
        <v>1</v>
      </c>
      <c r="G756" s="80" t="s">
        <v>77</v>
      </c>
      <c r="H756" s="81" t="s">
        <v>75</v>
      </c>
      <c r="I756" s="82"/>
      <c r="J756" s="82"/>
      <c r="K756" s="82"/>
      <c r="L756" s="55">
        <v>280</v>
      </c>
      <c r="M756" s="86">
        <v>24</v>
      </c>
      <c r="N756" s="56">
        <f>IF('1'!$H$12="-",L756*1.05,IF('1'!$H$12="в кассу предприятия",L756*1.05,IF('1'!$H$12="ИП Водакова Т.Ю.",L756*1.075*1.05,"-")))</f>
        <v>294</v>
      </c>
      <c r="O756" s="56">
        <f>IF('1'!$H$12="-",L756,IF('1'!$H$12="в кассу предприятия",L756,IF('1'!$H$12="ИП Водакова Т.Ю.",L756*1.075,"-")))</f>
        <v>280</v>
      </c>
      <c r="P756" s="56">
        <v>0</v>
      </c>
      <c r="Q756" s="56">
        <v>0</v>
      </c>
      <c r="R756" s="52"/>
      <c r="S756" s="88" t="str">
        <f>IF('1'!$H$12="-","-      ₽",IF(R756&gt;=M756*20,O756*R756,(IF(R756&gt;=M756*10,O756*R756,IF(R756&gt;=M756*2,O756*R756,N756*R756)))))</f>
        <v>-      ₽</v>
      </c>
      <c r="T756" s="89"/>
      <c r="U756" s="89" t="s">
        <v>364</v>
      </c>
    </row>
    <row r="757" spans="1:21" s="54" customFormat="1">
      <c r="A757" s="2"/>
      <c r="B757" s="79" t="s">
        <v>76</v>
      </c>
      <c r="C757" s="80" t="s">
        <v>72</v>
      </c>
      <c r="D757" s="80" t="s">
        <v>73</v>
      </c>
      <c r="E757" s="80">
        <v>6</v>
      </c>
      <c r="F757" s="80">
        <v>5</v>
      </c>
      <c r="G757" s="80" t="s">
        <v>77</v>
      </c>
      <c r="H757" s="81" t="s">
        <v>78</v>
      </c>
      <c r="I757" s="82"/>
      <c r="J757" s="82"/>
      <c r="K757" s="82"/>
      <c r="L757" s="55">
        <v>406</v>
      </c>
      <c r="M757" s="86">
        <v>6</v>
      </c>
      <c r="N757" s="56">
        <f>IF('1'!$H$12="-",L757*1.05,IF('1'!$H$12="в кассу предприятия",L757*1.05,IF('1'!$H$12="ИП Водакова Т.Ю.",L757*1.075*1.05,"-")))</f>
        <v>426.3</v>
      </c>
      <c r="O757" s="56">
        <f>IF('1'!$H$12="-",L757,IF('1'!$H$12="в кассу предприятия",L757,IF('1'!$H$12="ИП Водакова Т.Ю.",L757*1.075,"-")))</f>
        <v>406</v>
      </c>
      <c r="P757" s="56">
        <f>IF('1'!$H$12="-",L757*0.97,IF('1'!$H$12="в кассу предприятия",L757*0.97,IF('1'!$H$12="ИП Водакова Т.Ю.",L757*1.075*0.97,"-")))</f>
        <v>393.82</v>
      </c>
      <c r="Q757" s="56">
        <f>IF('1'!$H$12="-",L757*0.95,IF('1'!$H$12="в кассу предприятия",L757*0.95,IF('1'!$H$12="ИП Водакова Т.Ю.",L757*1.075*0.95,"-")))</f>
        <v>385.7</v>
      </c>
      <c r="R757" s="52"/>
      <c r="S757" s="88" t="str">
        <f>IF('1'!$H$12="-","-      ₽",IF(R757&gt;=M757*20,Q757*R757,(IF(R757&gt;=M757*10,P757*R757,IF(R757&gt;=M757*2,O757*R757,N757*R757)))))</f>
        <v>-      ₽</v>
      </c>
      <c r="T757" s="89"/>
      <c r="U757" s="89" t="s">
        <v>2393</v>
      </c>
    </row>
    <row r="758" spans="1:21" s="54" customFormat="1" hidden="1">
      <c r="A758" s="2"/>
      <c r="B758" s="97" t="s">
        <v>79</v>
      </c>
      <c r="C758" s="98" t="s">
        <v>72</v>
      </c>
      <c r="D758" s="98" t="s">
        <v>73</v>
      </c>
      <c r="E758" s="80">
        <v>6</v>
      </c>
      <c r="F758" s="80">
        <v>1</v>
      </c>
      <c r="G758" s="98" t="s">
        <v>80</v>
      </c>
      <c r="H758" s="99" t="s">
        <v>75</v>
      </c>
      <c r="I758" s="100"/>
      <c r="J758" s="100"/>
      <c r="K758" s="100"/>
      <c r="L758" s="55">
        <v>243</v>
      </c>
      <c r="M758" s="101">
        <v>24</v>
      </c>
      <c r="N758" s="102">
        <f>IF('1'!$H$12="-",L758*1.05,IF('1'!$H$12="в кассу предприятия",L758*1.05,IF('1'!$H$12="ИП Водакова Т.Ю.",L758*1.075*1.05,"-")))</f>
        <v>255.15</v>
      </c>
      <c r="O758" s="102">
        <f>IF('1'!$H$12="-",L758,IF('1'!$H$12="в кассу предприятия",L758,IF('1'!$H$12="ИП Водакова Т.Ю.",L758*1.075,"-")))</f>
        <v>243</v>
      </c>
      <c r="P758" s="102">
        <v>0</v>
      </c>
      <c r="Q758" s="102">
        <v>0</v>
      </c>
      <c r="R758" s="103"/>
      <c r="S758" s="104" t="str">
        <f>IF('1'!$H$12="-","-      ₽",IF(R758&gt;=M758*20,O758*R758,(IF(R758&gt;=M758*10,O758*R758,IF(R758&gt;=M758*2,O758*R758,N758*R758)))))</f>
        <v>-      ₽</v>
      </c>
      <c r="T758" s="89"/>
      <c r="U758" s="89" t="s">
        <v>364</v>
      </c>
    </row>
    <row r="759" spans="1:21" s="54" customFormat="1">
      <c r="A759" s="2"/>
      <c r="B759" s="79" t="s">
        <v>81</v>
      </c>
      <c r="C759" s="80" t="s">
        <v>72</v>
      </c>
      <c r="D759" s="80" t="s">
        <v>73</v>
      </c>
      <c r="E759" s="80">
        <v>6</v>
      </c>
      <c r="F759" s="80">
        <v>5</v>
      </c>
      <c r="G759" s="80" t="s">
        <v>82</v>
      </c>
      <c r="H759" s="81" t="s">
        <v>78</v>
      </c>
      <c r="I759" s="82"/>
      <c r="J759" s="82"/>
      <c r="K759" s="82"/>
      <c r="L759" s="55">
        <v>406</v>
      </c>
      <c r="M759" s="86">
        <v>6</v>
      </c>
      <c r="N759" s="56">
        <f>IF('1'!$H$12="-",L759*1.05,IF('1'!$H$12="в кассу предприятия",L759*1.05,IF('1'!$H$12="ИП Водакова Т.Ю.",L759*1.075*1.05,"-")))</f>
        <v>426.3</v>
      </c>
      <c r="O759" s="56">
        <f>IF('1'!$H$12="-",L759,IF('1'!$H$12="в кассу предприятия",L759,IF('1'!$H$12="ИП Водакова Т.Ю.",L759*1.075,"-")))</f>
        <v>406</v>
      </c>
      <c r="P759" s="56">
        <v>0</v>
      </c>
      <c r="Q759" s="56">
        <v>0</v>
      </c>
      <c r="R759" s="52"/>
      <c r="S759" s="88" t="str">
        <f>IF('1'!$H$12="-","-      ₽",IF(R759&gt;=M759*20,O759*R759,(IF(R759&gt;=M759*10,O759*R759,IF(R759&gt;=M759*2,O759*R759,N759*R759)))))</f>
        <v>-      ₽</v>
      </c>
      <c r="T759" s="89"/>
      <c r="U759" s="89" t="s">
        <v>364</v>
      </c>
    </row>
    <row r="760" spans="1:21" s="54" customFormat="1">
      <c r="A760" s="2"/>
      <c r="B760" s="79" t="s">
        <v>1034</v>
      </c>
      <c r="C760" s="80" t="s">
        <v>72</v>
      </c>
      <c r="D760" s="80" t="s">
        <v>73</v>
      </c>
      <c r="E760" s="80">
        <v>6</v>
      </c>
      <c r="F760" s="80">
        <v>1</v>
      </c>
      <c r="G760" s="80" t="s">
        <v>84</v>
      </c>
      <c r="H760" s="81" t="s">
        <v>75</v>
      </c>
      <c r="I760" s="82"/>
      <c r="J760" s="82"/>
      <c r="K760" s="82"/>
      <c r="L760" s="55">
        <v>249</v>
      </c>
      <c r="M760" s="86">
        <v>24</v>
      </c>
      <c r="N760" s="56">
        <f>IF('1'!$H$12="-",L760*1.05,IF('1'!$H$12="в кассу предприятия",L760*1.05,IF('1'!$H$12="ИП Водакова Т.Ю.",L760*1.075*1.05,"-")))</f>
        <v>261.45</v>
      </c>
      <c r="O760" s="56">
        <f>IF('1'!$H$12="-",L760,IF('1'!$H$12="в кассу предприятия",L760,IF('1'!$H$12="ИП Водакова Т.Ю.",L760*1.075,"-")))</f>
        <v>249</v>
      </c>
      <c r="P760" s="56">
        <f>IF('1'!$H$12="-",L760*0.97,IF('1'!$H$12="в кассу предприятия",L760*0.97,IF('1'!$H$12="ИП Водакова Т.Ю.",L760*1.075*0.97,"-")))</f>
        <v>241.53</v>
      </c>
      <c r="Q760" s="56">
        <v>0</v>
      </c>
      <c r="R760" s="52"/>
      <c r="S760" s="88" t="str">
        <f>IF('1'!$H$12="-","-      ₽",IF(R760&gt;=M760*20,P760*R760,(IF(R760&gt;=M760*10,P760*R760,IF(R760&gt;=M760*2,O760*R760,N760*R760)))))</f>
        <v>-      ₽</v>
      </c>
      <c r="T760" s="89"/>
      <c r="U760" s="89" t="s">
        <v>2392</v>
      </c>
    </row>
    <row r="761" spans="1:21" s="54" customFormat="1">
      <c r="A761" s="2"/>
      <c r="B761" s="79" t="s">
        <v>83</v>
      </c>
      <c r="C761" s="80" t="s">
        <v>72</v>
      </c>
      <c r="D761" s="80" t="s">
        <v>73</v>
      </c>
      <c r="E761" s="80">
        <v>6</v>
      </c>
      <c r="F761" s="80">
        <v>6</v>
      </c>
      <c r="G761" s="80" t="s">
        <v>84</v>
      </c>
      <c r="H761" s="81" t="s">
        <v>85</v>
      </c>
      <c r="I761" s="82"/>
      <c r="J761" s="82"/>
      <c r="K761" s="82"/>
      <c r="L761" s="55">
        <v>439</v>
      </c>
      <c r="M761" s="86">
        <v>6</v>
      </c>
      <c r="N761" s="56">
        <f>IF('1'!$H$12="-",L761,IF('1'!$H$12="в кассу предприятия",L761,IF('1'!$H$12="ИП Водакова Т.Ю.",L761*1.075,"-")))</f>
        <v>439</v>
      </c>
      <c r="O761" s="56">
        <f>IF('1'!$H$12="-",L761,IF('1'!$H$12="в кассу предприятия",L761,IF('1'!$H$12="ИП Водакова Т.Ю.",L761*1.075,"-")))</f>
        <v>439</v>
      </c>
      <c r="P761" s="56">
        <f>IF('1'!$H$12="-",L761*0.97,IF('1'!$H$12="в кассу предприятия",L761*0.97,IF('1'!$H$12="ИП Водакова Т.Ю.",L761*1.075*0.97,"-")))</f>
        <v>425.83</v>
      </c>
      <c r="Q761" s="56">
        <v>0</v>
      </c>
      <c r="R761" s="52"/>
      <c r="S761" s="88" t="str">
        <f>IF('1'!$H$12="-","-      ₽",IF(R761&gt;=M761*20,P761*R761,(IF(R761&gt;=M761*10,P761*R761,IF(R761&gt;=M761*2,O761*R761,N761*R761)))))</f>
        <v>-      ₽</v>
      </c>
      <c r="T761" s="89" t="s">
        <v>2399</v>
      </c>
      <c r="U761" s="89" t="s">
        <v>2392</v>
      </c>
    </row>
    <row r="762" spans="1:21" s="54" customFormat="1">
      <c r="A762" s="2"/>
      <c r="B762" s="79" t="s">
        <v>1035</v>
      </c>
      <c r="C762" s="80" t="s">
        <v>72</v>
      </c>
      <c r="D762" s="80" t="s">
        <v>73</v>
      </c>
      <c r="E762" s="80">
        <v>6</v>
      </c>
      <c r="F762" s="80">
        <v>1</v>
      </c>
      <c r="G762" s="80" t="s">
        <v>87</v>
      </c>
      <c r="H762" s="81" t="s">
        <v>75</v>
      </c>
      <c r="I762" s="82"/>
      <c r="J762" s="82"/>
      <c r="K762" s="82"/>
      <c r="L762" s="55">
        <v>249</v>
      </c>
      <c r="M762" s="86">
        <v>24</v>
      </c>
      <c r="N762" s="56">
        <f>IF('1'!$H$12="-",L762*1.05,IF('1'!$H$12="в кассу предприятия",L762*1.05,IF('1'!$H$12="ИП Водакова Т.Ю.",L762*1.075*1.05,"-")))</f>
        <v>261.45</v>
      </c>
      <c r="O762" s="56">
        <f>IF('1'!$H$12="-",L762,IF('1'!$H$12="в кассу предприятия",L762,IF('1'!$H$12="ИП Водакова Т.Ю.",L762*1.075,"-")))</f>
        <v>249</v>
      </c>
      <c r="P762" s="56">
        <v>0</v>
      </c>
      <c r="Q762" s="56">
        <v>0</v>
      </c>
      <c r="R762" s="52"/>
      <c r="S762" s="88" t="str">
        <f>IF('1'!$H$12="-","-      ₽",IF(R762&gt;=M762*20,O762*R762,(IF(R762&gt;=M762*10,O762*R762,IF(R762&gt;=M762*2,O762*R762,N762*R762)))))</f>
        <v>-      ₽</v>
      </c>
      <c r="T762" s="89"/>
      <c r="U762" s="89" t="s">
        <v>364</v>
      </c>
    </row>
    <row r="763" spans="1:21" s="54" customFormat="1">
      <c r="A763" s="2"/>
      <c r="B763" s="79" t="s">
        <v>86</v>
      </c>
      <c r="C763" s="80" t="s">
        <v>72</v>
      </c>
      <c r="D763" s="80" t="s">
        <v>73</v>
      </c>
      <c r="E763" s="80">
        <v>6</v>
      </c>
      <c r="F763" s="80">
        <v>6</v>
      </c>
      <c r="G763" s="80" t="s">
        <v>87</v>
      </c>
      <c r="H763" s="81" t="s">
        <v>85</v>
      </c>
      <c r="I763" s="82"/>
      <c r="J763" s="82"/>
      <c r="K763" s="82"/>
      <c r="L763" s="55">
        <v>406</v>
      </c>
      <c r="M763" s="86">
        <v>6</v>
      </c>
      <c r="N763" s="56">
        <f>IF('1'!$H$12="-",L763*1.05,IF('1'!$H$12="в кассу предприятия",L763*1.05,IF('1'!$H$12="ИП Водакова Т.Ю.",L763*1.075*1.05,"-")))</f>
        <v>426.3</v>
      </c>
      <c r="O763" s="56">
        <f>IF('1'!$H$12="-",L763,IF('1'!$H$12="в кассу предприятия",L763,IF('1'!$H$12="ИП Водакова Т.Ю.",L763*1.075,"-")))</f>
        <v>406</v>
      </c>
      <c r="P763" s="56">
        <v>0</v>
      </c>
      <c r="Q763" s="56">
        <v>0</v>
      </c>
      <c r="R763" s="52"/>
      <c r="S763" s="88" t="str">
        <f>IF('1'!$H$12="-","-      ₽",IF(R763&gt;=M763*20,P763*R763,(IF(R763&gt;=M763*10,P763*R763,IF(R763&gt;=M763*2,O763*R763,N763*R763)))))</f>
        <v>-      ₽</v>
      </c>
      <c r="T763" s="89"/>
      <c r="U763" s="89" t="s">
        <v>364</v>
      </c>
    </row>
    <row r="764" spans="1:21" s="54" customFormat="1">
      <c r="A764" s="2"/>
      <c r="B764" s="79" t="s">
        <v>1036</v>
      </c>
      <c r="C764" s="80" t="s">
        <v>72</v>
      </c>
      <c r="D764" s="80" t="s">
        <v>73</v>
      </c>
      <c r="E764" s="80">
        <v>6</v>
      </c>
      <c r="F764" s="80">
        <v>1</v>
      </c>
      <c r="G764" s="80" t="s">
        <v>1032</v>
      </c>
      <c r="H764" s="81" t="s">
        <v>75</v>
      </c>
      <c r="I764" s="82"/>
      <c r="J764" s="82"/>
      <c r="K764" s="82"/>
      <c r="L764" s="55">
        <v>249</v>
      </c>
      <c r="M764" s="86">
        <v>24</v>
      </c>
      <c r="N764" s="56">
        <f>IF('1'!$H$12="-",L764*1.05,IF('1'!$H$12="в кассу предприятия",L764*1.05,IF('1'!$H$12="ИП Водакова Т.Ю.",L764*1.075*1.05,"-")))</f>
        <v>261.45</v>
      </c>
      <c r="O764" s="56">
        <f>IF('1'!$H$12="-",L764,IF('1'!$H$12="в кассу предприятия",L764,IF('1'!$H$12="ИП Водакова Т.Ю.",L764*1.075,"-")))</f>
        <v>249</v>
      </c>
      <c r="P764" s="56">
        <v>0</v>
      </c>
      <c r="Q764" s="56">
        <v>0</v>
      </c>
      <c r="R764" s="52"/>
      <c r="S764" s="88" t="str">
        <f>IF('1'!$H$12="-","-      ₽",IF(R764&gt;=M764*20,P764*R764,(IF(R764&gt;=M764*10,P764*R764,IF(R764&gt;=M764*2,O764*R764,N764*R764)))))</f>
        <v>-      ₽</v>
      </c>
      <c r="T764" s="89"/>
      <c r="U764" s="89" t="s">
        <v>364</v>
      </c>
    </row>
    <row r="765" spans="1:21" s="54" customFormat="1">
      <c r="A765" s="2"/>
      <c r="B765" s="79" t="s">
        <v>88</v>
      </c>
      <c r="C765" s="80" t="s">
        <v>72</v>
      </c>
      <c r="D765" s="80" t="s">
        <v>73</v>
      </c>
      <c r="E765" s="80">
        <v>6</v>
      </c>
      <c r="F765" s="80">
        <v>1</v>
      </c>
      <c r="G765" s="80" t="s">
        <v>89</v>
      </c>
      <c r="H765" s="81" t="s">
        <v>75</v>
      </c>
      <c r="I765" s="82"/>
      <c r="J765" s="82"/>
      <c r="K765" s="82"/>
      <c r="L765" s="55">
        <v>249</v>
      </c>
      <c r="M765" s="86">
        <v>24</v>
      </c>
      <c r="N765" s="56">
        <f>IF('1'!$H$12="-",L765*1.05,IF('1'!$H$12="в кассу предприятия",L765*1.05,IF('1'!$H$12="ИП Водакова Т.Ю.",L765*1.075*1.05,"-")))</f>
        <v>261.45</v>
      </c>
      <c r="O765" s="56">
        <f>IF('1'!$H$12="-",L765,IF('1'!$H$12="в кассу предприятия",L765,IF('1'!$H$12="ИП Водакова Т.Ю.",L765*1.075,"-")))</f>
        <v>249</v>
      </c>
      <c r="P765" s="56">
        <f>IF('1'!$H$12="-",L765*0.97,IF('1'!$H$12="в кассу предприятия",L765*0.97,IF('1'!$H$12="ИП Водакова Т.Ю.",L765*1.075*0.97,"-")))</f>
        <v>241.53</v>
      </c>
      <c r="Q765" s="56">
        <v>0</v>
      </c>
      <c r="R765" s="52"/>
      <c r="S765" s="88" t="str">
        <f>IF('1'!$H$12="-","-      ₽",IF(R765&gt;=M765*20,P765*R765,(IF(R765&gt;=M765*10,P765*R765,IF(R765&gt;=M765*2,O765*R765,N765*R765)))))</f>
        <v>-      ₽</v>
      </c>
      <c r="T765" s="89"/>
      <c r="U765" s="89" t="s">
        <v>2392</v>
      </c>
    </row>
    <row r="766" spans="1:21" s="54" customFormat="1">
      <c r="A766" s="2"/>
      <c r="B766" s="79" t="s">
        <v>1827</v>
      </c>
      <c r="C766" s="80" t="s">
        <v>72</v>
      </c>
      <c r="D766" s="80" t="s">
        <v>73</v>
      </c>
      <c r="E766" s="80">
        <v>6</v>
      </c>
      <c r="F766" s="80">
        <v>1</v>
      </c>
      <c r="G766" s="80" t="s">
        <v>2314</v>
      </c>
      <c r="H766" s="81" t="s">
        <v>75</v>
      </c>
      <c r="I766" s="82"/>
      <c r="J766" s="82"/>
      <c r="K766" s="82"/>
      <c r="L766" s="55">
        <v>249</v>
      </c>
      <c r="M766" s="86">
        <v>24</v>
      </c>
      <c r="N766" s="56">
        <f>IF('1'!$H$12="-",L766*1.05,IF('1'!$H$12="в кассу предприятия",L766*1.05,IF('1'!$H$12="ИП Водакова Т.Ю.",L766*1.075*1.05,"-")))</f>
        <v>261.45</v>
      </c>
      <c r="O766" s="56">
        <f>IF('1'!$H$12="-",L766,IF('1'!$H$12="в кассу предприятия",L766,IF('1'!$H$12="ИП Водакова Т.Ю.",L766*1.075,"-")))</f>
        <v>249</v>
      </c>
      <c r="P766" s="56">
        <v>0</v>
      </c>
      <c r="Q766" s="56">
        <v>0</v>
      </c>
      <c r="R766" s="52"/>
      <c r="S766" s="88" t="str">
        <f>IF('1'!$H$12="-","-      ₽",IF(R766&gt;=M766*20,O766*R766,(IF(R766&gt;=M766*10,O766*R766,IF(R766&gt;=M766*2,O766*R766,N766*R766)))))</f>
        <v>-      ₽</v>
      </c>
      <c r="T766" s="89"/>
      <c r="U766" s="89" t="s">
        <v>364</v>
      </c>
    </row>
    <row r="767" spans="1:21" s="54" customFormat="1">
      <c r="A767" s="2"/>
      <c r="B767" s="79" t="s">
        <v>90</v>
      </c>
      <c r="C767" s="80" t="s">
        <v>72</v>
      </c>
      <c r="D767" s="80" t="s">
        <v>73</v>
      </c>
      <c r="E767" s="80">
        <v>6</v>
      </c>
      <c r="F767" s="80">
        <v>1</v>
      </c>
      <c r="G767" s="80" t="s">
        <v>91</v>
      </c>
      <c r="H767" s="81" t="s">
        <v>92</v>
      </c>
      <c r="I767" s="82"/>
      <c r="J767" s="82"/>
      <c r="K767" s="82"/>
      <c r="L767" s="55">
        <v>233</v>
      </c>
      <c r="M767" s="86">
        <v>24</v>
      </c>
      <c r="N767" s="56">
        <f>IF('1'!$H$12="-",L767*1.05,IF('1'!$H$12="в кассу предприятия",L767*1.05,IF('1'!$H$12="ИП Водакова Т.Ю.",L767*1.075*1.05,"-")))</f>
        <v>244.65</v>
      </c>
      <c r="O767" s="56">
        <f>IF('1'!$H$12="-",L767,IF('1'!$H$12="в кассу предприятия",L767,IF('1'!$H$12="ИП Водакова Т.Ю.",L767*1.075,"-")))</f>
        <v>233</v>
      </c>
      <c r="P767" s="56">
        <f>IF('1'!$H$12="-",L767*0.97,IF('1'!$H$12="в кассу предприятия",L767*0.97,IF('1'!$H$12="ИП Водакова Т.Ю.",L767*1.075*0.97,"-")))</f>
        <v>226.01</v>
      </c>
      <c r="Q767" s="56">
        <f>IF('1'!$H$12="-",L767*0.95,IF('1'!$H$12="в кассу предприятия",L767*0.95,IF('1'!$H$12="ИП Водакова Т.Ю.",L767*1.075*0.95,"-")))</f>
        <v>221.35</v>
      </c>
      <c r="R767" s="52"/>
      <c r="S767" s="88" t="str">
        <f>IF('1'!$H$12="-","-      ₽",IF(R767&gt;=M767*20,Q767*R767,(IF(R767&gt;=M767*10,P767*R767,IF(R767&gt;=M767*2,O767*R767,N767*R767)))))</f>
        <v>-      ₽</v>
      </c>
      <c r="T767" s="89"/>
      <c r="U767" s="89" t="s">
        <v>2393</v>
      </c>
    </row>
    <row r="768" spans="1:21" s="54" customFormat="1">
      <c r="A768" s="2"/>
      <c r="B768" s="79" t="s">
        <v>1037</v>
      </c>
      <c r="C768" s="80" t="s">
        <v>72</v>
      </c>
      <c r="D768" s="80" t="s">
        <v>73</v>
      </c>
      <c r="E768" s="80">
        <v>6</v>
      </c>
      <c r="F768" s="80">
        <v>1</v>
      </c>
      <c r="G768" s="80" t="s">
        <v>1033</v>
      </c>
      <c r="H768" s="81" t="s">
        <v>75</v>
      </c>
      <c r="I768" s="82"/>
      <c r="J768" s="82"/>
      <c r="K768" s="82"/>
      <c r="L768" s="55">
        <v>327</v>
      </c>
      <c r="M768" s="86">
        <v>24</v>
      </c>
      <c r="N768" s="56">
        <f>IF('1'!$H$12="-",L768*1.05,IF('1'!$H$12="в кассу предприятия",L768*1.05,IF('1'!$H$12="ИП Водакова Т.Ю.",L768*1.075*1.05,"-")))</f>
        <v>343.35</v>
      </c>
      <c r="O768" s="56">
        <f>IF('1'!$H$12="-",L768,IF('1'!$H$12="в кассу предприятия",L768,IF('1'!$H$12="ИП Водакова Т.Ю.",L768*1.075,"-")))</f>
        <v>327</v>
      </c>
      <c r="P768" s="56">
        <v>0</v>
      </c>
      <c r="Q768" s="56">
        <v>0</v>
      </c>
      <c r="R768" s="52"/>
      <c r="S768" s="88" t="str">
        <f>IF('1'!$H$12="-","-      ₽",IF(R768&gt;=M768*20,O768*R768,(IF(R768&gt;=M768*10,O768*R768,IF(R768&gt;=M768*2,O768*R768,N768*R768)))))</f>
        <v>-      ₽</v>
      </c>
      <c r="T768" s="89"/>
      <c r="U768" s="89" t="s">
        <v>364</v>
      </c>
    </row>
    <row r="769" spans="1:21" s="54" customFormat="1">
      <c r="A769" s="2"/>
      <c r="B769" s="79" t="s">
        <v>1256</v>
      </c>
      <c r="C769" s="80" t="s">
        <v>97</v>
      </c>
      <c r="D769" s="80" t="s">
        <v>94</v>
      </c>
      <c r="E769" s="80">
        <v>6</v>
      </c>
      <c r="F769" s="80">
        <v>15</v>
      </c>
      <c r="G769" s="80" t="s">
        <v>95</v>
      </c>
      <c r="H769" s="81" t="s">
        <v>65</v>
      </c>
      <c r="I769" s="82"/>
      <c r="J769" s="82"/>
      <c r="K769" s="82"/>
      <c r="L769" s="55">
        <v>429</v>
      </c>
      <c r="M769" s="86">
        <v>5</v>
      </c>
      <c r="N769" s="56">
        <f>IF('1'!$H$12="-",L769*1.05,IF('1'!$H$12="в кассу предприятия",L769*1.05,IF('1'!$H$12="ИП Водакова Т.Ю.",L769*1.075*1.05,"-")))</f>
        <v>450.45000000000005</v>
      </c>
      <c r="O769" s="56">
        <f>IF('1'!$H$12="-",L769,IF('1'!$H$12="в кассу предприятия",L769,IF('1'!$H$12="ИП Водакова Т.Ю.",L769*1.075,"-")))</f>
        <v>429</v>
      </c>
      <c r="P769" s="56">
        <v>0</v>
      </c>
      <c r="Q769" s="56">
        <v>0</v>
      </c>
      <c r="R769" s="52"/>
      <c r="S769" s="88" t="str">
        <f>IF('1'!$H$12="-","-      ₽",IF(R769&gt;=M769*20,O769*R769,(IF(R769&gt;=M769*10,O769*R769,IF(R769&gt;=M769*2,O769*R769,N769*R769)))))</f>
        <v>-      ₽</v>
      </c>
      <c r="T769" s="89"/>
      <c r="U769" s="89" t="s">
        <v>364</v>
      </c>
    </row>
    <row r="770" spans="1:21" s="54" customFormat="1">
      <c r="A770" s="69" t="s">
        <v>1018</v>
      </c>
      <c r="B770" s="79" t="s">
        <v>1257</v>
      </c>
      <c r="C770" s="80" t="s">
        <v>93</v>
      </c>
      <c r="D770" s="80" t="s">
        <v>94</v>
      </c>
      <c r="E770" s="80">
        <v>6</v>
      </c>
      <c r="F770" s="80">
        <v>23</v>
      </c>
      <c r="G770" s="80" t="s">
        <v>95</v>
      </c>
      <c r="H770" s="81" t="s">
        <v>46</v>
      </c>
      <c r="I770" s="82"/>
      <c r="J770" s="82"/>
      <c r="K770" s="82"/>
      <c r="L770" s="55">
        <v>563</v>
      </c>
      <c r="M770" s="86">
        <v>5</v>
      </c>
      <c r="N770" s="56">
        <f>IF('1'!$H$12="-",L770,IF('1'!$H$12="в кассу предприятия",L770,IF('1'!$H$12="ИП Водакова Т.Ю.",L770*1.075,"-")))</f>
        <v>563</v>
      </c>
      <c r="O770" s="56">
        <f>IF('1'!$H$12="-",L770,IF('1'!$H$12="в кассу предприятия",L770,IF('1'!$H$12="ИП Водакова Т.Ю.",L770*1.075,"-")))</f>
        <v>563</v>
      </c>
      <c r="P770" s="56">
        <f>IF('1'!$H$12="-",L770*0.97,IF('1'!$H$12="в кассу предприятия",L770*0.97,IF('1'!$H$12="ИП Водакова Т.Ю.",L770*1.075*0.97,"-")))</f>
        <v>546.11</v>
      </c>
      <c r="Q770" s="56">
        <v>0</v>
      </c>
      <c r="R770" s="52"/>
      <c r="S770" s="88" t="str">
        <f>IF('1'!$H$12="-","-      ₽",IF(R770&gt;=M770*20,P770*R770,(IF(R770&gt;=M770*10,P770*R770,IF(R770&gt;=M770*2,O770*R770,N770*R770)))))</f>
        <v>-      ₽</v>
      </c>
      <c r="T770" s="89" t="s">
        <v>2399</v>
      </c>
      <c r="U770" s="89" t="s">
        <v>2392</v>
      </c>
    </row>
    <row r="771" spans="1:21" s="54" customFormat="1">
      <c r="A771" s="2"/>
      <c r="B771" s="79" t="s">
        <v>96</v>
      </c>
      <c r="C771" s="80" t="s">
        <v>97</v>
      </c>
      <c r="D771" s="80" t="s">
        <v>94</v>
      </c>
      <c r="E771" s="80">
        <v>6</v>
      </c>
      <c r="F771" s="80">
        <v>15</v>
      </c>
      <c r="G771" s="80" t="s">
        <v>98</v>
      </c>
      <c r="H771" s="81" t="s">
        <v>65</v>
      </c>
      <c r="I771" s="82"/>
      <c r="J771" s="82"/>
      <c r="K771" s="82"/>
      <c r="L771" s="55">
        <v>430</v>
      </c>
      <c r="M771" s="86">
        <v>5</v>
      </c>
      <c r="N771" s="56">
        <f>IF('1'!$H$12="-",L771*1.05,IF('1'!$H$12="в кассу предприятия",L771*1.05,IF('1'!$H$12="ИП Водакова Т.Ю.",L771*1.075*1.05,"-")))</f>
        <v>451.5</v>
      </c>
      <c r="O771" s="56">
        <f>IF('1'!$H$12="-",L771,IF('1'!$H$12="в кассу предприятия",L771,IF('1'!$H$12="ИП Водакова Т.Ю.",L771*1.075,"-")))</f>
        <v>430</v>
      </c>
      <c r="P771" s="56">
        <v>0</v>
      </c>
      <c r="Q771" s="56">
        <v>0</v>
      </c>
      <c r="R771" s="52"/>
      <c r="S771" s="88" t="str">
        <f>IF('1'!$H$12="-","-      ₽",IF(R771&gt;=M771*20,O771*R771,(IF(R771&gt;=M771*10,O771*R771,IF(R771&gt;=M771*2,O771*R771,N771*R771)))))</f>
        <v>-      ₽</v>
      </c>
      <c r="T771" s="89"/>
      <c r="U771" s="89" t="s">
        <v>364</v>
      </c>
    </row>
    <row r="772" spans="1:21" s="54" customFormat="1" hidden="1">
      <c r="A772" s="2"/>
      <c r="B772" s="97" t="s">
        <v>1258</v>
      </c>
      <c r="C772" s="98" t="s">
        <v>97</v>
      </c>
      <c r="D772" s="98" t="s">
        <v>94</v>
      </c>
      <c r="E772" s="80">
        <v>6</v>
      </c>
      <c r="F772" s="80">
        <v>15</v>
      </c>
      <c r="G772" s="98" t="s">
        <v>1505</v>
      </c>
      <c r="H772" s="99" t="s">
        <v>65</v>
      </c>
      <c r="I772" s="100"/>
      <c r="J772" s="100"/>
      <c r="K772" s="100"/>
      <c r="L772" s="55">
        <v>468</v>
      </c>
      <c r="M772" s="101">
        <v>5</v>
      </c>
      <c r="N772" s="102">
        <f>IF('1'!$H$12="-",L772,IF('1'!$H$12="в кассу предприятия",L772,IF('1'!$H$12="ИП Водакова Т.Ю.",L772*1.075,"-")))</f>
        <v>468</v>
      </c>
      <c r="O772" s="102">
        <f>IF('1'!$H$12="-",L772,IF('1'!$H$12="в кассу предприятия",L772,IF('1'!$H$12="ИП Водакова Т.Ю.",L772*1.075,"-")))</f>
        <v>468</v>
      </c>
      <c r="P772" s="102">
        <v>0</v>
      </c>
      <c r="Q772" s="102">
        <v>0</v>
      </c>
      <c r="R772" s="103"/>
      <c r="S772" s="104" t="str">
        <f>IF('1'!$H$12="-","-      ₽",IF(R772&gt;=M772*20,O772*R772,(IF(R772&gt;=M772*10,O772*R772,IF(R772&gt;=M772*2,O772*R772,N772*R772)))))</f>
        <v>-      ₽</v>
      </c>
      <c r="T772" s="89" t="s">
        <v>2399</v>
      </c>
      <c r="U772" s="89" t="s">
        <v>364</v>
      </c>
    </row>
    <row r="773" spans="1:21" s="54" customFormat="1">
      <c r="A773" s="69" t="s">
        <v>1018</v>
      </c>
      <c r="B773" s="79" t="s">
        <v>99</v>
      </c>
      <c r="C773" s="80" t="s">
        <v>93</v>
      </c>
      <c r="D773" s="80" t="s">
        <v>94</v>
      </c>
      <c r="E773" s="80">
        <v>6</v>
      </c>
      <c r="F773" s="80">
        <v>23</v>
      </c>
      <c r="G773" s="80" t="s">
        <v>100</v>
      </c>
      <c r="H773" s="81" t="s">
        <v>46</v>
      </c>
      <c r="I773" s="82"/>
      <c r="J773" s="82"/>
      <c r="K773" s="82"/>
      <c r="L773" s="55">
        <v>563</v>
      </c>
      <c r="M773" s="86">
        <v>5</v>
      </c>
      <c r="N773" s="56">
        <f>IF('1'!$H$12="-",L773,IF('1'!$H$12="в кассу предприятия",L773,IF('1'!$H$12="ИП Водакова Т.Ю.",L773*1.075,"-")))</f>
        <v>563</v>
      </c>
      <c r="O773" s="56">
        <f>IF('1'!$H$12="-",L773,IF('1'!$H$12="в кассу предприятия",L773,IF('1'!$H$12="ИП Водакова Т.Ю.",L773*1.075,"-")))</f>
        <v>563</v>
      </c>
      <c r="P773" s="56">
        <v>0</v>
      </c>
      <c r="Q773" s="56">
        <v>0</v>
      </c>
      <c r="R773" s="52"/>
      <c r="S773" s="88" t="str">
        <f>IF('1'!$H$12="-","-      ₽",IF(R773&gt;=M773*20,O773*R773,(IF(R773&gt;=M773*10,O773*R773,IF(R773&gt;=M773*2,O773*R773,N773*R773)))))</f>
        <v>-      ₽</v>
      </c>
      <c r="T773" s="89" t="s">
        <v>2399</v>
      </c>
      <c r="U773" s="89" t="s">
        <v>364</v>
      </c>
    </row>
    <row r="774" spans="1:21" s="54" customFormat="1">
      <c r="A774" s="2"/>
      <c r="B774" s="79" t="s">
        <v>101</v>
      </c>
      <c r="C774" s="80" t="s">
        <v>97</v>
      </c>
      <c r="D774" s="80" t="s">
        <v>94</v>
      </c>
      <c r="E774" s="80">
        <v>6</v>
      </c>
      <c r="F774" s="80">
        <v>15</v>
      </c>
      <c r="G774" s="80" t="s">
        <v>102</v>
      </c>
      <c r="H774" s="81" t="s">
        <v>65</v>
      </c>
      <c r="I774" s="82"/>
      <c r="J774" s="82"/>
      <c r="K774" s="82"/>
      <c r="L774" s="55">
        <v>430</v>
      </c>
      <c r="M774" s="86">
        <v>5</v>
      </c>
      <c r="N774" s="56">
        <f>IF('1'!$H$12="-",L774*1.05,IF('1'!$H$12="в кассу предприятия",L774*1.05,IF('1'!$H$12="ИП Водакова Т.Ю.",L774*1.075*1.05,"-")))</f>
        <v>451.5</v>
      </c>
      <c r="O774" s="56">
        <f>IF('1'!$H$12="-",L774,IF('1'!$H$12="в кассу предприятия",L774,IF('1'!$H$12="ИП Водакова Т.Ю.",L774*1.075,"-")))</f>
        <v>430</v>
      </c>
      <c r="P774" s="56">
        <v>0</v>
      </c>
      <c r="Q774" s="56">
        <v>0</v>
      </c>
      <c r="R774" s="52"/>
      <c r="S774" s="88" t="str">
        <f>IF('1'!$H$12="-","-      ₽",IF(R774&gt;=M774*20,O774*R774,(IF(R774&gt;=M774*10,O774*R774,IF(R774&gt;=M774*2,O774*R774,N774*R774)))))</f>
        <v>-      ₽</v>
      </c>
      <c r="T774" s="89"/>
      <c r="U774" s="89" t="s">
        <v>364</v>
      </c>
    </row>
    <row r="775" spans="1:21" s="54" customFormat="1">
      <c r="A775" s="69" t="s">
        <v>1018</v>
      </c>
      <c r="B775" s="79" t="s">
        <v>103</v>
      </c>
      <c r="C775" s="80" t="s">
        <v>93</v>
      </c>
      <c r="D775" s="80" t="s">
        <v>94</v>
      </c>
      <c r="E775" s="80">
        <v>6</v>
      </c>
      <c r="F775" s="80">
        <v>23</v>
      </c>
      <c r="G775" s="80" t="s">
        <v>104</v>
      </c>
      <c r="H775" s="81" t="s">
        <v>46</v>
      </c>
      <c r="I775" s="82"/>
      <c r="J775" s="82"/>
      <c r="K775" s="82"/>
      <c r="L775" s="55">
        <v>563</v>
      </c>
      <c r="M775" s="86">
        <v>5</v>
      </c>
      <c r="N775" s="56">
        <f>IF('1'!$H$12="-",L775,IF('1'!$H$12="в кассу предприятия",L775,IF('1'!$H$12="ИП Водакова Т.Ю.",L775*1.075,"-")))</f>
        <v>563</v>
      </c>
      <c r="O775" s="56">
        <f>IF('1'!$H$12="-",L775,IF('1'!$H$12="в кассу предприятия",L775,IF('1'!$H$12="ИП Водакова Т.Ю.",L775*1.075,"-")))</f>
        <v>563</v>
      </c>
      <c r="P775" s="56">
        <v>0</v>
      </c>
      <c r="Q775" s="56">
        <v>0</v>
      </c>
      <c r="R775" s="52"/>
      <c r="S775" s="88" t="str">
        <f>IF('1'!$H$12="-","-      ₽",IF(R775&gt;=M775*20,P775*R775,(IF(R775&gt;=M775*10,P775*R775,IF(R775&gt;=M775*2,O775*R775,N775*R775)))))</f>
        <v>-      ₽</v>
      </c>
      <c r="T775" s="89" t="s">
        <v>2399</v>
      </c>
      <c r="U775" s="89" t="s">
        <v>364</v>
      </c>
    </row>
    <row r="776" spans="1:21" s="54" customFormat="1">
      <c r="A776" s="69" t="s">
        <v>1018</v>
      </c>
      <c r="B776" s="79" t="s">
        <v>105</v>
      </c>
      <c r="C776" s="80" t="s">
        <v>93</v>
      </c>
      <c r="D776" s="80" t="s">
        <v>94</v>
      </c>
      <c r="E776" s="80">
        <v>6</v>
      </c>
      <c r="F776" s="80">
        <v>23</v>
      </c>
      <c r="G776" s="80" t="s">
        <v>106</v>
      </c>
      <c r="H776" s="81" t="s">
        <v>46</v>
      </c>
      <c r="I776" s="82"/>
      <c r="J776" s="82"/>
      <c r="K776" s="82"/>
      <c r="L776" s="55">
        <v>563</v>
      </c>
      <c r="M776" s="86">
        <v>5</v>
      </c>
      <c r="N776" s="56">
        <f>IF('1'!$H$12="-",L776,IF('1'!$H$12="в кассу предприятия",L776,IF('1'!$H$12="ИП Водакова Т.Ю.",L776*1.075,"-")))</f>
        <v>563</v>
      </c>
      <c r="O776" s="56">
        <f>IF('1'!$H$12="-",L776,IF('1'!$H$12="в кассу предприятия",L776,IF('1'!$H$12="ИП Водакова Т.Ю.",L776*1.075,"-")))</f>
        <v>563</v>
      </c>
      <c r="P776" s="56">
        <v>0</v>
      </c>
      <c r="Q776" s="56">
        <v>0</v>
      </c>
      <c r="R776" s="52"/>
      <c r="S776" s="88" t="str">
        <f>IF('1'!$H$12="-","-      ₽",IF(R776&gt;=M776*20,P776*R776,(IF(R776&gt;=M776*10,P776*R776,IF(R776&gt;=M776*2,O776*R776,N776*R776)))))</f>
        <v>-      ₽</v>
      </c>
      <c r="T776" s="89" t="s">
        <v>2399</v>
      </c>
      <c r="U776" s="89" t="s">
        <v>364</v>
      </c>
    </row>
    <row r="777" spans="1:21" s="54" customFormat="1">
      <c r="A777" s="69" t="s">
        <v>1018</v>
      </c>
      <c r="B777" s="79" t="s">
        <v>107</v>
      </c>
      <c r="C777" s="80" t="s">
        <v>93</v>
      </c>
      <c r="D777" s="80" t="s">
        <v>94</v>
      </c>
      <c r="E777" s="80">
        <v>6</v>
      </c>
      <c r="F777" s="80">
        <v>23</v>
      </c>
      <c r="G777" s="80" t="s">
        <v>108</v>
      </c>
      <c r="H777" s="81" t="s">
        <v>46</v>
      </c>
      <c r="I777" s="82"/>
      <c r="J777" s="82"/>
      <c r="K777" s="82"/>
      <c r="L777" s="55">
        <v>563</v>
      </c>
      <c r="M777" s="86">
        <v>5</v>
      </c>
      <c r="N777" s="56">
        <f>IF('1'!$H$12="-",L777,IF('1'!$H$12="в кассу предприятия",L777,IF('1'!$H$12="ИП Водакова Т.Ю.",L777*1.075,"-")))</f>
        <v>563</v>
      </c>
      <c r="O777" s="56">
        <f>IF('1'!$H$12="-",L777,IF('1'!$H$12="в кассу предприятия",L777,IF('1'!$H$12="ИП Водакова Т.Ю.",L777*1.075,"-")))</f>
        <v>563</v>
      </c>
      <c r="P777" s="56">
        <f>IF('1'!$H$12="-",L777*0.97,IF('1'!$H$12="в кассу предприятия",L777*0.97,IF('1'!$H$12="ИП Водакова Т.Ю.",L777*1.075*0.97,"-")))</f>
        <v>546.11</v>
      </c>
      <c r="Q777" s="56">
        <f>IF('1'!$H$12="-",L777*0.95,IF('1'!$H$12="в кассу предприятия",L777*0.95,IF('1'!$H$12="ИП Водакова Т.Ю.",L777*1.075*0.95,"-")))</f>
        <v>534.85</v>
      </c>
      <c r="R777" s="52"/>
      <c r="S777" s="88" t="str">
        <f>IF('1'!$H$12="-","-      ₽",IF(R777&gt;=M777*20,Q777*R777,(IF(R777&gt;=M777*10,P777*R777,IF(R777&gt;=M777*2,O777*R777,N777*R777)))))</f>
        <v>-      ₽</v>
      </c>
      <c r="T777" s="89" t="s">
        <v>2399</v>
      </c>
      <c r="U777" s="89" t="s">
        <v>2393</v>
      </c>
    </row>
    <row r="778" spans="1:21" s="54" customFormat="1">
      <c r="A778" s="69" t="s">
        <v>1018</v>
      </c>
      <c r="B778" s="79" t="s">
        <v>109</v>
      </c>
      <c r="C778" s="80" t="s">
        <v>110</v>
      </c>
      <c r="D778" s="80" t="s">
        <v>111</v>
      </c>
      <c r="E778" s="80">
        <v>6</v>
      </c>
      <c r="F778" s="80">
        <v>23</v>
      </c>
      <c r="G778" s="80" t="s">
        <v>112</v>
      </c>
      <c r="H778" s="81" t="s">
        <v>46</v>
      </c>
      <c r="I778" s="82"/>
      <c r="J778" s="82"/>
      <c r="K778" s="82"/>
      <c r="L778" s="55">
        <v>567</v>
      </c>
      <c r="M778" s="86">
        <v>5</v>
      </c>
      <c r="N778" s="56">
        <f>IF('1'!$H$12="-",L778*1.05,IF('1'!$H$12="в кассу предприятия",L778*1.05,IF('1'!$H$12="ИП Водакова Т.Ю.",L778*1.075*1.05,"-")))</f>
        <v>595.35</v>
      </c>
      <c r="O778" s="56">
        <f>IF('1'!$H$12="-",L778,IF('1'!$H$12="в кассу предприятия",L778,IF('1'!$H$12="ИП Водакова Т.Ю.",L778*1.075,"-")))</f>
        <v>567</v>
      </c>
      <c r="P778" s="56">
        <v>0</v>
      </c>
      <c r="Q778" s="56">
        <v>0</v>
      </c>
      <c r="R778" s="52"/>
      <c r="S778" s="88" t="str">
        <f>IF('1'!$H$12="-","-      ₽",IF(R778&gt;=M778*20,O778*R778,(IF(R778&gt;=M778*10,O778*R778,IF(R778&gt;=M778*2,O778*R778,N778*R778)))))</f>
        <v>-      ₽</v>
      </c>
      <c r="T778" s="89"/>
      <c r="U778" s="89" t="s">
        <v>364</v>
      </c>
    </row>
    <row r="779" spans="1:21" s="54" customFormat="1">
      <c r="A779" s="69" t="s">
        <v>1018</v>
      </c>
      <c r="B779" s="79" t="s">
        <v>113</v>
      </c>
      <c r="C779" s="80" t="s">
        <v>114</v>
      </c>
      <c r="D779" s="80" t="s">
        <v>115</v>
      </c>
      <c r="E779" s="80">
        <v>6</v>
      </c>
      <c r="F779" s="80">
        <v>11</v>
      </c>
      <c r="G779" s="80" t="s">
        <v>116</v>
      </c>
      <c r="H779" s="81" t="s">
        <v>64</v>
      </c>
      <c r="I779" s="82"/>
      <c r="J779" s="82"/>
      <c r="K779" s="82"/>
      <c r="L779" s="55">
        <v>389</v>
      </c>
      <c r="M779" s="86">
        <v>6</v>
      </c>
      <c r="N779" s="56">
        <f>IF('1'!$H$12="-",L779*1.05,IF('1'!$H$12="в кассу предприятия",L779*1.05,IF('1'!$H$12="ИП Водакова Т.Ю.",L779*1.075*1.05,"-")))</f>
        <v>408.45000000000005</v>
      </c>
      <c r="O779" s="56">
        <f>IF('1'!$H$12="-",L779,IF('1'!$H$12="в кассу предприятия",L779,IF('1'!$H$12="ИП Водакова Т.Ю.",L779*1.075,"-")))</f>
        <v>389</v>
      </c>
      <c r="P779" s="56">
        <f>IF('1'!$H$12="-",L779*0.97,IF('1'!$H$12="в кассу предприятия",L779*0.97,IF('1'!$H$12="ИП Водакова Т.Ю.",L779*1.075*0.97,"-")))</f>
        <v>377.33</v>
      </c>
      <c r="Q779" s="56">
        <v>0</v>
      </c>
      <c r="R779" s="52"/>
      <c r="S779" s="88" t="str">
        <f>IF('1'!$H$12="-","-      ₽",IF(R779&gt;=M779*20,P779*R779,(IF(R779&gt;=M779*10,P779*R779,IF(R779&gt;=M779*2,O779*R779,N779*R779)))))</f>
        <v>-      ₽</v>
      </c>
      <c r="T779" s="89"/>
      <c r="U779" s="89" t="s">
        <v>364</v>
      </c>
    </row>
    <row r="780" spans="1:21" s="54" customFormat="1">
      <c r="A780" s="69" t="s">
        <v>1018</v>
      </c>
      <c r="B780" s="79" t="s">
        <v>117</v>
      </c>
      <c r="C780" s="80" t="s">
        <v>118</v>
      </c>
      <c r="D780" s="80" t="s">
        <v>119</v>
      </c>
      <c r="E780" s="80">
        <v>6</v>
      </c>
      <c r="F780" s="80">
        <v>11</v>
      </c>
      <c r="G780" s="80" t="s">
        <v>120</v>
      </c>
      <c r="H780" s="81" t="s">
        <v>64</v>
      </c>
      <c r="I780" s="82"/>
      <c r="J780" s="82"/>
      <c r="K780" s="82"/>
      <c r="L780" s="55">
        <v>320</v>
      </c>
      <c r="M780" s="86">
        <v>6</v>
      </c>
      <c r="N780" s="56">
        <f>IF('1'!$H$12="-",L780*1.05,IF('1'!$H$12="в кассу предприятия",L780*1.05,IF('1'!$H$12="ИП Водакова Т.Ю.",L780*1.075*1.05,"-")))</f>
        <v>336</v>
      </c>
      <c r="O780" s="56">
        <f>IF('1'!$H$12="-",L780,IF('1'!$H$12="в кассу предприятия",L780,IF('1'!$H$12="ИП Водакова Т.Ю.",L780*1.075,"-")))</f>
        <v>320</v>
      </c>
      <c r="P780" s="56">
        <f>IF('1'!$H$12="-",L780*0.97,IF('1'!$H$12="в кассу предприятия",L780*0.97,IF('1'!$H$12="ИП Водакова Т.Ю.",L780*1.075*0.97,"-")))</f>
        <v>310.39999999999998</v>
      </c>
      <c r="Q780" s="56">
        <v>0</v>
      </c>
      <c r="R780" s="52"/>
      <c r="S780" s="88" t="str">
        <f>IF('1'!$H$12="-","-      ₽",IF(R780&gt;=M780*20,P780*R780,(IF(R780&gt;=M780*10,P780*R780,IF(R780&gt;=M780*2,O780*R780,N780*R780)))))</f>
        <v>-      ₽</v>
      </c>
      <c r="T780" s="89"/>
      <c r="U780" s="89" t="s">
        <v>364</v>
      </c>
    </row>
    <row r="781" spans="1:21" s="54" customFormat="1">
      <c r="A781" s="69" t="s">
        <v>1018</v>
      </c>
      <c r="B781" s="79" t="s">
        <v>121</v>
      </c>
      <c r="C781" s="80" t="s">
        <v>122</v>
      </c>
      <c r="D781" s="80" t="s">
        <v>123</v>
      </c>
      <c r="E781" s="80">
        <v>6</v>
      </c>
      <c r="F781" s="80">
        <v>6</v>
      </c>
      <c r="G781" s="80" t="s">
        <v>124</v>
      </c>
      <c r="H781" s="81" t="s">
        <v>85</v>
      </c>
      <c r="I781" s="82"/>
      <c r="J781" s="82"/>
      <c r="K781" s="82"/>
      <c r="L781" s="55">
        <v>198</v>
      </c>
      <c r="M781" s="86">
        <v>6</v>
      </c>
      <c r="N781" s="56">
        <f>IF('1'!$H$12="-",L781*1.05,IF('1'!$H$12="в кассу предприятия",L781*1.05,IF('1'!$H$12="ИП Водакова Т.Ю.",L781*1.075*1.05,"-")))</f>
        <v>207.9</v>
      </c>
      <c r="O781" s="56">
        <f>IF('1'!$H$12="-",L781,IF('1'!$H$12="в кассу предприятия",L781,IF('1'!$H$12="ИП Водакова Т.Ю.",L781*1.075,"-")))</f>
        <v>198</v>
      </c>
      <c r="P781" s="56">
        <f>IF('1'!$H$12="-",L781*0.97,IF('1'!$H$12="в кассу предприятия",L781*0.97,IF('1'!$H$12="ИП Водакова Т.Ю.",L781*1.075*0.97,"-")))</f>
        <v>192.06</v>
      </c>
      <c r="Q781" s="56">
        <f>IF('1'!$H$12="-",L781*0.95,IF('1'!$H$12="в кассу предприятия",L781*0.95,IF('1'!$H$12="ИП Водакова Т.Ю.",L781*1.075*0.95,"-")))</f>
        <v>188.1</v>
      </c>
      <c r="R781" s="52"/>
      <c r="S781" s="88" t="str">
        <f>IF('1'!$H$12="-","-      ₽",IF(R781&gt;=M781*20,Q781*R781,(IF(R781&gt;=M781*10,P781*R781,IF(R781&gt;=M781*2,O781*R781,N781*R781)))))</f>
        <v>-      ₽</v>
      </c>
      <c r="T781" s="89"/>
      <c r="U781" s="89" t="s">
        <v>2393</v>
      </c>
    </row>
    <row r="782" spans="1:21" s="54" customFormat="1">
      <c r="A782" s="69" t="s">
        <v>1018</v>
      </c>
      <c r="B782" s="79" t="s">
        <v>125</v>
      </c>
      <c r="C782" s="80" t="s">
        <v>122</v>
      </c>
      <c r="D782" s="80" t="s">
        <v>123</v>
      </c>
      <c r="E782" s="80">
        <v>6</v>
      </c>
      <c r="F782" s="80">
        <v>6</v>
      </c>
      <c r="G782" s="80" t="s">
        <v>126</v>
      </c>
      <c r="H782" s="81" t="s">
        <v>85</v>
      </c>
      <c r="I782" s="82"/>
      <c r="J782" s="82"/>
      <c r="K782" s="82"/>
      <c r="L782" s="55">
        <v>198</v>
      </c>
      <c r="M782" s="86">
        <v>6</v>
      </c>
      <c r="N782" s="56">
        <f>IF('1'!$H$12="-",L782*1.05,IF('1'!$H$12="в кассу предприятия",L782*1.05,IF('1'!$H$12="ИП Водакова Т.Ю.",L782*1.075*1.05,"-")))</f>
        <v>207.9</v>
      </c>
      <c r="O782" s="56">
        <f>IF('1'!$H$12="-",L782,IF('1'!$H$12="в кассу предприятия",L782,IF('1'!$H$12="ИП Водакова Т.Ю.",L782*1.075,"-")))</f>
        <v>198</v>
      </c>
      <c r="P782" s="56">
        <f>IF('1'!$H$12="-",L782*0.97,IF('1'!$H$12="в кассу предприятия",L782*0.97,IF('1'!$H$12="ИП Водакова Т.Ю.",L782*1.075*0.97,"-")))</f>
        <v>192.06</v>
      </c>
      <c r="Q782" s="56">
        <f>IF('1'!$H$12="-",L782*0.95,IF('1'!$H$12="в кассу предприятия",L782*0.95,IF('1'!$H$12="ИП Водакова Т.Ю.",L782*1.075*0.95,"-")))</f>
        <v>188.1</v>
      </c>
      <c r="R782" s="52"/>
      <c r="S782" s="88" t="str">
        <f>IF('1'!$H$12="-","-      ₽",IF(R782&gt;=M782*20,Q782*R782,(IF(R782&gt;=M782*10,P782*R782,IF(R782&gt;=M782*2,O782*R782,N782*R782)))))</f>
        <v>-      ₽</v>
      </c>
      <c r="T782" s="89"/>
      <c r="U782" s="89" t="s">
        <v>2393</v>
      </c>
    </row>
    <row r="783" spans="1:21" s="54" customFormat="1">
      <c r="A783" s="69" t="s">
        <v>1018</v>
      </c>
      <c r="B783" s="79" t="s">
        <v>127</v>
      </c>
      <c r="C783" s="80" t="s">
        <v>122</v>
      </c>
      <c r="D783" s="80" t="s">
        <v>123</v>
      </c>
      <c r="E783" s="80">
        <v>6</v>
      </c>
      <c r="F783" s="80">
        <v>6</v>
      </c>
      <c r="G783" s="80" t="s">
        <v>128</v>
      </c>
      <c r="H783" s="81" t="s">
        <v>85</v>
      </c>
      <c r="I783" s="82"/>
      <c r="J783" s="82"/>
      <c r="K783" s="82"/>
      <c r="L783" s="55">
        <v>198</v>
      </c>
      <c r="M783" s="86">
        <v>6</v>
      </c>
      <c r="N783" s="56">
        <f>IF('1'!$H$12="-",L783*1.05,IF('1'!$H$12="в кассу предприятия",L783*1.05,IF('1'!$H$12="ИП Водакова Т.Ю.",L783*1.075*1.05,"-")))</f>
        <v>207.9</v>
      </c>
      <c r="O783" s="56">
        <f>IF('1'!$H$12="-",L783,IF('1'!$H$12="в кассу предприятия",L783,IF('1'!$H$12="ИП Водакова Т.Ю.",L783*1.075,"-")))</f>
        <v>198</v>
      </c>
      <c r="P783" s="56">
        <f>IF('1'!$H$12="-",L783*0.97,IF('1'!$H$12="в кассу предприятия",L783*0.97,IF('1'!$H$12="ИП Водакова Т.Ю.",L783*1.075*0.97,"-")))</f>
        <v>192.06</v>
      </c>
      <c r="Q783" s="56">
        <f>IF('1'!$H$12="-",L783*0.95,IF('1'!$H$12="в кассу предприятия",L783*0.95,IF('1'!$H$12="ИП Водакова Т.Ю.",L783*1.075*0.95,"-")))</f>
        <v>188.1</v>
      </c>
      <c r="R783" s="52"/>
      <c r="S783" s="88" t="str">
        <f>IF('1'!$H$12="-","-      ₽",IF(R783&gt;=M783*20,Q783*R783,(IF(R783&gt;=M783*10,P783*R783,IF(R783&gt;=M783*2,O783*R783,N783*R783)))))</f>
        <v>-      ₽</v>
      </c>
      <c r="T783" s="89"/>
      <c r="U783" s="89" t="s">
        <v>2393</v>
      </c>
    </row>
    <row r="784" spans="1:21" s="54" customFormat="1">
      <c r="A784" s="69" t="s">
        <v>1018</v>
      </c>
      <c r="B784" s="79" t="s">
        <v>129</v>
      </c>
      <c r="C784" s="80" t="s">
        <v>122</v>
      </c>
      <c r="D784" s="80" t="s">
        <v>123</v>
      </c>
      <c r="E784" s="80">
        <v>6</v>
      </c>
      <c r="F784" s="80">
        <v>6</v>
      </c>
      <c r="G784" s="80" t="s">
        <v>130</v>
      </c>
      <c r="H784" s="81" t="s">
        <v>85</v>
      </c>
      <c r="I784" s="82"/>
      <c r="J784" s="82"/>
      <c r="K784" s="82"/>
      <c r="L784" s="55">
        <v>198</v>
      </c>
      <c r="M784" s="86">
        <v>6</v>
      </c>
      <c r="N784" s="56">
        <f>IF('1'!$H$12="-",L784*1.05,IF('1'!$H$12="в кассу предприятия",L784*1.05,IF('1'!$H$12="ИП Водакова Т.Ю.",L784*1.075*1.05,"-")))</f>
        <v>207.9</v>
      </c>
      <c r="O784" s="56">
        <f>IF('1'!$H$12="-",L784,IF('1'!$H$12="в кассу предприятия",L784,IF('1'!$H$12="ИП Водакова Т.Ю.",L784*1.075,"-")))</f>
        <v>198</v>
      </c>
      <c r="P784" s="56">
        <v>0</v>
      </c>
      <c r="Q784" s="56">
        <v>0</v>
      </c>
      <c r="R784" s="52"/>
      <c r="S784" s="88" t="str">
        <f>IF('1'!$H$12="-","-      ₽",IF(R784&gt;=M784*20,P784*R784,(IF(R784&gt;=M784*10,P784*R784,IF(R784&gt;=M784*2,O784*R784,N784*R784)))))</f>
        <v>-      ₽</v>
      </c>
      <c r="T784" s="89"/>
      <c r="U784" s="89" t="s">
        <v>364</v>
      </c>
    </row>
    <row r="785" spans="1:21" s="54" customFormat="1">
      <c r="A785" s="69" t="s">
        <v>1018</v>
      </c>
      <c r="B785" s="79" t="s">
        <v>131</v>
      </c>
      <c r="C785" s="80" t="s">
        <v>122</v>
      </c>
      <c r="D785" s="80" t="s">
        <v>123</v>
      </c>
      <c r="E785" s="80">
        <v>6</v>
      </c>
      <c r="F785" s="80">
        <v>6</v>
      </c>
      <c r="G785" s="80" t="s">
        <v>132</v>
      </c>
      <c r="H785" s="81" t="s">
        <v>85</v>
      </c>
      <c r="I785" s="82"/>
      <c r="J785" s="82"/>
      <c r="K785" s="82"/>
      <c r="L785" s="55">
        <v>198</v>
      </c>
      <c r="M785" s="86">
        <v>6</v>
      </c>
      <c r="N785" s="56">
        <f>IF('1'!$H$12="-",L785*1.05,IF('1'!$H$12="в кассу предприятия",L785*1.05,IF('1'!$H$12="ИП Водакова Т.Ю.",L785*1.075*1.05,"-")))</f>
        <v>207.9</v>
      </c>
      <c r="O785" s="56">
        <f>IF('1'!$H$12="-",L785,IF('1'!$H$12="в кассу предприятия",L785,IF('1'!$H$12="ИП Водакова Т.Ю.",L785*1.075,"-")))</f>
        <v>198</v>
      </c>
      <c r="P785" s="56">
        <f>IF('1'!$H$12="-",L785*0.97,IF('1'!$H$12="в кассу предприятия",L785*0.97,IF('1'!$H$12="ИП Водакова Т.Ю.",L785*1.075*0.97,"-")))</f>
        <v>192.06</v>
      </c>
      <c r="Q785" s="56">
        <v>0</v>
      </c>
      <c r="R785" s="52"/>
      <c r="S785" s="88" t="str">
        <f>IF('1'!$H$12="-","-      ₽",IF(R785&gt;=M785*20,P785*R785,(IF(R785&gt;=M785*10,P785*R785,IF(R785&gt;=M785*2,O785*R785,N785*R785)))))</f>
        <v>-      ₽</v>
      </c>
      <c r="T785" s="89"/>
      <c r="U785" s="89" t="s">
        <v>2392</v>
      </c>
    </row>
    <row r="786" spans="1:21" s="54" customFormat="1">
      <c r="A786" s="69" t="s">
        <v>1018</v>
      </c>
      <c r="B786" s="79" t="s">
        <v>133</v>
      </c>
      <c r="C786" s="80" t="s">
        <v>122</v>
      </c>
      <c r="D786" s="80" t="s">
        <v>123</v>
      </c>
      <c r="E786" s="80">
        <v>6</v>
      </c>
      <c r="F786" s="80">
        <v>6</v>
      </c>
      <c r="G786" s="80" t="s">
        <v>134</v>
      </c>
      <c r="H786" s="81" t="s">
        <v>85</v>
      </c>
      <c r="I786" s="82"/>
      <c r="J786" s="82"/>
      <c r="K786" s="82"/>
      <c r="L786" s="55">
        <v>198</v>
      </c>
      <c r="M786" s="86">
        <v>6</v>
      </c>
      <c r="N786" s="56">
        <f>IF('1'!$H$12="-",L786*1.05,IF('1'!$H$12="в кассу предприятия",L786*1.05,IF('1'!$H$12="ИП Водакова Т.Ю.",L786*1.075*1.05,"-")))</f>
        <v>207.9</v>
      </c>
      <c r="O786" s="56">
        <f>IF('1'!$H$12="-",L786,IF('1'!$H$12="в кассу предприятия",L786,IF('1'!$H$12="ИП Водакова Т.Ю.",L786*1.075,"-")))</f>
        <v>198</v>
      </c>
      <c r="P786" s="56">
        <f>IF('1'!$H$12="-",L786*0.97,IF('1'!$H$12="в кассу предприятия",L786*0.97,IF('1'!$H$12="ИП Водакова Т.Ю.",L786*1.075*0.97,"-")))</f>
        <v>192.06</v>
      </c>
      <c r="Q786" s="56">
        <f>IF('1'!$H$12="-",L786*0.95,IF('1'!$H$12="в кассу предприятия",L786*0.95,IF('1'!$H$12="ИП Водакова Т.Ю.",L786*1.075*0.95,"-")))</f>
        <v>188.1</v>
      </c>
      <c r="R786" s="52"/>
      <c r="S786" s="88" t="str">
        <f>IF('1'!$H$12="-","-      ₽",IF(R786&gt;=M786*20,Q786*R786,(IF(R786&gt;=M786*10,P786*R786,IF(R786&gt;=M786*2,O786*R786,N786*R786)))))</f>
        <v>-      ₽</v>
      </c>
      <c r="T786" s="89"/>
      <c r="U786" s="89" t="s">
        <v>2393</v>
      </c>
    </row>
    <row r="787" spans="1:21" s="54" customFormat="1">
      <c r="A787" s="69" t="s">
        <v>1018</v>
      </c>
      <c r="B787" s="79" t="s">
        <v>135</v>
      </c>
      <c r="C787" s="80" t="s">
        <v>122</v>
      </c>
      <c r="D787" s="80" t="s">
        <v>123</v>
      </c>
      <c r="E787" s="80">
        <v>6</v>
      </c>
      <c r="F787" s="80">
        <v>6</v>
      </c>
      <c r="G787" s="80" t="s">
        <v>136</v>
      </c>
      <c r="H787" s="81" t="s">
        <v>85</v>
      </c>
      <c r="I787" s="82"/>
      <c r="J787" s="82"/>
      <c r="K787" s="82"/>
      <c r="L787" s="55">
        <v>198</v>
      </c>
      <c r="M787" s="86">
        <v>6</v>
      </c>
      <c r="N787" s="56">
        <f>IF('1'!$H$12="-",L787*1.05,IF('1'!$H$12="в кассу предприятия",L787*1.05,IF('1'!$H$12="ИП Водакова Т.Ю.",L787*1.075*1.05,"-")))</f>
        <v>207.9</v>
      </c>
      <c r="O787" s="56">
        <f>IF('1'!$H$12="-",L787,IF('1'!$H$12="в кассу предприятия",L787,IF('1'!$H$12="ИП Водакова Т.Ю.",L787*1.075,"-")))</f>
        <v>198</v>
      </c>
      <c r="P787" s="56">
        <f>IF('1'!$H$12="-",L787*0.97,IF('1'!$H$12="в кассу предприятия",L787*0.97,IF('1'!$H$12="ИП Водакова Т.Ю.",L787*1.075*0.97,"-")))</f>
        <v>192.06</v>
      </c>
      <c r="Q787" s="56">
        <f>IF('1'!$H$12="-",L787*0.95,IF('1'!$H$12="в кассу предприятия",L787*0.95,IF('1'!$H$12="ИП Водакова Т.Ю.",L787*1.075*0.95,"-")))</f>
        <v>188.1</v>
      </c>
      <c r="R787" s="52"/>
      <c r="S787" s="88" t="str">
        <f>IF('1'!$H$12="-","-      ₽",IF(R787&gt;=M787*20,Q787*R787,(IF(R787&gt;=M787*10,P787*R787,IF(R787&gt;=M787*2,O787*R787,N787*R787)))))</f>
        <v>-      ₽</v>
      </c>
      <c r="T787" s="89"/>
      <c r="U787" s="89" t="s">
        <v>2393</v>
      </c>
    </row>
    <row r="788" spans="1:21" s="54" customFormat="1">
      <c r="A788" s="69" t="s">
        <v>1018</v>
      </c>
      <c r="B788" s="79" t="s">
        <v>1828</v>
      </c>
      <c r="C788" s="80" t="s">
        <v>122</v>
      </c>
      <c r="D788" s="80" t="s">
        <v>123</v>
      </c>
      <c r="E788" s="80">
        <v>6</v>
      </c>
      <c r="F788" s="80">
        <v>6</v>
      </c>
      <c r="G788" s="80" t="s">
        <v>2315</v>
      </c>
      <c r="H788" s="81" t="s">
        <v>85</v>
      </c>
      <c r="I788" s="82"/>
      <c r="J788" s="82"/>
      <c r="K788" s="82"/>
      <c r="L788" s="55">
        <v>198</v>
      </c>
      <c r="M788" s="86">
        <v>6</v>
      </c>
      <c r="N788" s="56">
        <f>IF('1'!$H$12="-",L788*1.05,IF('1'!$H$12="в кассу предприятия",L788*1.05,IF('1'!$H$12="ИП Водакова Т.Ю.",L788*1.075*1.05,"-")))</f>
        <v>207.9</v>
      </c>
      <c r="O788" s="56">
        <f>IF('1'!$H$12="-",L788,IF('1'!$H$12="в кассу предприятия",L788,IF('1'!$H$12="ИП Водакова Т.Ю.",L788*1.075,"-")))</f>
        <v>198</v>
      </c>
      <c r="P788" s="56">
        <v>0</v>
      </c>
      <c r="Q788" s="56">
        <v>0</v>
      </c>
      <c r="R788" s="52"/>
      <c r="S788" s="88" t="str">
        <f>IF('1'!$H$12="-","-      ₽",IF(R788&gt;=M788*20,O788*R788,(IF(R788&gt;=M788*10,O788*R788,IF(R788&gt;=M788*2,O788*R788,N788*R788)))))</f>
        <v>-      ₽</v>
      </c>
      <c r="T788" s="89"/>
      <c r="U788" s="89" t="s">
        <v>364</v>
      </c>
    </row>
    <row r="789" spans="1:21" s="54" customFormat="1">
      <c r="A789" s="69" t="s">
        <v>1018</v>
      </c>
      <c r="B789" s="79" t="s">
        <v>137</v>
      </c>
      <c r="C789" s="80" t="s">
        <v>122</v>
      </c>
      <c r="D789" s="80" t="s">
        <v>123</v>
      </c>
      <c r="E789" s="80">
        <v>6</v>
      </c>
      <c r="F789" s="80">
        <v>6</v>
      </c>
      <c r="G789" s="80" t="s">
        <v>138</v>
      </c>
      <c r="H789" s="81" t="s">
        <v>85</v>
      </c>
      <c r="I789" s="82"/>
      <c r="J789" s="82"/>
      <c r="K789" s="82"/>
      <c r="L789" s="55">
        <v>198</v>
      </c>
      <c r="M789" s="86">
        <v>6</v>
      </c>
      <c r="N789" s="56">
        <f>IF('1'!$H$12="-",L789*1.05,IF('1'!$H$12="в кассу предприятия",L789*1.05,IF('1'!$H$12="ИП Водакова Т.Ю.",L789*1.075*1.05,"-")))</f>
        <v>207.9</v>
      </c>
      <c r="O789" s="56">
        <f>IF('1'!$H$12="-",L789,IF('1'!$H$12="в кассу предприятия",L789,IF('1'!$H$12="ИП Водакова Т.Ю.",L789*1.075,"-")))</f>
        <v>198</v>
      </c>
      <c r="P789" s="56">
        <v>0</v>
      </c>
      <c r="Q789" s="56">
        <v>0</v>
      </c>
      <c r="R789" s="52"/>
      <c r="S789" s="88" t="str">
        <f>IF('1'!$H$12="-","-      ₽",IF(R789&gt;=M789*20,Q789*R789,(IF(R789&gt;=M789*10,P789*R789,IF(R789&gt;=M789*2,O789*R789,N789*R789)))))</f>
        <v>-      ₽</v>
      </c>
      <c r="T789" s="89"/>
      <c r="U789" s="89" t="s">
        <v>364</v>
      </c>
    </row>
    <row r="790" spans="1:21" s="54" customFormat="1">
      <c r="A790" s="69" t="s">
        <v>1018</v>
      </c>
      <c r="B790" s="79" t="s">
        <v>139</v>
      </c>
      <c r="C790" s="80" t="s">
        <v>140</v>
      </c>
      <c r="D790" s="80" t="s">
        <v>123</v>
      </c>
      <c r="E790" s="80">
        <v>6</v>
      </c>
      <c r="F790" s="80">
        <v>11</v>
      </c>
      <c r="G790" s="80" t="s">
        <v>141</v>
      </c>
      <c r="H790" s="81" t="s">
        <v>64</v>
      </c>
      <c r="I790" s="82"/>
      <c r="J790" s="82"/>
      <c r="K790" s="82"/>
      <c r="L790" s="55">
        <v>262</v>
      </c>
      <c r="M790" s="86">
        <v>6</v>
      </c>
      <c r="N790" s="56">
        <f>IF('1'!$H$12="-",L790*1.05,IF('1'!$H$12="в кассу предприятия",L790*1.05,IF('1'!$H$12="ИП Водакова Т.Ю.",L790*1.075*1.05,"-")))</f>
        <v>275.10000000000002</v>
      </c>
      <c r="O790" s="56">
        <f>IF('1'!$H$12="-",L790,IF('1'!$H$12="в кассу предприятия",L790,IF('1'!$H$12="ИП Водакова Т.Ю.",L790*1.075,"-")))</f>
        <v>262</v>
      </c>
      <c r="P790" s="56">
        <f>IF('1'!$H$12="-",L790*0.97,IF('1'!$H$12="в кассу предприятия",L790*0.97,IF('1'!$H$12="ИП Водакова Т.Ю.",L790*1.075*0.97,"-")))</f>
        <v>254.14</v>
      </c>
      <c r="Q790" s="56">
        <v>0</v>
      </c>
      <c r="R790" s="52"/>
      <c r="S790" s="88" t="str">
        <f>IF('1'!$H$12="-","-      ₽",IF(R790&gt;=M790*20,P790*R790,(IF(R790&gt;=M790*10,P790*R790,IF(R790&gt;=M790*2,O790*R790,N790*R790)))))</f>
        <v>-      ₽</v>
      </c>
      <c r="T790" s="89"/>
      <c r="U790" s="89" t="s">
        <v>364</v>
      </c>
    </row>
    <row r="791" spans="1:21" s="54" customFormat="1">
      <c r="A791" s="69" t="s">
        <v>1018</v>
      </c>
      <c r="B791" s="79" t="s">
        <v>142</v>
      </c>
      <c r="C791" s="80" t="s">
        <v>122</v>
      </c>
      <c r="D791" s="80" t="s">
        <v>123</v>
      </c>
      <c r="E791" s="80">
        <v>6</v>
      </c>
      <c r="F791" s="80">
        <v>6</v>
      </c>
      <c r="G791" s="80" t="s">
        <v>143</v>
      </c>
      <c r="H791" s="81" t="s">
        <v>85</v>
      </c>
      <c r="I791" s="82"/>
      <c r="J791" s="82"/>
      <c r="K791" s="82"/>
      <c r="L791" s="55">
        <v>198</v>
      </c>
      <c r="M791" s="86">
        <v>6</v>
      </c>
      <c r="N791" s="56">
        <f>IF('1'!$H$12="-",L791*1.05,IF('1'!$H$12="в кассу предприятия",L791*1.05,IF('1'!$H$12="ИП Водакова Т.Ю.",L791*1.075*1.05,"-")))</f>
        <v>207.9</v>
      </c>
      <c r="O791" s="56">
        <f>IF('1'!$H$12="-",L791,IF('1'!$H$12="в кассу предприятия",L791,IF('1'!$H$12="ИП Водакова Т.Ю.",L791*1.075,"-")))</f>
        <v>198</v>
      </c>
      <c r="P791" s="56">
        <f>IF('1'!$H$12="-",L791*0.97,IF('1'!$H$12="в кассу предприятия",L791*0.97,IF('1'!$H$12="ИП Водакова Т.Ю.",L791*1.075*0.97,"-")))</f>
        <v>192.06</v>
      </c>
      <c r="Q791" s="56">
        <f>IF('1'!$H$12="-",L791*0.95,IF('1'!$H$12="в кассу предприятия",L791*0.95,IF('1'!$H$12="ИП Водакова Т.Ю.",L791*1.075*0.95,"-")))</f>
        <v>188.1</v>
      </c>
      <c r="R791" s="52"/>
      <c r="S791" s="88" t="str">
        <f>IF('1'!$H$12="-","-      ₽",IF(R791&gt;=M791*20,Q791*R791,(IF(R791&gt;=M791*10,P791*R791,IF(R791&gt;=M791*2,O791*R791,N791*R791)))))</f>
        <v>-      ₽</v>
      </c>
      <c r="T791" s="89"/>
      <c r="U791" s="89" t="s">
        <v>364</v>
      </c>
    </row>
    <row r="792" spans="1:21" s="54" customFormat="1">
      <c r="A792" s="69" t="s">
        <v>1018</v>
      </c>
      <c r="B792" s="79" t="s">
        <v>144</v>
      </c>
      <c r="C792" s="80" t="s">
        <v>122</v>
      </c>
      <c r="D792" s="80" t="s">
        <v>123</v>
      </c>
      <c r="E792" s="80">
        <v>6</v>
      </c>
      <c r="F792" s="80">
        <v>6</v>
      </c>
      <c r="G792" s="80"/>
      <c r="H792" s="81" t="s">
        <v>85</v>
      </c>
      <c r="I792" s="82"/>
      <c r="J792" s="82"/>
      <c r="K792" s="82"/>
      <c r="L792" s="55">
        <v>198</v>
      </c>
      <c r="M792" s="86">
        <v>6</v>
      </c>
      <c r="N792" s="56">
        <f>IF('1'!$H$12="-",L792*1.05,IF('1'!$H$12="в кассу предприятия",L792*1.05,IF('1'!$H$12="ИП Водакова Т.Ю.",L792*1.075*1.05,"-")))</f>
        <v>207.9</v>
      </c>
      <c r="O792" s="56">
        <f>IF('1'!$H$12="-",L792,IF('1'!$H$12="в кассу предприятия",L792,IF('1'!$H$12="ИП Водакова Т.Ю.",L792*1.075,"-")))</f>
        <v>198</v>
      </c>
      <c r="P792" s="56">
        <v>0</v>
      </c>
      <c r="Q792" s="56">
        <v>0</v>
      </c>
      <c r="R792" s="52"/>
      <c r="S792" s="88" t="str">
        <f>IF('1'!$H$12="-","-      ₽",IF(R792&gt;=M792*20,P792*R792,(IF(R792&gt;=M792*10,P792*R792,IF(R792&gt;=M792*2,O792*R792,N792*R792)))))</f>
        <v>-      ₽</v>
      </c>
      <c r="T792" s="89"/>
      <c r="U792" s="89" t="s">
        <v>364</v>
      </c>
    </row>
    <row r="793" spans="1:21" s="54" customFormat="1">
      <c r="A793" s="69" t="s">
        <v>1018</v>
      </c>
      <c r="B793" s="79" t="s">
        <v>145</v>
      </c>
      <c r="C793" s="80" t="s">
        <v>146</v>
      </c>
      <c r="D793" s="80" t="s">
        <v>147</v>
      </c>
      <c r="E793" s="80">
        <v>6</v>
      </c>
      <c r="F793" s="80">
        <v>11</v>
      </c>
      <c r="G793" s="80" t="s">
        <v>148</v>
      </c>
      <c r="H793" s="81" t="s">
        <v>64</v>
      </c>
      <c r="I793" s="82"/>
      <c r="J793" s="82"/>
      <c r="K793" s="82"/>
      <c r="L793" s="55">
        <v>274</v>
      </c>
      <c r="M793" s="86">
        <v>6</v>
      </c>
      <c r="N793" s="56">
        <f>IF('1'!$H$12="-",L793*1.05,IF('1'!$H$12="в кассу предприятия",L793*1.05,IF('1'!$H$12="ИП Водакова Т.Ю.",L793*1.075*1.05,"-")))</f>
        <v>287.7</v>
      </c>
      <c r="O793" s="56">
        <f>IF('1'!$H$12="-",L793,IF('1'!$H$12="в кассу предприятия",L793,IF('1'!$H$12="ИП Водакова Т.Ю.",L793*1.075,"-")))</f>
        <v>274</v>
      </c>
      <c r="P793" s="56">
        <v>0</v>
      </c>
      <c r="Q793" s="56">
        <v>0</v>
      </c>
      <c r="R793" s="52"/>
      <c r="S793" s="88" t="str">
        <f>IF('1'!$H$12="-","-      ₽",IF(R793&gt;=M793*20,P793*R793,(IF(R793&gt;=M793*10,P793*R793,IF(R793&gt;=M793*2,O793*R793,N793*R793)))))</f>
        <v>-      ₽</v>
      </c>
      <c r="T793" s="89"/>
      <c r="U793" s="89" t="s">
        <v>364</v>
      </c>
    </row>
    <row r="794" spans="1:21" s="54" customFormat="1">
      <c r="A794" s="69" t="s">
        <v>1018</v>
      </c>
      <c r="B794" s="79" t="s">
        <v>149</v>
      </c>
      <c r="C794" s="80" t="s">
        <v>146</v>
      </c>
      <c r="D794" s="80" t="s">
        <v>147</v>
      </c>
      <c r="E794" s="80">
        <v>6</v>
      </c>
      <c r="F794" s="80">
        <v>11</v>
      </c>
      <c r="G794" s="80" t="s">
        <v>150</v>
      </c>
      <c r="H794" s="81" t="s">
        <v>64</v>
      </c>
      <c r="I794" s="82"/>
      <c r="J794" s="82"/>
      <c r="K794" s="82"/>
      <c r="L794" s="55">
        <v>274</v>
      </c>
      <c r="M794" s="86">
        <v>6</v>
      </c>
      <c r="N794" s="56">
        <f>IF('1'!$H$12="-",L794*1.05,IF('1'!$H$12="в кассу предприятия",L794*1.05,IF('1'!$H$12="ИП Водакова Т.Ю.",L794*1.075*1.05,"-")))</f>
        <v>287.7</v>
      </c>
      <c r="O794" s="56">
        <f>IF('1'!$H$12="-",L794,IF('1'!$H$12="в кассу предприятия",L794,IF('1'!$H$12="ИП Водакова Т.Ю.",L794*1.075,"-")))</f>
        <v>274</v>
      </c>
      <c r="P794" s="56">
        <f>IF('1'!$H$12="-",L794*0.97,IF('1'!$H$12="в кассу предприятия",L794*0.97,IF('1'!$H$12="ИП Водакова Т.Ю.",L794*1.075*0.97,"-")))</f>
        <v>265.77999999999997</v>
      </c>
      <c r="Q794" s="56">
        <v>0</v>
      </c>
      <c r="R794" s="52"/>
      <c r="S794" s="88" t="str">
        <f>IF('1'!$H$12="-","-      ₽",IF(R794&gt;=M794*20,P794*R794,(IF(R794&gt;=M794*10,P794*R794,IF(R794&gt;=M794*2,O794*R794,N794*R794)))))</f>
        <v>-      ₽</v>
      </c>
      <c r="T794" s="89"/>
      <c r="U794" s="89" t="s">
        <v>364</v>
      </c>
    </row>
    <row r="795" spans="1:21" s="54" customFormat="1">
      <c r="A795" s="69" t="s">
        <v>1018</v>
      </c>
      <c r="B795" s="79" t="s">
        <v>1259</v>
      </c>
      <c r="C795" s="80" t="s">
        <v>146</v>
      </c>
      <c r="D795" s="80" t="s">
        <v>147</v>
      </c>
      <c r="E795" s="80">
        <v>6</v>
      </c>
      <c r="F795" s="80">
        <v>11</v>
      </c>
      <c r="G795" s="80" t="s">
        <v>136</v>
      </c>
      <c r="H795" s="81" t="s">
        <v>64</v>
      </c>
      <c r="I795" s="82"/>
      <c r="J795" s="82"/>
      <c r="K795" s="82"/>
      <c r="L795" s="55">
        <v>274</v>
      </c>
      <c r="M795" s="86">
        <v>6</v>
      </c>
      <c r="N795" s="56">
        <f>IF('1'!$H$12="-",L795*1.05,IF('1'!$H$12="в кассу предприятия",L795*1.05,IF('1'!$H$12="ИП Водакова Т.Ю.",L795*1.075*1.05,"-")))</f>
        <v>287.7</v>
      </c>
      <c r="O795" s="56">
        <f>IF('1'!$H$12="-",L795,IF('1'!$H$12="в кассу предприятия",L795,IF('1'!$H$12="ИП Водакова Т.Ю.",L795*1.075,"-")))</f>
        <v>274</v>
      </c>
      <c r="P795" s="56">
        <v>0</v>
      </c>
      <c r="Q795" s="56">
        <v>0</v>
      </c>
      <c r="R795" s="52"/>
      <c r="S795" s="88" t="str">
        <f>IF('1'!$H$12="-","-      ₽",IF(R795&gt;=M795*20,P795*R795,(IF(R795&gt;=M795*10,P795*R795,IF(R795&gt;=M795*2,O795*R795,N795*R795)))))</f>
        <v>-      ₽</v>
      </c>
      <c r="T795" s="89"/>
      <c r="U795" s="89" t="s">
        <v>364</v>
      </c>
    </row>
    <row r="796" spans="1:21" s="54" customFormat="1">
      <c r="A796" s="69" t="s">
        <v>1018</v>
      </c>
      <c r="B796" s="79" t="s">
        <v>151</v>
      </c>
      <c r="C796" s="80" t="s">
        <v>146</v>
      </c>
      <c r="D796" s="80" t="s">
        <v>147</v>
      </c>
      <c r="E796" s="80">
        <v>6</v>
      </c>
      <c r="F796" s="80">
        <v>11</v>
      </c>
      <c r="G796" s="80" t="s">
        <v>152</v>
      </c>
      <c r="H796" s="81" t="s">
        <v>64</v>
      </c>
      <c r="I796" s="82"/>
      <c r="J796" s="82"/>
      <c r="K796" s="82"/>
      <c r="L796" s="55">
        <v>262</v>
      </c>
      <c r="M796" s="86">
        <v>6</v>
      </c>
      <c r="N796" s="56">
        <f>IF('1'!$H$12="-",L796*1.05,IF('1'!$H$12="в кассу предприятия",L796*1.05,IF('1'!$H$12="ИП Водакова Т.Ю.",L796*1.075*1.05,"-")))</f>
        <v>275.10000000000002</v>
      </c>
      <c r="O796" s="56">
        <f>IF('1'!$H$12="-",L796,IF('1'!$H$12="в кассу предприятия",L796,IF('1'!$H$12="ИП Водакова Т.Ю.",L796*1.075,"-")))</f>
        <v>262</v>
      </c>
      <c r="P796" s="56">
        <f>IF('1'!$H$12="-",L796*0.97,IF('1'!$H$12="в кассу предприятия",L796*0.97,IF('1'!$H$12="ИП Водакова Т.Ю.",L796*1.075*0.97,"-")))</f>
        <v>254.14</v>
      </c>
      <c r="Q796" s="56">
        <v>0</v>
      </c>
      <c r="R796" s="52"/>
      <c r="S796" s="88" t="str">
        <f>IF('1'!$H$12="-","-      ₽",IF(R796&gt;=M796*20,P796*R796,(IF(R796&gt;=M796*10,P796*R796,IF(R796&gt;=M796*2,O796*R796,N796*R796)))))</f>
        <v>-      ₽</v>
      </c>
      <c r="T796" s="89"/>
      <c r="U796" s="89" t="s">
        <v>364</v>
      </c>
    </row>
    <row r="797" spans="1:21" s="54" customFormat="1">
      <c r="A797" s="69" t="s">
        <v>1018</v>
      </c>
      <c r="B797" s="79" t="s">
        <v>153</v>
      </c>
      <c r="C797" s="80" t="s">
        <v>146</v>
      </c>
      <c r="D797" s="80" t="s">
        <v>147</v>
      </c>
      <c r="E797" s="80">
        <v>6</v>
      </c>
      <c r="F797" s="80">
        <v>11</v>
      </c>
      <c r="G797" s="80" t="s">
        <v>154</v>
      </c>
      <c r="H797" s="81" t="s">
        <v>64</v>
      </c>
      <c r="I797" s="82" t="s">
        <v>155</v>
      </c>
      <c r="J797" s="82"/>
      <c r="K797" s="82"/>
      <c r="L797" s="55">
        <v>262</v>
      </c>
      <c r="M797" s="86">
        <v>6</v>
      </c>
      <c r="N797" s="56">
        <f>IF('1'!$H$12="-",L797*1.05,IF('1'!$H$12="в кассу предприятия",L797*1.05,IF('1'!$H$12="ИП Водакова Т.Ю.",L797*1.075*1.05,"-")))</f>
        <v>275.10000000000002</v>
      </c>
      <c r="O797" s="56">
        <f>IF('1'!$H$12="-",L797,IF('1'!$H$12="в кассу предприятия",L797,IF('1'!$H$12="ИП Водакова Т.Ю.",L797*1.075,"-")))</f>
        <v>262</v>
      </c>
      <c r="P797" s="56">
        <f>IF('1'!$H$12="-",L797*0.97,IF('1'!$H$12="в кассу предприятия",L797*0.97,IF('1'!$H$12="ИП Водакова Т.Ю.",L797*1.075*0.97,"-")))</f>
        <v>254.14</v>
      </c>
      <c r="Q797" s="56">
        <v>0</v>
      </c>
      <c r="R797" s="52"/>
      <c r="S797" s="88" t="str">
        <f>IF('1'!$H$12="-","-      ₽",IF(R797&gt;=M797*20,P797*R797,(IF(R797&gt;=M797*10,P797*R797,IF(R797&gt;=M797*2,O797*R797,N797*R797)))))</f>
        <v>-      ₽</v>
      </c>
      <c r="T797" s="89"/>
      <c r="U797" s="89" t="s">
        <v>364</v>
      </c>
    </row>
    <row r="798" spans="1:21" s="54" customFormat="1">
      <c r="A798" s="69" t="s">
        <v>1018</v>
      </c>
      <c r="B798" s="79" t="s">
        <v>156</v>
      </c>
      <c r="C798" s="80" t="s">
        <v>146</v>
      </c>
      <c r="D798" s="80" t="s">
        <v>147</v>
      </c>
      <c r="E798" s="80">
        <v>6</v>
      </c>
      <c r="F798" s="80">
        <v>11</v>
      </c>
      <c r="G798" s="80" t="s">
        <v>157</v>
      </c>
      <c r="H798" s="81" t="s">
        <v>64</v>
      </c>
      <c r="I798" s="82"/>
      <c r="J798" s="82"/>
      <c r="K798" s="82"/>
      <c r="L798" s="55">
        <v>262</v>
      </c>
      <c r="M798" s="86">
        <v>6</v>
      </c>
      <c r="N798" s="56">
        <f>IF('1'!$H$12="-",L798*1.05,IF('1'!$H$12="в кассу предприятия",L798*1.05,IF('1'!$H$12="ИП Водакова Т.Ю.",L798*1.075*1.05,"-")))</f>
        <v>275.10000000000002</v>
      </c>
      <c r="O798" s="56">
        <f>IF('1'!$H$12="-",L798,IF('1'!$H$12="в кассу предприятия",L798,IF('1'!$H$12="ИП Водакова Т.Ю.",L798*1.075,"-")))</f>
        <v>262</v>
      </c>
      <c r="P798" s="56">
        <f>IF('1'!$H$12="-",L798*0.97,IF('1'!$H$12="в кассу предприятия",L798*0.97,IF('1'!$H$12="ИП Водакова Т.Ю.",L798*1.075*0.97,"-")))</f>
        <v>254.14</v>
      </c>
      <c r="Q798" s="56">
        <v>0</v>
      </c>
      <c r="R798" s="52"/>
      <c r="S798" s="88" t="str">
        <f>IF('1'!$H$12="-","-      ₽",IF(R798&gt;=M798*20,P798*R798,(IF(R798&gt;=M798*10,P798*R798,IF(R798&gt;=M798*2,O798*R798,N798*R798)))))</f>
        <v>-      ₽</v>
      </c>
      <c r="T798" s="89"/>
      <c r="U798" s="89" t="s">
        <v>364</v>
      </c>
    </row>
    <row r="799" spans="1:21" s="54" customFormat="1">
      <c r="A799" s="69" t="s">
        <v>1018</v>
      </c>
      <c r="B799" s="79" t="s">
        <v>158</v>
      </c>
      <c r="C799" s="80" t="s">
        <v>146</v>
      </c>
      <c r="D799" s="80" t="s">
        <v>147</v>
      </c>
      <c r="E799" s="80">
        <v>6</v>
      </c>
      <c r="F799" s="80">
        <v>11</v>
      </c>
      <c r="G799" s="80" t="s">
        <v>159</v>
      </c>
      <c r="H799" s="81" t="s">
        <v>64</v>
      </c>
      <c r="I799" s="82"/>
      <c r="J799" s="82"/>
      <c r="K799" s="82"/>
      <c r="L799" s="55">
        <v>262</v>
      </c>
      <c r="M799" s="86">
        <v>6</v>
      </c>
      <c r="N799" s="56">
        <f>IF('1'!$H$12="-",L799*1.05,IF('1'!$H$12="в кассу предприятия",L799*1.05,IF('1'!$H$12="ИП Водакова Т.Ю.",L799*1.075*1.05,"-")))</f>
        <v>275.10000000000002</v>
      </c>
      <c r="O799" s="56">
        <f>IF('1'!$H$12="-",L799,IF('1'!$H$12="в кассу предприятия",L799,IF('1'!$H$12="ИП Водакова Т.Ю.",L799*1.075,"-")))</f>
        <v>262</v>
      </c>
      <c r="P799" s="56">
        <f>IF('1'!$H$12="-",L799*0.97,IF('1'!$H$12="в кассу предприятия",L799*0.97,IF('1'!$H$12="ИП Водакова Т.Ю.",L799*1.075*0.97,"-")))</f>
        <v>254.14</v>
      </c>
      <c r="Q799" s="56">
        <v>0</v>
      </c>
      <c r="R799" s="52"/>
      <c r="S799" s="88" t="str">
        <f>IF('1'!$H$12="-","-      ₽",IF(R799&gt;=M799*20,P799*R799,(IF(R799&gt;=M799*10,P799*R799,IF(R799&gt;=M799*2,O799*R799,N799*R799)))))</f>
        <v>-      ₽</v>
      </c>
      <c r="T799" s="89"/>
      <c r="U799" s="89" t="s">
        <v>364</v>
      </c>
    </row>
    <row r="800" spans="1:21" s="54" customFormat="1">
      <c r="A800" s="2"/>
      <c r="B800" s="79" t="s">
        <v>160</v>
      </c>
      <c r="C800" s="80" t="s">
        <v>161</v>
      </c>
      <c r="D800" s="80" t="s">
        <v>162</v>
      </c>
      <c r="E800" s="80">
        <v>6</v>
      </c>
      <c r="F800" s="80">
        <v>1</v>
      </c>
      <c r="G800" s="80" t="s">
        <v>163</v>
      </c>
      <c r="H800" s="81" t="s">
        <v>75</v>
      </c>
      <c r="I800" s="82"/>
      <c r="J800" s="82"/>
      <c r="K800" s="82"/>
      <c r="L800" s="55">
        <v>64</v>
      </c>
      <c r="M800" s="86">
        <v>24</v>
      </c>
      <c r="N800" s="56">
        <f>IF('1'!$H$12="-",L800*1.05,IF('1'!$H$12="в кассу предприятия",L800*1.05,IF('1'!$H$12="ИП Водакова Т.Ю.",L800*1.075*1.05,"-")))</f>
        <v>67.2</v>
      </c>
      <c r="O800" s="56">
        <f>IF('1'!$H$12="-",L800,IF('1'!$H$12="в кассу предприятия",L800,IF('1'!$H$12="ИП Водакова Т.Ю.",L800*1.075,"-")))</f>
        <v>64</v>
      </c>
      <c r="P800" s="56">
        <f>IF('1'!$H$12="-",L800*0.97,IF('1'!$H$12="в кассу предприятия",L800*0.97,IF('1'!$H$12="ИП Водакова Т.Ю.",L800*1.075*0.97,"-")))</f>
        <v>62.08</v>
      </c>
      <c r="Q800" s="56">
        <v>0</v>
      </c>
      <c r="R800" s="52"/>
      <c r="S800" s="88" t="str">
        <f>IF('1'!$H$12="-","-      ₽",IF(R800&gt;=M800*20,P800*R800,(IF(R800&gt;=M800*10,P800*R800,IF(R800&gt;=M800*2,O800*R800,N800*R800)))))</f>
        <v>-      ₽</v>
      </c>
      <c r="T800" s="89"/>
      <c r="U800" s="89" t="s">
        <v>2392</v>
      </c>
    </row>
    <row r="801" spans="1:21" s="54" customFormat="1">
      <c r="A801" s="2"/>
      <c r="B801" s="79" t="s">
        <v>1829</v>
      </c>
      <c r="C801" s="80" t="s">
        <v>161</v>
      </c>
      <c r="D801" s="80" t="s">
        <v>162</v>
      </c>
      <c r="E801" s="80">
        <v>6</v>
      </c>
      <c r="F801" s="80">
        <v>1</v>
      </c>
      <c r="G801" s="80" t="s">
        <v>2316</v>
      </c>
      <c r="H801" s="81" t="s">
        <v>75</v>
      </c>
      <c r="I801" s="82"/>
      <c r="J801" s="82"/>
      <c r="K801" s="82"/>
      <c r="L801" s="55">
        <v>73</v>
      </c>
      <c r="M801" s="86">
        <v>24</v>
      </c>
      <c r="N801" s="56">
        <f>IF('1'!$H$12="-",L801*1.05,IF('1'!$H$12="в кассу предприятия",L801*1.05,IF('1'!$H$12="ИП Водакова Т.Ю.",L801*1.075*1.05,"-")))</f>
        <v>76.650000000000006</v>
      </c>
      <c r="O801" s="56">
        <f>IF('1'!$H$12="-",L801,IF('1'!$H$12="в кассу предприятия",L801,IF('1'!$H$12="ИП Водакова Т.Ю.",L801*1.075,"-")))</f>
        <v>73</v>
      </c>
      <c r="P801" s="56">
        <v>0</v>
      </c>
      <c r="Q801" s="56">
        <v>0</v>
      </c>
      <c r="R801" s="52"/>
      <c r="S801" s="88" t="str">
        <f>IF('1'!$H$12="-","-      ₽",IF(R801&gt;=M801*20,O801*R801,(IF(R801&gt;=M801*10,O801*R801,IF(R801&gt;=M801*2,O801*R801,N801*R801)))))</f>
        <v>-      ₽</v>
      </c>
      <c r="T801" s="89"/>
      <c r="U801" s="89" t="s">
        <v>364</v>
      </c>
    </row>
    <row r="802" spans="1:21" s="54" customFormat="1">
      <c r="A802" s="2"/>
      <c r="B802" s="79" t="s">
        <v>164</v>
      </c>
      <c r="C802" s="80" t="s">
        <v>161</v>
      </c>
      <c r="D802" s="80" t="s">
        <v>162</v>
      </c>
      <c r="E802" s="80">
        <v>6</v>
      </c>
      <c r="F802" s="80">
        <v>1</v>
      </c>
      <c r="G802" s="80" t="s">
        <v>165</v>
      </c>
      <c r="H802" s="81" t="s">
        <v>75</v>
      </c>
      <c r="I802" s="82"/>
      <c r="J802" s="82"/>
      <c r="K802" s="82"/>
      <c r="L802" s="55">
        <v>58</v>
      </c>
      <c r="M802" s="86">
        <v>24</v>
      </c>
      <c r="N802" s="56">
        <f>IF('1'!$H$12="-",L802*1.05,IF('1'!$H$12="в кассу предприятия",L802*1.05,IF('1'!$H$12="ИП Водакова Т.Ю.",L802*1.075*1.05,"-")))</f>
        <v>60.900000000000006</v>
      </c>
      <c r="O802" s="56">
        <f>IF('1'!$H$12="-",L802,IF('1'!$H$12="в кассу предприятия",L802,IF('1'!$H$12="ИП Водакова Т.Ю.",L802*1.075,"-")))</f>
        <v>58</v>
      </c>
      <c r="P802" s="56">
        <f>IF('1'!$H$12="-",L802*0.97,IF('1'!$H$12="в кассу предприятия",L802*0.97,IF('1'!$H$12="ИП Водакова Т.Ю.",L802*1.075*0.97,"-")))</f>
        <v>56.26</v>
      </c>
      <c r="Q802" s="56">
        <v>0</v>
      </c>
      <c r="R802" s="52"/>
      <c r="S802" s="88" t="str">
        <f>IF('1'!$H$12="-","-      ₽",IF(R802&gt;=M802*20,P802*R802,(IF(R802&gt;=M802*10,P802*R802,IF(R802&gt;=M802*2,O802*R802,N802*R802)))))</f>
        <v>-      ₽</v>
      </c>
      <c r="T802" s="89"/>
      <c r="U802" s="89" t="s">
        <v>2392</v>
      </c>
    </row>
    <row r="803" spans="1:21" s="54" customFormat="1">
      <c r="A803" s="2"/>
      <c r="B803" s="79" t="s">
        <v>166</v>
      </c>
      <c r="C803" s="80" t="s">
        <v>161</v>
      </c>
      <c r="D803" s="80" t="s">
        <v>162</v>
      </c>
      <c r="E803" s="80">
        <v>6</v>
      </c>
      <c r="F803" s="80">
        <v>1</v>
      </c>
      <c r="G803" s="80" t="s">
        <v>167</v>
      </c>
      <c r="H803" s="81" t="s">
        <v>75</v>
      </c>
      <c r="I803" s="82"/>
      <c r="J803" s="82"/>
      <c r="K803" s="82"/>
      <c r="L803" s="55">
        <v>54</v>
      </c>
      <c r="M803" s="86">
        <v>24</v>
      </c>
      <c r="N803" s="56">
        <f>IF('1'!$H$12="-",L803*1.05,IF('1'!$H$12="в кассу предприятия",L803*1.05,IF('1'!$H$12="ИП Водакова Т.Ю.",L803*1.075*1.05,"-")))</f>
        <v>56.7</v>
      </c>
      <c r="O803" s="56">
        <f>IF('1'!$H$12="-",L803,IF('1'!$H$12="в кассу предприятия",L803,IF('1'!$H$12="ИП Водакова Т.Ю.",L803*1.075,"-")))</f>
        <v>54</v>
      </c>
      <c r="P803" s="56">
        <v>0</v>
      </c>
      <c r="Q803" s="56">
        <v>0</v>
      </c>
      <c r="R803" s="52"/>
      <c r="S803" s="88" t="str">
        <f>IF('1'!$H$12="-","-      ₽",IF(R803&gt;=M803*20,O803*R803,(IF(R803&gt;=M803*10,O803*R803,IF(R803&gt;=M803*2,O803*R803,N803*R803)))))</f>
        <v>-      ₽</v>
      </c>
      <c r="T803" s="89"/>
      <c r="U803" s="89" t="s">
        <v>364</v>
      </c>
    </row>
    <row r="804" spans="1:21" s="54" customFormat="1">
      <c r="A804" s="2"/>
      <c r="B804" s="79" t="s">
        <v>168</v>
      </c>
      <c r="C804" s="80" t="s">
        <v>161</v>
      </c>
      <c r="D804" s="80" t="s">
        <v>162</v>
      </c>
      <c r="E804" s="80">
        <v>6</v>
      </c>
      <c r="F804" s="80">
        <v>1</v>
      </c>
      <c r="G804" s="80" t="s">
        <v>169</v>
      </c>
      <c r="H804" s="81" t="s">
        <v>75</v>
      </c>
      <c r="I804" s="82"/>
      <c r="J804" s="82"/>
      <c r="K804" s="82"/>
      <c r="L804" s="55">
        <v>58</v>
      </c>
      <c r="M804" s="86">
        <v>24</v>
      </c>
      <c r="N804" s="56">
        <f>IF('1'!$H$12="-",L804*1.05,IF('1'!$H$12="в кассу предприятия",L804*1.05,IF('1'!$H$12="ИП Водакова Т.Ю.",L804*1.075*1.05,"-")))</f>
        <v>60.900000000000006</v>
      </c>
      <c r="O804" s="56">
        <f>IF('1'!$H$12="-",L804,IF('1'!$H$12="в кассу предприятия",L804,IF('1'!$H$12="ИП Водакова Т.Ю.",L804*1.075,"-")))</f>
        <v>58</v>
      </c>
      <c r="P804" s="56">
        <f>IF('1'!$H$12="-",L804*0.97,IF('1'!$H$12="в кассу предприятия",L804*0.97,IF('1'!$H$12="ИП Водакова Т.Ю.",L804*1.075*0.97,"-")))</f>
        <v>56.26</v>
      </c>
      <c r="Q804" s="56">
        <f>IF('1'!$H$12="-",L804*0.95,IF('1'!$H$12="в кассу предприятия",L804*0.95,IF('1'!$H$12="ИП Водакова Т.Ю.",L804*1.075*0.95,"-")))</f>
        <v>55.099999999999994</v>
      </c>
      <c r="R804" s="52"/>
      <c r="S804" s="88" t="str">
        <f>IF('1'!$H$12="-","-      ₽",IF(R804&gt;=M804*20,Q804*R804,(IF(R804&gt;=M804*10,P804*R804,IF(R804&gt;=M804*2,O804*R804,N804*R804)))))</f>
        <v>-      ₽</v>
      </c>
      <c r="T804" s="89"/>
      <c r="U804" s="89" t="s">
        <v>2393</v>
      </c>
    </row>
    <row r="805" spans="1:21" s="54" customFormat="1">
      <c r="A805" s="2"/>
      <c r="B805" s="79" t="s">
        <v>170</v>
      </c>
      <c r="C805" s="80" t="s">
        <v>161</v>
      </c>
      <c r="D805" s="80" t="s">
        <v>162</v>
      </c>
      <c r="E805" s="80">
        <v>6</v>
      </c>
      <c r="F805" s="80">
        <v>1</v>
      </c>
      <c r="G805" s="80" t="s">
        <v>171</v>
      </c>
      <c r="H805" s="81" t="s">
        <v>75</v>
      </c>
      <c r="I805" s="82"/>
      <c r="J805" s="82"/>
      <c r="K805" s="82"/>
      <c r="L805" s="55">
        <v>64</v>
      </c>
      <c r="M805" s="86">
        <v>24</v>
      </c>
      <c r="N805" s="56">
        <f>IF('1'!$H$12="-",L805*1.05,IF('1'!$H$12="в кассу предприятия",L805*1.05,IF('1'!$H$12="ИП Водакова Т.Ю.",L805*1.075*1.05,"-")))</f>
        <v>67.2</v>
      </c>
      <c r="O805" s="56">
        <f>IF('1'!$H$12="-",L805,IF('1'!$H$12="в кассу предприятия",L805,IF('1'!$H$12="ИП Водакова Т.Ю.",L805*1.075,"-")))</f>
        <v>64</v>
      </c>
      <c r="P805" s="56">
        <f>IF('1'!$H$12="-",L805*0.97,IF('1'!$H$12="в кассу предприятия",L805*0.97,IF('1'!$H$12="ИП Водакова Т.Ю.",L805*1.075*0.97,"-")))</f>
        <v>62.08</v>
      </c>
      <c r="Q805" s="56">
        <v>0</v>
      </c>
      <c r="R805" s="52"/>
      <c r="S805" s="88" t="str">
        <f>IF('1'!$H$12="-","-      ₽",IF(R805&gt;=M805*20,P805*R805,(IF(R805&gt;=M805*10,P805*R805,IF(R805&gt;=M805*2,O805*R805,N805*R805)))))</f>
        <v>-      ₽</v>
      </c>
      <c r="T805" s="89"/>
      <c r="U805" s="89" t="s">
        <v>2392</v>
      </c>
    </row>
    <row r="806" spans="1:21" s="54" customFormat="1">
      <c r="A806" s="2"/>
      <c r="B806" s="79" t="s">
        <v>172</v>
      </c>
      <c r="C806" s="80" t="s">
        <v>161</v>
      </c>
      <c r="D806" s="80" t="s">
        <v>162</v>
      </c>
      <c r="E806" s="80">
        <v>6</v>
      </c>
      <c r="F806" s="80">
        <v>1</v>
      </c>
      <c r="G806" s="80" t="s">
        <v>173</v>
      </c>
      <c r="H806" s="81" t="s">
        <v>75</v>
      </c>
      <c r="I806" s="82"/>
      <c r="J806" s="82"/>
      <c r="K806" s="82"/>
      <c r="L806" s="55">
        <v>60</v>
      </c>
      <c r="M806" s="86">
        <v>24</v>
      </c>
      <c r="N806" s="56">
        <f>IF('1'!$H$12="-",L806*1.05,IF('1'!$H$12="в кассу предприятия",L806*1.05,IF('1'!$H$12="ИП Водакова Т.Ю.",L806*1.075*1.05,"-")))</f>
        <v>63</v>
      </c>
      <c r="O806" s="56">
        <f>IF('1'!$H$12="-",L806,IF('1'!$H$12="в кассу предприятия",L806,IF('1'!$H$12="ИП Водакова Т.Ю.",L806*1.075,"-")))</f>
        <v>60</v>
      </c>
      <c r="P806" s="56">
        <f>IF('1'!$H$12="-",L806*0.97,IF('1'!$H$12="в кассу предприятия",L806*0.97,IF('1'!$H$12="ИП Водакова Т.Ю.",L806*1.075*0.97,"-")))</f>
        <v>58.199999999999996</v>
      </c>
      <c r="Q806" s="56">
        <f>IF('1'!$H$12="-",L806*0.95,IF('1'!$H$12="в кассу предприятия",L806*0.95,IF('1'!$H$12="ИП Водакова Т.Ю.",L806*1.075*0.95,"-")))</f>
        <v>57</v>
      </c>
      <c r="R806" s="52"/>
      <c r="S806" s="88" t="str">
        <f>IF('1'!$H$12="-","-      ₽",IF(R806&gt;=M806*20,Q806*R806,(IF(R806&gt;=M806*10,P806*R806,IF(R806&gt;=M806*2,O806*R806,N806*R806)))))</f>
        <v>-      ₽</v>
      </c>
      <c r="T806" s="89"/>
      <c r="U806" s="89" t="s">
        <v>2393</v>
      </c>
    </row>
    <row r="807" spans="1:21" s="54" customFormat="1">
      <c r="A807" s="2"/>
      <c r="B807" s="79" t="s">
        <v>174</v>
      </c>
      <c r="C807" s="80" t="s">
        <v>161</v>
      </c>
      <c r="D807" s="80" t="s">
        <v>162</v>
      </c>
      <c r="E807" s="80">
        <v>6</v>
      </c>
      <c r="F807" s="80">
        <v>1</v>
      </c>
      <c r="G807" s="80" t="s">
        <v>175</v>
      </c>
      <c r="H807" s="81" t="s">
        <v>75</v>
      </c>
      <c r="I807" s="82"/>
      <c r="J807" s="82"/>
      <c r="K807" s="82"/>
      <c r="L807" s="55">
        <v>71</v>
      </c>
      <c r="M807" s="86">
        <v>24</v>
      </c>
      <c r="N807" s="56">
        <f>IF('1'!$H$12="-",L807*1.05,IF('1'!$H$12="в кассу предприятия",L807*1.05,IF('1'!$H$12="ИП Водакова Т.Ю.",L807*1.075*1.05,"-")))</f>
        <v>74.55</v>
      </c>
      <c r="O807" s="56">
        <f>IF('1'!$H$12="-",L807,IF('1'!$H$12="в кассу предприятия",L807,IF('1'!$H$12="ИП Водакова Т.Ю.",L807*1.075,"-")))</f>
        <v>71</v>
      </c>
      <c r="P807" s="56">
        <f>IF('1'!$H$12="-",L807*0.97,IF('1'!$H$12="в кассу предприятия",L807*0.97,IF('1'!$H$12="ИП Водакова Т.Ю.",L807*1.075*0.97,"-")))</f>
        <v>68.87</v>
      </c>
      <c r="Q807" s="56">
        <v>0</v>
      </c>
      <c r="R807" s="52"/>
      <c r="S807" s="88" t="str">
        <f>IF('1'!$H$12="-","-      ₽",IF(R807&gt;=M807*20,O807*R807,(IF(R807&gt;=M807*10,O807*R807,IF(R807&gt;=M807*2,O807*R807,N807*R807)))))</f>
        <v>-      ₽</v>
      </c>
      <c r="T807" s="89"/>
      <c r="U807" s="89" t="s">
        <v>2392</v>
      </c>
    </row>
    <row r="808" spans="1:21" s="54" customFormat="1">
      <c r="A808" s="2"/>
      <c r="B808" s="79" t="s">
        <v>176</v>
      </c>
      <c r="C808" s="80" t="s">
        <v>161</v>
      </c>
      <c r="D808" s="80" t="s">
        <v>162</v>
      </c>
      <c r="E808" s="80">
        <v>6</v>
      </c>
      <c r="F808" s="80">
        <v>1</v>
      </c>
      <c r="G808" s="80" t="s">
        <v>177</v>
      </c>
      <c r="H808" s="81" t="s">
        <v>75</v>
      </c>
      <c r="I808" s="82"/>
      <c r="J808" s="82"/>
      <c r="K808" s="82"/>
      <c r="L808" s="55">
        <v>60</v>
      </c>
      <c r="M808" s="86">
        <v>24</v>
      </c>
      <c r="N808" s="56">
        <f>IF('1'!$H$12="-",L808*1.05,IF('1'!$H$12="в кассу предприятия",L808*1.05,IF('1'!$H$12="ИП Водакова Т.Ю.",L808*1.075*1.05,"-")))</f>
        <v>63</v>
      </c>
      <c r="O808" s="56">
        <f>IF('1'!$H$12="-",L808,IF('1'!$H$12="в кассу предприятия",L808,IF('1'!$H$12="ИП Водакова Т.Ю.",L808*1.075,"-")))</f>
        <v>60</v>
      </c>
      <c r="P808" s="56">
        <f>IF('1'!$H$12="-",L808*0.97,IF('1'!$H$12="в кассу предприятия",L808*0.97,IF('1'!$H$12="ИП Водакова Т.Ю.",L808*1.075*0.97,"-")))</f>
        <v>58.199999999999996</v>
      </c>
      <c r="Q808" s="56">
        <f>IF('1'!$H$12="-",L808*0.95,IF('1'!$H$12="в кассу предприятия",L808*0.95,IF('1'!$H$12="ИП Водакова Т.Ю.",L808*1.075*0.95,"-")))</f>
        <v>57</v>
      </c>
      <c r="R808" s="52"/>
      <c r="S808" s="88" t="str">
        <f>IF('1'!$H$12="-","-      ₽",IF(R808&gt;=M808*20,Q808*R808,(IF(R808&gt;=M808*10,P808*R808,IF(R808&gt;=M808*2,O808*R808,N808*R808)))))</f>
        <v>-      ₽</v>
      </c>
      <c r="T808" s="89"/>
      <c r="U808" s="89" t="s">
        <v>2393</v>
      </c>
    </row>
    <row r="809" spans="1:21" s="54" customFormat="1">
      <c r="A809" s="2"/>
      <c r="B809" s="79" t="s">
        <v>178</v>
      </c>
      <c r="C809" s="80" t="s">
        <v>161</v>
      </c>
      <c r="D809" s="80" t="s">
        <v>162</v>
      </c>
      <c r="E809" s="80">
        <v>6</v>
      </c>
      <c r="F809" s="80">
        <v>1</v>
      </c>
      <c r="G809" s="80" t="s">
        <v>179</v>
      </c>
      <c r="H809" s="81" t="s">
        <v>75</v>
      </c>
      <c r="I809" s="82"/>
      <c r="J809" s="82"/>
      <c r="K809" s="82"/>
      <c r="L809" s="55">
        <v>60</v>
      </c>
      <c r="M809" s="86">
        <v>24</v>
      </c>
      <c r="N809" s="56">
        <f>IF('1'!$H$12="-",L809*1.05,IF('1'!$H$12="в кассу предприятия",L809*1.05,IF('1'!$H$12="ИП Водакова Т.Ю.",L809*1.075*1.05,"-")))</f>
        <v>63</v>
      </c>
      <c r="O809" s="56">
        <f>IF('1'!$H$12="-",L809,IF('1'!$H$12="в кассу предприятия",L809,IF('1'!$H$12="ИП Водакова Т.Ю.",L809*1.075,"-")))</f>
        <v>60</v>
      </c>
      <c r="P809" s="56">
        <v>0</v>
      </c>
      <c r="Q809" s="56">
        <v>0</v>
      </c>
      <c r="R809" s="52"/>
      <c r="S809" s="88" t="str">
        <f>IF('1'!$H$12="-","-      ₽",IF(R809&gt;=M809*20,O809*R809,(IF(R809&gt;=M809*10,O809*R809,IF(R809&gt;=M809*2,O809*R809,N809*R809)))))</f>
        <v>-      ₽</v>
      </c>
      <c r="T809" s="89"/>
      <c r="U809" s="89" t="s">
        <v>364</v>
      </c>
    </row>
    <row r="810" spans="1:21" s="54" customFormat="1">
      <c r="A810" s="2"/>
      <c r="B810" s="79" t="s">
        <v>1260</v>
      </c>
      <c r="C810" s="80" t="s">
        <v>161</v>
      </c>
      <c r="D810" s="80" t="s">
        <v>162</v>
      </c>
      <c r="E810" s="80">
        <v>6</v>
      </c>
      <c r="F810" s="80">
        <v>1</v>
      </c>
      <c r="G810" s="80" t="s">
        <v>1506</v>
      </c>
      <c r="H810" s="81" t="s">
        <v>75</v>
      </c>
      <c r="I810" s="82"/>
      <c r="J810" s="82"/>
      <c r="K810" s="82"/>
      <c r="L810" s="55">
        <v>48</v>
      </c>
      <c r="M810" s="86">
        <v>24</v>
      </c>
      <c r="N810" s="56">
        <f>IF('1'!$H$12="-",L810*1.05,IF('1'!$H$12="в кассу предприятия",L810*1.05,IF('1'!$H$12="ИП Водакова Т.Ю.",L810*1.075*1.05,"-")))</f>
        <v>50.400000000000006</v>
      </c>
      <c r="O810" s="56">
        <f>IF('1'!$H$12="-",L810,IF('1'!$H$12="в кассу предприятия",L810,IF('1'!$H$12="ИП Водакова Т.Ю.",L810*1.075,"-")))</f>
        <v>48</v>
      </c>
      <c r="P810" s="56">
        <v>0</v>
      </c>
      <c r="Q810" s="56">
        <v>0</v>
      </c>
      <c r="R810" s="52"/>
      <c r="S810" s="88" t="str">
        <f>IF('1'!$H$12="-","-      ₽",IF(R810&gt;=M810*20,O810*R810,(IF(R810&gt;=M810*10,O810*R810,IF(R810&gt;=M810*2,O810*R810,N810*R810)))))</f>
        <v>-      ₽</v>
      </c>
      <c r="T810" s="89"/>
      <c r="U810" s="89" t="s">
        <v>364</v>
      </c>
    </row>
    <row r="811" spans="1:21" s="54" customFormat="1">
      <c r="A811" s="2"/>
      <c r="B811" s="79" t="s">
        <v>180</v>
      </c>
      <c r="C811" s="80" t="s">
        <v>161</v>
      </c>
      <c r="D811" s="80" t="s">
        <v>162</v>
      </c>
      <c r="E811" s="80">
        <v>6</v>
      </c>
      <c r="F811" s="80">
        <v>1</v>
      </c>
      <c r="G811" s="80" t="s">
        <v>181</v>
      </c>
      <c r="H811" s="81" t="s">
        <v>75</v>
      </c>
      <c r="I811" s="82"/>
      <c r="J811" s="82"/>
      <c r="K811" s="82"/>
      <c r="L811" s="55">
        <v>64</v>
      </c>
      <c r="M811" s="86">
        <v>24</v>
      </c>
      <c r="N811" s="56">
        <f>IF('1'!$H$12="-",L811*1.05,IF('1'!$H$12="в кассу предприятия",L811*1.05,IF('1'!$H$12="ИП Водакова Т.Ю.",L811*1.075*1.05,"-")))</f>
        <v>67.2</v>
      </c>
      <c r="O811" s="56">
        <f>IF('1'!$H$12="-",L811,IF('1'!$H$12="в кассу предприятия",L811,IF('1'!$H$12="ИП Водакова Т.Ю.",L811*1.075,"-")))</f>
        <v>64</v>
      </c>
      <c r="P811" s="56">
        <f>IF('1'!$H$12="-",L811*0.97,IF('1'!$H$12="в кассу предприятия",L811*0.97,IF('1'!$H$12="ИП Водакова Т.Ю.",L811*1.075*0.97,"-")))</f>
        <v>62.08</v>
      </c>
      <c r="Q811" s="56">
        <f>IF('1'!$H$12="-",L811*0.95,IF('1'!$H$12="в кассу предприятия",L811*0.95,IF('1'!$H$12="ИП Водакова Т.Ю.",L811*1.075*0.95,"-")))</f>
        <v>60.8</v>
      </c>
      <c r="R811" s="52"/>
      <c r="S811" s="88" t="str">
        <f>IF('1'!$H$12="-","-      ₽",IF(R811&gt;=M811*20,Q811*R811,(IF(R811&gt;=M811*10,P811*R811,IF(R811&gt;=M811*2,O811*R811,N811*R811)))))</f>
        <v>-      ₽</v>
      </c>
      <c r="T811" s="89"/>
      <c r="U811" s="89" t="s">
        <v>2393</v>
      </c>
    </row>
    <row r="812" spans="1:21" s="54" customFormat="1">
      <c r="A812" s="2"/>
      <c r="B812" s="79" t="s">
        <v>182</v>
      </c>
      <c r="C812" s="80" t="s">
        <v>161</v>
      </c>
      <c r="D812" s="80" t="s">
        <v>162</v>
      </c>
      <c r="E812" s="80">
        <v>6</v>
      </c>
      <c r="F812" s="80">
        <v>1</v>
      </c>
      <c r="G812" s="80" t="s">
        <v>183</v>
      </c>
      <c r="H812" s="81" t="s">
        <v>75</v>
      </c>
      <c r="I812" s="82"/>
      <c r="J812" s="82"/>
      <c r="K812" s="82"/>
      <c r="L812" s="55">
        <v>58</v>
      </c>
      <c r="M812" s="86">
        <v>24</v>
      </c>
      <c r="N812" s="56">
        <f>IF('1'!$H$12="-",L812*1.05,IF('1'!$H$12="в кассу предприятия",L812*1.05,IF('1'!$H$12="ИП Водакова Т.Ю.",L812*1.075*1.05,"-")))</f>
        <v>60.900000000000006</v>
      </c>
      <c r="O812" s="56">
        <f>IF('1'!$H$12="-",L812,IF('1'!$H$12="в кассу предприятия",L812,IF('1'!$H$12="ИП Водакова Т.Ю.",L812*1.075,"-")))</f>
        <v>58</v>
      </c>
      <c r="P812" s="56">
        <f>IF('1'!$H$12="-",L812*0.97,IF('1'!$H$12="в кассу предприятия",L812*0.97,IF('1'!$H$12="ИП Водакова Т.Ю.",L812*1.075*0.97,"-")))</f>
        <v>56.26</v>
      </c>
      <c r="Q812" s="56">
        <v>0</v>
      </c>
      <c r="R812" s="52"/>
      <c r="S812" s="88" t="str">
        <f>IF('1'!$H$12="-","-      ₽",IF(R812&gt;=M812*20,P812*R812,(IF(R812&gt;=M812*10,P812*R812,IF(R812&gt;=M812*2,O812*R812,N812*R812)))))</f>
        <v>-      ₽</v>
      </c>
      <c r="T812" s="89"/>
      <c r="U812" s="89" t="s">
        <v>2392</v>
      </c>
    </row>
    <row r="813" spans="1:21" s="54" customFormat="1">
      <c r="A813" s="2"/>
      <c r="B813" s="79" t="s">
        <v>184</v>
      </c>
      <c r="C813" s="80" t="s">
        <v>161</v>
      </c>
      <c r="D813" s="80" t="s">
        <v>162</v>
      </c>
      <c r="E813" s="80">
        <v>6</v>
      </c>
      <c r="F813" s="80">
        <v>1</v>
      </c>
      <c r="G813" s="80" t="s">
        <v>185</v>
      </c>
      <c r="H813" s="81" t="s">
        <v>75</v>
      </c>
      <c r="I813" s="82"/>
      <c r="J813" s="82"/>
      <c r="K813" s="82"/>
      <c r="L813" s="55">
        <v>80</v>
      </c>
      <c r="M813" s="86">
        <v>24</v>
      </c>
      <c r="N813" s="56">
        <f>IF('1'!$H$12="-",L813*1.05,IF('1'!$H$12="в кассу предприятия",L813*1.05,IF('1'!$H$12="ИП Водакова Т.Ю.",L813*1.075*1.05,"-")))</f>
        <v>84</v>
      </c>
      <c r="O813" s="56">
        <f>IF('1'!$H$12="-",L813,IF('1'!$H$12="в кассу предприятия",L813,IF('1'!$H$12="ИП Водакова Т.Ю.",L813*1.075,"-")))</f>
        <v>80</v>
      </c>
      <c r="P813" s="56">
        <f>IF('1'!$H$12="-",L813*0.97,IF('1'!$H$12="в кассу предприятия",L813*0.97,IF('1'!$H$12="ИП Водакова Т.Ю.",L813*1.075*0.97,"-")))</f>
        <v>77.599999999999994</v>
      </c>
      <c r="Q813" s="56">
        <f>IF('1'!$H$12="-",L813*0.95,IF('1'!$H$12="в кассу предприятия",L813*0.95,IF('1'!$H$12="ИП Водакова Т.Ю.",L813*1.075*0.95,"-")))</f>
        <v>76</v>
      </c>
      <c r="R813" s="52"/>
      <c r="S813" s="88" t="str">
        <f>IF('1'!$H$12="-","-      ₽",IF(R813&gt;=M813*20,P813*R813,(IF(R813&gt;=M813*10,P813*R813,IF(R813&gt;=M813*2,O813*R813,N813*R813)))))</f>
        <v>-      ₽</v>
      </c>
      <c r="T813" s="89"/>
      <c r="U813" s="89" t="s">
        <v>2393</v>
      </c>
    </row>
    <row r="814" spans="1:21" s="54" customFormat="1">
      <c r="A814" s="2"/>
      <c r="B814" s="79" t="s">
        <v>186</v>
      </c>
      <c r="C814" s="80" t="s">
        <v>161</v>
      </c>
      <c r="D814" s="80" t="s">
        <v>162</v>
      </c>
      <c r="E814" s="80">
        <v>6</v>
      </c>
      <c r="F814" s="80">
        <v>1</v>
      </c>
      <c r="G814" s="80" t="s">
        <v>187</v>
      </c>
      <c r="H814" s="81" t="s">
        <v>75</v>
      </c>
      <c r="I814" s="82"/>
      <c r="J814" s="82"/>
      <c r="K814" s="82"/>
      <c r="L814" s="55">
        <v>71</v>
      </c>
      <c r="M814" s="86">
        <v>24</v>
      </c>
      <c r="N814" s="56">
        <f>IF('1'!$H$12="-",L814*1.05,IF('1'!$H$12="в кассу предприятия",L814*1.05,IF('1'!$H$12="ИП Водакова Т.Ю.",L814*1.075*1.05,"-")))</f>
        <v>74.55</v>
      </c>
      <c r="O814" s="56">
        <f>IF('1'!$H$12="-",L814,IF('1'!$H$12="в кассу предприятия",L814,IF('1'!$H$12="ИП Водакова Т.Ю.",L814*1.075,"-")))</f>
        <v>71</v>
      </c>
      <c r="P814" s="56">
        <v>0</v>
      </c>
      <c r="Q814" s="56">
        <v>0</v>
      </c>
      <c r="R814" s="52"/>
      <c r="S814" s="88" t="str">
        <f>IF('1'!$H$12="-","-      ₽",IF(R814&gt;=M814*20,O814*R814,(IF(R814&gt;=M814*10,O814*R814,IF(R814&gt;=M814*2,O814*R814,N814*R814)))))</f>
        <v>-      ₽</v>
      </c>
      <c r="T814" s="89"/>
      <c r="U814" s="89" t="s">
        <v>364</v>
      </c>
    </row>
    <row r="815" spans="1:21" s="54" customFormat="1">
      <c r="A815" s="2"/>
      <c r="B815" s="79" t="s">
        <v>188</v>
      </c>
      <c r="C815" s="80" t="s">
        <v>161</v>
      </c>
      <c r="D815" s="80" t="s">
        <v>162</v>
      </c>
      <c r="E815" s="80">
        <v>6</v>
      </c>
      <c r="F815" s="80">
        <v>1</v>
      </c>
      <c r="G815" s="80" t="s">
        <v>189</v>
      </c>
      <c r="H815" s="81" t="s">
        <v>75</v>
      </c>
      <c r="I815" s="82"/>
      <c r="J815" s="82"/>
      <c r="K815" s="82"/>
      <c r="L815" s="55">
        <v>60</v>
      </c>
      <c r="M815" s="86">
        <v>24</v>
      </c>
      <c r="N815" s="56">
        <f>IF('1'!$H$12="-",L815*1.05,IF('1'!$H$12="в кассу предприятия",L815*1.05,IF('1'!$H$12="ИП Водакова Т.Ю.",L815*1.075*1.05,"-")))</f>
        <v>63</v>
      </c>
      <c r="O815" s="56">
        <f>IF('1'!$H$12="-",L815,IF('1'!$H$12="в кассу предприятия",L815,IF('1'!$H$12="ИП Водакова Т.Ю.",L815*1.075,"-")))</f>
        <v>60</v>
      </c>
      <c r="P815" s="56">
        <f>IF('1'!$H$12="-",L815*0.97,IF('1'!$H$12="в кассу предприятия",L815*0.97,IF('1'!$H$12="ИП Водакова Т.Ю.",L815*1.075*0.97,"-")))</f>
        <v>58.199999999999996</v>
      </c>
      <c r="Q815" s="56">
        <v>0</v>
      </c>
      <c r="R815" s="52"/>
      <c r="S815" s="88" t="str">
        <f>IF('1'!$H$12="-","-      ₽",IF(R815&gt;=M815*20,Q815*R815,(IF(R815&gt;=M815*10,P815*R815,IF(R815&gt;=M815*2,O815*R815,N815*R815)))))</f>
        <v>-      ₽</v>
      </c>
      <c r="T815" s="89"/>
      <c r="U815" s="89" t="s">
        <v>2392</v>
      </c>
    </row>
    <row r="816" spans="1:21" s="54" customFormat="1">
      <c r="A816" s="2"/>
      <c r="B816" s="79" t="s">
        <v>1830</v>
      </c>
      <c r="C816" s="80" t="s">
        <v>161</v>
      </c>
      <c r="D816" s="80" t="s">
        <v>162</v>
      </c>
      <c r="E816" s="80">
        <v>6</v>
      </c>
      <c r="F816" s="80">
        <v>1</v>
      </c>
      <c r="G816" s="80" t="s">
        <v>2317</v>
      </c>
      <c r="H816" s="81" t="s">
        <v>75</v>
      </c>
      <c r="I816" s="82"/>
      <c r="J816" s="82"/>
      <c r="K816" s="82"/>
      <c r="L816" s="55">
        <v>58</v>
      </c>
      <c r="M816" s="86">
        <v>24</v>
      </c>
      <c r="N816" s="56">
        <f>IF('1'!$H$12="-",L816*1.05,IF('1'!$H$12="в кассу предприятия",L816*1.05,IF('1'!$H$12="ИП Водакова Т.Ю.",L816*1.075*1.05,"-")))</f>
        <v>60.900000000000006</v>
      </c>
      <c r="O816" s="56">
        <f>IF('1'!$H$12="-",L816,IF('1'!$H$12="в кассу предприятия",L816,IF('1'!$H$12="ИП Водакова Т.Ю.",L816*1.075,"-")))</f>
        <v>58</v>
      </c>
      <c r="P816" s="56">
        <v>0</v>
      </c>
      <c r="Q816" s="56">
        <v>0</v>
      </c>
      <c r="R816" s="52"/>
      <c r="S816" s="88" t="str">
        <f>IF('1'!$H$12="-","-      ₽",IF(R816&gt;=M816*20,O816*R816,(IF(R816&gt;=M816*10,O816*R816,IF(R816&gt;=M816*2,O816*R816,N816*R816)))))</f>
        <v>-      ₽</v>
      </c>
      <c r="T816" s="89"/>
      <c r="U816" s="89" t="s">
        <v>364</v>
      </c>
    </row>
    <row r="817" spans="1:21" s="54" customFormat="1">
      <c r="A817" s="2"/>
      <c r="B817" s="79" t="s">
        <v>190</v>
      </c>
      <c r="C817" s="80" t="s">
        <v>161</v>
      </c>
      <c r="D817" s="80" t="s">
        <v>162</v>
      </c>
      <c r="E817" s="80">
        <v>6</v>
      </c>
      <c r="F817" s="80">
        <v>1</v>
      </c>
      <c r="G817" s="80" t="s">
        <v>191</v>
      </c>
      <c r="H817" s="81" t="s">
        <v>75</v>
      </c>
      <c r="I817" s="82"/>
      <c r="J817" s="82"/>
      <c r="K817" s="82"/>
      <c r="L817" s="55">
        <v>64</v>
      </c>
      <c r="M817" s="86">
        <v>24</v>
      </c>
      <c r="N817" s="56">
        <f>IF('1'!$H$12="-",L817*1.05,IF('1'!$H$12="в кассу предприятия",L817*1.05,IF('1'!$H$12="ИП Водакова Т.Ю.",L817*1.075*1.05,"-")))</f>
        <v>67.2</v>
      </c>
      <c r="O817" s="56">
        <f>IF('1'!$H$12="-",L817,IF('1'!$H$12="в кассу предприятия",L817,IF('1'!$H$12="ИП Водакова Т.Ю.",L817*1.075,"-")))</f>
        <v>64</v>
      </c>
      <c r="P817" s="56">
        <f>IF('1'!$H$12="-",L817*0.97,IF('1'!$H$12="в кассу предприятия",L817*0.97,IF('1'!$H$12="ИП Водакова Т.Ю.",L817*1.075*0.97,"-")))</f>
        <v>62.08</v>
      </c>
      <c r="Q817" s="56">
        <f>IF('1'!$H$12="-",L817*0.95,IF('1'!$H$12="в кассу предприятия",L817*0.95,IF('1'!$H$12="ИП Водакова Т.Ю.",L817*1.075*0.95,"-")))</f>
        <v>60.8</v>
      </c>
      <c r="R817" s="52"/>
      <c r="S817" s="88" t="str">
        <f>IF('1'!$H$12="-","-      ₽",IF(R817&gt;=M817*20,Q817*R817,(IF(R817&gt;=M817*10,P817*R817,IF(R817&gt;=M817*2,O817*R817,N817*R817)))))</f>
        <v>-      ₽</v>
      </c>
      <c r="T817" s="89"/>
      <c r="U817" s="89" t="s">
        <v>2393</v>
      </c>
    </row>
    <row r="818" spans="1:21" s="54" customFormat="1">
      <c r="A818" s="2"/>
      <c r="B818" s="79" t="s">
        <v>192</v>
      </c>
      <c r="C818" s="80" t="s">
        <v>161</v>
      </c>
      <c r="D818" s="80" t="s">
        <v>162</v>
      </c>
      <c r="E818" s="80">
        <v>6</v>
      </c>
      <c r="F818" s="80">
        <v>1</v>
      </c>
      <c r="G818" s="80" t="s">
        <v>193</v>
      </c>
      <c r="H818" s="81" t="s">
        <v>75</v>
      </c>
      <c r="I818" s="82"/>
      <c r="J818" s="82"/>
      <c r="K818" s="82"/>
      <c r="L818" s="55">
        <v>64</v>
      </c>
      <c r="M818" s="86">
        <v>24</v>
      </c>
      <c r="N818" s="56">
        <f>IF('1'!$H$12="-",L818*1.05,IF('1'!$H$12="в кассу предприятия",L818*1.05,IF('1'!$H$12="ИП Водакова Т.Ю.",L818*1.075*1.05,"-")))</f>
        <v>67.2</v>
      </c>
      <c r="O818" s="56">
        <f>IF('1'!$H$12="-",L818,IF('1'!$H$12="в кассу предприятия",L818,IF('1'!$H$12="ИП Водакова Т.Ю.",L818*1.075,"-")))</f>
        <v>64</v>
      </c>
      <c r="P818" s="56">
        <f>IF('1'!$H$12="-",L818*0.97,IF('1'!$H$12="в кассу предприятия",L818*0.97,IF('1'!$H$12="ИП Водакова Т.Ю.",L818*1.075*0.97,"-")))</f>
        <v>62.08</v>
      </c>
      <c r="Q818" s="56">
        <f>IF('1'!$H$12="-",L818*0.95,IF('1'!$H$12="в кассу предприятия",L818*0.95,IF('1'!$H$12="ИП Водакова Т.Ю.",L818*1.075*0.95,"-")))</f>
        <v>60.8</v>
      </c>
      <c r="R818" s="52"/>
      <c r="S818" s="88" t="str">
        <f>IF('1'!$H$12="-","-      ₽",IF(R818&gt;=M818*20,Q818*R818,(IF(R818&gt;=M818*10,P818*R818,IF(R818&gt;=M818*2,O818*R818,N818*R818)))))</f>
        <v>-      ₽</v>
      </c>
      <c r="T818" s="89"/>
      <c r="U818" s="89" t="s">
        <v>2393</v>
      </c>
    </row>
    <row r="819" spans="1:21" s="54" customFormat="1">
      <c r="A819" s="2"/>
      <c r="B819" s="79" t="s">
        <v>194</v>
      </c>
      <c r="C819" s="80" t="s">
        <v>161</v>
      </c>
      <c r="D819" s="80" t="s">
        <v>162</v>
      </c>
      <c r="E819" s="80">
        <v>6</v>
      </c>
      <c r="F819" s="80">
        <v>1</v>
      </c>
      <c r="G819" s="80" t="s">
        <v>195</v>
      </c>
      <c r="H819" s="81" t="s">
        <v>75</v>
      </c>
      <c r="I819" s="82"/>
      <c r="J819" s="82"/>
      <c r="K819" s="82"/>
      <c r="L819" s="55">
        <v>64</v>
      </c>
      <c r="M819" s="86">
        <v>24</v>
      </c>
      <c r="N819" s="56">
        <f>IF('1'!$H$12="-",L819*1.05,IF('1'!$H$12="в кассу предприятия",L819*1.05,IF('1'!$H$12="ИП Водакова Т.Ю.",L819*1.075*1.05,"-")))</f>
        <v>67.2</v>
      </c>
      <c r="O819" s="56">
        <f>IF('1'!$H$12="-",L819,IF('1'!$H$12="в кассу предприятия",L819,IF('1'!$H$12="ИП Водакова Т.Ю.",L819*1.075,"-")))</f>
        <v>64</v>
      </c>
      <c r="P819" s="56">
        <f>IF('1'!$H$12="-",L819*0.97,IF('1'!$H$12="в кассу предприятия",L819*0.97,IF('1'!$H$12="ИП Водакова Т.Ю.",L819*1.075*0.97,"-")))</f>
        <v>62.08</v>
      </c>
      <c r="Q819" s="56">
        <f>IF('1'!$H$12="-",L819*0.95,IF('1'!$H$12="в кассу предприятия",L819*0.95,IF('1'!$H$12="ИП Водакова Т.Ю.",L819*1.075*0.95,"-")))</f>
        <v>60.8</v>
      </c>
      <c r="R819" s="52"/>
      <c r="S819" s="88" t="str">
        <f>IF('1'!$H$12="-","-      ₽",IF(R819&gt;=M819*20,Q819*R819,(IF(R819&gt;=M819*10,P819*R819,IF(R819&gt;=M819*2,O819*R819,N819*R819)))))</f>
        <v>-      ₽</v>
      </c>
      <c r="T819" s="89"/>
      <c r="U819" s="89" t="s">
        <v>2393</v>
      </c>
    </row>
    <row r="820" spans="1:21" s="54" customFormat="1">
      <c r="A820" s="2"/>
      <c r="B820" s="79" t="s">
        <v>1831</v>
      </c>
      <c r="C820" s="80" t="s">
        <v>161</v>
      </c>
      <c r="D820" s="80" t="s">
        <v>162</v>
      </c>
      <c r="E820" s="80">
        <v>6</v>
      </c>
      <c r="F820" s="80">
        <v>1</v>
      </c>
      <c r="G820" s="80" t="s">
        <v>2318</v>
      </c>
      <c r="H820" s="81" t="s">
        <v>75</v>
      </c>
      <c r="I820" s="82"/>
      <c r="J820" s="82"/>
      <c r="K820" s="82"/>
      <c r="L820" s="55">
        <v>64</v>
      </c>
      <c r="M820" s="86">
        <v>24</v>
      </c>
      <c r="N820" s="56">
        <f>IF('1'!$H$12="-",L820*1.05,IF('1'!$H$12="в кассу предприятия",L820*1.05,IF('1'!$H$12="ИП Водакова Т.Ю.",L820*1.075*1.05,"-")))</f>
        <v>67.2</v>
      </c>
      <c r="O820" s="56">
        <f>IF('1'!$H$12="-",L820,IF('1'!$H$12="в кассу предприятия",L820,IF('1'!$H$12="ИП Водакова Т.Ю.",L820*1.075,"-")))</f>
        <v>64</v>
      </c>
      <c r="P820" s="56">
        <v>0</v>
      </c>
      <c r="Q820" s="56">
        <v>0</v>
      </c>
      <c r="R820" s="52"/>
      <c r="S820" s="88" t="str">
        <f>IF('1'!$H$12="-","-      ₽",IF(R820&gt;=M820*20,O820*R820,(IF(R820&gt;=M820*10,O820*R820,IF(R820&gt;=M820*2,O820*R820,N820*R820)))))</f>
        <v>-      ₽</v>
      </c>
      <c r="T820" s="89"/>
      <c r="U820" s="89" t="s">
        <v>364</v>
      </c>
    </row>
    <row r="821" spans="1:21" s="54" customFormat="1">
      <c r="A821" s="2"/>
      <c r="B821" s="79" t="s">
        <v>196</v>
      </c>
      <c r="C821" s="80" t="s">
        <v>161</v>
      </c>
      <c r="D821" s="80" t="s">
        <v>162</v>
      </c>
      <c r="E821" s="80">
        <v>6</v>
      </c>
      <c r="F821" s="80">
        <v>1</v>
      </c>
      <c r="G821" s="80" t="s">
        <v>197</v>
      </c>
      <c r="H821" s="81" t="s">
        <v>75</v>
      </c>
      <c r="I821" s="82"/>
      <c r="J821" s="82"/>
      <c r="K821" s="82"/>
      <c r="L821" s="55">
        <v>64</v>
      </c>
      <c r="M821" s="86">
        <v>24</v>
      </c>
      <c r="N821" s="56">
        <f>IF('1'!$H$12="-",L821*1.05,IF('1'!$H$12="в кассу предприятия",L821*1.05,IF('1'!$H$12="ИП Водакова Т.Ю.",L821*1.075*1.05,"-")))</f>
        <v>67.2</v>
      </c>
      <c r="O821" s="56">
        <f>IF('1'!$H$12="-",L821,IF('1'!$H$12="в кассу предприятия",L821,IF('1'!$H$12="ИП Водакова Т.Ю.",L821*1.075,"-")))</f>
        <v>64</v>
      </c>
      <c r="P821" s="56">
        <f>IF('1'!$H$12="-",L821*0.97,IF('1'!$H$12="в кассу предприятия",L821*0.97,IF('1'!$H$12="ИП Водакова Т.Ю.",L821*1.075*0.97,"-")))</f>
        <v>62.08</v>
      </c>
      <c r="Q821" s="56">
        <v>0</v>
      </c>
      <c r="R821" s="52"/>
      <c r="S821" s="88" t="str">
        <f>IF('1'!$H$12="-","-      ₽",IF(R821&gt;=M821*20,O821*R821,(IF(R821&gt;=M821*10,O821*R821,IF(R821&gt;=M821*2,O821*R821,N821*R821)))))</f>
        <v>-      ₽</v>
      </c>
      <c r="T821" s="89"/>
      <c r="U821" s="89" t="s">
        <v>2392</v>
      </c>
    </row>
    <row r="822" spans="1:21" s="54" customFormat="1">
      <c r="A822" s="2"/>
      <c r="B822" s="79" t="s">
        <v>198</v>
      </c>
      <c r="C822" s="80" t="s">
        <v>161</v>
      </c>
      <c r="D822" s="80" t="s">
        <v>162</v>
      </c>
      <c r="E822" s="80">
        <v>6</v>
      </c>
      <c r="F822" s="80">
        <v>1</v>
      </c>
      <c r="G822" s="80" t="s">
        <v>199</v>
      </c>
      <c r="H822" s="81" t="s">
        <v>75</v>
      </c>
      <c r="I822" s="82"/>
      <c r="J822" s="82"/>
      <c r="K822" s="82"/>
      <c r="L822" s="55">
        <v>58</v>
      </c>
      <c r="M822" s="86">
        <v>24</v>
      </c>
      <c r="N822" s="56">
        <f>IF('1'!$H$12="-",L822*1.05,IF('1'!$H$12="в кассу предприятия",L822*1.05,IF('1'!$H$12="ИП Водакова Т.Ю.",L822*1.075*1.05,"-")))</f>
        <v>60.900000000000006</v>
      </c>
      <c r="O822" s="56">
        <f>IF('1'!$H$12="-",L822,IF('1'!$H$12="в кассу предприятия",L822,IF('1'!$H$12="ИП Водакова Т.Ю.",L822*1.075,"-")))</f>
        <v>58</v>
      </c>
      <c r="P822" s="56">
        <f>IF('1'!$H$12="-",L822*0.97,IF('1'!$H$12="в кассу предприятия",L822*0.97,IF('1'!$H$12="ИП Водакова Т.Ю.",L822*1.075*0.97,"-")))</f>
        <v>56.26</v>
      </c>
      <c r="Q822" s="56">
        <f>IF('1'!$H$12="-",L822*0.95,IF('1'!$H$12="в кассу предприятия",L822*0.95,IF('1'!$H$12="ИП Водакова Т.Ю.",L822*1.075*0.95,"-")))</f>
        <v>55.099999999999994</v>
      </c>
      <c r="R822" s="52"/>
      <c r="S822" s="88" t="str">
        <f>IF('1'!$H$12="-","-      ₽",IF(R822&gt;=M822*20,Q822*R822,(IF(R822&gt;=M822*10,P822*R822,IF(R822&gt;=M822*2,O822*R822,N822*R822)))))</f>
        <v>-      ₽</v>
      </c>
      <c r="T822" s="89"/>
      <c r="U822" s="89" t="s">
        <v>2393</v>
      </c>
    </row>
    <row r="823" spans="1:21" s="54" customFormat="1">
      <c r="A823" s="69" t="s">
        <v>1018</v>
      </c>
      <c r="B823" s="79" t="s">
        <v>200</v>
      </c>
      <c r="C823" s="80" t="s">
        <v>201</v>
      </c>
      <c r="D823" s="80" t="s">
        <v>202</v>
      </c>
      <c r="E823" s="80">
        <v>6</v>
      </c>
      <c r="F823" s="80">
        <v>11</v>
      </c>
      <c r="G823" s="80"/>
      <c r="H823" s="81" t="s">
        <v>64</v>
      </c>
      <c r="I823" s="82"/>
      <c r="J823" s="82"/>
      <c r="K823" s="82"/>
      <c r="L823" s="55">
        <v>216</v>
      </c>
      <c r="M823" s="86">
        <v>6</v>
      </c>
      <c r="N823" s="56">
        <f>IF('1'!$H$12="-",L823*1.05,IF('1'!$H$12="в кассу предприятия",L823*1.05,IF('1'!$H$12="ИП Водакова Т.Ю.",L823*1.075*1.05,"-")))</f>
        <v>226.8</v>
      </c>
      <c r="O823" s="56">
        <f>IF('1'!$H$12="-",L823,IF('1'!$H$12="в кассу предприятия",L823,IF('1'!$H$12="ИП Водакова Т.Ю.",L823*1.075,"-")))</f>
        <v>216</v>
      </c>
      <c r="P823" s="56">
        <v>0</v>
      </c>
      <c r="Q823" s="56">
        <v>0</v>
      </c>
      <c r="R823" s="52"/>
      <c r="S823" s="88" t="str">
        <f>IF('1'!$H$12="-","-      ₽",IF(R823&gt;=M823*20,O823*R823,(IF(R823&gt;=M823*10,O823*R823,IF(R823&gt;=M823*2,O823*R823,N823*R823)))))</f>
        <v>-      ₽</v>
      </c>
      <c r="T823" s="89"/>
      <c r="U823" s="89" t="s">
        <v>364</v>
      </c>
    </row>
    <row r="824" spans="1:21" s="54" customFormat="1">
      <c r="A824" s="69" t="s">
        <v>1018</v>
      </c>
      <c r="B824" s="79" t="s">
        <v>203</v>
      </c>
      <c r="C824" s="80" t="s">
        <v>204</v>
      </c>
      <c r="D824" s="80" t="s">
        <v>205</v>
      </c>
      <c r="E824" s="80">
        <v>6</v>
      </c>
      <c r="F824" s="80">
        <v>11</v>
      </c>
      <c r="G824" s="80" t="s">
        <v>206</v>
      </c>
      <c r="H824" s="81" t="s">
        <v>64</v>
      </c>
      <c r="I824" s="82"/>
      <c r="J824" s="82"/>
      <c r="K824" s="82"/>
      <c r="L824" s="55">
        <v>259</v>
      </c>
      <c r="M824" s="86">
        <v>6</v>
      </c>
      <c r="N824" s="56">
        <f>IF('1'!$H$12="-",L824*1.05,IF('1'!$H$12="в кассу предприятия",L824*1.05,IF('1'!$H$12="ИП Водакова Т.Ю.",L824*1.075*1.05,"-")))</f>
        <v>271.95</v>
      </c>
      <c r="O824" s="56">
        <f>IF('1'!$H$12="-",L824,IF('1'!$H$12="в кассу предприятия",L824,IF('1'!$H$12="ИП Водакова Т.Ю.",L824*1.075,"-")))</f>
        <v>259</v>
      </c>
      <c r="P824" s="56">
        <f>IF('1'!$H$12="-",L824*0.97,IF('1'!$H$12="в кассу предприятия",L824*0.97,IF('1'!$H$12="ИП Водакова Т.Ю.",L824*1.075*0.97,"-")))</f>
        <v>251.23</v>
      </c>
      <c r="Q824" s="56">
        <v>0</v>
      </c>
      <c r="R824" s="52"/>
      <c r="S824" s="88" t="str">
        <f>IF('1'!$H$12="-","-      ₽",IF(R824&gt;=M824*20,P824*R824,(IF(R824&gt;=M824*10,P824*R824,IF(R824&gt;=M824*2,O824*R824,N824*R824)))))</f>
        <v>-      ₽</v>
      </c>
      <c r="T824" s="89"/>
      <c r="U824" s="89" t="s">
        <v>2392</v>
      </c>
    </row>
    <row r="825" spans="1:21" s="54" customFormat="1">
      <c r="A825" s="69" t="s">
        <v>1018</v>
      </c>
      <c r="B825" s="79" t="s">
        <v>1261</v>
      </c>
      <c r="C825" s="80" t="s">
        <v>204</v>
      </c>
      <c r="D825" s="80" t="s">
        <v>205</v>
      </c>
      <c r="E825" s="80">
        <v>6</v>
      </c>
      <c r="F825" s="80">
        <v>11</v>
      </c>
      <c r="G825" s="80" t="s">
        <v>207</v>
      </c>
      <c r="H825" s="81" t="s">
        <v>64</v>
      </c>
      <c r="I825" s="82"/>
      <c r="J825" s="82"/>
      <c r="K825" s="82"/>
      <c r="L825" s="55">
        <v>259</v>
      </c>
      <c r="M825" s="86">
        <v>6</v>
      </c>
      <c r="N825" s="56">
        <f>IF('1'!$H$12="-",L825*1.05,IF('1'!$H$12="в кассу предприятия",L825*1.05,IF('1'!$H$12="ИП Водакова Т.Ю.",L825*1.075*1.05,"-")))</f>
        <v>271.95</v>
      </c>
      <c r="O825" s="56">
        <f>IF('1'!$H$12="-",L825,IF('1'!$H$12="в кассу предприятия",L825,IF('1'!$H$12="ИП Водакова Т.Ю.",L825*1.075,"-")))</f>
        <v>259</v>
      </c>
      <c r="P825" s="56">
        <v>0</v>
      </c>
      <c r="Q825" s="56">
        <v>0</v>
      </c>
      <c r="R825" s="52"/>
      <c r="S825" s="88" t="str">
        <f>IF('1'!$H$12="-","-      ₽",IF(R825&gt;=M825*20,O825*R825,(IF(R825&gt;=M825*10,O825*R825,IF(R825&gt;=M825*2,O825*R825,N825*R825)))))</f>
        <v>-      ₽</v>
      </c>
      <c r="T825" s="89"/>
      <c r="U825" s="89" t="s">
        <v>364</v>
      </c>
    </row>
    <row r="826" spans="1:21" s="54" customFormat="1">
      <c r="A826" s="69" t="s">
        <v>1018</v>
      </c>
      <c r="B826" s="79" t="s">
        <v>208</v>
      </c>
      <c r="C826" s="80" t="s">
        <v>204</v>
      </c>
      <c r="D826" s="80" t="s">
        <v>205</v>
      </c>
      <c r="E826" s="80">
        <v>6</v>
      </c>
      <c r="F826" s="80">
        <v>11</v>
      </c>
      <c r="G826" s="80" t="s">
        <v>209</v>
      </c>
      <c r="H826" s="81" t="s">
        <v>64</v>
      </c>
      <c r="I826" s="82"/>
      <c r="J826" s="82"/>
      <c r="K826" s="82"/>
      <c r="L826" s="55">
        <v>259</v>
      </c>
      <c r="M826" s="86">
        <v>6</v>
      </c>
      <c r="N826" s="56">
        <f>IF('1'!$H$12="-",L826*1.05,IF('1'!$H$12="в кассу предприятия",L826*1.05,IF('1'!$H$12="ИП Водакова Т.Ю.",L826*1.075*1.05,"-")))</f>
        <v>271.95</v>
      </c>
      <c r="O826" s="56">
        <f>IF('1'!$H$12="-",L826,IF('1'!$H$12="в кассу предприятия",L826,IF('1'!$H$12="ИП Водакова Т.Ю.",L826*1.075,"-")))</f>
        <v>259</v>
      </c>
      <c r="P826" s="56">
        <f>IF('1'!$H$12="-",L826*0.97,IF('1'!$H$12="в кассу предприятия",L826*0.97,IF('1'!$H$12="ИП Водакова Т.Ю.",L826*1.075*0.97,"-")))</f>
        <v>251.23</v>
      </c>
      <c r="Q826" s="56">
        <v>0</v>
      </c>
      <c r="R826" s="52"/>
      <c r="S826" s="88" t="str">
        <f>IF('1'!$H$12="-","-      ₽",IF(R826&gt;=M826*20,P826*R826,(IF(R826&gt;=M826*10,P826*R826,IF(R826&gt;=M826*2,O826*R826,N826*R826)))))</f>
        <v>-      ₽</v>
      </c>
      <c r="T826" s="89"/>
      <c r="U826" s="89" t="s">
        <v>2392</v>
      </c>
    </row>
    <row r="827" spans="1:21" s="54" customFormat="1">
      <c r="A827" s="69" t="s">
        <v>1018</v>
      </c>
      <c r="B827" s="79" t="s">
        <v>210</v>
      </c>
      <c r="C827" s="80" t="s">
        <v>204</v>
      </c>
      <c r="D827" s="80" t="s">
        <v>205</v>
      </c>
      <c r="E827" s="80">
        <v>6</v>
      </c>
      <c r="F827" s="80">
        <v>11</v>
      </c>
      <c r="G827" s="80" t="s">
        <v>211</v>
      </c>
      <c r="H827" s="81" t="s">
        <v>64</v>
      </c>
      <c r="I827" s="82"/>
      <c r="J827" s="82"/>
      <c r="K827" s="82"/>
      <c r="L827" s="55">
        <v>259</v>
      </c>
      <c r="M827" s="86">
        <v>6</v>
      </c>
      <c r="N827" s="56">
        <f>IF('1'!$H$12="-",L827*1.05,IF('1'!$H$12="в кассу предприятия",L827*1.05,IF('1'!$H$12="ИП Водакова Т.Ю.",L827*1.075*1.05,"-")))</f>
        <v>271.95</v>
      </c>
      <c r="O827" s="56">
        <f>IF('1'!$H$12="-",L827,IF('1'!$H$12="в кассу предприятия",L827,IF('1'!$H$12="ИП Водакова Т.Ю.",L827*1.075,"-")))</f>
        <v>259</v>
      </c>
      <c r="P827" s="56">
        <v>0</v>
      </c>
      <c r="Q827" s="56">
        <v>0</v>
      </c>
      <c r="R827" s="52"/>
      <c r="S827" s="88" t="str">
        <f>IF('1'!$H$12="-","-      ₽",IF(R827&gt;=M827*20,P827*R827,(IF(R827&gt;=M827*10,P827*R827,IF(R827&gt;=M827*2,O827*R827,N827*R827)))))</f>
        <v>-      ₽</v>
      </c>
      <c r="T827" s="89"/>
      <c r="U827" s="89" t="s">
        <v>364</v>
      </c>
    </row>
    <row r="828" spans="1:21" s="54" customFormat="1">
      <c r="A828" s="69" t="s">
        <v>1018</v>
      </c>
      <c r="B828" s="79" t="s">
        <v>212</v>
      </c>
      <c r="C828" s="80" t="s">
        <v>204</v>
      </c>
      <c r="D828" s="80" t="s">
        <v>205</v>
      </c>
      <c r="E828" s="80">
        <v>6</v>
      </c>
      <c r="F828" s="80">
        <v>11</v>
      </c>
      <c r="G828" s="80" t="s">
        <v>213</v>
      </c>
      <c r="H828" s="81" t="s">
        <v>64</v>
      </c>
      <c r="I828" s="82"/>
      <c r="J828" s="82"/>
      <c r="K828" s="82"/>
      <c r="L828" s="55">
        <v>259</v>
      </c>
      <c r="M828" s="86">
        <v>6</v>
      </c>
      <c r="N828" s="56">
        <f>IF('1'!$H$12="-",L828*1.05,IF('1'!$H$12="в кассу предприятия",L828*1.05,IF('1'!$H$12="ИП Водакова Т.Ю.",L828*1.075*1.05,"-")))</f>
        <v>271.95</v>
      </c>
      <c r="O828" s="56">
        <f>IF('1'!$H$12="-",L828,IF('1'!$H$12="в кассу предприятия",L828,IF('1'!$H$12="ИП Водакова Т.Ю.",L828*1.075,"-")))</f>
        <v>259</v>
      </c>
      <c r="P828" s="56">
        <f>IF('1'!$H$12="-",L828*0.97,IF('1'!$H$12="в кассу предприятия",L828*0.97,IF('1'!$H$12="ИП Водакова Т.Ю.",L828*1.075*0.97,"-")))</f>
        <v>251.23</v>
      </c>
      <c r="Q828" s="56">
        <v>0</v>
      </c>
      <c r="R828" s="52"/>
      <c r="S828" s="88" t="str">
        <f>IF('1'!$H$12="-","-      ₽",IF(R828&gt;=M828*20,P828*R828,(IF(R828&gt;=M828*10,P828*R828,IF(R828&gt;=M828*2,O828*R828,N828*R828)))))</f>
        <v>-      ₽</v>
      </c>
      <c r="T828" s="89"/>
      <c r="U828" s="89" t="s">
        <v>2392</v>
      </c>
    </row>
    <row r="829" spans="1:21" s="54" customFormat="1">
      <c r="A829" s="69" t="s">
        <v>1018</v>
      </c>
      <c r="B829" s="79" t="s">
        <v>216</v>
      </c>
      <c r="C829" s="80" t="s">
        <v>217</v>
      </c>
      <c r="D829" s="80" t="s">
        <v>215</v>
      </c>
      <c r="E829" s="80">
        <v>6</v>
      </c>
      <c r="F829" s="80">
        <v>11</v>
      </c>
      <c r="G829" s="80" t="s">
        <v>218</v>
      </c>
      <c r="H829" s="81" t="s">
        <v>64</v>
      </c>
      <c r="I829" s="82"/>
      <c r="J829" s="82"/>
      <c r="K829" s="82"/>
      <c r="L829" s="55">
        <v>281</v>
      </c>
      <c r="M829" s="86">
        <v>6</v>
      </c>
      <c r="N829" s="56">
        <f>IF('1'!$H$12="-",L829,IF('1'!$H$12="в кассу предприятия",L829,IF('1'!$H$12="ИП Водакова Т.Ю.",L829*1.075,"-")))</f>
        <v>281</v>
      </c>
      <c r="O829" s="56">
        <f>IF('1'!$H$12="-",L829,IF('1'!$H$12="в кассу предприятия",L829,IF('1'!$H$12="ИП Водакова Т.Ю.",L829*1.075,"-")))</f>
        <v>281</v>
      </c>
      <c r="P829" s="56">
        <v>0</v>
      </c>
      <c r="Q829" s="56">
        <v>0</v>
      </c>
      <c r="R829" s="52"/>
      <c r="S829" s="88" t="str">
        <f>IF('1'!$H$12="-","-      ₽",IF(R829&gt;=M829*20,Q829*R829,(IF(R829&gt;=M829*10,P829*R829,IF(R829&gt;=M829*2,O829*R829,N829*R829)))))</f>
        <v>-      ₽</v>
      </c>
      <c r="T829" s="89" t="s">
        <v>43</v>
      </c>
      <c r="U829" s="89" t="s">
        <v>364</v>
      </c>
    </row>
    <row r="830" spans="1:21" s="54" customFormat="1" hidden="1">
      <c r="A830" s="2"/>
      <c r="B830" s="97" t="s">
        <v>219</v>
      </c>
      <c r="C830" s="98" t="s">
        <v>214</v>
      </c>
      <c r="D830" s="98" t="s">
        <v>215</v>
      </c>
      <c r="E830" s="80">
        <v>6</v>
      </c>
      <c r="F830" s="80">
        <v>11</v>
      </c>
      <c r="G830" s="98" t="s">
        <v>220</v>
      </c>
      <c r="H830" s="99" t="s">
        <v>64</v>
      </c>
      <c r="I830" s="100"/>
      <c r="J830" s="100"/>
      <c r="K830" s="100"/>
      <c r="L830" s="55">
        <v>266</v>
      </c>
      <c r="M830" s="101">
        <v>6</v>
      </c>
      <c r="N830" s="102">
        <f>IF('1'!$H$12="-",L830*1.05,IF('1'!$H$12="в кассу предприятия",L830*1.05,IF('1'!$H$12="ИП Водакова Т.Ю.",L830*1.075*1.05,"-")))</f>
        <v>279.3</v>
      </c>
      <c r="O830" s="102">
        <f>IF('1'!$H$12="-",L830,IF('1'!$H$12="в кассу предприятия",L830,IF('1'!$H$12="ИП Водакова Т.Ю.",L830*1.075,"-")))</f>
        <v>266</v>
      </c>
      <c r="P830" s="102">
        <v>0</v>
      </c>
      <c r="Q830" s="102">
        <v>0</v>
      </c>
      <c r="R830" s="103"/>
      <c r="S830" s="104" t="str">
        <f>IF('1'!$H$12="-","-      ₽",IF(R830&gt;=M830*20,O830*R830,(IF(R830&gt;=M830*10,O830*R830,IF(R830&gt;=M830*2,O830*R830,N830*R830)))))</f>
        <v>-      ₽</v>
      </c>
      <c r="T830" s="89"/>
      <c r="U830" s="89" t="s">
        <v>364</v>
      </c>
    </row>
    <row r="831" spans="1:21" s="54" customFormat="1">
      <c r="A831" s="69" t="s">
        <v>1018</v>
      </c>
      <c r="B831" s="79" t="s">
        <v>221</v>
      </c>
      <c r="C831" s="80" t="s">
        <v>217</v>
      </c>
      <c r="D831" s="80" t="s">
        <v>215</v>
      </c>
      <c r="E831" s="80">
        <v>6</v>
      </c>
      <c r="F831" s="80">
        <v>11</v>
      </c>
      <c r="G831" s="80" t="s">
        <v>222</v>
      </c>
      <c r="H831" s="81" t="s">
        <v>64</v>
      </c>
      <c r="I831" s="82"/>
      <c r="J831" s="82"/>
      <c r="K831" s="82"/>
      <c r="L831" s="55">
        <v>281</v>
      </c>
      <c r="M831" s="86">
        <v>6</v>
      </c>
      <c r="N831" s="56">
        <f>IF('1'!$H$12="-",L831,IF('1'!$H$12="в кассу предприятия",L831,IF('1'!$H$12="ИП Водакова Т.Ю.",L831*1.075,"-")))</f>
        <v>281</v>
      </c>
      <c r="O831" s="56">
        <f>IF('1'!$H$12="-",L831,IF('1'!$H$12="в кассу предприятия",L831,IF('1'!$H$12="ИП Водакова Т.Ю.",L831*1.075,"-")))</f>
        <v>281</v>
      </c>
      <c r="P831" s="56">
        <v>0</v>
      </c>
      <c r="Q831" s="56">
        <v>0</v>
      </c>
      <c r="R831" s="52"/>
      <c r="S831" s="88" t="str">
        <f>IF('1'!$H$12="-","-      ₽",IF(R831&gt;=M831*20,P831*R831,(IF(R831&gt;=M831*10,P831*R831,IF(R831&gt;=M831*2,O831*R831,N831*R831)))))</f>
        <v>-      ₽</v>
      </c>
      <c r="T831" s="89" t="s">
        <v>43</v>
      </c>
      <c r="U831" s="89" t="s">
        <v>364</v>
      </c>
    </row>
    <row r="832" spans="1:21" s="54" customFormat="1">
      <c r="A832" s="69" t="s">
        <v>1018</v>
      </c>
      <c r="B832" s="79" t="s">
        <v>223</v>
      </c>
      <c r="C832" s="80" t="s">
        <v>214</v>
      </c>
      <c r="D832" s="80" t="s">
        <v>215</v>
      </c>
      <c r="E832" s="80">
        <v>6</v>
      </c>
      <c r="F832" s="80">
        <v>11</v>
      </c>
      <c r="G832" s="80" t="s">
        <v>224</v>
      </c>
      <c r="H832" s="81" t="s">
        <v>64</v>
      </c>
      <c r="I832" s="82"/>
      <c r="J832" s="82"/>
      <c r="K832" s="82"/>
      <c r="L832" s="55">
        <v>281</v>
      </c>
      <c r="M832" s="86">
        <v>6</v>
      </c>
      <c r="N832" s="56">
        <f>IF('1'!$H$12="-",L832,IF('1'!$H$12="в кассу предприятия",L832,IF('1'!$H$12="ИП Водакова Т.Ю.",L832*1.075,"-")))</f>
        <v>281</v>
      </c>
      <c r="O832" s="56">
        <f>IF('1'!$H$12="-",L832,IF('1'!$H$12="в кассу предприятия",L832,IF('1'!$H$12="ИП Водакова Т.Ю.",L832*1.075,"-")))</f>
        <v>281</v>
      </c>
      <c r="P832" s="56">
        <f>IF('1'!$H$12="-",L832,IF('1'!$H$12="в кассу предприятия",L832,IF('1'!$H$12="ИП Водакова Т.Ю.",L832*1.075,"-")))</f>
        <v>281</v>
      </c>
      <c r="Q832" s="56">
        <v>0</v>
      </c>
      <c r="R832" s="52"/>
      <c r="S832" s="88" t="str">
        <f>IF('1'!$H$12="-","-      ₽",IF(R832&gt;=M832*20,Q832*R832,(IF(R832&gt;=M832*10,P832*R832,IF(R832&gt;=M832*2,O832*R832,N832*R832)))))</f>
        <v>-      ₽</v>
      </c>
      <c r="T832" s="89" t="s">
        <v>43</v>
      </c>
      <c r="U832" s="89" t="s">
        <v>2392</v>
      </c>
    </row>
    <row r="833" spans="1:21" s="54" customFormat="1">
      <c r="A833" s="69" t="s">
        <v>1018</v>
      </c>
      <c r="B833" s="79" t="s">
        <v>225</v>
      </c>
      <c r="C833" s="80" t="s">
        <v>214</v>
      </c>
      <c r="D833" s="80" t="s">
        <v>215</v>
      </c>
      <c r="E833" s="80">
        <v>6</v>
      </c>
      <c r="F833" s="80">
        <v>11</v>
      </c>
      <c r="G833" s="80" t="s">
        <v>226</v>
      </c>
      <c r="H833" s="81" t="s">
        <v>64</v>
      </c>
      <c r="I833" s="82"/>
      <c r="J833" s="82"/>
      <c r="K833" s="82"/>
      <c r="L833" s="55">
        <v>281</v>
      </c>
      <c r="M833" s="86">
        <v>6</v>
      </c>
      <c r="N833" s="56">
        <f>IF('1'!$H$12="-",L833,IF('1'!$H$12="в кассу предприятия",L833,IF('1'!$H$12="ИП Водакова Т.Ю.",L833*1.075,"-")))</f>
        <v>281</v>
      </c>
      <c r="O833" s="56">
        <f>IF('1'!$H$12="-",L833,IF('1'!$H$12="в кассу предприятия",L833,IF('1'!$H$12="ИП Водакова Т.Ю.",L833*1.075,"-")))</f>
        <v>281</v>
      </c>
      <c r="P833" s="56">
        <v>0</v>
      </c>
      <c r="Q833" s="56">
        <v>0</v>
      </c>
      <c r="R833" s="52"/>
      <c r="S833" s="88" t="str">
        <f>IF('1'!$H$12="-","-      ₽",IF(R833&gt;=M833*20,O833*R833,(IF(R833&gt;=M833*10,O833*R833,IF(R833&gt;=M833*2,O833*R833,N833*R833)))))</f>
        <v>-      ₽</v>
      </c>
      <c r="T833" s="89" t="s">
        <v>43</v>
      </c>
      <c r="U833" s="89" t="s">
        <v>364</v>
      </c>
    </row>
    <row r="834" spans="1:21" s="54" customFormat="1">
      <c r="A834" s="2"/>
      <c r="B834" s="79" t="s">
        <v>228</v>
      </c>
      <c r="C834" s="80" t="s">
        <v>214</v>
      </c>
      <c r="D834" s="80" t="s">
        <v>215</v>
      </c>
      <c r="E834" s="80">
        <v>6</v>
      </c>
      <c r="F834" s="80">
        <v>11</v>
      </c>
      <c r="G834" s="80" t="s">
        <v>227</v>
      </c>
      <c r="H834" s="81" t="s">
        <v>64</v>
      </c>
      <c r="I834" s="82"/>
      <c r="J834" s="82"/>
      <c r="K834" s="82"/>
      <c r="L834" s="55">
        <v>253</v>
      </c>
      <c r="M834" s="86">
        <v>6</v>
      </c>
      <c r="N834" s="56">
        <f>IF('1'!$H$12="-",L834*1.05,IF('1'!$H$12="в кассу предприятия",L834*1.05,IF('1'!$H$12="ИП Водакова Т.Ю.",L834*1.075*1.05,"-")))</f>
        <v>265.65000000000003</v>
      </c>
      <c r="O834" s="56">
        <f>IF('1'!$H$12="-",L834,IF('1'!$H$12="в кассу предприятия",L834,IF('1'!$H$12="ИП Водакова Т.Ю.",L834*1.075,"-")))</f>
        <v>253</v>
      </c>
      <c r="P834" s="56">
        <v>0</v>
      </c>
      <c r="Q834" s="56">
        <v>0</v>
      </c>
      <c r="R834" s="52"/>
      <c r="S834" s="88" t="str">
        <f>IF('1'!$H$12="-","-      ₽",IF(R834&gt;=M834*20,O834*R834,(IF(R834&gt;=M834*10,O834*R834,IF(R834&gt;=M834*2,O834*R834,N834*R834)))))</f>
        <v>-      ₽</v>
      </c>
      <c r="T834" s="89"/>
      <c r="U834" s="89" t="s">
        <v>364</v>
      </c>
    </row>
    <row r="835" spans="1:21" s="54" customFormat="1">
      <c r="A835" s="69" t="s">
        <v>1018</v>
      </c>
      <c r="B835" s="79" t="s">
        <v>1832</v>
      </c>
      <c r="C835" s="80" t="s">
        <v>217</v>
      </c>
      <c r="D835" s="80" t="s">
        <v>215</v>
      </c>
      <c r="E835" s="80">
        <v>6</v>
      </c>
      <c r="F835" s="80">
        <v>6</v>
      </c>
      <c r="G835" s="80" t="s">
        <v>230</v>
      </c>
      <c r="H835" s="81" t="s">
        <v>85</v>
      </c>
      <c r="I835" s="82"/>
      <c r="J835" s="82"/>
      <c r="K835" s="82"/>
      <c r="L835" s="55">
        <v>162</v>
      </c>
      <c r="M835" s="86">
        <v>6</v>
      </c>
      <c r="N835" s="56">
        <f>IF('1'!$H$12="-",L835*1.05,IF('1'!$H$12="в кассу предприятия",L835*1.05,IF('1'!$H$12="ИП Водакова Т.Ю.",L835*1.075*1.05,"-")))</f>
        <v>170.1</v>
      </c>
      <c r="O835" s="56">
        <f>IF('1'!$H$12="-",L835,IF('1'!$H$12="в кассу предприятия",L835,IF('1'!$H$12="ИП Водакова Т.Ю.",L835*1.075,"-")))</f>
        <v>162</v>
      </c>
      <c r="P835" s="56">
        <v>0</v>
      </c>
      <c r="Q835" s="56">
        <v>0</v>
      </c>
      <c r="R835" s="52"/>
      <c r="S835" s="88" t="str">
        <f>IF('1'!$H$12="-","-      ₽",IF(R835&gt;=M835*20,O835*R835,(IF(R835&gt;=M835*10,O835*R835,IF(R835&gt;=M835*2,O835*R835,N835*R835)))))</f>
        <v>-      ₽</v>
      </c>
      <c r="T835" s="89"/>
      <c r="U835" s="89" t="s">
        <v>364</v>
      </c>
    </row>
    <row r="836" spans="1:21" s="54" customFormat="1">
      <c r="A836" s="69" t="s">
        <v>1018</v>
      </c>
      <c r="B836" s="79" t="s">
        <v>229</v>
      </c>
      <c r="C836" s="80" t="s">
        <v>214</v>
      </c>
      <c r="D836" s="80" t="s">
        <v>215</v>
      </c>
      <c r="E836" s="80">
        <v>6</v>
      </c>
      <c r="F836" s="80">
        <v>11</v>
      </c>
      <c r="G836" s="80" t="s">
        <v>230</v>
      </c>
      <c r="H836" s="81" t="s">
        <v>64</v>
      </c>
      <c r="I836" s="82"/>
      <c r="J836" s="82"/>
      <c r="K836" s="82"/>
      <c r="L836" s="55">
        <v>281</v>
      </c>
      <c r="M836" s="86">
        <v>6</v>
      </c>
      <c r="N836" s="56">
        <f>IF('1'!$H$12="-",L836,IF('1'!$H$12="в кассу предприятия",L836,IF('1'!$H$12="ИП Водакова Т.Ю.",L836*1.075,"-")))</f>
        <v>281</v>
      </c>
      <c r="O836" s="56">
        <f>IF('1'!$H$12="-",L836,IF('1'!$H$12="в кассу предприятия",L836,IF('1'!$H$12="ИП Водакова Т.Ю.",L836*1.075,"-")))</f>
        <v>281</v>
      </c>
      <c r="P836" s="56">
        <f>IF('1'!$H$12="-",L836,IF('1'!$H$12="в кассу предприятия",L836,IF('1'!$H$12="ИП Водакова Т.Ю.",L836*1.075,"-")))</f>
        <v>281</v>
      </c>
      <c r="Q836" s="56">
        <v>0</v>
      </c>
      <c r="R836" s="52"/>
      <c r="S836" s="88" t="str">
        <f>IF('1'!$H$12="-","-      ₽",IF(R836&gt;=M836*20,P836*R836,(IF(R836&gt;=M836*10,P836*R836,IF(R836&gt;=M836*2,O836*R836,N836*R836)))))</f>
        <v>-      ₽</v>
      </c>
      <c r="T836" s="89" t="s">
        <v>43</v>
      </c>
      <c r="U836" s="89" t="s">
        <v>2392</v>
      </c>
    </row>
    <row r="837" spans="1:21" s="54" customFormat="1">
      <c r="A837" s="69" t="s">
        <v>1018</v>
      </c>
      <c r="B837" s="79" t="s">
        <v>231</v>
      </c>
      <c r="C837" s="80" t="s">
        <v>217</v>
      </c>
      <c r="D837" s="80" t="s">
        <v>215</v>
      </c>
      <c r="E837" s="80">
        <v>6</v>
      </c>
      <c r="F837" s="80">
        <v>6</v>
      </c>
      <c r="G837" s="80" t="s">
        <v>232</v>
      </c>
      <c r="H837" s="81" t="s">
        <v>85</v>
      </c>
      <c r="I837" s="82"/>
      <c r="J837" s="82"/>
      <c r="K837" s="82"/>
      <c r="L837" s="55">
        <v>162</v>
      </c>
      <c r="M837" s="86">
        <v>6</v>
      </c>
      <c r="N837" s="56">
        <f>IF('1'!$H$12="-",L837*1.05,IF('1'!$H$12="в кассу предприятия",L837*1.05,IF('1'!$H$12="ИП Водакова Т.Ю.",L837*1.075*1.05,"-")))</f>
        <v>170.1</v>
      </c>
      <c r="O837" s="56">
        <f>IF('1'!$H$12="-",L837,IF('1'!$H$12="в кассу предприятия",L837,IF('1'!$H$12="ИП Водакова Т.Ю.",L837*1.075,"-")))</f>
        <v>162</v>
      </c>
      <c r="P837" s="56">
        <f>IF('1'!$H$12="-",L837*0.97,IF('1'!$H$12="в кассу предприятия",L837*0.97,IF('1'!$H$12="ИП Водакова Т.Ю.",L837*1.075*0.97,"-")))</f>
        <v>157.13999999999999</v>
      </c>
      <c r="Q837" s="56">
        <v>0</v>
      </c>
      <c r="R837" s="52"/>
      <c r="S837" s="88" t="str">
        <f>IF('1'!$H$12="-","-      ₽",IF(R837&gt;=M837*20,P837*R837,(IF(R837&gt;=M837*10,P837*R837,IF(R837&gt;=M837*2,O837*R837,N837*R837)))))</f>
        <v>-      ₽</v>
      </c>
      <c r="T837" s="89"/>
      <c r="U837" s="89" t="s">
        <v>2392</v>
      </c>
    </row>
    <row r="838" spans="1:21" s="54" customFormat="1">
      <c r="A838" s="69" t="s">
        <v>1018</v>
      </c>
      <c r="B838" s="79" t="s">
        <v>233</v>
      </c>
      <c r="C838" s="80" t="s">
        <v>214</v>
      </c>
      <c r="D838" s="80" t="s">
        <v>215</v>
      </c>
      <c r="E838" s="80">
        <v>6</v>
      </c>
      <c r="F838" s="80">
        <v>11</v>
      </c>
      <c r="G838" s="80" t="s">
        <v>232</v>
      </c>
      <c r="H838" s="81" t="s">
        <v>64</v>
      </c>
      <c r="I838" s="82"/>
      <c r="J838" s="82"/>
      <c r="K838" s="82"/>
      <c r="L838" s="55">
        <v>281</v>
      </c>
      <c r="M838" s="86">
        <v>6</v>
      </c>
      <c r="N838" s="56">
        <f>IF('1'!$H$12="-",L838,IF('1'!$H$12="в кассу предприятия",L838,IF('1'!$H$12="ИП Водакова Т.Ю.",L838*1.075,"-")))</f>
        <v>281</v>
      </c>
      <c r="O838" s="56">
        <f>IF('1'!$H$12="-",L838,IF('1'!$H$12="в кассу предприятия",L838,IF('1'!$H$12="ИП Водакова Т.Ю.",L838*1.075,"-")))</f>
        <v>281</v>
      </c>
      <c r="P838" s="56">
        <f>IF('1'!$H$12="-",L838,IF('1'!$H$12="в кассу предприятия",L838,IF('1'!$H$12="ИП Водакова Т.Ю.",L838*1.075,"-")))</f>
        <v>281</v>
      </c>
      <c r="Q838" s="56">
        <f>IF('1'!$H$12="-",L838,IF('1'!$H$12="в кассу предприятия",L838,IF('1'!$H$12="ИП Водакова Т.Ю.",L838*1.075,"-")))</f>
        <v>281</v>
      </c>
      <c r="R838" s="52"/>
      <c r="S838" s="88" t="str">
        <f>IF('1'!$H$12="-","-      ₽",IF(R838&gt;=M838*20,Q838*R838,(IF(R838&gt;=M838*10,P838*R838,IF(R838&gt;=M838*2,O838*R838,N838*R838)))))</f>
        <v>-      ₽</v>
      </c>
      <c r="T838" s="89" t="s">
        <v>43</v>
      </c>
      <c r="U838" s="89" t="s">
        <v>2393</v>
      </c>
    </row>
    <row r="839" spans="1:21" s="54" customFormat="1">
      <c r="A839" s="2"/>
      <c r="B839" s="79" t="s">
        <v>1833</v>
      </c>
      <c r="C839" s="80" t="s">
        <v>214</v>
      </c>
      <c r="D839" s="80" t="s">
        <v>215</v>
      </c>
      <c r="E839" s="80">
        <v>6</v>
      </c>
      <c r="F839" s="80">
        <v>11</v>
      </c>
      <c r="G839" s="80" t="s">
        <v>2319</v>
      </c>
      <c r="H839" s="81" t="s">
        <v>64</v>
      </c>
      <c r="I839" s="82"/>
      <c r="J839" s="82"/>
      <c r="K839" s="82"/>
      <c r="L839" s="55">
        <v>253</v>
      </c>
      <c r="M839" s="86">
        <v>6</v>
      </c>
      <c r="N839" s="56">
        <f>IF('1'!$H$12="-",L839*1.05,IF('1'!$H$12="в кассу предприятия",L839*1.05,IF('1'!$H$12="ИП Водакова Т.Ю.",L839*1.075*1.05,"-")))</f>
        <v>265.65000000000003</v>
      </c>
      <c r="O839" s="56">
        <f>IF('1'!$H$12="-",L839,IF('1'!$H$12="в кассу предприятия",L839,IF('1'!$H$12="ИП Водакова Т.Ю.",L839*1.075,"-")))</f>
        <v>253</v>
      </c>
      <c r="P839" s="56">
        <v>0</v>
      </c>
      <c r="Q839" s="56">
        <v>0</v>
      </c>
      <c r="R839" s="52"/>
      <c r="S839" s="88" t="str">
        <f>IF('1'!$H$12="-","-      ₽",IF(R839&gt;=M839*20,O839*R839,(IF(R839&gt;=M839*10,O839*R839,IF(R839&gt;=M839*2,O839*R839,N839*R839)))))</f>
        <v>-      ₽</v>
      </c>
      <c r="T839" s="89"/>
      <c r="U839" s="89" t="s">
        <v>364</v>
      </c>
    </row>
    <row r="840" spans="1:21" s="54" customFormat="1">
      <c r="A840" s="69" t="s">
        <v>1018</v>
      </c>
      <c r="B840" s="79" t="s">
        <v>234</v>
      </c>
      <c r="C840" s="80" t="s">
        <v>217</v>
      </c>
      <c r="D840" s="80" t="s">
        <v>215</v>
      </c>
      <c r="E840" s="80">
        <v>6</v>
      </c>
      <c r="F840" s="80">
        <v>6</v>
      </c>
      <c r="G840" s="80" t="s">
        <v>235</v>
      </c>
      <c r="H840" s="81" t="s">
        <v>85</v>
      </c>
      <c r="I840" s="82"/>
      <c r="J840" s="82"/>
      <c r="K840" s="82"/>
      <c r="L840" s="55">
        <v>162</v>
      </c>
      <c r="M840" s="86">
        <v>6</v>
      </c>
      <c r="N840" s="56">
        <f>IF('1'!$H$12="-",L840*1.05,IF('1'!$H$12="в кассу предприятия",L840*1.05,IF('1'!$H$12="ИП Водакова Т.Ю.",L840*1.075*1.05,"-")))</f>
        <v>170.1</v>
      </c>
      <c r="O840" s="56">
        <f>IF('1'!$H$12="-",L840,IF('1'!$H$12="в кассу предприятия",L840,IF('1'!$H$12="ИП Водакова Т.Ю.",L840*1.075,"-")))</f>
        <v>162</v>
      </c>
      <c r="P840" s="56">
        <f>IF('1'!$H$12="-",L840*0.97,IF('1'!$H$12="в кассу предприятия",L840*0.97,IF('1'!$H$12="ИП Водакова Т.Ю.",L840*1.075*0.97,"-")))</f>
        <v>157.13999999999999</v>
      </c>
      <c r="Q840" s="56">
        <v>0</v>
      </c>
      <c r="R840" s="52"/>
      <c r="S840" s="88" t="str">
        <f>IF('1'!$H$12="-","-      ₽",IF(R840&gt;=M840*20,Q840*R840,(IF(R840&gt;=M840*10,P840*R840,IF(R840&gt;=M840*2,O840*R840,N840*R840)))))</f>
        <v>-      ₽</v>
      </c>
      <c r="T840" s="89"/>
      <c r="U840" s="89" t="s">
        <v>2392</v>
      </c>
    </row>
    <row r="841" spans="1:21" s="54" customFormat="1">
      <c r="A841" s="69" t="s">
        <v>1018</v>
      </c>
      <c r="B841" s="79" t="s">
        <v>236</v>
      </c>
      <c r="C841" s="80" t="s">
        <v>214</v>
      </c>
      <c r="D841" s="80" t="s">
        <v>215</v>
      </c>
      <c r="E841" s="80">
        <v>6</v>
      </c>
      <c r="F841" s="80">
        <v>11</v>
      </c>
      <c r="G841" s="80" t="s">
        <v>235</v>
      </c>
      <c r="H841" s="81" t="s">
        <v>64</v>
      </c>
      <c r="I841" s="82"/>
      <c r="J841" s="82"/>
      <c r="K841" s="82"/>
      <c r="L841" s="55">
        <v>281</v>
      </c>
      <c r="M841" s="86">
        <v>6</v>
      </c>
      <c r="N841" s="56">
        <f>IF('1'!$H$12="-",L841,IF('1'!$H$12="в кассу предприятия",L841,IF('1'!$H$12="ИП Водакова Т.Ю.",L841*1.075,"-")))</f>
        <v>281</v>
      </c>
      <c r="O841" s="56">
        <f>IF('1'!$H$12="-",L841,IF('1'!$H$12="в кассу предприятия",L841,IF('1'!$H$12="ИП Водакова Т.Ю.",L841*1.075,"-")))</f>
        <v>281</v>
      </c>
      <c r="P841" s="56">
        <f>IF('1'!$H$12="-",L841,IF('1'!$H$12="в кассу предприятия",L841,IF('1'!$H$12="ИП Водакова Т.Ю.",L841*1.075,"-")))</f>
        <v>281</v>
      </c>
      <c r="Q841" s="56">
        <f>IF('1'!$H$12="-",L841,IF('1'!$H$12="в кассу предприятия",L841,IF('1'!$H$12="ИП Водакова Т.Ю.",L841*1.075,"-")))</f>
        <v>281</v>
      </c>
      <c r="R841" s="52"/>
      <c r="S841" s="88" t="str">
        <f>IF('1'!$H$12="-","-      ₽",IF(R841&gt;=M841*20,Q841*R841,(IF(R841&gt;=M841*10,P841*R841,IF(R841&gt;=M841*2,O841*R841,N841*R841)))))</f>
        <v>-      ₽</v>
      </c>
      <c r="T841" s="89" t="s">
        <v>43</v>
      </c>
      <c r="U841" s="89" t="s">
        <v>2393</v>
      </c>
    </row>
    <row r="842" spans="1:21" s="54" customFormat="1">
      <c r="A842" s="69" t="s">
        <v>1018</v>
      </c>
      <c r="B842" s="79" t="s">
        <v>237</v>
      </c>
      <c r="C842" s="80" t="s">
        <v>238</v>
      </c>
      <c r="D842" s="80" t="s">
        <v>239</v>
      </c>
      <c r="E842" s="80">
        <v>6</v>
      </c>
      <c r="F842" s="80">
        <v>11</v>
      </c>
      <c r="G842" s="80" t="s">
        <v>240</v>
      </c>
      <c r="H842" s="81" t="s">
        <v>64</v>
      </c>
      <c r="I842" s="82"/>
      <c r="J842" s="82"/>
      <c r="K842" s="82"/>
      <c r="L842" s="55">
        <v>265</v>
      </c>
      <c r="M842" s="86">
        <v>6</v>
      </c>
      <c r="N842" s="56">
        <f>IF('1'!$H$12="-",L842,IF('1'!$H$12="в кассу предприятия",L842,IF('1'!$H$12="ИП Водакова Т.Ю.",L842*1.075,"-")))</f>
        <v>265</v>
      </c>
      <c r="O842" s="56">
        <f>IF('1'!$H$12="-",L842,IF('1'!$H$12="в кассу предприятия",L842,IF('1'!$H$12="ИП Водакова Т.Ю.",L842*1.075,"-")))</f>
        <v>265</v>
      </c>
      <c r="P842" s="56">
        <f>IF('1'!$H$12="-",L842*0.97,IF('1'!$H$12="в кассу предприятия",L842*0.97,IF('1'!$H$12="ИП Водакова Т.Ю.",L842*1.075*0.97,"-")))</f>
        <v>257.05</v>
      </c>
      <c r="Q842" s="56">
        <f>IF('1'!$H$12="-",L842*0.95,IF('1'!$H$12="в кассу предприятия",L842*0.95,IF('1'!$H$12="ИП Водакова Т.Ю.",L842*1.075*0.95,"-")))</f>
        <v>251.75</v>
      </c>
      <c r="R842" s="52"/>
      <c r="S842" s="88" t="str">
        <f>IF('1'!$H$12="-","-      ₽",IF(R842&gt;=M842*20,Q842*R842,(IF(R842&gt;=M842*10,P842*R842,IF(R842&gt;=M842*2,O842*R842,N842*R842)))))</f>
        <v>-      ₽</v>
      </c>
      <c r="T842" s="89" t="s">
        <v>2399</v>
      </c>
      <c r="U842" s="89" t="s">
        <v>364</v>
      </c>
    </row>
    <row r="843" spans="1:21" s="54" customFormat="1">
      <c r="A843" s="69" t="s">
        <v>1018</v>
      </c>
      <c r="B843" s="79" t="s">
        <v>1262</v>
      </c>
      <c r="C843" s="80" t="s">
        <v>241</v>
      </c>
      <c r="D843" s="80" t="s">
        <v>242</v>
      </c>
      <c r="E843" s="80">
        <v>6</v>
      </c>
      <c r="F843" s="80">
        <v>11</v>
      </c>
      <c r="G843" s="80" t="s">
        <v>1507</v>
      </c>
      <c r="H843" s="81" t="s">
        <v>64</v>
      </c>
      <c r="I843" s="82"/>
      <c r="J843" s="82"/>
      <c r="K843" s="82"/>
      <c r="L843" s="55">
        <v>231</v>
      </c>
      <c r="M843" s="86">
        <v>6</v>
      </c>
      <c r="N843" s="56">
        <f>IF('1'!$H$12="-",L843,IF('1'!$H$12="в кассу предприятия",L843,IF('1'!$H$12="ИП Водакова Т.Ю.",L843*1.075,"-")))</f>
        <v>231</v>
      </c>
      <c r="O843" s="56">
        <f>IF('1'!$H$12="-",L843,IF('1'!$H$12="в кассу предприятия",L843,IF('1'!$H$12="ИП Водакова Т.Ю.",L843*1.075,"-")))</f>
        <v>231</v>
      </c>
      <c r="P843" s="56">
        <f>IF('1'!$H$12="-",L843,IF('1'!$H$12="в кассу предприятия",L843,IF('1'!$H$12="ИП Водакова Т.Ю.",L843*1.075,"-")))</f>
        <v>231</v>
      </c>
      <c r="Q843" s="56">
        <v>0</v>
      </c>
      <c r="R843" s="52"/>
      <c r="S843" s="88" t="str">
        <f>IF('1'!$H$12="-","-      ₽",IF(R843&gt;=M843*20,P843*R843,(IF(R843&gt;=M843*10,P843*R843,IF(R843&gt;=M843*2,O843*R843,N843*R843)))))</f>
        <v>-      ₽</v>
      </c>
      <c r="T843" s="89" t="s">
        <v>43</v>
      </c>
      <c r="U843" s="89" t="s">
        <v>364</v>
      </c>
    </row>
    <row r="844" spans="1:21" s="54" customFormat="1">
      <c r="A844" s="69" t="s">
        <v>1018</v>
      </c>
      <c r="B844" s="79" t="s">
        <v>1263</v>
      </c>
      <c r="C844" s="80" t="s">
        <v>243</v>
      </c>
      <c r="D844" s="80" t="s">
        <v>244</v>
      </c>
      <c r="E844" s="80">
        <v>6</v>
      </c>
      <c r="F844" s="80">
        <v>23</v>
      </c>
      <c r="G844" s="80" t="s">
        <v>246</v>
      </c>
      <c r="H844" s="81" t="s">
        <v>46</v>
      </c>
      <c r="I844" s="82"/>
      <c r="J844" s="82"/>
      <c r="K844" s="82"/>
      <c r="L844" s="55">
        <v>498</v>
      </c>
      <c r="M844" s="86">
        <v>5</v>
      </c>
      <c r="N844" s="56">
        <f>IF('1'!$H$12="-",L844*1.05,IF('1'!$H$12="в кассу предприятия",L844*1.05,IF('1'!$H$12="ИП Водакова Т.Ю.",L844*1.075*1.05,"-")))</f>
        <v>522.9</v>
      </c>
      <c r="O844" s="56">
        <f>IF('1'!$H$12="-",L844,IF('1'!$H$12="в кассу предприятия",L844,IF('1'!$H$12="ИП Водакова Т.Ю.",L844*1.075,"-")))</f>
        <v>498</v>
      </c>
      <c r="P844" s="56">
        <f>IF('1'!$H$12="-",L844*0.97,IF('1'!$H$12="в кассу предприятия",L844*0.97,IF('1'!$H$12="ИП Водакова Т.Ю.",L844*1.075*0.97,"-")))</f>
        <v>483.06</v>
      </c>
      <c r="Q844" s="56">
        <v>0</v>
      </c>
      <c r="R844" s="52"/>
      <c r="S844" s="88" t="str">
        <f>IF('1'!$H$12="-","-      ₽",IF(R844&gt;=M844*20,P844*R844,(IF(R844&gt;=M844*10,P844*R844,IF(R844&gt;=M844*2,O844*R844,N844*R844)))))</f>
        <v>-      ₽</v>
      </c>
      <c r="T844" s="89"/>
      <c r="U844" s="89" t="s">
        <v>2392</v>
      </c>
    </row>
    <row r="845" spans="1:21" s="54" customFormat="1">
      <c r="A845" s="69" t="s">
        <v>1018</v>
      </c>
      <c r="B845" s="79" t="s">
        <v>247</v>
      </c>
      <c r="C845" s="80" t="s">
        <v>243</v>
      </c>
      <c r="D845" s="80" t="s">
        <v>244</v>
      </c>
      <c r="E845" s="80">
        <v>6</v>
      </c>
      <c r="F845" s="80">
        <v>23</v>
      </c>
      <c r="G845" s="80" t="s">
        <v>248</v>
      </c>
      <c r="H845" s="81" t="s">
        <v>46</v>
      </c>
      <c r="I845" s="82"/>
      <c r="J845" s="82"/>
      <c r="K845" s="82"/>
      <c r="L845" s="55">
        <v>498</v>
      </c>
      <c r="M845" s="86">
        <v>5</v>
      </c>
      <c r="N845" s="56">
        <f>IF('1'!$H$12="-",L845*1.05,IF('1'!$H$12="в кассу предприятия",L845*1.05,IF('1'!$H$12="ИП Водакова Т.Ю.",L845*1.075*1.05,"-")))</f>
        <v>522.9</v>
      </c>
      <c r="O845" s="56">
        <f>IF('1'!$H$12="-",L845,IF('1'!$H$12="в кассу предприятия",L845,IF('1'!$H$12="ИП Водакова Т.Ю.",L845*1.075,"-")))</f>
        <v>498</v>
      </c>
      <c r="P845" s="56">
        <f>IF('1'!$H$12="-",L845*0.97,IF('1'!$H$12="в кассу предприятия",L845*0.97,IF('1'!$H$12="ИП Водакова Т.Ю.",L845*1.075*0.97,"-")))</f>
        <v>483.06</v>
      </c>
      <c r="Q845" s="56">
        <v>0</v>
      </c>
      <c r="R845" s="52"/>
      <c r="S845" s="88" t="str">
        <f>IF('1'!$H$12="-","-      ₽",IF(R845&gt;=M845*20,P845*R845,(IF(R845&gt;=M845*10,P845*R845,IF(R845&gt;=M845*2,O845*R845,N845*R845)))))</f>
        <v>-      ₽</v>
      </c>
      <c r="T845" s="89"/>
      <c r="U845" s="89" t="s">
        <v>2392</v>
      </c>
    </row>
    <row r="846" spans="1:21" s="54" customFormat="1">
      <c r="A846" s="69" t="s">
        <v>1018</v>
      </c>
      <c r="B846" s="79" t="s">
        <v>1264</v>
      </c>
      <c r="C846" s="80" t="s">
        <v>243</v>
      </c>
      <c r="D846" s="80" t="s">
        <v>244</v>
      </c>
      <c r="E846" s="80">
        <v>6</v>
      </c>
      <c r="F846" s="80">
        <v>23</v>
      </c>
      <c r="G846" s="80" t="s">
        <v>249</v>
      </c>
      <c r="H846" s="81" t="s">
        <v>46</v>
      </c>
      <c r="I846" s="82"/>
      <c r="J846" s="82"/>
      <c r="K846" s="82"/>
      <c r="L846" s="55">
        <v>498</v>
      </c>
      <c r="M846" s="86">
        <v>5</v>
      </c>
      <c r="N846" s="56">
        <f>IF('1'!$H$12="-",L846*1.05,IF('1'!$H$12="в кассу предприятия",L846*1.05,IF('1'!$H$12="ИП Водакова Т.Ю.",L846*1.075*1.05,"-")))</f>
        <v>522.9</v>
      </c>
      <c r="O846" s="56">
        <f>IF('1'!$H$12="-",L846,IF('1'!$H$12="в кассу предприятия",L846,IF('1'!$H$12="ИП Водакова Т.Ю.",L846*1.075,"-")))</f>
        <v>498</v>
      </c>
      <c r="P846" s="56">
        <v>0</v>
      </c>
      <c r="Q846" s="56">
        <v>0</v>
      </c>
      <c r="R846" s="52"/>
      <c r="S846" s="88" t="str">
        <f>IF('1'!$H$12="-","-      ₽",IF(R846&gt;=M846*20,Q846*R846,(IF(R846&gt;=M846*10,P846*R846,IF(R846&gt;=M846*2,O846*R846,N846*R846)))))</f>
        <v>-      ₽</v>
      </c>
      <c r="T846" s="89"/>
      <c r="U846" s="89" t="s">
        <v>364</v>
      </c>
    </row>
    <row r="847" spans="1:21" s="54" customFormat="1">
      <c r="A847" s="69" t="s">
        <v>1018</v>
      </c>
      <c r="B847" s="79" t="s">
        <v>1265</v>
      </c>
      <c r="C847" s="80" t="s">
        <v>1350</v>
      </c>
      <c r="D847" s="80" t="s">
        <v>1351</v>
      </c>
      <c r="E847" s="80">
        <v>6</v>
      </c>
      <c r="F847" s="80">
        <v>23</v>
      </c>
      <c r="G847" s="80" t="s">
        <v>245</v>
      </c>
      <c r="H847" s="81" t="s">
        <v>46</v>
      </c>
      <c r="I847" s="82"/>
      <c r="J847" s="82"/>
      <c r="K847" s="82"/>
      <c r="L847" s="55">
        <v>498</v>
      </c>
      <c r="M847" s="86">
        <v>5</v>
      </c>
      <c r="N847" s="56">
        <f>IF('1'!$H$12="-",L847*1.05,IF('1'!$H$12="в кассу предприятия",L847*1.05,IF('1'!$H$12="ИП Водакова Т.Ю.",L847*1.075*1.05,"-")))</f>
        <v>522.9</v>
      </c>
      <c r="O847" s="56">
        <f>IF('1'!$H$12="-",L847,IF('1'!$H$12="в кассу предприятия",L847,IF('1'!$H$12="ИП Водакова Т.Ю.",L847*1.075,"-")))</f>
        <v>498</v>
      </c>
      <c r="P847" s="56">
        <f>IF('1'!$H$12="-",L847*0.97,IF('1'!$H$12="в кассу предприятия",L847*0.97,IF('1'!$H$12="ИП Водакова Т.Ю.",L847*1.075*0.97,"-")))</f>
        <v>483.06</v>
      </c>
      <c r="Q847" s="56">
        <v>0</v>
      </c>
      <c r="R847" s="52"/>
      <c r="S847" s="88" t="str">
        <f>IF('1'!$H$12="-","-      ₽",IF(R847&gt;=M847*20,P847*R847,(IF(R847&gt;=M847*10,P847*R847,IF(R847&gt;=M847*2,O847*R847,N847*R847)))))</f>
        <v>-      ₽</v>
      </c>
      <c r="T847" s="89"/>
      <c r="U847" s="89" t="s">
        <v>364</v>
      </c>
    </row>
    <row r="848" spans="1:21" s="54" customFormat="1">
      <c r="A848" s="69" t="s">
        <v>1018</v>
      </c>
      <c r="B848" s="79" t="s">
        <v>1834</v>
      </c>
      <c r="C848" s="80" t="s">
        <v>1350</v>
      </c>
      <c r="D848" s="80" t="s">
        <v>1351</v>
      </c>
      <c r="E848" s="80">
        <v>6</v>
      </c>
      <c r="F848" s="80">
        <v>23</v>
      </c>
      <c r="G848" s="80" t="s">
        <v>1508</v>
      </c>
      <c r="H848" s="81" t="s">
        <v>46</v>
      </c>
      <c r="I848" s="82"/>
      <c r="J848" s="82"/>
      <c r="K848" s="82"/>
      <c r="L848" s="55">
        <v>498</v>
      </c>
      <c r="M848" s="86">
        <v>5</v>
      </c>
      <c r="N848" s="56">
        <f>IF('1'!$H$12="-",L848*1.05,IF('1'!$H$12="в кассу предприятия",L848*1.05,IF('1'!$H$12="ИП Водакова Т.Ю.",L848*1.075*1.05,"-")))</f>
        <v>522.9</v>
      </c>
      <c r="O848" s="56">
        <f>IF('1'!$H$12="-",L848,IF('1'!$H$12="в кассу предприятия",L848,IF('1'!$H$12="ИП Водакова Т.Ю.",L848*1.075,"-")))</f>
        <v>498</v>
      </c>
      <c r="P848" s="56">
        <f>IF('1'!$H$12="-",L848*0.97,IF('1'!$H$12="в кассу предприятия",L848*0.97,IF('1'!$H$12="ИП Водакова Т.Ю.",L848*1.075*0.97,"-")))</f>
        <v>483.06</v>
      </c>
      <c r="Q848" s="56">
        <f>IF('1'!$H$12="-",L848*0.95,IF('1'!$H$12="в кассу предприятия",L848*0.95,IF('1'!$H$12="ИП Водакова Т.Ю.",L848*1.075*0.95,"-")))</f>
        <v>473.09999999999997</v>
      </c>
      <c r="R848" s="52"/>
      <c r="S848" s="88" t="str">
        <f>IF('1'!$H$12="-","-      ₽",IF(R848&gt;=M848*20,Q848*R848,(IF(R848&gt;=M848*10,P848*R848,IF(R848&gt;=M848*2,O848*R848,N848*R848)))))</f>
        <v>-      ₽</v>
      </c>
      <c r="T848" s="89"/>
      <c r="U848" s="89" t="s">
        <v>364</v>
      </c>
    </row>
    <row r="849" spans="1:21" s="54" customFormat="1">
      <c r="A849" s="69" t="s">
        <v>1018</v>
      </c>
      <c r="B849" s="79" t="s">
        <v>251</v>
      </c>
      <c r="C849" s="80" t="s">
        <v>54</v>
      </c>
      <c r="D849" s="80" t="s">
        <v>250</v>
      </c>
      <c r="E849" s="80">
        <v>6</v>
      </c>
      <c r="F849" s="80">
        <v>23</v>
      </c>
      <c r="G849" s="80" t="s">
        <v>252</v>
      </c>
      <c r="H849" s="81" t="s">
        <v>46</v>
      </c>
      <c r="I849" s="82"/>
      <c r="J849" s="82"/>
      <c r="K849" s="82"/>
      <c r="L849" s="55">
        <v>563</v>
      </c>
      <c r="M849" s="86">
        <v>5</v>
      </c>
      <c r="N849" s="56">
        <f>IF('1'!$H$12="-",L849,IF('1'!$H$12="в кассу предприятия",L849,IF('1'!$H$12="ИП Водакова Т.Ю.",L849*1.075,"-")))</f>
        <v>563</v>
      </c>
      <c r="O849" s="56">
        <f>IF('1'!$H$12="-",L849,IF('1'!$H$12="в кассу предприятия",L849,IF('1'!$H$12="ИП Водакова Т.Ю.",L849*1.075,"-")))</f>
        <v>563</v>
      </c>
      <c r="P849" s="56">
        <v>0</v>
      </c>
      <c r="Q849" s="56">
        <v>0</v>
      </c>
      <c r="R849" s="52"/>
      <c r="S849" s="88" t="str">
        <f>IF('1'!$H$12="-","-      ₽",IF(R849&gt;=M849*20,O849*R849,(IF(R849&gt;=M849*10,O849*R849,IF(R849&gt;=M849*2,O849*R849,N849*R849)))))</f>
        <v>-      ₽</v>
      </c>
      <c r="T849" s="89" t="s">
        <v>2399</v>
      </c>
      <c r="U849" s="89" t="s">
        <v>364</v>
      </c>
    </row>
    <row r="850" spans="1:21" s="54" customFormat="1">
      <c r="A850" s="69" t="s">
        <v>1018</v>
      </c>
      <c r="B850" s="79" t="s">
        <v>253</v>
      </c>
      <c r="C850" s="80" t="s">
        <v>44</v>
      </c>
      <c r="D850" s="80" t="s">
        <v>250</v>
      </c>
      <c r="E850" s="80">
        <v>6</v>
      </c>
      <c r="F850" s="80">
        <v>23</v>
      </c>
      <c r="G850" s="80" t="s">
        <v>254</v>
      </c>
      <c r="H850" s="81" t="s">
        <v>46</v>
      </c>
      <c r="I850" s="82"/>
      <c r="J850" s="82"/>
      <c r="K850" s="82"/>
      <c r="L850" s="55">
        <v>563</v>
      </c>
      <c r="M850" s="86">
        <v>5</v>
      </c>
      <c r="N850" s="56">
        <f>IF('1'!$H$12="-",L850,IF('1'!$H$12="в кассу предприятия",L850,IF('1'!$H$12="ИП Водакова Т.Ю.",L850*1.075,"-")))</f>
        <v>563</v>
      </c>
      <c r="O850" s="56">
        <f>IF('1'!$H$12="-",L850,IF('1'!$H$12="в кассу предприятия",L850,IF('1'!$H$12="ИП Водакова Т.Ю.",L850*1.075,"-")))</f>
        <v>563</v>
      </c>
      <c r="P850" s="56">
        <v>0</v>
      </c>
      <c r="Q850" s="56">
        <v>0</v>
      </c>
      <c r="R850" s="52"/>
      <c r="S850" s="88" t="str">
        <f>IF('1'!$H$12="-","-      ₽",IF(R850&gt;=M850*20,P850*R850,(IF(R850&gt;=M850*10,P850*R850,IF(R850&gt;=M850*2,O850*R850,N850*R850)))))</f>
        <v>-      ₽</v>
      </c>
      <c r="T850" s="89" t="s">
        <v>2399</v>
      </c>
      <c r="U850" s="89" t="s">
        <v>364</v>
      </c>
    </row>
    <row r="851" spans="1:21" s="54" customFormat="1">
      <c r="A851" s="69" t="s">
        <v>1018</v>
      </c>
      <c r="B851" s="79" t="s">
        <v>255</v>
      </c>
      <c r="C851" s="80" t="s">
        <v>54</v>
      </c>
      <c r="D851" s="80" t="s">
        <v>250</v>
      </c>
      <c r="E851" s="80">
        <v>6</v>
      </c>
      <c r="F851" s="80">
        <v>23</v>
      </c>
      <c r="G851" s="80" t="s">
        <v>256</v>
      </c>
      <c r="H851" s="81" t="s">
        <v>46</v>
      </c>
      <c r="I851" s="82"/>
      <c r="J851" s="82"/>
      <c r="K851" s="82"/>
      <c r="L851" s="55">
        <v>579</v>
      </c>
      <c r="M851" s="86">
        <v>5</v>
      </c>
      <c r="N851" s="56">
        <f>IF('1'!$H$12="-",L851,IF('1'!$H$12="в кассу предприятия",L851,IF('1'!$H$12="ИП Водакова Т.Ю.",L851*1.075,"-")))</f>
        <v>579</v>
      </c>
      <c r="O851" s="56">
        <f>IF('1'!$H$12="-",L851,IF('1'!$H$12="в кассу предприятия",L851,IF('1'!$H$12="ИП Водакова Т.Ю.",L851*1.075,"-")))</f>
        <v>579</v>
      </c>
      <c r="P851" s="56">
        <v>0</v>
      </c>
      <c r="Q851" s="56">
        <v>0</v>
      </c>
      <c r="R851" s="52"/>
      <c r="S851" s="88" t="str">
        <f>IF('1'!$H$12="-","-      ₽",IF(R851&gt;=M851*20,O851*R851,(IF(R851&gt;=M851*10,O851*R851,IF(R851&gt;=M851*2,O851*R851,N851*R851)))))</f>
        <v>-      ₽</v>
      </c>
      <c r="T851" s="89" t="s">
        <v>43</v>
      </c>
      <c r="U851" s="89" t="s">
        <v>364</v>
      </c>
    </row>
    <row r="852" spans="1:21" s="54" customFormat="1">
      <c r="A852" s="2"/>
      <c r="B852" s="79" t="s">
        <v>1835</v>
      </c>
      <c r="C852" s="80" t="s">
        <v>257</v>
      </c>
      <c r="D852" s="80" t="s">
        <v>258</v>
      </c>
      <c r="E852" s="80">
        <v>6</v>
      </c>
      <c r="F852" s="80">
        <v>11</v>
      </c>
      <c r="G852" s="80" t="s">
        <v>2320</v>
      </c>
      <c r="H852" s="81" t="s">
        <v>64</v>
      </c>
      <c r="I852" s="82"/>
      <c r="J852" s="82"/>
      <c r="K852" s="82"/>
      <c r="L852" s="55">
        <v>198</v>
      </c>
      <c r="M852" s="86">
        <v>6</v>
      </c>
      <c r="N852" s="56">
        <f>IF('1'!$H$12="-",L852*1.05,IF('1'!$H$12="в кассу предприятия",L852*1.05,IF('1'!$H$12="ИП Водакова Т.Ю.",L852*1.075*1.05,"-")))</f>
        <v>207.9</v>
      </c>
      <c r="O852" s="56">
        <f>IF('1'!$H$12="-",L852,IF('1'!$H$12="в кассу предприятия",L852,IF('1'!$H$12="ИП Водакова Т.Ю.",L852*1.075,"-")))</f>
        <v>198</v>
      </c>
      <c r="P852" s="56">
        <v>0</v>
      </c>
      <c r="Q852" s="56">
        <v>0</v>
      </c>
      <c r="R852" s="52"/>
      <c r="S852" s="88" t="str">
        <f>IF('1'!$H$12="-","-      ₽",IF(R852&gt;=M852*20,O852*R852,(IF(R852&gt;=M852*10,O852*R852,IF(R852&gt;=M852*2,O852*R852,N852*R852)))))</f>
        <v>-      ₽</v>
      </c>
      <c r="T852" s="89"/>
      <c r="U852" s="89" t="s">
        <v>364</v>
      </c>
    </row>
    <row r="853" spans="1:21" s="54" customFormat="1">
      <c r="A853" s="2"/>
      <c r="B853" s="79" t="s">
        <v>259</v>
      </c>
      <c r="C853" s="80" t="s">
        <v>260</v>
      </c>
      <c r="D853" s="80" t="s">
        <v>261</v>
      </c>
      <c r="E853" s="80">
        <v>6</v>
      </c>
      <c r="F853" s="80">
        <v>11</v>
      </c>
      <c r="G853" s="80" t="s">
        <v>262</v>
      </c>
      <c r="H853" s="81" t="s">
        <v>64</v>
      </c>
      <c r="I853" s="82"/>
      <c r="J853" s="82"/>
      <c r="K853" s="82"/>
      <c r="L853" s="55">
        <v>250</v>
      </c>
      <c r="M853" s="86">
        <v>6</v>
      </c>
      <c r="N853" s="56">
        <f>IF('1'!$H$12="-",L853,IF('1'!$H$12="в кассу предприятия",L853,IF('1'!$H$12="ИП Водакова Т.Ю.",L853*1.075,"-")))</f>
        <v>250</v>
      </c>
      <c r="O853" s="56">
        <f>IF('1'!$H$12="-",L853,IF('1'!$H$12="в кассу предприятия",L853,IF('1'!$H$12="ИП Водакова Т.Ю.",L853*1.075,"-")))</f>
        <v>250</v>
      </c>
      <c r="P853" s="56">
        <v>0</v>
      </c>
      <c r="Q853" s="56">
        <v>0</v>
      </c>
      <c r="R853" s="52"/>
      <c r="S853" s="88" t="str">
        <f>IF('1'!$H$12="-","-      ₽",IF(R853&gt;=M853*20,P853*R853,(IF(R853&gt;=M853*10,P853*R853,IF(R853&gt;=M853*2,O853*R853,N853*R853)))))</f>
        <v>-      ₽</v>
      </c>
      <c r="T853" s="89" t="s">
        <v>2399</v>
      </c>
      <c r="U853" s="89" t="s">
        <v>364</v>
      </c>
    </row>
    <row r="854" spans="1:21" s="54" customFormat="1">
      <c r="A854" s="69" t="s">
        <v>1018</v>
      </c>
      <c r="B854" s="79" t="s">
        <v>263</v>
      </c>
      <c r="C854" s="80" t="s">
        <v>264</v>
      </c>
      <c r="D854" s="80" t="s">
        <v>261</v>
      </c>
      <c r="E854" s="80">
        <v>6</v>
      </c>
      <c r="F854" s="80">
        <v>6</v>
      </c>
      <c r="G854" s="80" t="s">
        <v>265</v>
      </c>
      <c r="H854" s="81" t="s">
        <v>85</v>
      </c>
      <c r="I854" s="82"/>
      <c r="J854" s="82"/>
      <c r="K854" s="82"/>
      <c r="L854" s="55">
        <v>153</v>
      </c>
      <c r="M854" s="86">
        <v>6</v>
      </c>
      <c r="N854" s="56">
        <f>IF('1'!$H$12="-",L854*1.05,IF('1'!$H$12="в кассу предприятия",L854*1.05,IF('1'!$H$12="ИП Водакова Т.Ю.",L854*1.075*1.05,"-")))</f>
        <v>160.65</v>
      </c>
      <c r="O854" s="56">
        <f>IF('1'!$H$12="-",L854,IF('1'!$H$12="в кассу предприятия",L854,IF('1'!$H$12="ИП Водакова Т.Ю.",L854*1.075,"-")))</f>
        <v>153</v>
      </c>
      <c r="P854" s="56">
        <v>0</v>
      </c>
      <c r="Q854" s="56">
        <v>0</v>
      </c>
      <c r="R854" s="52"/>
      <c r="S854" s="88" t="str">
        <f>IF('1'!$H$12="-","-      ₽",IF(R854&gt;=M854*20,O854*R854,(IF(R854&gt;=M854*10,O854*R854,IF(R854&gt;=M854*2,O854*R854,N854*R854)))))</f>
        <v>-      ₽</v>
      </c>
      <c r="T854" s="89"/>
      <c r="U854" s="89" t="s">
        <v>364</v>
      </c>
    </row>
    <row r="855" spans="1:21" s="54" customFormat="1">
      <c r="A855" s="2"/>
      <c r="B855" s="79" t="s">
        <v>266</v>
      </c>
      <c r="C855" s="80" t="s">
        <v>260</v>
      </c>
      <c r="D855" s="80" t="s">
        <v>261</v>
      </c>
      <c r="E855" s="80">
        <v>6</v>
      </c>
      <c r="F855" s="80">
        <v>11</v>
      </c>
      <c r="G855" s="80" t="s">
        <v>265</v>
      </c>
      <c r="H855" s="81" t="s">
        <v>64</v>
      </c>
      <c r="I855" s="82"/>
      <c r="J855" s="82"/>
      <c r="K855" s="82"/>
      <c r="L855" s="55">
        <v>218</v>
      </c>
      <c r="M855" s="86">
        <v>6</v>
      </c>
      <c r="N855" s="56">
        <f>IF('1'!$H$12="-",L855*1.05,IF('1'!$H$12="в кассу предприятия",L855*1.05,IF('1'!$H$12="ИП Водакова Т.Ю.",L855*1.075*1.05,"-")))</f>
        <v>228.9</v>
      </c>
      <c r="O855" s="56">
        <f>IF('1'!$H$12="-",L855,IF('1'!$H$12="в кассу предприятия",L855,IF('1'!$H$12="ИП Водакова Т.Ю.",L855*1.075,"-")))</f>
        <v>218</v>
      </c>
      <c r="P855" s="56">
        <v>0</v>
      </c>
      <c r="Q855" s="56">
        <v>0</v>
      </c>
      <c r="R855" s="52"/>
      <c r="S855" s="88" t="str">
        <f>IF('1'!$H$12="-","-      ₽",IF(R855&gt;=M855*20,P855*R855,(IF(R855&gt;=M855*10,P855*R855,IF(R855&gt;=M855*2,O855*R855,N855*R855)))))</f>
        <v>-      ₽</v>
      </c>
      <c r="T855" s="89"/>
      <c r="U855" s="89" t="s">
        <v>364</v>
      </c>
    </row>
    <row r="856" spans="1:21" s="54" customFormat="1">
      <c r="A856" s="69" t="s">
        <v>1018</v>
      </c>
      <c r="B856" s="79" t="s">
        <v>267</v>
      </c>
      <c r="C856" s="80" t="s">
        <v>264</v>
      </c>
      <c r="D856" s="80" t="s">
        <v>261</v>
      </c>
      <c r="E856" s="80">
        <v>6</v>
      </c>
      <c r="F856" s="80">
        <v>6</v>
      </c>
      <c r="G856" s="80" t="s">
        <v>268</v>
      </c>
      <c r="H856" s="81" t="s">
        <v>85</v>
      </c>
      <c r="I856" s="82"/>
      <c r="J856" s="82"/>
      <c r="K856" s="82"/>
      <c r="L856" s="55">
        <v>153</v>
      </c>
      <c r="M856" s="86">
        <v>6</v>
      </c>
      <c r="N856" s="56">
        <f>IF('1'!$H$12="-",L856*1.05,IF('1'!$H$12="в кассу предприятия",L856*1.05,IF('1'!$H$12="ИП Водакова Т.Ю.",L856*1.075*1.05,"-")))</f>
        <v>160.65</v>
      </c>
      <c r="O856" s="56">
        <f>IF('1'!$H$12="-",L856,IF('1'!$H$12="в кассу предприятия",L856,IF('1'!$H$12="ИП Водакова Т.Ю.",L856*1.075,"-")))</f>
        <v>153</v>
      </c>
      <c r="P856" s="56">
        <v>0</v>
      </c>
      <c r="Q856" s="56">
        <v>0</v>
      </c>
      <c r="R856" s="52"/>
      <c r="S856" s="88" t="str">
        <f>IF('1'!$H$12="-","-      ₽",IF(R856&gt;=M856*20,O856*R856,(IF(R856&gt;=M856*10,O856*R856,IF(R856&gt;=M856*2,O856*R856,N856*R856)))))</f>
        <v>-      ₽</v>
      </c>
      <c r="T856" s="89"/>
      <c r="U856" s="89" t="s">
        <v>364</v>
      </c>
    </row>
    <row r="857" spans="1:21" s="54" customFormat="1">
      <c r="A857" s="2"/>
      <c r="B857" s="79" t="s">
        <v>269</v>
      </c>
      <c r="C857" s="80" t="s">
        <v>260</v>
      </c>
      <c r="D857" s="80" t="s">
        <v>261</v>
      </c>
      <c r="E857" s="80">
        <v>6</v>
      </c>
      <c r="F857" s="80">
        <v>11</v>
      </c>
      <c r="G857" s="80" t="s">
        <v>268</v>
      </c>
      <c r="H857" s="81" t="s">
        <v>64</v>
      </c>
      <c r="I857" s="82"/>
      <c r="J857" s="82"/>
      <c r="K857" s="82"/>
      <c r="L857" s="55">
        <v>218</v>
      </c>
      <c r="M857" s="86">
        <v>6</v>
      </c>
      <c r="N857" s="56">
        <f>IF('1'!$H$12="-",L857*1.05,IF('1'!$H$12="в кассу предприятия",L857*1.05,IF('1'!$H$12="ИП Водакова Т.Ю.",L857*1.075*1.05,"-")))</f>
        <v>228.9</v>
      </c>
      <c r="O857" s="56">
        <f>IF('1'!$H$12="-",L857,IF('1'!$H$12="в кассу предприятия",L857,IF('1'!$H$12="ИП Водакова Т.Ю.",L857*1.075,"-")))</f>
        <v>218</v>
      </c>
      <c r="P857" s="56">
        <v>0</v>
      </c>
      <c r="Q857" s="56">
        <v>0</v>
      </c>
      <c r="R857" s="52"/>
      <c r="S857" s="88" t="str">
        <f>IF('1'!$H$12="-","-      ₽",IF(R857&gt;=M857*20,O857*R857,(IF(R857&gt;=M857*10,O857*R857,IF(R857&gt;=M857*2,O857*R857,N857*R857)))))</f>
        <v>-      ₽</v>
      </c>
      <c r="T857" s="89"/>
      <c r="U857" s="89" t="s">
        <v>364</v>
      </c>
    </row>
    <row r="858" spans="1:21" s="54" customFormat="1">
      <c r="A858" s="2"/>
      <c r="B858" s="79" t="s">
        <v>270</v>
      </c>
      <c r="C858" s="80" t="s">
        <v>260</v>
      </c>
      <c r="D858" s="80" t="s">
        <v>261</v>
      </c>
      <c r="E858" s="80">
        <v>6</v>
      </c>
      <c r="F858" s="80">
        <v>11</v>
      </c>
      <c r="G858" s="80" t="s">
        <v>271</v>
      </c>
      <c r="H858" s="81" t="s">
        <v>64</v>
      </c>
      <c r="I858" s="82"/>
      <c r="J858" s="82"/>
      <c r="K858" s="82"/>
      <c r="L858" s="55">
        <v>250</v>
      </c>
      <c r="M858" s="86">
        <v>6</v>
      </c>
      <c r="N858" s="56">
        <f>IF('1'!$H$12="-",L858,IF('1'!$H$12="в кассу предприятия",L858,IF('1'!$H$12="ИП Водакова Т.Ю.",L858*1.075,"-")))</f>
        <v>250</v>
      </c>
      <c r="O858" s="56">
        <f>IF('1'!$H$12="-",L858,IF('1'!$H$12="в кассу предприятия",L858,IF('1'!$H$12="ИП Водакова Т.Ю.",L858*1.075,"-")))</f>
        <v>250</v>
      </c>
      <c r="P858" s="56">
        <v>0</v>
      </c>
      <c r="Q858" s="56">
        <v>0</v>
      </c>
      <c r="R858" s="52"/>
      <c r="S858" s="88" t="str">
        <f>IF('1'!$H$12="-","-      ₽",IF(R858&gt;=M858*20,O858*R858,(IF(R858&gt;=M858*10,O858*R858,IF(R858&gt;=M858*2,O858*R858,N858*R858)))))</f>
        <v>-      ₽</v>
      </c>
      <c r="T858" s="89" t="s">
        <v>2399</v>
      </c>
      <c r="U858" s="89" t="s">
        <v>364</v>
      </c>
    </row>
    <row r="859" spans="1:21" s="54" customFormat="1">
      <c r="A859" s="2"/>
      <c r="B859" s="79" t="s">
        <v>272</v>
      </c>
      <c r="C859" s="80" t="s">
        <v>273</v>
      </c>
      <c r="D859" s="80" t="s">
        <v>274</v>
      </c>
      <c r="E859" s="80">
        <v>6</v>
      </c>
      <c r="F859" s="80">
        <v>11</v>
      </c>
      <c r="G859" s="80" t="s">
        <v>275</v>
      </c>
      <c r="H859" s="81" t="s">
        <v>64</v>
      </c>
      <c r="I859" s="82"/>
      <c r="J859" s="82"/>
      <c r="K859" s="82"/>
      <c r="L859" s="55">
        <v>218</v>
      </c>
      <c r="M859" s="86">
        <v>6</v>
      </c>
      <c r="N859" s="56">
        <f>IF('1'!$H$12="-",L859*1.05,IF('1'!$H$12="в кассу предприятия",L859*1.05,IF('1'!$H$12="ИП Водакова Т.Ю.",L859*1.075*1.05,"-")))</f>
        <v>228.9</v>
      </c>
      <c r="O859" s="56">
        <f>IF('1'!$H$12="-",L859,IF('1'!$H$12="в кассу предприятия",L859,IF('1'!$H$12="ИП Водакова Т.Ю.",L859*1.075,"-")))</f>
        <v>218</v>
      </c>
      <c r="P859" s="56">
        <v>0</v>
      </c>
      <c r="Q859" s="56">
        <v>0</v>
      </c>
      <c r="R859" s="52"/>
      <c r="S859" s="88" t="str">
        <f>IF('1'!$H$12="-","-      ₽",IF(R859&gt;=M859*20,O859*R859,(IF(R859&gt;=M859*10,O859*R859,IF(R859&gt;=M859*2,O859*R859,N859*R859)))))</f>
        <v>-      ₽</v>
      </c>
      <c r="T859" s="89"/>
      <c r="U859" s="89" t="s">
        <v>364</v>
      </c>
    </row>
    <row r="860" spans="1:21" s="54" customFormat="1">
      <c r="A860" s="69" t="s">
        <v>1018</v>
      </c>
      <c r="B860" s="79" t="s">
        <v>276</v>
      </c>
      <c r="C860" s="80" t="s">
        <v>277</v>
      </c>
      <c r="D860" s="80" t="s">
        <v>274</v>
      </c>
      <c r="E860" s="80">
        <v>6</v>
      </c>
      <c r="F860" s="80">
        <v>11</v>
      </c>
      <c r="G860" s="80" t="s">
        <v>278</v>
      </c>
      <c r="H860" s="81" t="s">
        <v>64</v>
      </c>
      <c r="I860" s="82"/>
      <c r="J860" s="82"/>
      <c r="K860" s="82"/>
      <c r="L860" s="55">
        <v>237</v>
      </c>
      <c r="M860" s="86">
        <v>6</v>
      </c>
      <c r="N860" s="56">
        <f>IF('1'!$H$12="-",L860*1.05,IF('1'!$H$12="в кассу предприятия",L860*1.05,IF('1'!$H$12="ИП Водакова Т.Ю.",L860*1.075*1.05,"-")))</f>
        <v>248.85000000000002</v>
      </c>
      <c r="O860" s="56">
        <f>IF('1'!$H$12="-",L860,IF('1'!$H$12="в кассу предприятия",L860,IF('1'!$H$12="ИП Водакова Т.Ю.",L860*1.075,"-")))</f>
        <v>237</v>
      </c>
      <c r="P860" s="56">
        <v>0</v>
      </c>
      <c r="Q860" s="56">
        <v>0</v>
      </c>
      <c r="R860" s="52"/>
      <c r="S860" s="88" t="str">
        <f>IF('1'!$H$12="-","-      ₽",IF(R860&gt;=M860*20,O860*R860,(IF(R860&gt;=M860*10,O860*R860,IF(R860&gt;=M860*2,O860*R860,N860*R860)))))</f>
        <v>-      ₽</v>
      </c>
      <c r="T860" s="89"/>
      <c r="U860" s="89" t="s">
        <v>364</v>
      </c>
    </row>
    <row r="861" spans="1:21" s="54" customFormat="1" hidden="1">
      <c r="A861" s="2"/>
      <c r="B861" s="97" t="s">
        <v>279</v>
      </c>
      <c r="C861" s="98" t="s">
        <v>273</v>
      </c>
      <c r="D861" s="98" t="s">
        <v>274</v>
      </c>
      <c r="E861" s="80">
        <v>6</v>
      </c>
      <c r="F861" s="80">
        <v>8</v>
      </c>
      <c r="G861" s="98" t="s">
        <v>280</v>
      </c>
      <c r="H861" s="99" t="s">
        <v>281</v>
      </c>
      <c r="I861" s="100"/>
      <c r="J861" s="100"/>
      <c r="K861" s="100"/>
      <c r="L861" s="55">
        <v>218</v>
      </c>
      <c r="M861" s="101">
        <v>6</v>
      </c>
      <c r="N861" s="102">
        <f>IF('1'!$H$12="-",L861*1.05,IF('1'!$H$12="в кассу предприятия",L861*1.05,IF('1'!$H$12="ИП Водакова Т.Ю.",L861*1.075*1.05,"-")))</f>
        <v>228.9</v>
      </c>
      <c r="O861" s="102">
        <f>IF('1'!$H$12="-",L861,IF('1'!$H$12="в кассу предприятия",L861,IF('1'!$H$12="ИП Водакова Т.Ю.",L861*1.075,"-")))</f>
        <v>218</v>
      </c>
      <c r="P861" s="102">
        <v>0</v>
      </c>
      <c r="Q861" s="102">
        <v>0</v>
      </c>
      <c r="R861" s="103"/>
      <c r="S861" s="104" t="str">
        <f>IF('1'!$H$12="-","-      ₽",IF(R861&gt;=M861*20,P861*R861,(IF(R861&gt;=M861*10,P861*R861,IF(R861&gt;=M861*2,O861*R861,N861*R861)))))</f>
        <v>-      ₽</v>
      </c>
      <c r="T861" s="89"/>
      <c r="U861" s="89" t="s">
        <v>364</v>
      </c>
    </row>
    <row r="862" spans="1:21" s="54" customFormat="1">
      <c r="A862" s="2"/>
      <c r="B862" s="79" t="s">
        <v>1266</v>
      </c>
      <c r="C862" s="80" t="s">
        <v>273</v>
      </c>
      <c r="D862" s="80" t="s">
        <v>274</v>
      </c>
      <c r="E862" s="80">
        <v>6</v>
      </c>
      <c r="F862" s="80">
        <v>11</v>
      </c>
      <c r="G862" s="80" t="s">
        <v>280</v>
      </c>
      <c r="H862" s="81" t="s">
        <v>64</v>
      </c>
      <c r="I862" s="82"/>
      <c r="J862" s="82"/>
      <c r="K862" s="82"/>
      <c r="L862" s="55">
        <v>250</v>
      </c>
      <c r="M862" s="86">
        <v>6</v>
      </c>
      <c r="N862" s="56">
        <f>IF('1'!$H$12="-",L862,IF('1'!$H$12="в кассу предприятия",L862,IF('1'!$H$12="ИП Водакова Т.Ю.",L862*1.075,"-")))</f>
        <v>250</v>
      </c>
      <c r="O862" s="56">
        <f>IF('1'!$H$12="-",L862,IF('1'!$H$12="в кассу предприятия",L862,IF('1'!$H$12="ИП Водакова Т.Ю.",L862*1.075,"-")))</f>
        <v>250</v>
      </c>
      <c r="P862" s="56">
        <v>0</v>
      </c>
      <c r="Q862" s="56">
        <v>0</v>
      </c>
      <c r="R862" s="52"/>
      <c r="S862" s="88" t="str">
        <f>IF('1'!$H$12="-","-      ₽",IF(R862&gt;=M862*20,O862*R862,(IF(R862&gt;=M862*10,O862*R862,IF(R862&gt;=M862*2,O862*R862,N862*R862)))))</f>
        <v>-      ₽</v>
      </c>
      <c r="T862" s="89" t="s">
        <v>2399</v>
      </c>
      <c r="U862" s="89" t="s">
        <v>364</v>
      </c>
    </row>
    <row r="863" spans="1:21" s="54" customFormat="1">
      <c r="A863" s="2"/>
      <c r="B863" s="79" t="s">
        <v>1267</v>
      </c>
      <c r="C863" s="80" t="s">
        <v>273</v>
      </c>
      <c r="D863" s="80" t="s">
        <v>274</v>
      </c>
      <c r="E863" s="80">
        <v>6</v>
      </c>
      <c r="F863" s="80">
        <v>13</v>
      </c>
      <c r="G863" s="80" t="s">
        <v>1509</v>
      </c>
      <c r="H863" s="81" t="s">
        <v>1510</v>
      </c>
      <c r="I863" s="82"/>
      <c r="J863" s="82"/>
      <c r="K863" s="82"/>
      <c r="L863" s="55">
        <v>219</v>
      </c>
      <c r="M863" s="86">
        <v>6</v>
      </c>
      <c r="N863" s="56">
        <f>IF('1'!$H$12="-",L863,IF('1'!$H$12="в кассу предприятия",L863,IF('1'!$H$12="ИП Водакова Т.Ю.",L863*1.075,"-")))</f>
        <v>219</v>
      </c>
      <c r="O863" s="56">
        <f>IF('1'!$H$12="-",L863,IF('1'!$H$12="в кассу предприятия",L863,IF('1'!$H$12="ИП Водакова Т.Ю.",L863*1.075,"-")))</f>
        <v>219</v>
      </c>
      <c r="P863" s="56">
        <v>0</v>
      </c>
      <c r="Q863" s="56">
        <v>0</v>
      </c>
      <c r="R863" s="52"/>
      <c r="S863" s="88" t="str">
        <f>IF('1'!$H$12="-","-      ₽",IF(R863&gt;=M863*20,O863*R863,(IF(R863&gt;=M863*10,O863*R863,IF(R863&gt;=M863*2,O863*R863,N863*R863)))))</f>
        <v>-      ₽</v>
      </c>
      <c r="T863" s="89" t="s">
        <v>43</v>
      </c>
      <c r="U863" s="89" t="s">
        <v>364</v>
      </c>
    </row>
    <row r="864" spans="1:21" s="54" customFormat="1">
      <c r="A864" s="2"/>
      <c r="B864" s="79" t="s">
        <v>282</v>
      </c>
      <c r="C864" s="80" t="s">
        <v>273</v>
      </c>
      <c r="D864" s="80" t="s">
        <v>274</v>
      </c>
      <c r="E864" s="80">
        <v>6</v>
      </c>
      <c r="F864" s="80">
        <v>11</v>
      </c>
      <c r="G864" s="80" t="s">
        <v>283</v>
      </c>
      <c r="H864" s="81" t="s">
        <v>64</v>
      </c>
      <c r="I864" s="82"/>
      <c r="J864" s="82"/>
      <c r="K864" s="82"/>
      <c r="L864" s="55">
        <v>250</v>
      </c>
      <c r="M864" s="86">
        <v>6</v>
      </c>
      <c r="N864" s="56">
        <f>IF('1'!$H$12="-",L864,IF('1'!$H$12="в кассу предприятия",L864,IF('1'!$H$12="ИП Водакова Т.Ю.",L864*1.075,"-")))</f>
        <v>250</v>
      </c>
      <c r="O864" s="56">
        <f>IF('1'!$H$12="-",L864,IF('1'!$H$12="в кассу предприятия",L864,IF('1'!$H$12="ИП Водакова Т.Ю.",L864*1.075,"-")))</f>
        <v>250</v>
      </c>
      <c r="P864" s="56">
        <v>0</v>
      </c>
      <c r="Q864" s="56">
        <v>0</v>
      </c>
      <c r="R864" s="52"/>
      <c r="S864" s="88" t="str">
        <f>IF('1'!$H$12="-","-      ₽",IF(R864&gt;=M864*20,O864*R864,(IF(R864&gt;=M864*10,O864*R864,IF(R864&gt;=M864*2,O864*R864,N864*R864)))))</f>
        <v>-      ₽</v>
      </c>
      <c r="T864" s="89" t="s">
        <v>2399</v>
      </c>
      <c r="U864" s="89" t="s">
        <v>364</v>
      </c>
    </row>
    <row r="865" spans="1:21" s="54" customFormat="1">
      <c r="A865" s="2"/>
      <c r="B865" s="79" t="s">
        <v>284</v>
      </c>
      <c r="C865" s="80" t="s">
        <v>273</v>
      </c>
      <c r="D865" s="80" t="s">
        <v>274</v>
      </c>
      <c r="E865" s="80">
        <v>6</v>
      </c>
      <c r="F865" s="80">
        <v>11</v>
      </c>
      <c r="G865" s="80" t="s">
        <v>285</v>
      </c>
      <c r="H865" s="81" t="s">
        <v>64</v>
      </c>
      <c r="I865" s="82"/>
      <c r="J865" s="82"/>
      <c r="K865" s="82"/>
      <c r="L865" s="55">
        <v>250</v>
      </c>
      <c r="M865" s="86">
        <v>6</v>
      </c>
      <c r="N865" s="56">
        <f>IF('1'!$H$12="-",L865,IF('1'!$H$12="в кассу предприятия",L865,IF('1'!$H$12="ИП Водакова Т.Ю.",L865*1.075,"-")))</f>
        <v>250</v>
      </c>
      <c r="O865" s="56">
        <f>IF('1'!$H$12="-",L865,IF('1'!$H$12="в кассу предприятия",L865,IF('1'!$H$12="ИП Водакова Т.Ю.",L865*1.075,"-")))</f>
        <v>250</v>
      </c>
      <c r="P865" s="56">
        <f>IF('1'!$H$12="-",L865*0.97,IF('1'!$H$12="в кассу предприятия",L865*0.97,IF('1'!$H$12="ИП Водакова Т.Ю.",L865*1.075*0.97,"-")))</f>
        <v>242.5</v>
      </c>
      <c r="Q865" s="56">
        <v>0</v>
      </c>
      <c r="R865" s="52"/>
      <c r="S865" s="88" t="str">
        <f>IF('1'!$H$12="-","-      ₽",IF(R865&gt;=M865*20,P865*R865,(IF(R865&gt;=M865*10,P865*R865,IF(R865&gt;=M865*2,O865*R865,N865*R865)))))</f>
        <v>-      ₽</v>
      </c>
      <c r="T865" s="89" t="s">
        <v>2399</v>
      </c>
      <c r="U865" s="89" t="s">
        <v>2392</v>
      </c>
    </row>
    <row r="866" spans="1:21" s="54" customFormat="1">
      <c r="A866" s="69" t="s">
        <v>1018</v>
      </c>
      <c r="B866" s="79" t="s">
        <v>286</v>
      </c>
      <c r="C866" s="80" t="s">
        <v>277</v>
      </c>
      <c r="D866" s="80" t="s">
        <v>274</v>
      </c>
      <c r="E866" s="80">
        <v>6</v>
      </c>
      <c r="F866" s="80">
        <v>6</v>
      </c>
      <c r="G866" s="80" t="s">
        <v>287</v>
      </c>
      <c r="H866" s="81" t="s">
        <v>85</v>
      </c>
      <c r="I866" s="82"/>
      <c r="J866" s="82"/>
      <c r="K866" s="82"/>
      <c r="L866" s="55">
        <v>153</v>
      </c>
      <c r="M866" s="86">
        <v>6</v>
      </c>
      <c r="N866" s="56">
        <f>IF('1'!$H$12="-",L866*1.05,IF('1'!$H$12="в кассу предприятия",L866*1.05,IF('1'!$H$12="ИП Водакова Т.Ю.",L866*1.075*1.05,"-")))</f>
        <v>160.65</v>
      </c>
      <c r="O866" s="56">
        <f>IF('1'!$H$12="-",L866,IF('1'!$H$12="в кассу предприятия",L866,IF('1'!$H$12="ИП Водакова Т.Ю.",L866*1.075,"-")))</f>
        <v>153</v>
      </c>
      <c r="P866" s="56">
        <v>0</v>
      </c>
      <c r="Q866" s="56">
        <v>0</v>
      </c>
      <c r="R866" s="52"/>
      <c r="S866" s="88" t="str">
        <f>IF('1'!$H$12="-","-      ₽",IF(R866&gt;=M866*20,O866*R866,(IF(R866&gt;=M866*10,O866*R866,IF(R866&gt;=M866*2,O866*R866,N866*R866)))))</f>
        <v>-      ₽</v>
      </c>
      <c r="T866" s="89"/>
      <c r="U866" s="89" t="s">
        <v>364</v>
      </c>
    </row>
    <row r="867" spans="1:21" s="54" customFormat="1">
      <c r="A867" s="2"/>
      <c r="B867" s="79" t="s">
        <v>288</v>
      </c>
      <c r="C867" s="80" t="s">
        <v>273</v>
      </c>
      <c r="D867" s="80" t="s">
        <v>274</v>
      </c>
      <c r="E867" s="80">
        <v>6</v>
      </c>
      <c r="F867" s="80">
        <v>11</v>
      </c>
      <c r="G867" s="80" t="s">
        <v>287</v>
      </c>
      <c r="H867" s="81" t="s">
        <v>64</v>
      </c>
      <c r="I867" s="82"/>
      <c r="J867" s="82"/>
      <c r="K867" s="82"/>
      <c r="L867" s="55">
        <v>218</v>
      </c>
      <c r="M867" s="86">
        <v>6</v>
      </c>
      <c r="N867" s="56">
        <f>IF('1'!$H$12="-",L867*1.05,IF('1'!$H$12="в кассу предприятия",L867*1.05,IF('1'!$H$12="ИП Водакова Т.Ю.",L867*1.075*1.05,"-")))</f>
        <v>228.9</v>
      </c>
      <c r="O867" s="56">
        <f>IF('1'!$H$12="-",L867,IF('1'!$H$12="в кассу предприятия",L867,IF('1'!$H$12="ИП Водакова Т.Ю.",L867*1.075,"-")))</f>
        <v>218</v>
      </c>
      <c r="P867" s="56">
        <v>0</v>
      </c>
      <c r="Q867" s="56">
        <v>0</v>
      </c>
      <c r="R867" s="52"/>
      <c r="S867" s="88" t="str">
        <f>IF('1'!$H$12="-","-      ₽",IF(R867&gt;=M867*20,O867*R867,(IF(R867&gt;=M867*10,O867*R867,IF(R867&gt;=M867*2,O867*R867,N867*R867)))))</f>
        <v>-      ₽</v>
      </c>
      <c r="T867" s="89"/>
      <c r="U867" s="89" t="s">
        <v>364</v>
      </c>
    </row>
    <row r="868" spans="1:21" s="54" customFormat="1">
      <c r="A868" s="2"/>
      <c r="B868" s="79" t="s">
        <v>289</v>
      </c>
      <c r="C868" s="80" t="s">
        <v>273</v>
      </c>
      <c r="D868" s="80" t="s">
        <v>274</v>
      </c>
      <c r="E868" s="80">
        <v>6</v>
      </c>
      <c r="F868" s="80">
        <v>11</v>
      </c>
      <c r="G868" s="80" t="s">
        <v>290</v>
      </c>
      <c r="H868" s="81" t="s">
        <v>64</v>
      </c>
      <c r="I868" s="82" t="s">
        <v>291</v>
      </c>
      <c r="J868" s="82"/>
      <c r="K868" s="82"/>
      <c r="L868" s="55">
        <v>218</v>
      </c>
      <c r="M868" s="86">
        <v>6</v>
      </c>
      <c r="N868" s="56">
        <f>IF('1'!$H$12="-",L868*1.05,IF('1'!$H$12="в кассу предприятия",L868*1.05,IF('1'!$H$12="ИП Водакова Т.Ю.",L868*1.075*1.05,"-")))</f>
        <v>228.9</v>
      </c>
      <c r="O868" s="56">
        <f>IF('1'!$H$12="-",L868,IF('1'!$H$12="в кассу предприятия",L868,IF('1'!$H$12="ИП Водакова Т.Ю.",L868*1.075,"-")))</f>
        <v>218</v>
      </c>
      <c r="P868" s="56">
        <v>0</v>
      </c>
      <c r="Q868" s="56">
        <v>0</v>
      </c>
      <c r="R868" s="52"/>
      <c r="S868" s="88" t="str">
        <f>IF('1'!$H$12="-","-      ₽",IF(R868&gt;=M868*20,P868*R868,(IF(R868&gt;=M868*10,P868*R868,IF(R868&gt;=M868*2,O868*R868,N868*R868)))))</f>
        <v>-      ₽</v>
      </c>
      <c r="T868" s="89"/>
      <c r="U868" s="89" t="s">
        <v>364</v>
      </c>
    </row>
    <row r="869" spans="1:21" s="54" customFormat="1">
      <c r="A869" s="2"/>
      <c r="B869" s="79" t="s">
        <v>1268</v>
      </c>
      <c r="C869" s="80" t="s">
        <v>273</v>
      </c>
      <c r="D869" s="80" t="s">
        <v>274</v>
      </c>
      <c r="E869" s="80">
        <v>6</v>
      </c>
      <c r="F869" s="80">
        <v>13</v>
      </c>
      <c r="G869" s="80" t="s">
        <v>290</v>
      </c>
      <c r="H869" s="81" t="s">
        <v>1510</v>
      </c>
      <c r="I869" s="82"/>
      <c r="J869" s="82"/>
      <c r="K869" s="82"/>
      <c r="L869" s="55">
        <v>236</v>
      </c>
      <c r="M869" s="86">
        <v>6</v>
      </c>
      <c r="N869" s="56">
        <f>IF('1'!$H$12="-",L869,IF('1'!$H$12="в кассу предприятия",L869,IF('1'!$H$12="ИП Водакова Т.Ю.",L869*1.075,"-")))</f>
        <v>236</v>
      </c>
      <c r="O869" s="56">
        <f>IF('1'!$H$12="-",L869,IF('1'!$H$12="в кассу предприятия",L869,IF('1'!$H$12="ИП Водакова Т.Ю.",L869*1.075,"-")))</f>
        <v>236</v>
      </c>
      <c r="P869" s="56">
        <v>0</v>
      </c>
      <c r="Q869" s="56">
        <v>0</v>
      </c>
      <c r="R869" s="52"/>
      <c r="S869" s="88" t="str">
        <f>IF('1'!$H$12="-","-      ₽",IF(R869&gt;=M869*20,O869*R869,(IF(R869&gt;=M869*10,O869*R869,IF(R869&gt;=M869*2,O869*R869,N869*R869)))))</f>
        <v>-      ₽</v>
      </c>
      <c r="T869" s="89" t="s">
        <v>2399</v>
      </c>
      <c r="U869" s="89" t="s">
        <v>364</v>
      </c>
    </row>
    <row r="870" spans="1:21" s="54" customFormat="1">
      <c r="A870" s="2"/>
      <c r="B870" s="79" t="s">
        <v>292</v>
      </c>
      <c r="C870" s="80" t="s">
        <v>273</v>
      </c>
      <c r="D870" s="80" t="s">
        <v>274</v>
      </c>
      <c r="E870" s="80">
        <v>6</v>
      </c>
      <c r="F870" s="80">
        <v>11</v>
      </c>
      <c r="G870" s="80" t="s">
        <v>293</v>
      </c>
      <c r="H870" s="81" t="s">
        <v>64</v>
      </c>
      <c r="I870" s="82"/>
      <c r="J870" s="82"/>
      <c r="K870" s="82"/>
      <c r="L870" s="55">
        <v>218</v>
      </c>
      <c r="M870" s="86">
        <v>6</v>
      </c>
      <c r="N870" s="56">
        <f>IF('1'!$H$12="-",L870*1.05,IF('1'!$H$12="в кассу предприятия",L870*1.05,IF('1'!$H$12="ИП Водакова Т.Ю.",L870*1.075*1.05,"-")))</f>
        <v>228.9</v>
      </c>
      <c r="O870" s="56">
        <f>IF('1'!$H$12="-",L870,IF('1'!$H$12="в кассу предприятия",L870,IF('1'!$H$12="ИП Водакова Т.Ю.",L870*1.075,"-")))</f>
        <v>218</v>
      </c>
      <c r="P870" s="56">
        <v>0</v>
      </c>
      <c r="Q870" s="56">
        <v>0</v>
      </c>
      <c r="R870" s="52"/>
      <c r="S870" s="88" t="str">
        <f>IF('1'!$H$12="-","-      ₽",IF(R870&gt;=M870*20,O870*R870,(IF(R870&gt;=M870*10,O870*R870,IF(R870&gt;=M870*2,O870*R870,N870*R870)))))</f>
        <v>-      ₽</v>
      </c>
      <c r="T870" s="89"/>
      <c r="U870" s="89" t="s">
        <v>364</v>
      </c>
    </row>
    <row r="871" spans="1:21" s="54" customFormat="1">
      <c r="A871" s="69" t="s">
        <v>1018</v>
      </c>
      <c r="B871" s="79" t="s">
        <v>294</v>
      </c>
      <c r="C871" s="80" t="s">
        <v>277</v>
      </c>
      <c r="D871" s="80" t="s">
        <v>274</v>
      </c>
      <c r="E871" s="80">
        <v>6</v>
      </c>
      <c r="F871" s="80">
        <v>6</v>
      </c>
      <c r="G871" s="80" t="s">
        <v>295</v>
      </c>
      <c r="H871" s="81" t="s">
        <v>85</v>
      </c>
      <c r="I871" s="82"/>
      <c r="J871" s="82"/>
      <c r="K871" s="82"/>
      <c r="L871" s="55">
        <v>153</v>
      </c>
      <c r="M871" s="86">
        <v>6</v>
      </c>
      <c r="N871" s="56">
        <f>IF('1'!$H$12="-",L871*1.05,IF('1'!$H$12="в кассу предприятия",L871*1.05,IF('1'!$H$12="ИП Водакова Т.Ю.",L871*1.075*1.05,"-")))</f>
        <v>160.65</v>
      </c>
      <c r="O871" s="56">
        <f>IF('1'!$H$12="-",L871,IF('1'!$H$12="в кассу предприятия",L871,IF('1'!$H$12="ИП Водакова Т.Ю.",L871*1.075,"-")))</f>
        <v>153</v>
      </c>
      <c r="P871" s="56">
        <v>0</v>
      </c>
      <c r="Q871" s="56">
        <v>0</v>
      </c>
      <c r="R871" s="52"/>
      <c r="S871" s="88" t="str">
        <f>IF('1'!$H$12="-","-      ₽",IF(R871&gt;=M871*20,O871*R871,(IF(R871&gt;=M871*10,O871*R871,IF(R871&gt;=M871*2,O871*R871,N871*R871)))))</f>
        <v>-      ₽</v>
      </c>
      <c r="T871" s="89"/>
      <c r="U871" s="89" t="s">
        <v>364</v>
      </c>
    </row>
    <row r="872" spans="1:21" s="54" customFormat="1">
      <c r="A872" s="69" t="s">
        <v>1018</v>
      </c>
      <c r="B872" s="79" t="s">
        <v>296</v>
      </c>
      <c r="C872" s="80" t="s">
        <v>273</v>
      </c>
      <c r="D872" s="80" t="s">
        <v>274</v>
      </c>
      <c r="E872" s="80">
        <v>6</v>
      </c>
      <c r="F872" s="80">
        <v>11</v>
      </c>
      <c r="G872" s="80" t="s">
        <v>295</v>
      </c>
      <c r="H872" s="81" t="s">
        <v>64</v>
      </c>
      <c r="I872" s="82"/>
      <c r="J872" s="82"/>
      <c r="K872" s="82"/>
      <c r="L872" s="55">
        <v>218</v>
      </c>
      <c r="M872" s="86">
        <v>6</v>
      </c>
      <c r="N872" s="56">
        <f>IF('1'!$H$12="-",L872*1.05,IF('1'!$H$12="в кассу предприятия",L872*1.05,IF('1'!$H$12="ИП Водакова Т.Ю.",L872*1.075*1.05,"-")))</f>
        <v>228.9</v>
      </c>
      <c r="O872" s="56">
        <f>IF('1'!$H$12="-",L872,IF('1'!$H$12="в кассу предприятия",L872,IF('1'!$H$12="ИП Водакова Т.Ю.",L872*1.075,"-")))</f>
        <v>218</v>
      </c>
      <c r="P872" s="56">
        <f>IF('1'!$H$12="-",L872*0.97,IF('1'!$H$12="в кассу предприятия",L872*0.97,IF('1'!$H$12="ИП Водакова Т.Ю.",L872*1.075*0.97,"-")))</f>
        <v>211.46</v>
      </c>
      <c r="Q872" s="56">
        <v>0</v>
      </c>
      <c r="R872" s="52"/>
      <c r="S872" s="88" t="str">
        <f>IF('1'!$H$12="-","-      ₽",IF(R872&gt;=M872*20,P872*R872,(IF(R872&gt;=M872*10,P872*R872,IF(R872&gt;=M872*2,O872*R872,N872*R872)))))</f>
        <v>-      ₽</v>
      </c>
      <c r="T872" s="89"/>
      <c r="U872" s="89" t="s">
        <v>2392</v>
      </c>
    </row>
    <row r="873" spans="1:21" s="54" customFormat="1">
      <c r="A873" s="69" t="s">
        <v>1018</v>
      </c>
      <c r="B873" s="79" t="s">
        <v>297</v>
      </c>
      <c r="C873" s="80" t="s">
        <v>277</v>
      </c>
      <c r="D873" s="80" t="s">
        <v>274</v>
      </c>
      <c r="E873" s="80">
        <v>6</v>
      </c>
      <c r="F873" s="80">
        <v>6</v>
      </c>
      <c r="G873" s="80" t="s">
        <v>298</v>
      </c>
      <c r="H873" s="81" t="s">
        <v>85</v>
      </c>
      <c r="I873" s="82"/>
      <c r="J873" s="82"/>
      <c r="K873" s="82"/>
      <c r="L873" s="55">
        <v>153</v>
      </c>
      <c r="M873" s="86">
        <v>6</v>
      </c>
      <c r="N873" s="56">
        <f>IF('1'!$H$12="-",L873*1.05,IF('1'!$H$12="в кассу предприятия",L873*1.05,IF('1'!$H$12="ИП Водакова Т.Ю.",L873*1.075*1.05,"-")))</f>
        <v>160.65</v>
      </c>
      <c r="O873" s="56">
        <f>IF('1'!$H$12="-",L873,IF('1'!$H$12="в кассу предприятия",L873,IF('1'!$H$12="ИП Водакова Т.Ю.",L873*1.075,"-")))</f>
        <v>153</v>
      </c>
      <c r="P873" s="56">
        <v>0</v>
      </c>
      <c r="Q873" s="56">
        <v>0</v>
      </c>
      <c r="R873" s="52"/>
      <c r="S873" s="88" t="str">
        <f>IF('1'!$H$12="-","-      ₽",IF(R873&gt;=M873*20,O873*R873,(IF(R873&gt;=M873*10,O873*R873,IF(R873&gt;=M873*2,O873*R873,N873*R873)))))</f>
        <v>-      ₽</v>
      </c>
      <c r="T873" s="89"/>
      <c r="U873" s="89" t="s">
        <v>364</v>
      </c>
    </row>
    <row r="874" spans="1:21" s="54" customFormat="1">
      <c r="A874" s="69" t="s">
        <v>1018</v>
      </c>
      <c r="B874" s="79" t="s">
        <v>299</v>
      </c>
      <c r="C874" s="80" t="s">
        <v>273</v>
      </c>
      <c r="D874" s="80" t="s">
        <v>274</v>
      </c>
      <c r="E874" s="80">
        <v>6</v>
      </c>
      <c r="F874" s="80">
        <v>11</v>
      </c>
      <c r="G874" s="80" t="s">
        <v>298</v>
      </c>
      <c r="H874" s="81" t="s">
        <v>64</v>
      </c>
      <c r="I874" s="82"/>
      <c r="J874" s="82"/>
      <c r="K874" s="82"/>
      <c r="L874" s="55">
        <v>218</v>
      </c>
      <c r="M874" s="86">
        <v>6</v>
      </c>
      <c r="N874" s="56">
        <f>IF('1'!$H$12="-",L874*1.05,IF('1'!$H$12="в кассу предприятия",L874*1.05,IF('1'!$H$12="ИП Водакова Т.Ю.",L874*1.075*1.05,"-")))</f>
        <v>228.9</v>
      </c>
      <c r="O874" s="56">
        <f>IF('1'!$H$12="-",L874,IF('1'!$H$12="в кассу предприятия",L874,IF('1'!$H$12="ИП Водакова Т.Ю.",L874*1.075,"-")))</f>
        <v>218</v>
      </c>
      <c r="P874" s="56">
        <f>IF('1'!$H$12="-",L874*0.97,IF('1'!$H$12="в кассу предприятия",L874*0.97,IF('1'!$H$12="ИП Водакова Т.Ю.",L874*1.075*0.97,"-")))</f>
        <v>211.46</v>
      </c>
      <c r="Q874" s="56">
        <v>0</v>
      </c>
      <c r="R874" s="52"/>
      <c r="S874" s="88" t="str">
        <f>IF('1'!$H$12="-","-      ₽",IF(R874&gt;=M874*20,P874*R874,(IF(R874&gt;=M874*10,P874*R874,IF(R874&gt;=M874*2,O874*R874,N874*R874)))))</f>
        <v>-      ₽</v>
      </c>
      <c r="T874" s="89"/>
      <c r="U874" s="89" t="s">
        <v>2392</v>
      </c>
    </row>
    <row r="875" spans="1:21" s="54" customFormat="1">
      <c r="A875" s="69" t="s">
        <v>1018</v>
      </c>
      <c r="B875" s="79" t="s">
        <v>300</v>
      </c>
      <c r="C875" s="80" t="s">
        <v>277</v>
      </c>
      <c r="D875" s="80" t="s">
        <v>274</v>
      </c>
      <c r="E875" s="80">
        <v>6</v>
      </c>
      <c r="F875" s="80">
        <v>11</v>
      </c>
      <c r="G875" s="80" t="s">
        <v>301</v>
      </c>
      <c r="H875" s="81" t="s">
        <v>64</v>
      </c>
      <c r="I875" s="82"/>
      <c r="J875" s="82"/>
      <c r="K875" s="82"/>
      <c r="L875" s="55">
        <v>237</v>
      </c>
      <c r="M875" s="86">
        <v>6</v>
      </c>
      <c r="N875" s="56">
        <f>IF('1'!$H$12="-",L875*1.05,IF('1'!$H$12="в кассу предприятия",L875*1.05,IF('1'!$H$12="ИП Водакова Т.Ю.",L875*1.075*1.05,"-")))</f>
        <v>248.85000000000002</v>
      </c>
      <c r="O875" s="56">
        <f>IF('1'!$H$12="-",L875,IF('1'!$H$12="в кассу предприятия",L875,IF('1'!$H$12="ИП Водакова Т.Ю.",L875*1.075,"-")))</f>
        <v>237</v>
      </c>
      <c r="P875" s="56">
        <v>0</v>
      </c>
      <c r="Q875" s="56">
        <v>0</v>
      </c>
      <c r="R875" s="52"/>
      <c r="S875" s="88" t="str">
        <f>IF('1'!$H$12="-","-      ₽",IF(R875&gt;=M875*20,O875*R875,(IF(R875&gt;=M875*10,O875*R875,IF(R875&gt;=M875*2,O875*R875,N875*R875)))))</f>
        <v>-      ₽</v>
      </c>
      <c r="T875" s="89"/>
      <c r="U875" s="89" t="s">
        <v>364</v>
      </c>
    </row>
    <row r="876" spans="1:21" s="54" customFormat="1">
      <c r="A876" s="2"/>
      <c r="B876" s="79" t="s">
        <v>302</v>
      </c>
      <c r="C876" s="80" t="s">
        <v>273</v>
      </c>
      <c r="D876" s="80" t="s">
        <v>274</v>
      </c>
      <c r="E876" s="80">
        <v>6</v>
      </c>
      <c r="F876" s="80">
        <v>11</v>
      </c>
      <c r="G876" s="80" t="s">
        <v>303</v>
      </c>
      <c r="H876" s="81" t="s">
        <v>64</v>
      </c>
      <c r="I876" s="82"/>
      <c r="J876" s="82"/>
      <c r="K876" s="82"/>
      <c r="L876" s="55">
        <v>250</v>
      </c>
      <c r="M876" s="86">
        <v>6</v>
      </c>
      <c r="N876" s="56">
        <f>IF('1'!$H$12="-",L876,IF('1'!$H$12="в кассу предприятия",L876,IF('1'!$H$12="ИП Водакова Т.Ю.",L876*1.075,"-")))</f>
        <v>250</v>
      </c>
      <c r="O876" s="56">
        <f>IF('1'!$H$12="-",L876,IF('1'!$H$12="в кассу предприятия",L876,IF('1'!$H$12="ИП Водакова Т.Ю.",L876*1.075,"-")))</f>
        <v>250</v>
      </c>
      <c r="P876" s="56">
        <v>0</v>
      </c>
      <c r="Q876" s="56">
        <v>0</v>
      </c>
      <c r="R876" s="52"/>
      <c r="S876" s="88" t="str">
        <f>IF('1'!$H$12="-","-      ₽",IF(R876&gt;=M876*20,O876*R876,(IF(R876&gt;=M876*10,O876*R876,IF(R876&gt;=M876*2,O876*R876,N876*R876)))))</f>
        <v>-      ₽</v>
      </c>
      <c r="T876" s="89" t="s">
        <v>2399</v>
      </c>
      <c r="U876" s="89" t="s">
        <v>364</v>
      </c>
    </row>
    <row r="877" spans="1:21" s="54" customFormat="1">
      <c r="A877" s="2"/>
      <c r="B877" s="79" t="s">
        <v>1836</v>
      </c>
      <c r="C877" s="80" t="s">
        <v>273</v>
      </c>
      <c r="D877" s="80" t="s">
        <v>274</v>
      </c>
      <c r="E877" s="80">
        <v>6</v>
      </c>
      <c r="F877" s="80">
        <v>8</v>
      </c>
      <c r="G877" s="80" t="s">
        <v>2321</v>
      </c>
      <c r="H877" s="81" t="s">
        <v>281</v>
      </c>
      <c r="I877" s="82"/>
      <c r="J877" s="82"/>
      <c r="K877" s="82"/>
      <c r="L877" s="55">
        <v>198</v>
      </c>
      <c r="M877" s="86">
        <v>6</v>
      </c>
      <c r="N877" s="56">
        <f>IF('1'!$H$12="-",L877*1.05,IF('1'!$H$12="в кассу предприятия",L877*1.05,IF('1'!$H$12="ИП Водакова Т.Ю.",L877*1.075*1.05,"-")))</f>
        <v>207.9</v>
      </c>
      <c r="O877" s="56">
        <f>IF('1'!$H$12="-",L877,IF('1'!$H$12="в кассу предприятия",L877,IF('1'!$H$12="ИП Водакова Т.Ю.",L877*1.075,"-")))</f>
        <v>198</v>
      </c>
      <c r="P877" s="56">
        <v>0</v>
      </c>
      <c r="Q877" s="56">
        <v>0</v>
      </c>
      <c r="R877" s="52"/>
      <c r="S877" s="88" t="str">
        <f>IF('1'!$H$12="-","-      ₽",IF(R877&gt;=M877*20,O877*R877,(IF(R877&gt;=M877*10,O877*R877,IF(R877&gt;=M877*2,O877*R877,N877*R877)))))</f>
        <v>-      ₽</v>
      </c>
      <c r="T877" s="89"/>
      <c r="U877" s="89" t="s">
        <v>364</v>
      </c>
    </row>
    <row r="878" spans="1:21" s="54" customFormat="1">
      <c r="A878" s="2"/>
      <c r="B878" s="79" t="s">
        <v>304</v>
      </c>
      <c r="C878" s="80" t="s">
        <v>273</v>
      </c>
      <c r="D878" s="80" t="s">
        <v>274</v>
      </c>
      <c r="E878" s="80">
        <v>6</v>
      </c>
      <c r="F878" s="80">
        <v>11</v>
      </c>
      <c r="G878" s="80" t="s">
        <v>305</v>
      </c>
      <c r="H878" s="81" t="s">
        <v>64</v>
      </c>
      <c r="I878" s="82"/>
      <c r="J878" s="82"/>
      <c r="K878" s="82"/>
      <c r="L878" s="55">
        <v>250</v>
      </c>
      <c r="M878" s="86">
        <v>6</v>
      </c>
      <c r="N878" s="56">
        <f>IF('1'!$H$12="-",L878,IF('1'!$H$12="в кассу предприятия",L878,IF('1'!$H$12="ИП Водакова Т.Ю.",L878*1.075,"-")))</f>
        <v>250</v>
      </c>
      <c r="O878" s="56">
        <f>IF('1'!$H$12="-",L878,IF('1'!$H$12="в кассу предприятия",L878,IF('1'!$H$12="ИП Водакова Т.Ю.",L878*1.075,"-")))</f>
        <v>250</v>
      </c>
      <c r="P878" s="56">
        <f>IF('1'!$H$12="-",L878*0.97,IF('1'!$H$12="в кассу предприятия",L878*0.97,IF('1'!$H$12="ИП Водакова Т.Ю.",L878*1.075*0.97,"-")))</f>
        <v>242.5</v>
      </c>
      <c r="Q878" s="56">
        <v>0</v>
      </c>
      <c r="R878" s="52"/>
      <c r="S878" s="88" t="str">
        <f>IF('1'!$H$12="-","-      ₽",IF(R878&gt;=M878*20,P878*R878,(IF(R878&gt;=M878*10,P878*R878,IF(R878&gt;=M878*2,O878*R878,N878*R878)))))</f>
        <v>-      ₽</v>
      </c>
      <c r="T878" s="89" t="s">
        <v>2399</v>
      </c>
      <c r="U878" s="89" t="s">
        <v>2392</v>
      </c>
    </row>
    <row r="879" spans="1:21" s="54" customFormat="1">
      <c r="A879" s="69" t="s">
        <v>1018</v>
      </c>
      <c r="B879" s="79" t="s">
        <v>306</v>
      </c>
      <c r="C879" s="80" t="s">
        <v>277</v>
      </c>
      <c r="D879" s="80" t="s">
        <v>274</v>
      </c>
      <c r="E879" s="80">
        <v>6</v>
      </c>
      <c r="F879" s="80">
        <v>6</v>
      </c>
      <c r="G879" s="80" t="s">
        <v>307</v>
      </c>
      <c r="H879" s="81" t="s">
        <v>85</v>
      </c>
      <c r="I879" s="82"/>
      <c r="J879" s="82"/>
      <c r="K879" s="82"/>
      <c r="L879" s="55">
        <v>153</v>
      </c>
      <c r="M879" s="86">
        <v>6</v>
      </c>
      <c r="N879" s="56">
        <f>IF('1'!$H$12="-",L879*1.05,IF('1'!$H$12="в кассу предприятия",L879*1.05,IF('1'!$H$12="ИП Водакова Т.Ю.",L879*1.075*1.05,"-")))</f>
        <v>160.65</v>
      </c>
      <c r="O879" s="56">
        <f>IF('1'!$H$12="-",L879,IF('1'!$H$12="в кассу предприятия",L879,IF('1'!$H$12="ИП Водакова Т.Ю.",L879*1.075,"-")))</f>
        <v>153</v>
      </c>
      <c r="P879" s="56">
        <v>0</v>
      </c>
      <c r="Q879" s="56">
        <v>0</v>
      </c>
      <c r="R879" s="52"/>
      <c r="S879" s="88" t="str">
        <f>IF('1'!$H$12="-","-      ₽",IF(R879&gt;=M879*20,O879*R879,(IF(R879&gt;=M879*10,O879*R879,IF(R879&gt;=M879*2,O879*R879,N879*R879)))))</f>
        <v>-      ₽</v>
      </c>
      <c r="T879" s="89"/>
      <c r="U879" s="89" t="s">
        <v>364</v>
      </c>
    </row>
    <row r="880" spans="1:21" s="54" customFormat="1">
      <c r="A880" s="69" t="s">
        <v>1018</v>
      </c>
      <c r="B880" s="79" t="s">
        <v>308</v>
      </c>
      <c r="C880" s="80" t="s">
        <v>273</v>
      </c>
      <c r="D880" s="80" t="s">
        <v>274</v>
      </c>
      <c r="E880" s="80">
        <v>6</v>
      </c>
      <c r="F880" s="80">
        <v>11</v>
      </c>
      <c r="G880" s="80" t="s">
        <v>307</v>
      </c>
      <c r="H880" s="81" t="s">
        <v>64</v>
      </c>
      <c r="I880" s="82"/>
      <c r="J880" s="82"/>
      <c r="K880" s="82"/>
      <c r="L880" s="55">
        <v>218</v>
      </c>
      <c r="M880" s="86">
        <v>6</v>
      </c>
      <c r="N880" s="56">
        <f>IF('1'!$H$12="-",L880*1.05,IF('1'!$H$12="в кассу предприятия",L880*1.05,IF('1'!$H$12="ИП Водакова Т.Ю.",L880*1.075*1.05,"-")))</f>
        <v>228.9</v>
      </c>
      <c r="O880" s="56">
        <f>IF('1'!$H$12="-",L880,IF('1'!$H$12="в кассу предприятия",L880,IF('1'!$H$12="ИП Водакова Т.Ю.",L880*1.075,"-")))</f>
        <v>218</v>
      </c>
      <c r="P880" s="56">
        <v>0</v>
      </c>
      <c r="Q880" s="56">
        <v>0</v>
      </c>
      <c r="R880" s="52"/>
      <c r="S880" s="88" t="str">
        <f>IF('1'!$H$12="-","-      ₽",IF(R880&gt;=M880*20,O880*R880,(IF(R880&gt;=M880*10,O880*R880,IF(R880&gt;=M880*2,O880*R880,N880*R880)))))</f>
        <v>-      ₽</v>
      </c>
      <c r="T880" s="89"/>
      <c r="U880" s="89" t="s">
        <v>364</v>
      </c>
    </row>
    <row r="881" spans="1:21" s="54" customFormat="1">
      <c r="A881" s="69" t="s">
        <v>1018</v>
      </c>
      <c r="B881" s="79" t="s">
        <v>309</v>
      </c>
      <c r="C881" s="80" t="s">
        <v>277</v>
      </c>
      <c r="D881" s="80" t="s">
        <v>274</v>
      </c>
      <c r="E881" s="80">
        <v>6</v>
      </c>
      <c r="F881" s="80">
        <v>11</v>
      </c>
      <c r="G881" s="80" t="s">
        <v>310</v>
      </c>
      <c r="H881" s="81" t="s">
        <v>64</v>
      </c>
      <c r="I881" s="82"/>
      <c r="J881" s="82"/>
      <c r="K881" s="82"/>
      <c r="L881" s="55">
        <v>237</v>
      </c>
      <c r="M881" s="86">
        <v>6</v>
      </c>
      <c r="N881" s="56">
        <f>IF('1'!$H$12="-",L881,IF('1'!$H$12="в кассу предприятия",L881,IF('1'!$H$12="ИП Водакова Т.Ю.",L881*1.075,"-")))</f>
        <v>237</v>
      </c>
      <c r="O881" s="56">
        <f>IF('1'!$H$12="-",L881,IF('1'!$H$12="в кассу предприятия",L881,IF('1'!$H$12="ИП Водакова Т.Ю.",L881*1.075,"-")))</f>
        <v>237</v>
      </c>
      <c r="P881" s="56">
        <v>0</v>
      </c>
      <c r="Q881" s="56">
        <v>0</v>
      </c>
      <c r="R881" s="52"/>
      <c r="S881" s="88" t="str">
        <f>IF('1'!$H$12="-","-      ₽",IF(R881&gt;=M881*20,O881*R881,(IF(R881&gt;=M881*10,O881*R881,IF(R881&gt;=M881*2,O881*R881,N881*R881)))))</f>
        <v>-      ₽</v>
      </c>
      <c r="T881" s="89" t="s">
        <v>2399</v>
      </c>
      <c r="U881" s="89" t="s">
        <v>364</v>
      </c>
    </row>
    <row r="882" spans="1:21" s="54" customFormat="1">
      <c r="A882" s="2"/>
      <c r="B882" s="79" t="s">
        <v>311</v>
      </c>
      <c r="C882" s="80" t="s">
        <v>273</v>
      </c>
      <c r="D882" s="80" t="s">
        <v>274</v>
      </c>
      <c r="E882" s="80">
        <v>6</v>
      </c>
      <c r="F882" s="80">
        <v>11</v>
      </c>
      <c r="G882" s="80" t="s">
        <v>312</v>
      </c>
      <c r="H882" s="81" t="s">
        <v>64</v>
      </c>
      <c r="I882" s="82"/>
      <c r="J882" s="82"/>
      <c r="K882" s="82"/>
      <c r="L882" s="55">
        <v>250</v>
      </c>
      <c r="M882" s="86">
        <v>6</v>
      </c>
      <c r="N882" s="56">
        <f>IF('1'!$H$12="-",L882,IF('1'!$H$12="в кассу предприятия",L882,IF('1'!$H$12="ИП Водакова Т.Ю.",L882*1.075,"-")))</f>
        <v>250</v>
      </c>
      <c r="O882" s="56">
        <f>IF('1'!$H$12="-",L882,IF('1'!$H$12="в кассу предприятия",L882,IF('1'!$H$12="ИП Водакова Т.Ю.",L882*1.075,"-")))</f>
        <v>250</v>
      </c>
      <c r="P882" s="56">
        <f>IF('1'!$H$12="-",L882*0.97,IF('1'!$H$12="в кассу предприятия",L882*0.97,IF('1'!$H$12="ИП Водакова Т.Ю.",L882*1.075*0.97,"-")))</f>
        <v>242.5</v>
      </c>
      <c r="Q882" s="56">
        <v>0</v>
      </c>
      <c r="R882" s="52"/>
      <c r="S882" s="88" t="str">
        <f>IF('1'!$H$12="-","-      ₽",IF(R882&gt;=M882*20,P882*R882,(IF(R882&gt;=M882*10,P882*R882,IF(R882&gt;=M882*2,O882*R882,N882*R882)))))</f>
        <v>-      ₽</v>
      </c>
      <c r="T882" s="89" t="s">
        <v>2399</v>
      </c>
      <c r="U882" s="89" t="s">
        <v>2392</v>
      </c>
    </row>
    <row r="883" spans="1:21" s="54" customFormat="1">
      <c r="A883" s="69" t="s">
        <v>1018</v>
      </c>
      <c r="B883" s="79" t="s">
        <v>313</v>
      </c>
      <c r="C883" s="80" t="s">
        <v>314</v>
      </c>
      <c r="D883" s="80" t="s">
        <v>315</v>
      </c>
      <c r="E883" s="80">
        <v>6</v>
      </c>
      <c r="F883" s="80">
        <v>15</v>
      </c>
      <c r="G883" s="80" t="s">
        <v>316</v>
      </c>
      <c r="H883" s="81" t="s">
        <v>65</v>
      </c>
      <c r="I883" s="82"/>
      <c r="J883" s="82"/>
      <c r="K883" s="82"/>
      <c r="L883" s="55">
        <v>460</v>
      </c>
      <c r="M883" s="86">
        <v>5</v>
      </c>
      <c r="N883" s="56">
        <f>IF('1'!$H$12="-",L883*1.05,IF('1'!$H$12="в кассу предприятия",L883*1.05,IF('1'!$H$12="ИП Водакова Т.Ю.",L883*1.075*1.05,"-")))</f>
        <v>483</v>
      </c>
      <c r="O883" s="56">
        <f>IF('1'!$H$12="-",L883,IF('1'!$H$12="в кассу предприятия",L883,IF('1'!$H$12="ИП Водакова Т.Ю.",L883*1.075,"-")))</f>
        <v>460</v>
      </c>
      <c r="P883" s="56">
        <f>IF('1'!$H$12="-",L883*0.97,IF('1'!$H$12="в кассу предприятия",L883*0.97,IF('1'!$H$12="ИП Водакова Т.Ю.",L883*1.075*0.97,"-")))</f>
        <v>446.2</v>
      </c>
      <c r="Q883" s="56">
        <v>0</v>
      </c>
      <c r="R883" s="52"/>
      <c r="S883" s="88" t="str">
        <f>IF('1'!$H$12="-","-      ₽",IF(R883&gt;=M883*20,P883*R883,(IF(R883&gt;=M883*10,P883*R883,IF(R883&gt;=M883*2,O883*R883,N883*R883)))))</f>
        <v>-      ₽</v>
      </c>
      <c r="T883" s="89"/>
      <c r="U883" s="89" t="s">
        <v>2392</v>
      </c>
    </row>
    <row r="884" spans="1:21" s="54" customFormat="1">
      <c r="A884" s="69" t="s">
        <v>1018</v>
      </c>
      <c r="B884" s="79" t="s">
        <v>317</v>
      </c>
      <c r="C884" s="80" t="s">
        <v>314</v>
      </c>
      <c r="D884" s="80" t="s">
        <v>315</v>
      </c>
      <c r="E884" s="80">
        <v>6</v>
      </c>
      <c r="F884" s="80">
        <v>15</v>
      </c>
      <c r="G884" s="80" t="s">
        <v>318</v>
      </c>
      <c r="H884" s="81" t="s">
        <v>65</v>
      </c>
      <c r="I884" s="82"/>
      <c r="J884" s="82"/>
      <c r="K884" s="82"/>
      <c r="L884" s="55">
        <v>460</v>
      </c>
      <c r="M884" s="86">
        <v>5</v>
      </c>
      <c r="N884" s="56">
        <f>IF('1'!$H$12="-",L884*1.05,IF('1'!$H$12="в кассу предприятия",L884*1.05,IF('1'!$H$12="ИП Водакова Т.Ю.",L884*1.075*1.05,"-")))</f>
        <v>483</v>
      </c>
      <c r="O884" s="56">
        <f>IF('1'!$H$12="-",L884,IF('1'!$H$12="в кассу предприятия",L884,IF('1'!$H$12="ИП Водакова Т.Ю.",L884*1.075,"-")))</f>
        <v>460</v>
      </c>
      <c r="P884" s="56">
        <f>IF('1'!$H$12="-",L884*0.97,IF('1'!$H$12="в кассу предприятия",L884*0.97,IF('1'!$H$12="ИП Водакова Т.Ю.",L884*1.075*0.97,"-")))</f>
        <v>446.2</v>
      </c>
      <c r="Q884" s="56">
        <f>IF('1'!$H$12="-",L884*0.95,IF('1'!$H$12="в кассу предприятия",L884*0.95,IF('1'!$H$12="ИП Водакова Т.Ю.",L884*1.075*0.95,"-")))</f>
        <v>437</v>
      </c>
      <c r="R884" s="52"/>
      <c r="S884" s="88" t="str">
        <f>IF('1'!$H$12="-","-      ₽",IF(R884&gt;=M884*20,Q884*R884,(IF(R884&gt;=M884*10,P884*R884,IF(R884&gt;=M884*2,O884*R884,N884*R884)))))</f>
        <v>-      ₽</v>
      </c>
      <c r="T884" s="89"/>
      <c r="U884" s="89" t="s">
        <v>2393</v>
      </c>
    </row>
    <row r="885" spans="1:21" s="54" customFormat="1">
      <c r="A885" s="69" t="s">
        <v>1018</v>
      </c>
      <c r="B885" s="79" t="s">
        <v>319</v>
      </c>
      <c r="C885" s="80" t="s">
        <v>314</v>
      </c>
      <c r="D885" s="80" t="s">
        <v>315</v>
      </c>
      <c r="E885" s="80">
        <v>6</v>
      </c>
      <c r="F885" s="80">
        <v>15</v>
      </c>
      <c r="G885" s="80" t="s">
        <v>320</v>
      </c>
      <c r="H885" s="81" t="s">
        <v>65</v>
      </c>
      <c r="I885" s="82"/>
      <c r="J885" s="82"/>
      <c r="K885" s="82"/>
      <c r="L885" s="55">
        <v>460</v>
      </c>
      <c r="M885" s="86">
        <v>5</v>
      </c>
      <c r="N885" s="56">
        <f>IF('1'!$H$12="-",L885*1.05,IF('1'!$H$12="в кассу предприятия",L885*1.05,IF('1'!$H$12="ИП Водакова Т.Ю.",L885*1.075*1.05,"-")))</f>
        <v>483</v>
      </c>
      <c r="O885" s="56">
        <f>IF('1'!$H$12="-",L885,IF('1'!$H$12="в кассу предприятия",L885,IF('1'!$H$12="ИП Водакова Т.Ю.",L885*1.075,"-")))</f>
        <v>460</v>
      </c>
      <c r="P885" s="56">
        <f>IF('1'!$H$12="-",L885*0.97,IF('1'!$H$12="в кассу предприятия",L885*0.97,IF('1'!$H$12="ИП Водакова Т.Ю.",L885*1.075*0.97,"-")))</f>
        <v>446.2</v>
      </c>
      <c r="Q885" s="56">
        <v>0</v>
      </c>
      <c r="R885" s="52"/>
      <c r="S885" s="88" t="str">
        <f>IF('1'!$H$12="-","-      ₽",IF(R885&gt;=M885*20,P885*R885,(IF(R885&gt;=M885*10,P885*R885,IF(R885&gt;=M885*2,O885*R885,N885*R885)))))</f>
        <v>-      ₽</v>
      </c>
      <c r="T885" s="89"/>
      <c r="U885" s="89" t="s">
        <v>2392</v>
      </c>
    </row>
    <row r="886" spans="1:21" s="54" customFormat="1">
      <c r="A886" s="69" t="s">
        <v>1018</v>
      </c>
      <c r="B886" s="79" t="s">
        <v>321</v>
      </c>
      <c r="C886" s="80" t="s">
        <v>314</v>
      </c>
      <c r="D886" s="80" t="s">
        <v>315</v>
      </c>
      <c r="E886" s="80">
        <v>6</v>
      </c>
      <c r="F886" s="80">
        <v>15</v>
      </c>
      <c r="G886" s="80" t="s">
        <v>322</v>
      </c>
      <c r="H886" s="81" t="s">
        <v>65</v>
      </c>
      <c r="I886" s="82"/>
      <c r="J886" s="82"/>
      <c r="K886" s="82"/>
      <c r="L886" s="55">
        <v>460</v>
      </c>
      <c r="M886" s="86">
        <v>5</v>
      </c>
      <c r="N886" s="56">
        <f>IF('1'!$H$12="-",L886*1.05,IF('1'!$H$12="в кассу предприятия",L886*1.05,IF('1'!$H$12="ИП Водакова Т.Ю.",L886*1.075*1.05,"-")))</f>
        <v>483</v>
      </c>
      <c r="O886" s="56">
        <f>IF('1'!$H$12="-",L886,IF('1'!$H$12="в кассу предприятия",L886,IF('1'!$H$12="ИП Водакова Т.Ю.",L886*1.075,"-")))</f>
        <v>460</v>
      </c>
      <c r="P886" s="56">
        <f>IF('1'!$H$12="-",L886*0.97,IF('1'!$H$12="в кассу предприятия",L886*0.97,IF('1'!$H$12="ИП Водакова Т.Ю.",L886*1.075*0.97,"-")))</f>
        <v>446.2</v>
      </c>
      <c r="Q886" s="56">
        <f>IF('1'!$H$12="-",L886*0.95,IF('1'!$H$12="в кассу предприятия",L886*0.95,IF('1'!$H$12="ИП Водакова Т.Ю.",L886*1.075*0.95,"-")))</f>
        <v>437</v>
      </c>
      <c r="R886" s="52"/>
      <c r="S886" s="88" t="str">
        <f>IF('1'!$H$12="-","-      ₽",IF(R886&gt;=M886*20,Q886*R886,(IF(R886&gt;=M886*10,P886*R886,IF(R886&gt;=M886*2,O886*R886,N886*R886)))))</f>
        <v>-      ₽</v>
      </c>
      <c r="T886" s="89"/>
      <c r="U886" s="89" t="s">
        <v>364</v>
      </c>
    </row>
    <row r="887" spans="1:21" s="54" customFormat="1">
      <c r="A887" s="69" t="s">
        <v>1018</v>
      </c>
      <c r="B887" s="79" t="s">
        <v>323</v>
      </c>
      <c r="C887" s="80" t="s">
        <v>314</v>
      </c>
      <c r="D887" s="80" t="s">
        <v>315</v>
      </c>
      <c r="E887" s="80">
        <v>6</v>
      </c>
      <c r="F887" s="80">
        <v>15</v>
      </c>
      <c r="G887" s="80" t="s">
        <v>324</v>
      </c>
      <c r="H887" s="81" t="s">
        <v>65</v>
      </c>
      <c r="I887" s="82"/>
      <c r="J887" s="82"/>
      <c r="K887" s="82"/>
      <c r="L887" s="55">
        <v>460</v>
      </c>
      <c r="M887" s="86">
        <v>5</v>
      </c>
      <c r="N887" s="56">
        <f>IF('1'!$H$12="-",L887*1.05,IF('1'!$H$12="в кассу предприятия",L887*1.05,IF('1'!$H$12="ИП Водакова Т.Ю.",L887*1.075*1.05,"-")))</f>
        <v>483</v>
      </c>
      <c r="O887" s="56">
        <f>IF('1'!$H$12="-",L887,IF('1'!$H$12="в кассу предприятия",L887,IF('1'!$H$12="ИП Водакова Т.Ю.",L887*1.075,"-")))</f>
        <v>460</v>
      </c>
      <c r="P887" s="56">
        <v>0</v>
      </c>
      <c r="Q887" s="56">
        <v>0</v>
      </c>
      <c r="R887" s="52"/>
      <c r="S887" s="88" t="str">
        <f>IF('1'!$H$12="-","-      ₽",IF(R887&gt;=M887*20,Q887*R887,(IF(R887&gt;=M887*10,P887*R887,IF(R887&gt;=M887*2,O887*R887,N887*R887)))))</f>
        <v>-      ₽</v>
      </c>
      <c r="T887" s="89"/>
      <c r="U887" s="89" t="s">
        <v>364</v>
      </c>
    </row>
    <row r="888" spans="1:21" s="54" customFormat="1">
      <c r="A888" s="2"/>
      <c r="B888" s="79" t="s">
        <v>325</v>
      </c>
      <c r="C888" s="80" t="s">
        <v>326</v>
      </c>
      <c r="D888" s="80" t="s">
        <v>315</v>
      </c>
      <c r="E888" s="80">
        <v>6</v>
      </c>
      <c r="F888" s="80">
        <v>15</v>
      </c>
      <c r="G888" s="80" t="s">
        <v>327</v>
      </c>
      <c r="H888" s="81" t="s">
        <v>65</v>
      </c>
      <c r="I888" s="82"/>
      <c r="J888" s="82"/>
      <c r="K888" s="82"/>
      <c r="L888" s="55">
        <v>460</v>
      </c>
      <c r="M888" s="86">
        <v>5</v>
      </c>
      <c r="N888" s="56">
        <f>IF('1'!$H$12="-",L888*1.05,IF('1'!$H$12="в кассу предприятия",L888*1.05,IF('1'!$H$12="ИП Водакова Т.Ю.",L888*1.075*1.05,"-")))</f>
        <v>483</v>
      </c>
      <c r="O888" s="56">
        <f>IF('1'!$H$12="-",L888,IF('1'!$H$12="в кассу предприятия",L888,IF('1'!$H$12="ИП Водакова Т.Ю.",L888*1.075,"-")))</f>
        <v>460</v>
      </c>
      <c r="P888" s="56">
        <v>0</v>
      </c>
      <c r="Q888" s="56">
        <v>0</v>
      </c>
      <c r="R888" s="52"/>
      <c r="S888" s="88" t="str">
        <f>IF('1'!$H$12="-","-      ₽",IF(R888&gt;=M888*20,O888*R888,(IF(R888&gt;=M888*10,O888*R888,IF(R888&gt;=M888*2,O888*R888,N888*R888)))))</f>
        <v>-      ₽</v>
      </c>
      <c r="T888" s="89"/>
      <c r="U888" s="89" t="s">
        <v>364</v>
      </c>
    </row>
    <row r="889" spans="1:21" s="54" customFormat="1">
      <c r="A889" s="2"/>
      <c r="B889" s="79" t="s">
        <v>1837</v>
      </c>
      <c r="C889" s="80" t="s">
        <v>326</v>
      </c>
      <c r="D889" s="80" t="s">
        <v>315</v>
      </c>
      <c r="E889" s="80">
        <v>6</v>
      </c>
      <c r="F889" s="80">
        <v>18</v>
      </c>
      <c r="G889" s="80" t="s">
        <v>2322</v>
      </c>
      <c r="H889" s="81" t="s">
        <v>373</v>
      </c>
      <c r="I889" s="82"/>
      <c r="J889" s="82"/>
      <c r="K889" s="82"/>
      <c r="L889" s="55">
        <v>460</v>
      </c>
      <c r="M889" s="86">
        <v>5</v>
      </c>
      <c r="N889" s="56">
        <f>IF('1'!$H$12="-",L889*1.05,IF('1'!$H$12="в кассу предприятия",L889*1.05,IF('1'!$H$12="ИП Водакова Т.Ю.",L889*1.075*1.05,"-")))</f>
        <v>483</v>
      </c>
      <c r="O889" s="56">
        <f>IF('1'!$H$12="-",L889,IF('1'!$H$12="в кассу предприятия",L889,IF('1'!$H$12="ИП Водакова Т.Ю.",L889*1.075,"-")))</f>
        <v>460</v>
      </c>
      <c r="P889" s="56">
        <v>0</v>
      </c>
      <c r="Q889" s="56">
        <v>0</v>
      </c>
      <c r="R889" s="52"/>
      <c r="S889" s="88" t="str">
        <f>IF('1'!$H$12="-","-      ₽",IF(R889&gt;=M889*20,O889*R889,(IF(R889&gt;=M889*10,O889*R889,IF(R889&gt;=M889*2,O889*R889,N889*R889)))))</f>
        <v>-      ₽</v>
      </c>
      <c r="T889" s="89"/>
      <c r="U889" s="89" t="s">
        <v>364</v>
      </c>
    </row>
    <row r="890" spans="1:21" s="54" customFormat="1">
      <c r="A890" s="2"/>
      <c r="B890" s="79" t="s">
        <v>328</v>
      </c>
      <c r="C890" s="80" t="s">
        <v>326</v>
      </c>
      <c r="D890" s="80" t="s">
        <v>315</v>
      </c>
      <c r="E890" s="80">
        <v>6</v>
      </c>
      <c r="F890" s="80">
        <v>15</v>
      </c>
      <c r="G890" s="80" t="s">
        <v>329</v>
      </c>
      <c r="H890" s="81" t="s">
        <v>65</v>
      </c>
      <c r="I890" s="82"/>
      <c r="J890" s="82"/>
      <c r="K890" s="82"/>
      <c r="L890" s="55">
        <v>460</v>
      </c>
      <c r="M890" s="86">
        <v>5</v>
      </c>
      <c r="N890" s="56">
        <f>IF('1'!$H$12="-",L890*1.05,IF('1'!$H$12="в кассу предприятия",L890*1.05,IF('1'!$H$12="ИП Водакова Т.Ю.",L890*1.075*1.05,"-")))</f>
        <v>483</v>
      </c>
      <c r="O890" s="56">
        <f>IF('1'!$H$12="-",L890,IF('1'!$H$12="в кассу предприятия",L890,IF('1'!$H$12="ИП Водакова Т.Ю.",L890*1.075,"-")))</f>
        <v>460</v>
      </c>
      <c r="P890" s="56">
        <v>0</v>
      </c>
      <c r="Q890" s="56">
        <v>0</v>
      </c>
      <c r="R890" s="52"/>
      <c r="S890" s="88" t="str">
        <f>IF('1'!$H$12="-","-      ₽",IF(R890&gt;=M890*20,O890*R890,(IF(R890&gt;=M890*10,O890*R890,IF(R890&gt;=M890*2,O890*R890,N890*R890)))))</f>
        <v>-      ₽</v>
      </c>
      <c r="T890" s="89"/>
      <c r="U890" s="89" t="s">
        <v>364</v>
      </c>
    </row>
    <row r="891" spans="1:21" s="54" customFormat="1">
      <c r="A891" s="69" t="s">
        <v>1018</v>
      </c>
      <c r="B891" s="79" t="s">
        <v>330</v>
      </c>
      <c r="C891" s="80" t="s">
        <v>314</v>
      </c>
      <c r="D891" s="80" t="s">
        <v>315</v>
      </c>
      <c r="E891" s="80">
        <v>6</v>
      </c>
      <c r="F891" s="80">
        <v>15</v>
      </c>
      <c r="G891" s="80" t="s">
        <v>331</v>
      </c>
      <c r="H891" s="81" t="s">
        <v>65</v>
      </c>
      <c r="I891" s="82"/>
      <c r="J891" s="82"/>
      <c r="K891" s="82"/>
      <c r="L891" s="55">
        <v>460</v>
      </c>
      <c r="M891" s="86">
        <v>5</v>
      </c>
      <c r="N891" s="56">
        <f>IF('1'!$H$12="-",L891*1.05,IF('1'!$H$12="в кассу предприятия",L891*1.05,IF('1'!$H$12="ИП Водакова Т.Ю.",L891*1.075*1.05,"-")))</f>
        <v>483</v>
      </c>
      <c r="O891" s="56">
        <f>IF('1'!$H$12="-",L891,IF('1'!$H$12="в кассу предприятия",L891,IF('1'!$H$12="ИП Водакова Т.Ю.",L891*1.075,"-")))</f>
        <v>460</v>
      </c>
      <c r="P891" s="56">
        <v>0</v>
      </c>
      <c r="Q891" s="56">
        <v>0</v>
      </c>
      <c r="R891" s="52"/>
      <c r="S891" s="88" t="str">
        <f>IF('1'!$H$12="-","-      ₽",IF(R891&gt;=M891*20,O891*R891,(IF(R891&gt;=M891*10,O891*R891,IF(R891&gt;=M891*2,O891*R891,N891*R891)))))</f>
        <v>-      ₽</v>
      </c>
      <c r="T891" s="89"/>
      <c r="U891" s="89" t="s">
        <v>364</v>
      </c>
    </row>
    <row r="892" spans="1:21" s="54" customFormat="1">
      <c r="A892" s="2"/>
      <c r="B892" s="79" t="s">
        <v>1269</v>
      </c>
      <c r="C892" s="80" t="s">
        <v>326</v>
      </c>
      <c r="D892" s="80" t="s">
        <v>315</v>
      </c>
      <c r="E892" s="80">
        <v>6</v>
      </c>
      <c r="F892" s="80">
        <v>22</v>
      </c>
      <c r="G892" s="80" t="s">
        <v>331</v>
      </c>
      <c r="H892" s="81" t="s">
        <v>57</v>
      </c>
      <c r="I892" s="82"/>
      <c r="J892" s="82"/>
      <c r="K892" s="82"/>
      <c r="L892" s="55">
        <v>470</v>
      </c>
      <c r="M892" s="86">
        <v>5</v>
      </c>
      <c r="N892" s="56">
        <f>IF('1'!$H$12="-",L892*1.05,IF('1'!$H$12="в кассу предприятия",L892*1.05,IF('1'!$H$12="ИП Водакова Т.Ю.",L892*1.075*1.05,"-")))</f>
        <v>493.5</v>
      </c>
      <c r="O892" s="56">
        <f>IF('1'!$H$12="-",L892,IF('1'!$H$12="в кассу предприятия",L892,IF('1'!$H$12="ИП Водакова Т.Ю.",L892*1.075,"-")))</f>
        <v>470</v>
      </c>
      <c r="P892" s="56">
        <v>0</v>
      </c>
      <c r="Q892" s="56">
        <v>0</v>
      </c>
      <c r="R892" s="52"/>
      <c r="S892" s="88" t="str">
        <f>IF('1'!$H$12="-","-      ₽",IF(R892&gt;=M892*20,O892*R892,(IF(R892&gt;=M892*10,O892*R892,IF(R892&gt;=M892*2,O892*R892,N892*R892)))))</f>
        <v>-      ₽</v>
      </c>
      <c r="T892" s="89"/>
      <c r="U892" s="89" t="s">
        <v>364</v>
      </c>
    </row>
    <row r="893" spans="1:21" s="54" customFormat="1">
      <c r="A893" s="2"/>
      <c r="B893" s="79" t="s">
        <v>1838</v>
      </c>
      <c r="C893" s="80" t="s">
        <v>326</v>
      </c>
      <c r="D893" s="80" t="s">
        <v>315</v>
      </c>
      <c r="E893" s="80">
        <v>6</v>
      </c>
      <c r="F893" s="80">
        <v>15</v>
      </c>
      <c r="G893" s="80" t="s">
        <v>2323</v>
      </c>
      <c r="H893" s="81" t="s">
        <v>65</v>
      </c>
      <c r="I893" s="82"/>
      <c r="J893" s="82"/>
      <c r="K893" s="82"/>
      <c r="L893" s="55">
        <v>460</v>
      </c>
      <c r="M893" s="86">
        <v>5</v>
      </c>
      <c r="N893" s="56">
        <f>IF('1'!$H$12="-",L893*1.05,IF('1'!$H$12="в кассу предприятия",L893*1.05,IF('1'!$H$12="ИП Водакова Т.Ю.",L893*1.075*1.05,"-")))</f>
        <v>483</v>
      </c>
      <c r="O893" s="56">
        <f>IF('1'!$H$12="-",L893,IF('1'!$H$12="в кассу предприятия",L893,IF('1'!$H$12="ИП Водакова Т.Ю.",L893*1.075,"-")))</f>
        <v>460</v>
      </c>
      <c r="P893" s="56">
        <v>0</v>
      </c>
      <c r="Q893" s="56">
        <v>0</v>
      </c>
      <c r="R893" s="52"/>
      <c r="S893" s="88" t="str">
        <f>IF('1'!$H$12="-","-      ₽",IF(R893&gt;=M893*20,O893*R893,(IF(R893&gt;=M893*10,O893*R893,IF(R893&gt;=M893*2,O893*R893,N893*R893)))))</f>
        <v>-      ₽</v>
      </c>
      <c r="T893" s="89"/>
      <c r="U893" s="89" t="s">
        <v>364</v>
      </c>
    </row>
    <row r="894" spans="1:21" s="54" customFormat="1">
      <c r="A894" s="69" t="s">
        <v>1018</v>
      </c>
      <c r="B894" s="79" t="s">
        <v>332</v>
      </c>
      <c r="C894" s="80" t="s">
        <v>314</v>
      </c>
      <c r="D894" s="80" t="s">
        <v>315</v>
      </c>
      <c r="E894" s="80">
        <v>6</v>
      </c>
      <c r="F894" s="80">
        <v>15</v>
      </c>
      <c r="G894" s="80" t="s">
        <v>333</v>
      </c>
      <c r="H894" s="81" t="s">
        <v>65</v>
      </c>
      <c r="I894" s="82"/>
      <c r="J894" s="82"/>
      <c r="K894" s="82"/>
      <c r="L894" s="55">
        <v>460</v>
      </c>
      <c r="M894" s="86">
        <v>5</v>
      </c>
      <c r="N894" s="56">
        <f>IF('1'!$H$12="-",L894*1.05,IF('1'!$H$12="в кассу предприятия",L894*1.05,IF('1'!$H$12="ИП Водакова Т.Ю.",L894*1.075*1.05,"-")))</f>
        <v>483</v>
      </c>
      <c r="O894" s="56">
        <f>IF('1'!$H$12="-",L894,IF('1'!$H$12="в кассу предприятия",L894,IF('1'!$H$12="ИП Водакова Т.Ю.",L894*1.075,"-")))</f>
        <v>460</v>
      </c>
      <c r="P894" s="56">
        <f>IF('1'!$H$12="-",L894*0.97,IF('1'!$H$12="в кассу предприятия",L894*0.97,IF('1'!$H$12="ИП Водакова Т.Ю.",L894*1.075*0.97,"-")))</f>
        <v>446.2</v>
      </c>
      <c r="Q894" s="56">
        <f>IF('1'!$H$12="-",L894*0.95,IF('1'!$H$12="в кассу предприятия",L894*0.95,IF('1'!$H$12="ИП Водакова Т.Ю.",L894*1.075*0.95,"-")))</f>
        <v>437</v>
      </c>
      <c r="R894" s="52"/>
      <c r="S894" s="88" t="str">
        <f>IF('1'!$H$12="-","-      ₽",IF(R894&gt;=M894*20,Q894*R894,(IF(R894&gt;=M894*10,P894*R894,IF(R894&gt;=M894*2,O894*R894,N894*R894)))))</f>
        <v>-      ₽</v>
      </c>
      <c r="T894" s="89"/>
      <c r="U894" s="89" t="s">
        <v>364</v>
      </c>
    </row>
    <row r="895" spans="1:21" s="54" customFormat="1">
      <c r="A895" s="69" t="s">
        <v>1018</v>
      </c>
      <c r="B895" s="79" t="s">
        <v>334</v>
      </c>
      <c r="C895" s="80" t="s">
        <v>326</v>
      </c>
      <c r="D895" s="80" t="s">
        <v>315</v>
      </c>
      <c r="E895" s="80">
        <v>6</v>
      </c>
      <c r="F895" s="80">
        <v>15</v>
      </c>
      <c r="G895" s="80" t="s">
        <v>335</v>
      </c>
      <c r="H895" s="81" t="s">
        <v>65</v>
      </c>
      <c r="I895" s="82"/>
      <c r="J895" s="82"/>
      <c r="K895" s="82"/>
      <c r="L895" s="55">
        <v>460</v>
      </c>
      <c r="M895" s="86">
        <v>5</v>
      </c>
      <c r="N895" s="56">
        <f>IF('1'!$H$12="-",L895*1.05,IF('1'!$H$12="в кассу предприятия",L895*1.05,IF('1'!$H$12="ИП Водакова Т.Ю.",L895*1.075*1.05,"-")))</f>
        <v>483</v>
      </c>
      <c r="O895" s="56">
        <f>IF('1'!$H$12="-",L895,IF('1'!$H$12="в кассу предприятия",L895,IF('1'!$H$12="ИП Водакова Т.Ю.",L895*1.075,"-")))</f>
        <v>460</v>
      </c>
      <c r="P895" s="56">
        <f>IF('1'!$H$12="-",L895*0.97,IF('1'!$H$12="в кассу предприятия",L895*0.97,IF('1'!$H$12="ИП Водакова Т.Ю.",L895*1.075*0.97,"-")))</f>
        <v>446.2</v>
      </c>
      <c r="Q895" s="56">
        <f>IF('1'!$H$12="-",L895*0.95,IF('1'!$H$12="в кассу предприятия",L895*0.95,IF('1'!$H$12="ИП Водакова Т.Ю.",L895*1.075*0.95,"-")))</f>
        <v>437</v>
      </c>
      <c r="R895" s="52"/>
      <c r="S895" s="88" t="str">
        <f>IF('1'!$H$12="-","-      ₽",IF(R895&gt;=M895*20,Q895*R895,(IF(R895&gt;=M895*10,P895*R895,IF(R895&gt;=M895*2,O895*R895,N895*R895)))))</f>
        <v>-      ₽</v>
      </c>
      <c r="T895" s="89"/>
      <c r="U895" s="89" t="s">
        <v>2393</v>
      </c>
    </row>
    <row r="896" spans="1:21" s="54" customFormat="1">
      <c r="A896" s="69" t="s">
        <v>1018</v>
      </c>
      <c r="B896" s="79" t="s">
        <v>336</v>
      </c>
      <c r="C896" s="80" t="s">
        <v>314</v>
      </c>
      <c r="D896" s="80" t="s">
        <v>315</v>
      </c>
      <c r="E896" s="80">
        <v>6</v>
      </c>
      <c r="F896" s="80">
        <v>15</v>
      </c>
      <c r="G896" s="80" t="s">
        <v>337</v>
      </c>
      <c r="H896" s="81" t="s">
        <v>65</v>
      </c>
      <c r="I896" s="82"/>
      <c r="J896" s="82"/>
      <c r="K896" s="82"/>
      <c r="L896" s="55">
        <v>460</v>
      </c>
      <c r="M896" s="86">
        <v>5</v>
      </c>
      <c r="N896" s="56">
        <f>IF('1'!$H$12="-",L896*1.05,IF('1'!$H$12="в кассу предприятия",L896*1.05,IF('1'!$H$12="ИП Водакова Т.Ю.",L896*1.075*1.05,"-")))</f>
        <v>483</v>
      </c>
      <c r="O896" s="56">
        <f>IF('1'!$H$12="-",L896,IF('1'!$H$12="в кассу предприятия",L896,IF('1'!$H$12="ИП Водакова Т.Ю.",L896*1.075,"-")))</f>
        <v>460</v>
      </c>
      <c r="P896" s="56">
        <v>0</v>
      </c>
      <c r="Q896" s="56">
        <v>0</v>
      </c>
      <c r="R896" s="52"/>
      <c r="S896" s="88" t="str">
        <f>IF('1'!$H$12="-","-      ₽",IF(R896&gt;=M896*20,P896*R896,(IF(R896&gt;=M896*10,P896*R896,IF(R896&gt;=M896*2,O896*R896,N896*R896)))))</f>
        <v>-      ₽</v>
      </c>
      <c r="T896" s="89"/>
      <c r="U896" s="89" t="s">
        <v>364</v>
      </c>
    </row>
    <row r="897" spans="1:21" s="54" customFormat="1">
      <c r="A897" s="69" t="s">
        <v>1018</v>
      </c>
      <c r="B897" s="79" t="s">
        <v>338</v>
      </c>
      <c r="C897" s="80" t="s">
        <v>314</v>
      </c>
      <c r="D897" s="80" t="s">
        <v>315</v>
      </c>
      <c r="E897" s="80">
        <v>6</v>
      </c>
      <c r="F897" s="80">
        <v>22</v>
      </c>
      <c r="G897" s="80" t="s">
        <v>339</v>
      </c>
      <c r="H897" s="81" t="s">
        <v>57</v>
      </c>
      <c r="I897" s="82"/>
      <c r="J897" s="82"/>
      <c r="K897" s="82"/>
      <c r="L897" s="55">
        <v>470</v>
      </c>
      <c r="M897" s="86">
        <v>5</v>
      </c>
      <c r="N897" s="56">
        <f>IF('1'!$H$12="-",L897*1.05,IF('1'!$H$12="в кассу предприятия",L897*1.05,IF('1'!$H$12="ИП Водакова Т.Ю.",L897*1.075*1.05,"-")))</f>
        <v>493.5</v>
      </c>
      <c r="O897" s="56">
        <f>IF('1'!$H$12="-",L897,IF('1'!$H$12="в кассу предприятия",L897,IF('1'!$H$12="ИП Водакова Т.Ю.",L897*1.075,"-")))</f>
        <v>470</v>
      </c>
      <c r="P897" s="56">
        <f>IF('1'!$H$12="-",L897*0.97,IF('1'!$H$12="в кассу предприятия",L897*0.97,IF('1'!$H$12="ИП Водакова Т.Ю.",L897*1.075*0.97,"-")))</f>
        <v>455.9</v>
      </c>
      <c r="Q897" s="56">
        <v>0</v>
      </c>
      <c r="R897" s="52"/>
      <c r="S897" s="88" t="str">
        <f>IF('1'!$H$12="-","-      ₽",IF(R897&gt;=M897*20,P897*R897,(IF(R897&gt;=M897*10,P897*R897,IF(R897&gt;=M897*2,O897*R897,N897*R897)))))</f>
        <v>-      ₽</v>
      </c>
      <c r="T897" s="89"/>
      <c r="U897" s="89" t="s">
        <v>2392</v>
      </c>
    </row>
    <row r="898" spans="1:21" s="54" customFormat="1">
      <c r="A898" s="69" t="s">
        <v>1018</v>
      </c>
      <c r="B898" s="79" t="s">
        <v>340</v>
      </c>
      <c r="C898" s="80" t="s">
        <v>326</v>
      </c>
      <c r="D898" s="80" t="s">
        <v>315</v>
      </c>
      <c r="E898" s="80">
        <v>6</v>
      </c>
      <c r="F898" s="80">
        <v>15</v>
      </c>
      <c r="G898" s="80" t="s">
        <v>341</v>
      </c>
      <c r="H898" s="81" t="s">
        <v>65</v>
      </c>
      <c r="I898" s="82"/>
      <c r="J898" s="82"/>
      <c r="K898" s="82"/>
      <c r="L898" s="55">
        <v>460</v>
      </c>
      <c r="M898" s="86">
        <v>5</v>
      </c>
      <c r="N898" s="56">
        <f>IF('1'!$H$12="-",L898*1.05,IF('1'!$H$12="в кассу предприятия",L898*1.05,IF('1'!$H$12="ИП Водакова Т.Ю.",L898*1.075*1.05,"-")))</f>
        <v>483</v>
      </c>
      <c r="O898" s="56">
        <f>IF('1'!$H$12="-",L898,IF('1'!$H$12="в кассу предприятия",L898,IF('1'!$H$12="ИП Водакова Т.Ю.",L898*1.075,"-")))</f>
        <v>460</v>
      </c>
      <c r="P898" s="56">
        <f>IF('1'!$H$12="-",L898*0.97,IF('1'!$H$12="в кассу предприятия",L898*0.97,IF('1'!$H$12="ИП Водакова Т.Ю.",L898*1.075*0.97,"-")))</f>
        <v>446.2</v>
      </c>
      <c r="Q898" s="56">
        <v>0</v>
      </c>
      <c r="R898" s="52"/>
      <c r="S898" s="88" t="str">
        <f>IF('1'!$H$12="-","-      ₽",IF(R898&gt;=M898*20,Q898*R898,(IF(R898&gt;=M898*10,P898*R898,IF(R898&gt;=M898*2,O898*R898,N898*R898)))))</f>
        <v>-      ₽</v>
      </c>
      <c r="T898" s="89"/>
      <c r="U898" s="89" t="s">
        <v>2392</v>
      </c>
    </row>
    <row r="899" spans="1:21" s="54" customFormat="1">
      <c r="A899" s="2"/>
      <c r="B899" s="79" t="s">
        <v>1839</v>
      </c>
      <c r="C899" s="80" t="s">
        <v>326</v>
      </c>
      <c r="D899" s="80" t="s">
        <v>315</v>
      </c>
      <c r="E899" s="80">
        <v>6</v>
      </c>
      <c r="F899" s="80">
        <v>22</v>
      </c>
      <c r="G899" s="80" t="s">
        <v>2324</v>
      </c>
      <c r="H899" s="81" t="s">
        <v>57</v>
      </c>
      <c r="I899" s="82"/>
      <c r="J899" s="82"/>
      <c r="K899" s="82"/>
      <c r="L899" s="55">
        <v>470</v>
      </c>
      <c r="M899" s="86">
        <v>5</v>
      </c>
      <c r="N899" s="56">
        <f>IF('1'!$H$12="-",L899*1.05,IF('1'!$H$12="в кассу предприятия",L899*1.05,IF('1'!$H$12="ИП Водакова Т.Ю.",L899*1.075*1.05,"-")))</f>
        <v>493.5</v>
      </c>
      <c r="O899" s="56">
        <f>IF('1'!$H$12="-",L899,IF('1'!$H$12="в кассу предприятия",L899,IF('1'!$H$12="ИП Водакова Т.Ю.",L899*1.075,"-")))</f>
        <v>470</v>
      </c>
      <c r="P899" s="56">
        <v>0</v>
      </c>
      <c r="Q899" s="56">
        <v>0</v>
      </c>
      <c r="R899" s="52"/>
      <c r="S899" s="88" t="str">
        <f>IF('1'!$H$12="-","-      ₽",IF(R899&gt;=M899*20,O899*R899,(IF(R899&gt;=M899*10,O899*R899,IF(R899&gt;=M899*2,O899*R899,N899*R899)))))</f>
        <v>-      ₽</v>
      </c>
      <c r="T899" s="89"/>
      <c r="U899" s="89" t="s">
        <v>364</v>
      </c>
    </row>
    <row r="900" spans="1:21" s="54" customFormat="1">
      <c r="A900" s="69" t="s">
        <v>1018</v>
      </c>
      <c r="B900" s="79" t="s">
        <v>342</v>
      </c>
      <c r="C900" s="80" t="s">
        <v>314</v>
      </c>
      <c r="D900" s="80" t="s">
        <v>315</v>
      </c>
      <c r="E900" s="80">
        <v>6</v>
      </c>
      <c r="F900" s="80">
        <v>15</v>
      </c>
      <c r="G900" s="80" t="s">
        <v>343</v>
      </c>
      <c r="H900" s="81" t="s">
        <v>65</v>
      </c>
      <c r="I900" s="82"/>
      <c r="J900" s="82"/>
      <c r="K900" s="82"/>
      <c r="L900" s="55">
        <v>460</v>
      </c>
      <c r="M900" s="86">
        <v>5</v>
      </c>
      <c r="N900" s="56">
        <f>IF('1'!$H$12="-",L900*1.05,IF('1'!$H$12="в кассу предприятия",L900*1.05,IF('1'!$H$12="ИП Водакова Т.Ю.",L900*1.075*1.05,"-")))</f>
        <v>483</v>
      </c>
      <c r="O900" s="56">
        <f>IF('1'!$H$12="-",L900,IF('1'!$H$12="в кассу предприятия",L900,IF('1'!$H$12="ИП Водакова Т.Ю.",L900*1.075,"-")))</f>
        <v>460</v>
      </c>
      <c r="P900" s="56">
        <v>0</v>
      </c>
      <c r="Q900" s="56">
        <v>0</v>
      </c>
      <c r="R900" s="52"/>
      <c r="S900" s="88" t="str">
        <f>IF('1'!$H$12="-","-      ₽",IF(R900&gt;=M900*20,P900*R900,(IF(R900&gt;=M900*10,P900*R900,IF(R900&gt;=M900*2,O900*R900,N900*R900)))))</f>
        <v>-      ₽</v>
      </c>
      <c r="T900" s="89"/>
      <c r="U900" s="89" t="s">
        <v>364</v>
      </c>
    </row>
    <row r="901" spans="1:21" s="54" customFormat="1">
      <c r="A901" s="69" t="s">
        <v>1018</v>
      </c>
      <c r="B901" s="79" t="s">
        <v>344</v>
      </c>
      <c r="C901" s="80" t="s">
        <v>314</v>
      </c>
      <c r="D901" s="80" t="s">
        <v>315</v>
      </c>
      <c r="E901" s="80">
        <v>6</v>
      </c>
      <c r="F901" s="80">
        <v>15</v>
      </c>
      <c r="G901" s="80" t="s">
        <v>345</v>
      </c>
      <c r="H901" s="81" t="s">
        <v>65</v>
      </c>
      <c r="I901" s="82"/>
      <c r="J901" s="82"/>
      <c r="K901" s="82"/>
      <c r="L901" s="55">
        <v>460</v>
      </c>
      <c r="M901" s="86">
        <v>5</v>
      </c>
      <c r="N901" s="56">
        <f>IF('1'!$H$12="-",L901*1.05,IF('1'!$H$12="в кассу предприятия",L901*1.05,IF('1'!$H$12="ИП Водакова Т.Ю.",L901*1.075*1.05,"-")))</f>
        <v>483</v>
      </c>
      <c r="O901" s="56">
        <f>IF('1'!$H$12="-",L901,IF('1'!$H$12="в кассу предприятия",L901,IF('1'!$H$12="ИП Водакова Т.Ю.",L901*1.075,"-")))</f>
        <v>460</v>
      </c>
      <c r="P901" s="56">
        <f>IF('1'!$H$12="-",L901*0.97,IF('1'!$H$12="в кассу предприятия",L901*0.97,IF('1'!$H$12="ИП Водакова Т.Ю.",L901*1.075*0.97,"-")))</f>
        <v>446.2</v>
      </c>
      <c r="Q901" s="56">
        <v>0</v>
      </c>
      <c r="R901" s="52"/>
      <c r="S901" s="88" t="str">
        <f>IF('1'!$H$12="-","-      ₽",IF(R901&gt;=M901*20,Q901*R901,(IF(R901&gt;=M901*10,P901*R901,IF(R901&gt;=M901*2,O901*R901,N901*R901)))))</f>
        <v>-      ₽</v>
      </c>
      <c r="T901" s="89"/>
      <c r="U901" s="89" t="s">
        <v>2392</v>
      </c>
    </row>
    <row r="902" spans="1:21" s="54" customFormat="1">
      <c r="A902" s="2"/>
      <c r="B902" s="79" t="s">
        <v>346</v>
      </c>
      <c r="C902" s="80" t="s">
        <v>326</v>
      </c>
      <c r="D902" s="80" t="s">
        <v>315</v>
      </c>
      <c r="E902" s="80">
        <v>6</v>
      </c>
      <c r="F902" s="80">
        <v>15</v>
      </c>
      <c r="G902" s="80" t="s">
        <v>347</v>
      </c>
      <c r="H902" s="81" t="s">
        <v>65</v>
      </c>
      <c r="I902" s="82"/>
      <c r="J902" s="82"/>
      <c r="K902" s="82"/>
      <c r="L902" s="55">
        <v>460</v>
      </c>
      <c r="M902" s="86">
        <v>5</v>
      </c>
      <c r="N902" s="56">
        <f>IF('1'!$H$12="-",L902*1.05,IF('1'!$H$12="в кассу предприятия",L902*1.05,IF('1'!$H$12="ИП Водакова Т.Ю.",L902*1.075*1.05,"-")))</f>
        <v>483</v>
      </c>
      <c r="O902" s="56">
        <f>IF('1'!$H$12="-",L902,IF('1'!$H$12="в кассу предприятия",L902,IF('1'!$H$12="ИП Водакова Т.Ю.",L902*1.075,"-")))</f>
        <v>460</v>
      </c>
      <c r="P902" s="56">
        <v>0</v>
      </c>
      <c r="Q902" s="56">
        <v>0</v>
      </c>
      <c r="R902" s="52"/>
      <c r="S902" s="88" t="str">
        <f>IF('1'!$H$12="-","-      ₽",IF(R902&gt;=M902*20,O902*R902,(IF(R902&gt;=M902*10,O902*R902,IF(R902&gt;=M902*2,O902*R902,N902*R902)))))</f>
        <v>-      ₽</v>
      </c>
      <c r="T902" s="89"/>
      <c r="U902" s="89" t="s">
        <v>364</v>
      </c>
    </row>
    <row r="903" spans="1:21" s="54" customFormat="1">
      <c r="A903" s="2"/>
      <c r="B903" s="79" t="s">
        <v>1840</v>
      </c>
      <c r="C903" s="80" t="s">
        <v>326</v>
      </c>
      <c r="D903" s="80" t="s">
        <v>315</v>
      </c>
      <c r="E903" s="80">
        <v>6</v>
      </c>
      <c r="F903" s="80">
        <v>15</v>
      </c>
      <c r="G903" s="80" t="s">
        <v>2325</v>
      </c>
      <c r="H903" s="81" t="s">
        <v>65</v>
      </c>
      <c r="I903" s="82"/>
      <c r="J903" s="82"/>
      <c r="K903" s="82"/>
      <c r="L903" s="55">
        <v>460</v>
      </c>
      <c r="M903" s="86">
        <v>5</v>
      </c>
      <c r="N903" s="56">
        <f>IF('1'!$H$12="-",L903*1.05,IF('1'!$H$12="в кассу предприятия",L903*1.05,IF('1'!$H$12="ИП Водакова Т.Ю.",L903*1.075*1.05,"-")))</f>
        <v>483</v>
      </c>
      <c r="O903" s="56">
        <f>IF('1'!$H$12="-",L903,IF('1'!$H$12="в кассу предприятия",L903,IF('1'!$H$12="ИП Водакова Т.Ю.",L903*1.075,"-")))</f>
        <v>460</v>
      </c>
      <c r="P903" s="56">
        <v>0</v>
      </c>
      <c r="Q903" s="56">
        <v>0</v>
      </c>
      <c r="R903" s="52"/>
      <c r="S903" s="88" t="str">
        <f>IF('1'!$H$12="-","-      ₽",IF(R903&gt;=M903*20,O903*R903,(IF(R903&gt;=M903*10,O903*R903,IF(R903&gt;=M903*2,O903*R903,N903*R903)))))</f>
        <v>-      ₽</v>
      </c>
      <c r="T903" s="89"/>
      <c r="U903" s="89" t="s">
        <v>364</v>
      </c>
    </row>
    <row r="904" spans="1:21" s="54" customFormat="1">
      <c r="A904" s="2"/>
      <c r="B904" s="79" t="s">
        <v>1841</v>
      </c>
      <c r="C904" s="80" t="s">
        <v>326</v>
      </c>
      <c r="D904" s="80" t="s">
        <v>315</v>
      </c>
      <c r="E904" s="80">
        <v>6</v>
      </c>
      <c r="F904" s="80">
        <v>22</v>
      </c>
      <c r="G904" s="80" t="s">
        <v>2326</v>
      </c>
      <c r="H904" s="81" t="s">
        <v>57</v>
      </c>
      <c r="I904" s="82"/>
      <c r="J904" s="82"/>
      <c r="K904" s="82"/>
      <c r="L904" s="55">
        <v>470</v>
      </c>
      <c r="M904" s="86">
        <v>5</v>
      </c>
      <c r="N904" s="56">
        <f>IF('1'!$H$12="-",L904*1.05,IF('1'!$H$12="в кассу предприятия",L904*1.05,IF('1'!$H$12="ИП Водакова Т.Ю.",L904*1.075*1.05,"-")))</f>
        <v>493.5</v>
      </c>
      <c r="O904" s="56">
        <f>IF('1'!$H$12="-",L904,IF('1'!$H$12="в кассу предприятия",L904,IF('1'!$H$12="ИП Водакова Т.Ю.",L904*1.075,"-")))</f>
        <v>470</v>
      </c>
      <c r="P904" s="56">
        <v>0</v>
      </c>
      <c r="Q904" s="56">
        <v>0</v>
      </c>
      <c r="R904" s="52"/>
      <c r="S904" s="88" t="str">
        <f>IF('1'!$H$12="-","-      ₽",IF(R904&gt;=M904*20,O904*R904,(IF(R904&gt;=M904*10,O904*R904,IF(R904&gt;=M904*2,O904*R904,N904*R904)))))</f>
        <v>-      ₽</v>
      </c>
      <c r="T904" s="89"/>
      <c r="U904" s="89" t="s">
        <v>364</v>
      </c>
    </row>
    <row r="905" spans="1:21" s="54" customFormat="1">
      <c r="A905" s="2"/>
      <c r="B905" s="79" t="s">
        <v>348</v>
      </c>
      <c r="C905" s="80" t="s">
        <v>326</v>
      </c>
      <c r="D905" s="80" t="s">
        <v>315</v>
      </c>
      <c r="E905" s="80">
        <v>6</v>
      </c>
      <c r="F905" s="80">
        <v>15</v>
      </c>
      <c r="G905" s="80" t="s">
        <v>349</v>
      </c>
      <c r="H905" s="81" t="s">
        <v>65</v>
      </c>
      <c r="I905" s="82"/>
      <c r="J905" s="82"/>
      <c r="K905" s="82"/>
      <c r="L905" s="55">
        <v>460</v>
      </c>
      <c r="M905" s="86">
        <v>5</v>
      </c>
      <c r="N905" s="56">
        <f>IF('1'!$H$12="-",L905*1.05,IF('1'!$H$12="в кассу предприятия",L905*1.05,IF('1'!$H$12="ИП Водакова Т.Ю.",L905*1.075*1.05,"-")))</f>
        <v>483</v>
      </c>
      <c r="O905" s="56">
        <f>IF('1'!$H$12="-",L905,IF('1'!$H$12="в кассу предприятия",L905,IF('1'!$H$12="ИП Водакова Т.Ю.",L905*1.075,"-")))</f>
        <v>460</v>
      </c>
      <c r="P905" s="56">
        <v>0</v>
      </c>
      <c r="Q905" s="56">
        <v>0</v>
      </c>
      <c r="R905" s="52"/>
      <c r="S905" s="88" t="str">
        <f>IF('1'!$H$12="-","-      ₽",IF(R905&gt;=M905*20,O905*R905,(IF(R905&gt;=M905*10,O905*R905,IF(R905&gt;=M905*2,O905*R905,N905*R905)))))</f>
        <v>-      ₽</v>
      </c>
      <c r="T905" s="89"/>
      <c r="U905" s="89" t="s">
        <v>364</v>
      </c>
    </row>
    <row r="906" spans="1:21" s="54" customFormat="1">
      <c r="A906" s="69" t="s">
        <v>1018</v>
      </c>
      <c r="B906" s="79" t="s">
        <v>350</v>
      </c>
      <c r="C906" s="80" t="s">
        <v>326</v>
      </c>
      <c r="D906" s="80" t="s">
        <v>315</v>
      </c>
      <c r="E906" s="80">
        <v>6</v>
      </c>
      <c r="F906" s="80">
        <v>15</v>
      </c>
      <c r="G906" s="80" t="s">
        <v>235</v>
      </c>
      <c r="H906" s="81" t="s">
        <v>65</v>
      </c>
      <c r="I906" s="82"/>
      <c r="J906" s="82"/>
      <c r="K906" s="82"/>
      <c r="L906" s="55">
        <v>460</v>
      </c>
      <c r="M906" s="86">
        <v>5</v>
      </c>
      <c r="N906" s="56">
        <f>IF('1'!$H$12="-",L906*1.05,IF('1'!$H$12="в кассу предприятия",L906*1.05,IF('1'!$H$12="ИП Водакова Т.Ю.",L906*1.075*1.05,"-")))</f>
        <v>483</v>
      </c>
      <c r="O906" s="56">
        <f>IF('1'!$H$12="-",L906,IF('1'!$H$12="в кассу предприятия",L906,IF('1'!$H$12="ИП Водакова Т.Ю.",L906*1.075,"-")))</f>
        <v>460</v>
      </c>
      <c r="P906" s="56">
        <f>IF('1'!$H$12="-",L906*0.97,IF('1'!$H$12="в кассу предприятия",L906*0.97,IF('1'!$H$12="ИП Водакова Т.Ю.",L906*1.075*0.97,"-")))</f>
        <v>446.2</v>
      </c>
      <c r="Q906" s="56">
        <f>IF('1'!$H$12="-",L906*0.95,IF('1'!$H$12="в кассу предприятия",L906*0.95,IF('1'!$H$12="ИП Водакова Т.Ю.",L906*1.075*0.95,"-")))</f>
        <v>437</v>
      </c>
      <c r="R906" s="52"/>
      <c r="S906" s="88" t="str">
        <f>IF('1'!$H$12="-","-      ₽",IF(R906&gt;=M906*20,Q906*R906,(IF(R906&gt;=M906*10,P906*R906,IF(R906&gt;=M906*2,O906*R906,N906*R906)))))</f>
        <v>-      ₽</v>
      </c>
      <c r="T906" s="89"/>
      <c r="U906" s="89" t="s">
        <v>2393</v>
      </c>
    </row>
    <row r="907" spans="1:21" s="54" customFormat="1" ht="20.6">
      <c r="A907" s="2"/>
      <c r="B907" s="74" t="s">
        <v>43</v>
      </c>
      <c r="C907" s="91" t="s">
        <v>1520</v>
      </c>
      <c r="D907" s="75"/>
      <c r="E907" s="75"/>
      <c r="F907" s="75"/>
      <c r="G907" s="76"/>
      <c r="H907" s="77"/>
      <c r="I907" s="78"/>
      <c r="J907" s="78"/>
      <c r="K907" s="77"/>
      <c r="L907" s="84"/>
      <c r="M907" s="85"/>
      <c r="N907" s="84"/>
      <c r="O907" s="84"/>
      <c r="P907" s="84"/>
      <c r="Q907" s="84"/>
      <c r="R907" s="52"/>
      <c r="S907" s="84"/>
      <c r="T907" s="87"/>
      <c r="U907" s="87"/>
    </row>
    <row r="908" spans="1:21" s="54" customFormat="1">
      <c r="A908" s="2"/>
      <c r="B908" s="79" t="s">
        <v>592</v>
      </c>
      <c r="C908" s="80" t="s">
        <v>593</v>
      </c>
      <c r="D908" s="80" t="s">
        <v>594</v>
      </c>
      <c r="E908" s="80">
        <v>7</v>
      </c>
      <c r="F908" s="80">
        <v>11</v>
      </c>
      <c r="G908" s="80"/>
      <c r="H908" s="81" t="s">
        <v>64</v>
      </c>
      <c r="I908" s="82" t="s">
        <v>291</v>
      </c>
      <c r="J908" s="82"/>
      <c r="K908" s="82"/>
      <c r="L908" s="55">
        <v>216</v>
      </c>
      <c r="M908" s="86">
        <v>6</v>
      </c>
      <c r="N908" s="56">
        <f>IF('1'!$H$12="-",L908*1.05,IF('1'!$H$12="в кассу предприятия",L908*1.05,IF('1'!$H$12="ИП Водакова Т.Ю.",L908*1.075*1.05,"-")))</f>
        <v>226.8</v>
      </c>
      <c r="O908" s="56">
        <f>IF('1'!$H$12="-",L908,IF('1'!$H$12="в кассу предприятия",L908,IF('1'!$H$12="ИП Водакова Т.Ю.",L908*1.075,"-")))</f>
        <v>216</v>
      </c>
      <c r="P908" s="56">
        <v>0</v>
      </c>
      <c r="Q908" s="56">
        <v>0</v>
      </c>
      <c r="R908" s="52"/>
      <c r="S908" s="88" t="str">
        <f>IF('1'!$H$12="-","-      ₽",IF(R908&gt;=M908*20,O908*R908,(IF(R908&gt;=M908*10,O908*R908,IF(R908&gt;=M908*2,O908*R908,N908*R908)))))</f>
        <v>-      ₽</v>
      </c>
      <c r="T908" s="89"/>
      <c r="U908" s="89" t="s">
        <v>364</v>
      </c>
    </row>
    <row r="909" spans="1:21" s="54" customFormat="1" ht="20.6">
      <c r="A909" s="2"/>
      <c r="B909" s="74" t="s">
        <v>43</v>
      </c>
      <c r="C909" s="91" t="s">
        <v>26</v>
      </c>
      <c r="D909" s="75"/>
      <c r="E909" s="75"/>
      <c r="F909" s="75"/>
      <c r="G909" s="76"/>
      <c r="H909" s="77"/>
      <c r="I909" s="78"/>
      <c r="J909" s="78"/>
      <c r="K909" s="77"/>
      <c r="L909" s="84"/>
      <c r="M909" s="85"/>
      <c r="N909" s="84"/>
      <c r="O909" s="84"/>
      <c r="P909" s="84"/>
      <c r="Q909" s="84"/>
      <c r="R909" s="52"/>
      <c r="S909" s="84"/>
      <c r="T909" s="87"/>
      <c r="U909" s="87"/>
    </row>
    <row r="910" spans="1:21" s="54" customFormat="1" hidden="1">
      <c r="A910" s="2"/>
      <c r="B910" s="97" t="s">
        <v>1842</v>
      </c>
      <c r="C910" s="98" t="s">
        <v>2043</v>
      </c>
      <c r="D910" s="98" t="s">
        <v>2044</v>
      </c>
      <c r="E910" s="80">
        <v>8</v>
      </c>
      <c r="F910" s="80">
        <v>15</v>
      </c>
      <c r="G910" s="98" t="s">
        <v>2327</v>
      </c>
      <c r="H910" s="99" t="s">
        <v>65</v>
      </c>
      <c r="I910" s="100"/>
      <c r="J910" s="100"/>
      <c r="K910" s="100"/>
      <c r="L910" s="55">
        <v>351</v>
      </c>
      <c r="M910" s="101">
        <v>5</v>
      </c>
      <c r="N910" s="102">
        <f>IF('1'!$H$12="-",L910,IF('1'!$H$12="в кассу предприятия",L910,IF('1'!$H$12="ИП Водакова Т.Ю.",L910*1.075,"-")))</f>
        <v>351</v>
      </c>
      <c r="O910" s="102">
        <f>IF('1'!$H$12="-",L910,IF('1'!$H$12="в кассу предприятия",L910,IF('1'!$H$12="ИП Водакова Т.Ю.",L910*1.075,"-")))</f>
        <v>351</v>
      </c>
      <c r="P910" s="102">
        <v>0</v>
      </c>
      <c r="Q910" s="102">
        <v>0</v>
      </c>
      <c r="R910" s="103"/>
      <c r="S910" s="104" t="str">
        <f>IF('1'!$H$12="-","-      ₽",IF(R910&gt;=M910*20,O910*R910,(IF(R910&gt;=M910*10,O910*R910,IF(R910&gt;=M910*2,O910*R910,N910*R910)))))</f>
        <v>-      ₽</v>
      </c>
      <c r="T910" s="89" t="s">
        <v>2399</v>
      </c>
      <c r="U910" s="89" t="s">
        <v>364</v>
      </c>
    </row>
    <row r="911" spans="1:21" s="54" customFormat="1">
      <c r="A911" s="2"/>
      <c r="B911" s="79" t="s">
        <v>1843</v>
      </c>
      <c r="C911" s="80" t="s">
        <v>2045</v>
      </c>
      <c r="D911" s="80" t="s">
        <v>2046</v>
      </c>
      <c r="E911" s="80">
        <v>8</v>
      </c>
      <c r="F911" s="80">
        <v>15</v>
      </c>
      <c r="G911" s="80" t="s">
        <v>2328</v>
      </c>
      <c r="H911" s="81" t="s">
        <v>65</v>
      </c>
      <c r="I911" s="82"/>
      <c r="J911" s="82"/>
      <c r="K911" s="82"/>
      <c r="L911" s="55">
        <v>716</v>
      </c>
      <c r="M911" s="86">
        <v>5</v>
      </c>
      <c r="N911" s="56">
        <f>IF('1'!$H$12="-",L911*1.05,IF('1'!$H$12="в кассу предприятия",L911*1.05,IF('1'!$H$12="ИП Водакова Т.Ю.",L911*1.075*1.05,"-")))</f>
        <v>751.80000000000007</v>
      </c>
      <c r="O911" s="56">
        <f>IF('1'!$H$12="-",L911,IF('1'!$H$12="в кассу предприятия",L911,IF('1'!$H$12="ИП Водакова Т.Ю.",L911*1.075,"-")))</f>
        <v>716</v>
      </c>
      <c r="P911" s="56">
        <v>0</v>
      </c>
      <c r="Q911" s="56">
        <v>0</v>
      </c>
      <c r="R911" s="52"/>
      <c r="S911" s="88" t="str">
        <f>IF('1'!$H$12="-","-      ₽",IF(R911&gt;=M911*20,O911*R911,(IF(R911&gt;=M911*10,O911*R911,IF(R911&gt;=M911*2,O911*R911,N911*R911)))))</f>
        <v>-      ₽</v>
      </c>
      <c r="T911" s="89"/>
      <c r="U911" s="89" t="s">
        <v>364</v>
      </c>
    </row>
    <row r="912" spans="1:21" s="54" customFormat="1">
      <c r="A912" s="2"/>
      <c r="B912" s="79" t="s">
        <v>1844</v>
      </c>
      <c r="C912" s="80" t="s">
        <v>2045</v>
      </c>
      <c r="D912" s="80" t="s">
        <v>2046</v>
      </c>
      <c r="E912" s="80">
        <v>8</v>
      </c>
      <c r="F912" s="80">
        <v>15</v>
      </c>
      <c r="G912" s="80" t="s">
        <v>2329</v>
      </c>
      <c r="H912" s="81" t="s">
        <v>65</v>
      </c>
      <c r="I912" s="82"/>
      <c r="J912" s="82"/>
      <c r="K912" s="82"/>
      <c r="L912" s="55">
        <v>716</v>
      </c>
      <c r="M912" s="86">
        <v>5</v>
      </c>
      <c r="N912" s="56">
        <f>IF('1'!$H$12="-",L912*1.05,IF('1'!$H$12="в кассу предприятия",L912*1.05,IF('1'!$H$12="ИП Водакова Т.Ю.",L912*1.075*1.05,"-")))</f>
        <v>751.80000000000007</v>
      </c>
      <c r="O912" s="56">
        <f>IF('1'!$H$12="-",L912,IF('1'!$H$12="в кассу предприятия",L912,IF('1'!$H$12="ИП Водакова Т.Ю.",L912*1.075,"-")))</f>
        <v>716</v>
      </c>
      <c r="P912" s="56">
        <v>0</v>
      </c>
      <c r="Q912" s="56">
        <v>0</v>
      </c>
      <c r="R912" s="52"/>
      <c r="S912" s="88" t="str">
        <f>IF('1'!$H$12="-","-      ₽",IF(R912&gt;=M912*20,O912*R912,(IF(R912&gt;=M912*10,O912*R912,IF(R912&gt;=M912*2,O912*R912,N912*R912)))))</f>
        <v>-      ₽</v>
      </c>
      <c r="T912" s="89"/>
      <c r="U912" s="89" t="s">
        <v>364</v>
      </c>
    </row>
    <row r="913" spans="1:21" s="54" customFormat="1" hidden="1">
      <c r="A913" s="2"/>
      <c r="B913" s="97" t="s">
        <v>1845</v>
      </c>
      <c r="C913" s="98" t="s">
        <v>2047</v>
      </c>
      <c r="D913" s="98" t="s">
        <v>2048</v>
      </c>
      <c r="E913" s="80">
        <v>8</v>
      </c>
      <c r="F913" s="80">
        <v>11</v>
      </c>
      <c r="G913" s="98" t="s">
        <v>2330</v>
      </c>
      <c r="H913" s="99" t="s">
        <v>64</v>
      </c>
      <c r="I913" s="100"/>
      <c r="J913" s="100"/>
      <c r="K913" s="100"/>
      <c r="L913" s="55">
        <v>355</v>
      </c>
      <c r="M913" s="101">
        <v>6</v>
      </c>
      <c r="N913" s="102">
        <f>IF('1'!$H$12="-",L913,IF('1'!$H$12="в кассу предприятия",L913,IF('1'!$H$12="ИП Водакова Т.Ю.",L913*1.075,"-")))</f>
        <v>355</v>
      </c>
      <c r="O913" s="102">
        <f>IF('1'!$H$12="-",L913,IF('1'!$H$12="в кассу предприятия",L913,IF('1'!$H$12="ИП Водакова Т.Ю.",L913*1.075,"-")))</f>
        <v>355</v>
      </c>
      <c r="P913" s="102">
        <v>0</v>
      </c>
      <c r="Q913" s="102">
        <v>0</v>
      </c>
      <c r="R913" s="103"/>
      <c r="S913" s="104" t="str">
        <f>IF('1'!$H$12="-","-      ₽",IF(R913&gt;=M913*20,O913*R913,(IF(R913&gt;=M913*10,O913*R913,IF(R913&gt;=M913*2,O913*R913,N913*R913)))))</f>
        <v>-      ₽</v>
      </c>
      <c r="T913" s="89" t="s">
        <v>43</v>
      </c>
      <c r="U913" s="89" t="s">
        <v>364</v>
      </c>
    </row>
    <row r="914" spans="1:21" s="54" customFormat="1" hidden="1">
      <c r="A914" s="2"/>
      <c r="B914" s="97" t="s">
        <v>1846</v>
      </c>
      <c r="C914" s="98" t="s">
        <v>2047</v>
      </c>
      <c r="D914" s="98" t="s">
        <v>2048</v>
      </c>
      <c r="E914" s="80">
        <v>8</v>
      </c>
      <c r="F914" s="80">
        <v>15</v>
      </c>
      <c r="G914" s="98" t="s">
        <v>2331</v>
      </c>
      <c r="H914" s="99" t="s">
        <v>65</v>
      </c>
      <c r="I914" s="100"/>
      <c r="J914" s="100"/>
      <c r="K914" s="100"/>
      <c r="L914" s="55">
        <v>355</v>
      </c>
      <c r="M914" s="101">
        <v>5</v>
      </c>
      <c r="N914" s="102">
        <f>IF('1'!$H$12="-",L914,IF('1'!$H$12="в кассу предприятия",L914,IF('1'!$H$12="ИП Водакова Т.Ю.",L914*1.075,"-")))</f>
        <v>355</v>
      </c>
      <c r="O914" s="102">
        <f>IF('1'!$H$12="-",L914,IF('1'!$H$12="в кассу предприятия",L914,IF('1'!$H$12="ИП Водакова Т.Ю.",L914*1.075,"-")))</f>
        <v>355</v>
      </c>
      <c r="P914" s="102">
        <v>0</v>
      </c>
      <c r="Q914" s="102">
        <v>0</v>
      </c>
      <c r="R914" s="103"/>
      <c r="S914" s="104" t="str">
        <f>IF('1'!$H$12="-","-      ₽",IF(R914&gt;=M914*20,O914*R914,(IF(R914&gt;=M914*10,O914*R914,IF(R914&gt;=M914*2,O914*R914,N914*R914)))))</f>
        <v>-      ₽</v>
      </c>
      <c r="T914" s="89" t="s">
        <v>43</v>
      </c>
      <c r="U914" s="89" t="s">
        <v>364</v>
      </c>
    </row>
    <row r="915" spans="1:21" s="54" customFormat="1">
      <c r="A915" s="2"/>
      <c r="B915" s="79" t="s">
        <v>1847</v>
      </c>
      <c r="C915" s="80" t="s">
        <v>2049</v>
      </c>
      <c r="D915" s="80" t="s">
        <v>2050</v>
      </c>
      <c r="E915" s="80">
        <v>8</v>
      </c>
      <c r="F915" s="80">
        <v>11</v>
      </c>
      <c r="G915" s="80" t="s">
        <v>2332</v>
      </c>
      <c r="H915" s="81" t="s">
        <v>64</v>
      </c>
      <c r="I915" s="82"/>
      <c r="J915" s="82"/>
      <c r="K915" s="82"/>
      <c r="L915" s="55">
        <v>389</v>
      </c>
      <c r="M915" s="86">
        <v>6</v>
      </c>
      <c r="N915" s="56">
        <f>IF('1'!$H$12="-",L915*1.05,IF('1'!$H$12="в кассу предприятия",L915*1.05,IF('1'!$H$12="ИП Водакова Т.Ю.",L915*1.075*1.05,"-")))</f>
        <v>408.45000000000005</v>
      </c>
      <c r="O915" s="56">
        <f>IF('1'!$H$12="-",L915,IF('1'!$H$12="в кассу предприятия",L915,IF('1'!$H$12="ИП Водакова Т.Ю.",L915*1.075,"-")))</f>
        <v>389</v>
      </c>
      <c r="P915" s="56">
        <v>0</v>
      </c>
      <c r="Q915" s="56">
        <v>0</v>
      </c>
      <c r="R915" s="52"/>
      <c r="S915" s="88" t="str">
        <f>IF('1'!$H$12="-","-      ₽",IF(R915&gt;=M915*20,O915*R915,(IF(R915&gt;=M915*10,O915*R915,IF(R915&gt;=M915*2,O915*R915,N915*R915)))))</f>
        <v>-      ₽</v>
      </c>
      <c r="T915" s="89"/>
      <c r="U915" s="89" t="s">
        <v>364</v>
      </c>
    </row>
    <row r="916" spans="1:21" s="54" customFormat="1">
      <c r="A916" s="2"/>
      <c r="B916" s="79" t="s">
        <v>981</v>
      </c>
      <c r="C916" s="80" t="s">
        <v>982</v>
      </c>
      <c r="D916" s="80" t="s">
        <v>983</v>
      </c>
      <c r="E916" s="80">
        <v>8</v>
      </c>
      <c r="F916" s="80">
        <v>11</v>
      </c>
      <c r="G916" s="80" t="s">
        <v>984</v>
      </c>
      <c r="H916" s="81" t="s">
        <v>64</v>
      </c>
      <c r="I916" s="82"/>
      <c r="J916" s="82"/>
      <c r="K916" s="82"/>
      <c r="L916" s="55">
        <v>212</v>
      </c>
      <c r="M916" s="86">
        <v>6</v>
      </c>
      <c r="N916" s="56">
        <f>IF('1'!$H$12="-",L916*1.05,IF('1'!$H$12="в кассу предприятия",L916*1.05,IF('1'!$H$12="ИП Водакова Т.Ю.",L916*1.075*1.05,"-")))</f>
        <v>222.60000000000002</v>
      </c>
      <c r="O916" s="56">
        <f>IF('1'!$H$12="-",L916,IF('1'!$H$12="в кассу предприятия",L916,IF('1'!$H$12="ИП Водакова Т.Ю.",L916*1.075,"-")))</f>
        <v>212</v>
      </c>
      <c r="P916" s="56">
        <f>IF('1'!$H$12="-",L916*0.97,IF('1'!$H$12="в кассу предприятия",L916*0.97,IF('1'!$H$12="ИП Водакова Т.Ю.",L916*1.075*0.97,"-")))</f>
        <v>205.64</v>
      </c>
      <c r="Q916" s="56">
        <f>IF('1'!$H$12="-",L916*0.95,IF('1'!$H$12="в кассу предприятия",L916*0.95,IF('1'!$H$12="ИП Водакова Т.Ю.",L916*1.075*0.95,"-")))</f>
        <v>201.39999999999998</v>
      </c>
      <c r="R916" s="52"/>
      <c r="S916" s="88" t="str">
        <f>IF('1'!$H$12="-","-      ₽",IF(R916&gt;=M916*20,Q916*R916,(IF(R916&gt;=M916*10,P916*R916,IF(R916&gt;=M916*2,O916*R916,N916*R916)))))</f>
        <v>-      ₽</v>
      </c>
      <c r="T916" s="89"/>
      <c r="U916" s="89" t="s">
        <v>2393</v>
      </c>
    </row>
    <row r="917" spans="1:21" s="54" customFormat="1" hidden="1">
      <c r="A917" s="2"/>
      <c r="B917" s="97" t="s">
        <v>1848</v>
      </c>
      <c r="C917" s="98" t="s">
        <v>982</v>
      </c>
      <c r="D917" s="98" t="s">
        <v>983</v>
      </c>
      <c r="E917" s="80">
        <v>8</v>
      </c>
      <c r="F917" s="80">
        <v>11</v>
      </c>
      <c r="G917" s="98" t="s">
        <v>986</v>
      </c>
      <c r="H917" s="99" t="s">
        <v>64</v>
      </c>
      <c r="I917" s="100"/>
      <c r="J917" s="100"/>
      <c r="K917" s="100"/>
      <c r="L917" s="55">
        <v>393</v>
      </c>
      <c r="M917" s="101">
        <v>6</v>
      </c>
      <c r="N917" s="102">
        <f>IF('1'!$H$12="-",L917*1.05,IF('1'!$H$12="в кассу предприятия",L917*1.05,IF('1'!$H$12="ИП Водакова Т.Ю.",L917*1.075*1.05,"-")))</f>
        <v>412.65000000000003</v>
      </c>
      <c r="O917" s="102">
        <f>IF('1'!$H$12="-",L917,IF('1'!$H$12="в кассу предприятия",L917,IF('1'!$H$12="ИП Водакова Т.Ю.",L917*1.075,"-")))</f>
        <v>393</v>
      </c>
      <c r="P917" s="102">
        <v>0</v>
      </c>
      <c r="Q917" s="102">
        <v>0</v>
      </c>
      <c r="R917" s="103"/>
      <c r="S917" s="104" t="str">
        <f>IF('1'!$H$12="-","-      ₽",IF(R917&gt;=M917*20,O917*R917,(IF(R917&gt;=M917*10,O917*R917,IF(R917&gt;=M917*2,O917*R917,N917*R917)))))</f>
        <v>-      ₽</v>
      </c>
      <c r="T917" s="89"/>
      <c r="U917" s="89" t="s">
        <v>364</v>
      </c>
    </row>
    <row r="918" spans="1:21" s="54" customFormat="1">
      <c r="A918" s="2"/>
      <c r="B918" s="79" t="s">
        <v>985</v>
      </c>
      <c r="C918" s="80" t="s">
        <v>982</v>
      </c>
      <c r="D918" s="80" t="s">
        <v>983</v>
      </c>
      <c r="E918" s="80">
        <v>8</v>
      </c>
      <c r="F918" s="80">
        <v>15</v>
      </c>
      <c r="G918" s="80" t="s">
        <v>986</v>
      </c>
      <c r="H918" s="81" t="s">
        <v>65</v>
      </c>
      <c r="I918" s="82"/>
      <c r="J918" s="82"/>
      <c r="K918" s="82"/>
      <c r="L918" s="55">
        <v>415</v>
      </c>
      <c r="M918" s="86">
        <v>5</v>
      </c>
      <c r="N918" s="56">
        <f>IF('1'!$H$12="-",L918,IF('1'!$H$12="в кассу предприятия",L918,IF('1'!$H$12="ИП Водакова Т.Ю.",L918*1.075,"-")))</f>
        <v>415</v>
      </c>
      <c r="O918" s="56">
        <f>IF('1'!$H$12="-",L918,IF('1'!$H$12="в кассу предприятия",L918,IF('1'!$H$12="ИП Водакова Т.Ю.",L918*1.075,"-")))</f>
        <v>415</v>
      </c>
      <c r="P918" s="56">
        <f>IF('1'!$H$12="-",L918,IF('1'!$H$12="в кассу предприятия",L918,IF('1'!$H$12="ИП Водакова Т.Ю.",L918*1.075,"-")))</f>
        <v>415</v>
      </c>
      <c r="Q918" s="56">
        <v>0</v>
      </c>
      <c r="R918" s="52"/>
      <c r="S918" s="88" t="str">
        <f>IF('1'!$H$12="-","-      ₽",IF(R918&gt;=M918*20,Q918*R918,(IF(R918&gt;=M918*10,P918*R918,IF(R918&gt;=M918*2,O918*R918,N918*R918)))))</f>
        <v>-      ₽</v>
      </c>
      <c r="T918" s="89" t="s">
        <v>43</v>
      </c>
      <c r="U918" s="89" t="s">
        <v>2392</v>
      </c>
    </row>
    <row r="919" spans="1:21" s="54" customFormat="1" hidden="1">
      <c r="A919" s="2"/>
      <c r="B919" s="97" t="s">
        <v>1849</v>
      </c>
      <c r="C919" s="98" t="s">
        <v>982</v>
      </c>
      <c r="D919" s="98" t="s">
        <v>983</v>
      </c>
      <c r="E919" s="80">
        <v>8</v>
      </c>
      <c r="F919" s="80">
        <v>11</v>
      </c>
      <c r="G919" s="98" t="s">
        <v>1511</v>
      </c>
      <c r="H919" s="99" t="s">
        <v>64</v>
      </c>
      <c r="I919" s="100"/>
      <c r="J919" s="100"/>
      <c r="K919" s="100"/>
      <c r="L919" s="55">
        <v>393</v>
      </c>
      <c r="M919" s="101">
        <v>6</v>
      </c>
      <c r="N919" s="102">
        <f>IF('1'!$H$12="-",L919*1.05,IF('1'!$H$12="в кассу предприятия",L919*1.05,IF('1'!$H$12="ИП Водакова Т.Ю.",L919*1.075*1.05,"-")))</f>
        <v>412.65000000000003</v>
      </c>
      <c r="O919" s="102">
        <f>IF('1'!$H$12="-",L919,IF('1'!$H$12="в кассу предприятия",L919,IF('1'!$H$12="ИП Водакова Т.Ю.",L919*1.075,"-")))</f>
        <v>393</v>
      </c>
      <c r="P919" s="102">
        <v>0</v>
      </c>
      <c r="Q919" s="102">
        <v>0</v>
      </c>
      <c r="R919" s="103"/>
      <c r="S919" s="104" t="str">
        <f>IF('1'!$H$12="-","-      ₽",IF(R919&gt;=M919*20,O919*R919,(IF(R919&gt;=M919*10,O919*R919,IF(R919&gt;=M919*2,O919*R919,N919*R919)))))</f>
        <v>-      ₽</v>
      </c>
      <c r="T919" s="89"/>
      <c r="U919" s="89" t="s">
        <v>364</v>
      </c>
    </row>
    <row r="920" spans="1:21" s="54" customFormat="1">
      <c r="A920" s="2"/>
      <c r="B920" s="79" t="s">
        <v>1270</v>
      </c>
      <c r="C920" s="80" t="s">
        <v>982</v>
      </c>
      <c r="D920" s="80" t="s">
        <v>983</v>
      </c>
      <c r="E920" s="80">
        <v>8</v>
      </c>
      <c r="F920" s="80">
        <v>15</v>
      </c>
      <c r="G920" s="80" t="s">
        <v>1511</v>
      </c>
      <c r="H920" s="81" t="s">
        <v>65</v>
      </c>
      <c r="I920" s="82"/>
      <c r="J920" s="82"/>
      <c r="K920" s="82"/>
      <c r="L920" s="55">
        <v>415</v>
      </c>
      <c r="M920" s="86">
        <v>5</v>
      </c>
      <c r="N920" s="56">
        <f>IF('1'!$H$12="-",L920,IF('1'!$H$12="в кассу предприятия",L920,IF('1'!$H$12="ИП Водакова Т.Ю.",L920*1.075,"-")))</f>
        <v>415</v>
      </c>
      <c r="O920" s="56">
        <f>IF('1'!$H$12="-",L920,IF('1'!$H$12="в кассу предприятия",L920,IF('1'!$H$12="ИП Водакова Т.Ю.",L920*1.075,"-")))</f>
        <v>415</v>
      </c>
      <c r="P920" s="56">
        <f>IF('1'!$H$12="-",L920,IF('1'!$H$12="в кассу предприятия",L920,IF('1'!$H$12="ИП Водакова Т.Ю.",L920*1.075,"-")))</f>
        <v>415</v>
      </c>
      <c r="Q920" s="56">
        <v>0</v>
      </c>
      <c r="R920" s="52"/>
      <c r="S920" s="88" t="str">
        <f>IF('1'!$H$12="-","-      ₽",IF(R920&gt;=M920*20,O920*R920,(IF(R920&gt;=M920*10,O920*R920,IF(R920&gt;=M920*2,O920*R920,N920*R920)))))</f>
        <v>-      ₽</v>
      </c>
      <c r="T920" s="89" t="s">
        <v>43</v>
      </c>
      <c r="U920" s="89" t="s">
        <v>2392</v>
      </c>
    </row>
    <row r="921" spans="1:21" s="54" customFormat="1" hidden="1">
      <c r="A921" s="2"/>
      <c r="B921" s="97" t="s">
        <v>1850</v>
      </c>
      <c r="C921" s="98" t="s">
        <v>982</v>
      </c>
      <c r="D921" s="98" t="s">
        <v>983</v>
      </c>
      <c r="E921" s="80">
        <v>8</v>
      </c>
      <c r="F921" s="80">
        <v>11</v>
      </c>
      <c r="G921" s="98" t="s">
        <v>2333</v>
      </c>
      <c r="H921" s="99" t="s">
        <v>64</v>
      </c>
      <c r="I921" s="100"/>
      <c r="J921" s="100"/>
      <c r="K921" s="100"/>
      <c r="L921" s="55">
        <v>626</v>
      </c>
      <c r="M921" s="101">
        <v>6</v>
      </c>
      <c r="N921" s="102">
        <f>IF('1'!$H$12="-",L921*1.05,IF('1'!$H$12="в кассу предприятия",L921*1.05,IF('1'!$H$12="ИП Водакова Т.Ю.",L921*1.075*1.05,"-")))</f>
        <v>657.30000000000007</v>
      </c>
      <c r="O921" s="102">
        <f>IF('1'!$H$12="-",L921,IF('1'!$H$12="в кассу предприятия",L921,IF('1'!$H$12="ИП Водакова Т.Ю.",L921*1.075,"-")))</f>
        <v>626</v>
      </c>
      <c r="P921" s="102">
        <v>0</v>
      </c>
      <c r="Q921" s="102">
        <v>0</v>
      </c>
      <c r="R921" s="103"/>
      <c r="S921" s="104" t="str">
        <f>IF('1'!$H$12="-","-      ₽",IF(R921&gt;=M921*20,O921*R921,(IF(R921&gt;=M921*10,O921*R921,IF(R921&gt;=M921*2,O921*R921,N921*R921)))))</f>
        <v>-      ₽</v>
      </c>
      <c r="T921" s="89"/>
      <c r="U921" s="89" t="s">
        <v>364</v>
      </c>
    </row>
    <row r="922" spans="1:21" s="54" customFormat="1">
      <c r="A922" s="2"/>
      <c r="B922" s="79" t="s">
        <v>1851</v>
      </c>
      <c r="C922" s="80" t="s">
        <v>982</v>
      </c>
      <c r="D922" s="80" t="s">
        <v>983</v>
      </c>
      <c r="E922" s="80">
        <v>8</v>
      </c>
      <c r="F922" s="80">
        <v>11</v>
      </c>
      <c r="G922" s="80" t="s">
        <v>2334</v>
      </c>
      <c r="H922" s="81" t="s">
        <v>64</v>
      </c>
      <c r="I922" s="82"/>
      <c r="J922" s="82"/>
      <c r="K922" s="82"/>
      <c r="L922" s="55">
        <v>626</v>
      </c>
      <c r="M922" s="86">
        <v>6</v>
      </c>
      <c r="N922" s="56">
        <f>IF('1'!$H$12="-",L922*1.05,IF('1'!$H$12="в кассу предприятия",L922*1.05,IF('1'!$H$12="ИП Водакова Т.Ю.",L922*1.075*1.05,"-")))</f>
        <v>657.30000000000007</v>
      </c>
      <c r="O922" s="56">
        <f>IF('1'!$H$12="-",L922,IF('1'!$H$12="в кассу предприятия",L922,IF('1'!$H$12="ИП Водакова Т.Ю.",L922*1.075,"-")))</f>
        <v>626</v>
      </c>
      <c r="P922" s="56">
        <v>0</v>
      </c>
      <c r="Q922" s="56">
        <v>0</v>
      </c>
      <c r="R922" s="52"/>
      <c r="S922" s="88" t="str">
        <f>IF('1'!$H$12="-","-      ₽",IF(R922&gt;=M922*20,O922*R922,(IF(R922&gt;=M922*10,O922*R922,IF(R922&gt;=M922*2,O922*R922,N922*R922)))))</f>
        <v>-      ₽</v>
      </c>
      <c r="T922" s="89"/>
      <c r="U922" s="89" t="s">
        <v>364</v>
      </c>
    </row>
    <row r="923" spans="1:21" s="54" customFormat="1">
      <c r="A923" s="2"/>
      <c r="B923" s="79" t="s">
        <v>987</v>
      </c>
      <c r="C923" s="80" t="s">
        <v>982</v>
      </c>
      <c r="D923" s="80" t="s">
        <v>983</v>
      </c>
      <c r="E923" s="80">
        <v>8</v>
      </c>
      <c r="F923" s="80">
        <v>11</v>
      </c>
      <c r="G923" s="80" t="s">
        <v>988</v>
      </c>
      <c r="H923" s="81" t="s">
        <v>64</v>
      </c>
      <c r="I923" s="82" t="s">
        <v>291</v>
      </c>
      <c r="J923" s="82"/>
      <c r="K923" s="82"/>
      <c r="L923" s="55">
        <v>212</v>
      </c>
      <c r="M923" s="86">
        <v>6</v>
      </c>
      <c r="N923" s="56">
        <f>IF('1'!$H$12="-",L923*1.05,IF('1'!$H$12="в кассу предприятия",L923*1.05,IF('1'!$H$12="ИП Водакова Т.Ю.",L923*1.075*1.05,"-")))</f>
        <v>222.60000000000002</v>
      </c>
      <c r="O923" s="56">
        <f>IF('1'!$H$12="-",L923,IF('1'!$H$12="в кассу предприятия",L923,IF('1'!$H$12="ИП Водакова Т.Ю.",L923*1.075,"-")))</f>
        <v>212</v>
      </c>
      <c r="P923" s="56">
        <v>0</v>
      </c>
      <c r="Q923" s="56">
        <v>0</v>
      </c>
      <c r="R923" s="52"/>
      <c r="S923" s="88" t="str">
        <f>IF('1'!$H$12="-","-      ₽",IF(R923&gt;=M923*20,O923*R923,(IF(R923&gt;=M923*10,O923*R923,IF(R923&gt;=M923*2,O923*R923,N923*R923)))))</f>
        <v>-      ₽</v>
      </c>
      <c r="T923" s="89"/>
      <c r="U923" s="89" t="s">
        <v>364</v>
      </c>
    </row>
    <row r="924" spans="1:21" s="54" customFormat="1">
      <c r="A924" s="2"/>
      <c r="B924" s="79" t="s">
        <v>1271</v>
      </c>
      <c r="C924" s="80" t="s">
        <v>982</v>
      </c>
      <c r="D924" s="80" t="s">
        <v>983</v>
      </c>
      <c r="E924" s="80">
        <v>8</v>
      </c>
      <c r="F924" s="80">
        <v>11</v>
      </c>
      <c r="G924" s="80" t="s">
        <v>988</v>
      </c>
      <c r="H924" s="81" t="s">
        <v>64</v>
      </c>
      <c r="I924" s="82"/>
      <c r="J924" s="82"/>
      <c r="K924" s="82"/>
      <c r="L924" s="55">
        <v>212</v>
      </c>
      <c r="M924" s="86">
        <v>6</v>
      </c>
      <c r="N924" s="56">
        <f>IF('1'!$H$12="-",L924*1.05,IF('1'!$H$12="в кассу предприятия",L924*1.05,IF('1'!$H$12="ИП Водакова Т.Ю.",L924*1.075*1.05,"-")))</f>
        <v>222.60000000000002</v>
      </c>
      <c r="O924" s="56">
        <f>IF('1'!$H$12="-",L924,IF('1'!$H$12="в кассу предприятия",L924,IF('1'!$H$12="ИП Водакова Т.Ю.",L924*1.075,"-")))</f>
        <v>212</v>
      </c>
      <c r="P924" s="56">
        <f>IF('1'!$H$12="-",L924*0.97,IF('1'!$H$12="в кассу предприятия",L924*0.97,IF('1'!$H$12="ИП Водакова Т.Ю.",L924*1.075*0.97,"-")))</f>
        <v>205.64</v>
      </c>
      <c r="Q924" s="56">
        <f>IF('1'!$H$12="-",L924*0.95,IF('1'!$H$12="в кассу предприятия",L924*0.95,IF('1'!$H$12="ИП Водакова Т.Ю.",L924*1.075*0.95,"-")))</f>
        <v>201.39999999999998</v>
      </c>
      <c r="R924" s="52"/>
      <c r="S924" s="88" t="str">
        <f>IF('1'!$H$12="-","-      ₽",IF(R924&gt;=M924*20,Q924*R924,(IF(R924&gt;=M924*10,P924*R924,IF(R924&gt;=M924*2,O924*R924,N924*R924)))))</f>
        <v>-      ₽</v>
      </c>
      <c r="T924" s="89"/>
      <c r="U924" s="89" t="s">
        <v>2393</v>
      </c>
    </row>
    <row r="925" spans="1:21" s="54" customFormat="1" hidden="1">
      <c r="A925" s="2"/>
      <c r="B925" s="97" t="s">
        <v>1272</v>
      </c>
      <c r="C925" s="98" t="s">
        <v>982</v>
      </c>
      <c r="D925" s="98" t="s">
        <v>983</v>
      </c>
      <c r="E925" s="80">
        <v>8</v>
      </c>
      <c r="F925" s="80">
        <v>15</v>
      </c>
      <c r="G925" s="98" t="s">
        <v>1512</v>
      </c>
      <c r="H925" s="99" t="s">
        <v>65</v>
      </c>
      <c r="I925" s="100"/>
      <c r="J925" s="100"/>
      <c r="K925" s="100"/>
      <c r="L925" s="55">
        <v>415</v>
      </c>
      <c r="M925" s="101">
        <v>5</v>
      </c>
      <c r="N925" s="102">
        <f>IF('1'!$H$12="-",L925,IF('1'!$H$12="в кассу предприятия",L925,IF('1'!$H$12="ИП Водакова Т.Ю.",L925*1.075,"-")))</f>
        <v>415</v>
      </c>
      <c r="O925" s="102">
        <f>IF('1'!$H$12="-",L925,IF('1'!$H$12="в кассу предприятия",L925,IF('1'!$H$12="ИП Водакова Т.Ю.",L925*1.075,"-")))</f>
        <v>415</v>
      </c>
      <c r="P925" s="102">
        <v>0</v>
      </c>
      <c r="Q925" s="102">
        <v>0</v>
      </c>
      <c r="R925" s="103"/>
      <c r="S925" s="104" t="str">
        <f>IF('1'!$H$12="-","-      ₽",IF(R925&gt;=M925*20,O925*R925,(IF(R925&gt;=M925*10,O925*R925,IF(R925&gt;=M925*2,O925*R925,N925*R925)))))</f>
        <v>-      ₽</v>
      </c>
      <c r="T925" s="89" t="s">
        <v>43</v>
      </c>
      <c r="U925" s="89" t="s">
        <v>364</v>
      </c>
    </row>
    <row r="926" spans="1:21" s="54" customFormat="1">
      <c r="A926" s="69" t="s">
        <v>1018</v>
      </c>
      <c r="B926" s="79" t="s">
        <v>1273</v>
      </c>
      <c r="C926" s="80" t="s">
        <v>1352</v>
      </c>
      <c r="D926" s="80" t="s">
        <v>983</v>
      </c>
      <c r="E926" s="80">
        <v>8</v>
      </c>
      <c r="F926" s="80">
        <v>11</v>
      </c>
      <c r="G926" s="80" t="s">
        <v>1513</v>
      </c>
      <c r="H926" s="81" t="s">
        <v>64</v>
      </c>
      <c r="I926" s="82"/>
      <c r="J926" s="82"/>
      <c r="K926" s="82"/>
      <c r="L926" s="55">
        <v>239</v>
      </c>
      <c r="M926" s="86">
        <v>6</v>
      </c>
      <c r="N926" s="56">
        <f>IF('1'!$H$12="-",L926*1.05,IF('1'!$H$12="в кассу предприятия",L926*1.05,IF('1'!$H$12="ИП Водакова Т.Ю.",L926*1.075*1.05,"-")))</f>
        <v>250.95000000000002</v>
      </c>
      <c r="O926" s="56">
        <f>IF('1'!$H$12="-",L926,IF('1'!$H$12="в кассу предприятия",L926,IF('1'!$H$12="ИП Водакова Т.Ю.",L926*1.075,"-")))</f>
        <v>239</v>
      </c>
      <c r="P926" s="56">
        <v>0</v>
      </c>
      <c r="Q926" s="56">
        <v>0</v>
      </c>
      <c r="R926" s="52"/>
      <c r="S926" s="88" t="str">
        <f>IF('1'!$H$12="-","-      ₽",IF(R926&gt;=M926*20,O926*R926,(IF(R926&gt;=M926*10,O926*R926,IF(R926&gt;=M926*2,O926*R926,N926*R926)))))</f>
        <v>-      ₽</v>
      </c>
      <c r="T926" s="89"/>
      <c r="U926" s="89" t="s">
        <v>364</v>
      </c>
    </row>
    <row r="927" spans="1:21" s="54" customFormat="1">
      <c r="A927" s="69" t="s">
        <v>1018</v>
      </c>
      <c r="B927" s="79" t="s">
        <v>1274</v>
      </c>
      <c r="C927" s="80" t="s">
        <v>1352</v>
      </c>
      <c r="D927" s="80" t="s">
        <v>983</v>
      </c>
      <c r="E927" s="80">
        <v>8</v>
      </c>
      <c r="F927" s="80">
        <v>11</v>
      </c>
      <c r="G927" s="80" t="s">
        <v>1514</v>
      </c>
      <c r="H927" s="81" t="s">
        <v>64</v>
      </c>
      <c r="I927" s="82"/>
      <c r="J927" s="82"/>
      <c r="K927" s="82"/>
      <c r="L927" s="55">
        <v>239</v>
      </c>
      <c r="M927" s="86">
        <v>6</v>
      </c>
      <c r="N927" s="56">
        <f>IF('1'!$H$12="-",L927*1.05,IF('1'!$H$12="в кассу предприятия",L927*1.05,IF('1'!$H$12="ИП Водакова Т.Ю.",L927*1.075*1.05,"-")))</f>
        <v>250.95000000000002</v>
      </c>
      <c r="O927" s="56">
        <f>IF('1'!$H$12="-",L927,IF('1'!$H$12="в кассу предприятия",L927,IF('1'!$H$12="ИП Водакова Т.Ю.",L927*1.075,"-")))</f>
        <v>239</v>
      </c>
      <c r="P927" s="56">
        <v>0</v>
      </c>
      <c r="Q927" s="56">
        <v>0</v>
      </c>
      <c r="R927" s="52"/>
      <c r="S927" s="88" t="str">
        <f>IF('1'!$H$12="-","-      ₽",IF(R927&gt;=M927*20,O927*R927,(IF(R927&gt;=M927*10,O927*R927,IF(R927&gt;=M927*2,O927*R927,N927*R927)))))</f>
        <v>-      ₽</v>
      </c>
      <c r="T927" s="89"/>
      <c r="U927" s="89" t="s">
        <v>364</v>
      </c>
    </row>
    <row r="928" spans="1:21" s="54" customFormat="1">
      <c r="A928" s="2"/>
      <c r="B928" s="79" t="s">
        <v>989</v>
      </c>
      <c r="C928" s="80" t="s">
        <v>982</v>
      </c>
      <c r="D928" s="80" t="s">
        <v>983</v>
      </c>
      <c r="E928" s="80">
        <v>8</v>
      </c>
      <c r="F928" s="80">
        <v>11</v>
      </c>
      <c r="G928" s="80"/>
      <c r="H928" s="81" t="s">
        <v>64</v>
      </c>
      <c r="I928" s="82" t="s">
        <v>291</v>
      </c>
      <c r="J928" s="82"/>
      <c r="K928" s="82"/>
      <c r="L928" s="55">
        <v>223</v>
      </c>
      <c r="M928" s="86">
        <v>6</v>
      </c>
      <c r="N928" s="56">
        <f>IF('1'!$H$12="-",L928*1.05,IF('1'!$H$12="в кассу предприятия",L928*1.05,IF('1'!$H$12="ИП Водакова Т.Ю.",L928*1.075*1.05,"-")))</f>
        <v>234.15</v>
      </c>
      <c r="O928" s="56">
        <f>IF('1'!$H$12="-",L928,IF('1'!$H$12="в кассу предприятия",L928,IF('1'!$H$12="ИП Водакова Т.Ю.",L928*1.075,"-")))</f>
        <v>223</v>
      </c>
      <c r="P928" s="56">
        <f>IF('1'!$H$12="-",L928*0.97,IF('1'!$H$12="в кассу предприятия",L928*0.97,IF('1'!$H$12="ИП Водакова Т.Ю.",L928*1.075*0.97,"-")))</f>
        <v>216.31</v>
      </c>
      <c r="Q928" s="56">
        <f>IF('1'!$H$12="-",L928*0.95,IF('1'!$H$12="в кассу предприятия",L928*0.95,IF('1'!$H$12="ИП Водакова Т.Ю.",L928*1.075*0.95,"-")))</f>
        <v>211.85</v>
      </c>
      <c r="R928" s="52"/>
      <c r="S928" s="88" t="str">
        <f>IF('1'!$H$12="-","-      ₽",IF(R928&gt;=M928*20,Q928*R928,(IF(R928&gt;=M928*10,P928*R928,IF(R928&gt;=M928*2,O928*R928,N928*R928)))))</f>
        <v>-      ₽</v>
      </c>
      <c r="T928" s="89"/>
      <c r="U928" s="89" t="s">
        <v>2393</v>
      </c>
    </row>
    <row r="929" spans="1:21" s="54" customFormat="1">
      <c r="A929" s="2"/>
      <c r="B929" s="79" t="s">
        <v>1275</v>
      </c>
      <c r="C929" s="80" t="s">
        <v>982</v>
      </c>
      <c r="D929" s="80" t="s">
        <v>983</v>
      </c>
      <c r="E929" s="80">
        <v>8</v>
      </c>
      <c r="F929" s="80">
        <v>11</v>
      </c>
      <c r="G929" s="80"/>
      <c r="H929" s="81" t="s">
        <v>64</v>
      </c>
      <c r="I929" s="82"/>
      <c r="J929" s="82"/>
      <c r="K929" s="82"/>
      <c r="L929" s="55">
        <v>223</v>
      </c>
      <c r="M929" s="86">
        <v>6</v>
      </c>
      <c r="N929" s="56">
        <f>IF('1'!$H$12="-",L929*1.05,IF('1'!$H$12="в кассу предприятия",L929*1.05,IF('1'!$H$12="ИП Водакова Т.Ю.",L929*1.075*1.05,"-")))</f>
        <v>234.15</v>
      </c>
      <c r="O929" s="56">
        <f>IF('1'!$H$12="-",L929,IF('1'!$H$12="в кассу предприятия",L929,IF('1'!$H$12="ИП Водакова Т.Ю.",L929*1.075,"-")))</f>
        <v>223</v>
      </c>
      <c r="P929" s="56">
        <f>IF('1'!$H$12="-",L929*0.97,IF('1'!$H$12="в кассу предприятия",L929*0.97,IF('1'!$H$12="ИП Водакова Т.Ю.",L929*1.075*0.97,"-")))</f>
        <v>216.31</v>
      </c>
      <c r="Q929" s="56">
        <f>IF('1'!$H$12="-",L929*0.95,IF('1'!$H$12="в кассу предприятия",L929*0.95,IF('1'!$H$12="ИП Водакова Т.Ю.",L929*1.075*0.95,"-")))</f>
        <v>211.85</v>
      </c>
      <c r="R929" s="52"/>
      <c r="S929" s="88" t="str">
        <f>IF('1'!$H$12="-","-      ₽",IF(R929&gt;=M929*20,Q929*R929,(IF(R929&gt;=M929*10,P929*R929,IF(R929&gt;=M929*2,O929*R929,N929*R929)))))</f>
        <v>-      ₽</v>
      </c>
      <c r="T929" s="89"/>
      <c r="U929" s="89" t="s">
        <v>2393</v>
      </c>
    </row>
    <row r="930" spans="1:21" s="54" customFormat="1" hidden="1">
      <c r="A930" s="2"/>
      <c r="B930" s="97" t="s">
        <v>990</v>
      </c>
      <c r="C930" s="98" t="s">
        <v>991</v>
      </c>
      <c r="D930" s="98" t="s">
        <v>992</v>
      </c>
      <c r="E930" s="80">
        <v>8</v>
      </c>
      <c r="F930" s="80">
        <v>15</v>
      </c>
      <c r="G930" s="98" t="s">
        <v>993</v>
      </c>
      <c r="H930" s="99" t="s">
        <v>65</v>
      </c>
      <c r="I930" s="100"/>
      <c r="J930" s="100"/>
      <c r="K930" s="100"/>
      <c r="L930" s="55">
        <v>716</v>
      </c>
      <c r="M930" s="101">
        <v>5</v>
      </c>
      <c r="N930" s="102">
        <f>IF('1'!$H$12="-",L930*1.05,IF('1'!$H$12="в кассу предприятия",L930*1.05,IF('1'!$H$12="ИП Водакова Т.Ю.",L930*1.075*1.05,"-")))</f>
        <v>751.80000000000007</v>
      </c>
      <c r="O930" s="102">
        <f>IF('1'!$H$12="-",L930,IF('1'!$H$12="в кассу предприятия",L930,IF('1'!$H$12="ИП Водакова Т.Ю.",L930*1.075,"-")))</f>
        <v>716</v>
      </c>
      <c r="P930" s="102">
        <v>0</v>
      </c>
      <c r="Q930" s="102">
        <v>0</v>
      </c>
      <c r="R930" s="103"/>
      <c r="S930" s="104" t="str">
        <f>IF('1'!$H$12="-","-      ₽",IF(R930&gt;=M930*20,O930*R930,(IF(R930&gt;=M930*10,O930*R930,IF(R930&gt;=M930*2,O930*R930,N930*R930)))))</f>
        <v>-      ₽</v>
      </c>
      <c r="T930" s="89"/>
      <c r="U930" s="89" t="s">
        <v>364</v>
      </c>
    </row>
    <row r="931" spans="1:21" s="54" customFormat="1" hidden="1">
      <c r="A931" s="2"/>
      <c r="B931" s="97" t="s">
        <v>1852</v>
      </c>
      <c r="C931" s="98" t="s">
        <v>2051</v>
      </c>
      <c r="D931" s="98" t="s">
        <v>2052</v>
      </c>
      <c r="E931" s="80">
        <v>8</v>
      </c>
      <c r="F931" s="80">
        <v>15</v>
      </c>
      <c r="G931" s="98" t="s">
        <v>2335</v>
      </c>
      <c r="H931" s="99" t="s">
        <v>65</v>
      </c>
      <c r="I931" s="100"/>
      <c r="J931" s="100"/>
      <c r="K931" s="100"/>
      <c r="L931" s="55">
        <v>716</v>
      </c>
      <c r="M931" s="101">
        <v>5</v>
      </c>
      <c r="N931" s="102">
        <f>IF('1'!$H$12="-",L931*1.05,IF('1'!$H$12="в кассу предприятия",L931*1.05,IF('1'!$H$12="ИП Водакова Т.Ю.",L931*1.075*1.05,"-")))</f>
        <v>751.80000000000007</v>
      </c>
      <c r="O931" s="102">
        <f>IF('1'!$H$12="-",L931,IF('1'!$H$12="в кассу предприятия",L931,IF('1'!$H$12="ИП Водакова Т.Ю.",L931*1.075,"-")))</f>
        <v>716</v>
      </c>
      <c r="P931" s="102">
        <v>0</v>
      </c>
      <c r="Q931" s="102">
        <v>0</v>
      </c>
      <c r="R931" s="103"/>
      <c r="S931" s="104" t="str">
        <f>IF('1'!$H$12="-","-      ₽",IF(R931&gt;=M931*20,O931*R931,(IF(R931&gt;=M931*10,O931*R931,IF(R931&gt;=M931*2,O931*R931,N931*R931)))))</f>
        <v>-      ₽</v>
      </c>
      <c r="T931" s="89"/>
      <c r="U931" s="89" t="s">
        <v>364</v>
      </c>
    </row>
    <row r="932" spans="1:21" s="54" customFormat="1" hidden="1">
      <c r="A932" s="2"/>
      <c r="B932" s="97" t="s">
        <v>1853</v>
      </c>
      <c r="C932" s="98" t="s">
        <v>2051</v>
      </c>
      <c r="D932" s="98" t="s">
        <v>2052</v>
      </c>
      <c r="E932" s="80">
        <v>8</v>
      </c>
      <c r="F932" s="80">
        <v>15</v>
      </c>
      <c r="G932" s="98" t="s">
        <v>2336</v>
      </c>
      <c r="H932" s="99" t="s">
        <v>65</v>
      </c>
      <c r="I932" s="100"/>
      <c r="J932" s="100"/>
      <c r="K932" s="100"/>
      <c r="L932" s="55">
        <v>771</v>
      </c>
      <c r="M932" s="101">
        <v>5</v>
      </c>
      <c r="N932" s="102">
        <f>IF('1'!$H$12="-",L932,IF('1'!$H$12="в кассу предприятия",L932,IF('1'!$H$12="ИП Водакова Т.Ю.",L932*1.075,"-")))</f>
        <v>771</v>
      </c>
      <c r="O932" s="102">
        <f>IF('1'!$H$12="-",L932,IF('1'!$H$12="в кассу предприятия",L932,IF('1'!$H$12="ИП Водакова Т.Ю.",L932*1.075,"-")))</f>
        <v>771</v>
      </c>
      <c r="P932" s="102">
        <v>0</v>
      </c>
      <c r="Q932" s="102">
        <v>0</v>
      </c>
      <c r="R932" s="103"/>
      <c r="S932" s="104" t="str">
        <f>IF('1'!$H$12="-","-      ₽",IF(R932&gt;=M932*20,O932*R932,(IF(R932&gt;=M932*10,O932*R932,IF(R932&gt;=M932*2,O932*R932,N932*R932)))))</f>
        <v>-      ₽</v>
      </c>
      <c r="T932" s="89" t="s">
        <v>2399</v>
      </c>
      <c r="U932" s="89" t="s">
        <v>364</v>
      </c>
    </row>
    <row r="933" spans="1:21" s="54" customFormat="1">
      <c r="A933" s="2"/>
      <c r="B933" s="79" t="s">
        <v>1854</v>
      </c>
      <c r="C933" s="80" t="s">
        <v>2051</v>
      </c>
      <c r="D933" s="80" t="s">
        <v>2052</v>
      </c>
      <c r="E933" s="80">
        <v>8</v>
      </c>
      <c r="F933" s="80">
        <v>15</v>
      </c>
      <c r="G933" s="80" t="s">
        <v>2337</v>
      </c>
      <c r="H933" s="81" t="s">
        <v>65</v>
      </c>
      <c r="I933" s="82"/>
      <c r="J933" s="82"/>
      <c r="K933" s="82"/>
      <c r="L933" s="55">
        <v>374</v>
      </c>
      <c r="M933" s="86">
        <v>5</v>
      </c>
      <c r="N933" s="56">
        <f>IF('1'!$H$12="-",L933*1.05,IF('1'!$H$12="в кассу предприятия",L933*1.05,IF('1'!$H$12="ИП Водакова Т.Ю.",L933*1.075*1.05,"-")))</f>
        <v>392.7</v>
      </c>
      <c r="O933" s="56">
        <f>IF('1'!$H$12="-",L933,IF('1'!$H$12="в кассу предприятия",L933,IF('1'!$H$12="ИП Водакова Т.Ю.",L933*1.075,"-")))</f>
        <v>374</v>
      </c>
      <c r="P933" s="56">
        <v>0</v>
      </c>
      <c r="Q933" s="56">
        <v>0</v>
      </c>
      <c r="R933" s="52"/>
      <c r="S933" s="88" t="str">
        <f>IF('1'!$H$12="-","-      ₽",IF(R933&gt;=M933*20,O933*R933,(IF(R933&gt;=M933*10,O933*R933,IF(R933&gt;=M933*2,O933*R933,N933*R933)))))</f>
        <v>-      ₽</v>
      </c>
      <c r="T933" s="89"/>
      <c r="U933" s="89" t="s">
        <v>364</v>
      </c>
    </row>
    <row r="934" spans="1:21" s="54" customFormat="1" hidden="1">
      <c r="A934" s="2"/>
      <c r="B934" s="97" t="s">
        <v>1855</v>
      </c>
      <c r="C934" s="98" t="s">
        <v>2051</v>
      </c>
      <c r="D934" s="98" t="s">
        <v>2052</v>
      </c>
      <c r="E934" s="80">
        <v>8</v>
      </c>
      <c r="F934" s="80">
        <v>15</v>
      </c>
      <c r="G934" s="98" t="s">
        <v>2338</v>
      </c>
      <c r="H934" s="99" t="s">
        <v>65</v>
      </c>
      <c r="I934" s="100"/>
      <c r="J934" s="100"/>
      <c r="K934" s="100"/>
      <c r="L934" s="55">
        <v>324</v>
      </c>
      <c r="M934" s="101">
        <v>5</v>
      </c>
      <c r="N934" s="102">
        <f>IF('1'!$H$12="-",L934*1.05,IF('1'!$H$12="в кассу предприятия",L934*1.05,IF('1'!$H$12="ИП Водакова Т.Ю.",L934*1.075*1.05,"-")))</f>
        <v>340.2</v>
      </c>
      <c r="O934" s="102">
        <f>IF('1'!$H$12="-",L934,IF('1'!$H$12="в кассу предприятия",L934,IF('1'!$H$12="ИП Водакова Т.Ю.",L934*1.075,"-")))</f>
        <v>324</v>
      </c>
      <c r="P934" s="102">
        <v>0</v>
      </c>
      <c r="Q934" s="102">
        <v>0</v>
      </c>
      <c r="R934" s="103"/>
      <c r="S934" s="104" t="str">
        <f>IF('1'!$H$12="-","-      ₽",IF(R934&gt;=M934*20,O934*R934,(IF(R934&gt;=M934*10,O934*R934,IF(R934&gt;=M934*2,O934*R934,N934*R934)))))</f>
        <v>-      ₽</v>
      </c>
      <c r="T934" s="89"/>
      <c r="U934" s="89" t="s">
        <v>364</v>
      </c>
    </row>
    <row r="935" spans="1:21" s="54" customFormat="1">
      <c r="A935" s="2"/>
      <c r="B935" s="79" t="s">
        <v>1856</v>
      </c>
      <c r="C935" s="80" t="s">
        <v>2051</v>
      </c>
      <c r="D935" s="80" t="s">
        <v>2052</v>
      </c>
      <c r="E935" s="80">
        <v>8</v>
      </c>
      <c r="F935" s="80">
        <v>15</v>
      </c>
      <c r="G935" s="80" t="s">
        <v>2339</v>
      </c>
      <c r="H935" s="81" t="s">
        <v>65</v>
      </c>
      <c r="I935" s="82"/>
      <c r="J935" s="82"/>
      <c r="K935" s="82"/>
      <c r="L935" s="55">
        <v>408</v>
      </c>
      <c r="M935" s="86">
        <v>5</v>
      </c>
      <c r="N935" s="56">
        <f>IF('1'!$H$12="-",L935,IF('1'!$H$12="в кассу предприятия",L935,IF('1'!$H$12="ИП Водакова Т.Ю.",L935*1.075,"-")))</f>
        <v>408</v>
      </c>
      <c r="O935" s="56">
        <f>IF('1'!$H$12="-",L935,IF('1'!$H$12="в кассу предприятия",L935,IF('1'!$H$12="ИП Водакова Т.Ю.",L935*1.075,"-")))</f>
        <v>408</v>
      </c>
      <c r="P935" s="56">
        <v>0</v>
      </c>
      <c r="Q935" s="56">
        <v>0</v>
      </c>
      <c r="R935" s="52"/>
      <c r="S935" s="88" t="str">
        <f>IF('1'!$H$12="-","-      ₽",IF(R935&gt;=M935*20,O935*R935,(IF(R935&gt;=M935*10,O935*R935,IF(R935&gt;=M935*2,O935*R935,N935*R935)))))</f>
        <v>-      ₽</v>
      </c>
      <c r="T935" s="89" t="s">
        <v>2399</v>
      </c>
      <c r="U935" s="89" t="s">
        <v>364</v>
      </c>
    </row>
    <row r="936" spans="1:21" s="54" customFormat="1">
      <c r="A936" s="2"/>
      <c r="B936" s="79" t="s">
        <v>1857</v>
      </c>
      <c r="C936" s="80" t="s">
        <v>2051</v>
      </c>
      <c r="D936" s="80" t="s">
        <v>2052</v>
      </c>
      <c r="E936" s="80">
        <v>8</v>
      </c>
      <c r="F936" s="80">
        <v>15</v>
      </c>
      <c r="G936" s="80" t="s">
        <v>2340</v>
      </c>
      <c r="H936" s="81" t="s">
        <v>65</v>
      </c>
      <c r="I936" s="82"/>
      <c r="J936" s="82"/>
      <c r="K936" s="82"/>
      <c r="L936" s="55">
        <v>374</v>
      </c>
      <c r="M936" s="86">
        <v>5</v>
      </c>
      <c r="N936" s="56">
        <f>IF('1'!$H$12="-",L936*1.05,IF('1'!$H$12="в кассу предприятия",L936*1.05,IF('1'!$H$12="ИП Водакова Т.Ю.",L936*1.075*1.05,"-")))</f>
        <v>392.7</v>
      </c>
      <c r="O936" s="56">
        <f>IF('1'!$H$12="-",L936,IF('1'!$H$12="в кассу предприятия",L936,IF('1'!$H$12="ИП Водакова Т.Ю.",L936*1.075,"-")))</f>
        <v>374</v>
      </c>
      <c r="P936" s="56">
        <v>0</v>
      </c>
      <c r="Q936" s="56">
        <v>0</v>
      </c>
      <c r="R936" s="52"/>
      <c r="S936" s="88" t="str">
        <f>IF('1'!$H$12="-","-      ₽",IF(R936&gt;=M936*20,O936*R936,(IF(R936&gt;=M936*10,O936*R936,IF(R936&gt;=M936*2,O936*R936,N936*R936)))))</f>
        <v>-      ₽</v>
      </c>
      <c r="T936" s="89"/>
      <c r="U936" s="89" t="s">
        <v>364</v>
      </c>
    </row>
    <row r="937" spans="1:21" s="54" customFormat="1">
      <c r="A937" s="2"/>
      <c r="B937" s="79" t="s">
        <v>1858</v>
      </c>
      <c r="C937" s="80" t="s">
        <v>2051</v>
      </c>
      <c r="D937" s="80" t="s">
        <v>2052</v>
      </c>
      <c r="E937" s="80">
        <v>8</v>
      </c>
      <c r="F937" s="80">
        <v>15</v>
      </c>
      <c r="G937" s="80" t="s">
        <v>2341</v>
      </c>
      <c r="H937" s="81" t="s">
        <v>65</v>
      </c>
      <c r="I937" s="82"/>
      <c r="J937" s="82"/>
      <c r="K937" s="82"/>
      <c r="L937" s="55">
        <v>408</v>
      </c>
      <c r="M937" s="86">
        <v>5</v>
      </c>
      <c r="N937" s="56">
        <f>IF('1'!$H$12="-",L937,IF('1'!$H$12="в кассу предприятия",L937,IF('1'!$H$12="ИП Водакова Т.Ю.",L937*1.075,"-")))</f>
        <v>408</v>
      </c>
      <c r="O937" s="56">
        <f>IF('1'!$H$12="-",L937,IF('1'!$H$12="в кассу предприятия",L937,IF('1'!$H$12="ИП Водакова Т.Ю.",L937*1.075,"-")))</f>
        <v>408</v>
      </c>
      <c r="P937" s="56">
        <v>0</v>
      </c>
      <c r="Q937" s="56">
        <v>0</v>
      </c>
      <c r="R937" s="52"/>
      <c r="S937" s="88" t="str">
        <f>IF('1'!$H$12="-","-      ₽",IF(R937&gt;=M937*20,O937*R937,(IF(R937&gt;=M937*10,O937*R937,IF(R937&gt;=M937*2,O937*R937,N937*R937)))))</f>
        <v>-      ₽</v>
      </c>
      <c r="T937" s="89" t="s">
        <v>2399</v>
      </c>
      <c r="U937" s="89" t="s">
        <v>364</v>
      </c>
    </row>
    <row r="938" spans="1:21" s="54" customFormat="1">
      <c r="A938" s="2"/>
      <c r="B938" s="79" t="s">
        <v>1859</v>
      </c>
      <c r="C938" s="80" t="s">
        <v>2053</v>
      </c>
      <c r="D938" s="80" t="s">
        <v>2054</v>
      </c>
      <c r="E938" s="80">
        <v>8</v>
      </c>
      <c r="F938" s="80">
        <v>15</v>
      </c>
      <c r="G938" s="80" t="s">
        <v>2342</v>
      </c>
      <c r="H938" s="81" t="s">
        <v>65</v>
      </c>
      <c r="I938" s="82"/>
      <c r="J938" s="82"/>
      <c r="K938" s="82"/>
      <c r="L938" s="55">
        <v>716</v>
      </c>
      <c r="M938" s="86">
        <v>5</v>
      </c>
      <c r="N938" s="56">
        <f>IF('1'!$H$12="-",L938*1.05,IF('1'!$H$12="в кассу предприятия",L938*1.05,IF('1'!$H$12="ИП Водакова Т.Ю.",L938*1.075*1.05,"-")))</f>
        <v>751.80000000000007</v>
      </c>
      <c r="O938" s="56">
        <f>IF('1'!$H$12="-",L938,IF('1'!$H$12="в кассу предприятия",L938,IF('1'!$H$12="ИП Водакова Т.Ю.",L938*1.075,"-")))</f>
        <v>716</v>
      </c>
      <c r="P938" s="56">
        <v>0</v>
      </c>
      <c r="Q938" s="56">
        <v>0</v>
      </c>
      <c r="R938" s="52"/>
      <c r="S938" s="88" t="str">
        <f>IF('1'!$H$12="-","-      ₽",IF(R938&gt;=M938*20,O938*R938,(IF(R938&gt;=M938*10,O938*R938,IF(R938&gt;=M938*2,O938*R938,N938*R938)))))</f>
        <v>-      ₽</v>
      </c>
      <c r="T938" s="89"/>
      <c r="U938" s="89" t="s">
        <v>364</v>
      </c>
    </row>
    <row r="939" spans="1:21" s="54" customFormat="1" hidden="1">
      <c r="A939" s="2"/>
      <c r="B939" s="97" t="s">
        <v>1860</v>
      </c>
      <c r="C939" s="98" t="s">
        <v>2055</v>
      </c>
      <c r="D939" s="98" t="s">
        <v>2056</v>
      </c>
      <c r="E939" s="80">
        <v>8</v>
      </c>
      <c r="F939" s="80">
        <v>15</v>
      </c>
      <c r="G939" s="98" t="s">
        <v>2343</v>
      </c>
      <c r="H939" s="99" t="s">
        <v>65</v>
      </c>
      <c r="I939" s="100"/>
      <c r="J939" s="100"/>
      <c r="K939" s="100"/>
      <c r="L939" s="55">
        <v>644</v>
      </c>
      <c r="M939" s="101">
        <v>5</v>
      </c>
      <c r="N939" s="102">
        <f>IF('1'!$H$12="-",L939*1.05,IF('1'!$H$12="в кассу предприятия",L939*1.05,IF('1'!$H$12="ИП Водакова Т.Ю.",L939*1.075*1.05,"-")))</f>
        <v>676.2</v>
      </c>
      <c r="O939" s="102">
        <f>IF('1'!$H$12="-",L939,IF('1'!$H$12="в кассу предприятия",L939,IF('1'!$H$12="ИП Водакова Т.Ю.",L939*1.075,"-")))</f>
        <v>644</v>
      </c>
      <c r="P939" s="102">
        <v>0</v>
      </c>
      <c r="Q939" s="102">
        <v>0</v>
      </c>
      <c r="R939" s="103"/>
      <c r="S939" s="104" t="str">
        <f>IF('1'!$H$12="-","-      ₽",IF(R939&gt;=M939*20,O939*R939,(IF(R939&gt;=M939*10,O939*R939,IF(R939&gt;=M939*2,O939*R939,N939*R939)))))</f>
        <v>-      ₽</v>
      </c>
      <c r="T939" s="89"/>
      <c r="U939" s="89" t="s">
        <v>364</v>
      </c>
    </row>
    <row r="940" spans="1:21" s="54" customFormat="1" hidden="1">
      <c r="A940" s="2"/>
      <c r="B940" s="97" t="s">
        <v>1861</v>
      </c>
      <c r="C940" s="98" t="s">
        <v>2055</v>
      </c>
      <c r="D940" s="98" t="s">
        <v>2056</v>
      </c>
      <c r="E940" s="80">
        <v>8</v>
      </c>
      <c r="F940" s="80">
        <v>15</v>
      </c>
      <c r="G940" s="98" t="s">
        <v>2344</v>
      </c>
      <c r="H940" s="99" t="s">
        <v>65</v>
      </c>
      <c r="I940" s="100"/>
      <c r="J940" s="100"/>
      <c r="K940" s="100"/>
      <c r="L940" s="55">
        <v>715</v>
      </c>
      <c r="M940" s="101">
        <v>5</v>
      </c>
      <c r="N940" s="102">
        <f>IF('1'!$H$12="-",L940,IF('1'!$H$12="в кассу предприятия",L940,IF('1'!$H$12="ИП Водакова Т.Ю.",L940*1.075,"-")))</f>
        <v>715</v>
      </c>
      <c r="O940" s="102">
        <f>IF('1'!$H$12="-",L940,IF('1'!$H$12="в кассу предприятия",L940,IF('1'!$H$12="ИП Водакова Т.Ю.",L940*1.075,"-")))</f>
        <v>715</v>
      </c>
      <c r="P940" s="102">
        <v>0</v>
      </c>
      <c r="Q940" s="102">
        <v>0</v>
      </c>
      <c r="R940" s="103"/>
      <c r="S940" s="104" t="str">
        <f>IF('1'!$H$12="-","-      ₽",IF(R940&gt;=M940*20,O940*R940,(IF(R940&gt;=M940*10,O940*R940,IF(R940&gt;=M940*2,O940*R940,N940*R940)))))</f>
        <v>-      ₽</v>
      </c>
      <c r="T940" s="89" t="s">
        <v>43</v>
      </c>
      <c r="U940" s="89" t="s">
        <v>364</v>
      </c>
    </row>
    <row r="941" spans="1:21" s="54" customFormat="1" hidden="1">
      <c r="A941" s="2"/>
      <c r="B941" s="97" t="s">
        <v>1862</v>
      </c>
      <c r="C941" s="98" t="s">
        <v>2055</v>
      </c>
      <c r="D941" s="98" t="s">
        <v>2056</v>
      </c>
      <c r="E941" s="80">
        <v>8</v>
      </c>
      <c r="F941" s="80">
        <v>15</v>
      </c>
      <c r="G941" s="98" t="s">
        <v>2345</v>
      </c>
      <c r="H941" s="99" t="s">
        <v>65</v>
      </c>
      <c r="I941" s="100"/>
      <c r="J941" s="100"/>
      <c r="K941" s="100"/>
      <c r="L941" s="55">
        <v>715</v>
      </c>
      <c r="M941" s="101">
        <v>5</v>
      </c>
      <c r="N941" s="102">
        <f>IF('1'!$H$12="-",L941,IF('1'!$H$12="в кассу предприятия",L941,IF('1'!$H$12="ИП Водакова Т.Ю.",L941*1.075,"-")))</f>
        <v>715</v>
      </c>
      <c r="O941" s="102">
        <f>IF('1'!$H$12="-",L941,IF('1'!$H$12="в кассу предприятия",L941,IF('1'!$H$12="ИП Водакова Т.Ю.",L941*1.075,"-")))</f>
        <v>715</v>
      </c>
      <c r="P941" s="102">
        <v>0</v>
      </c>
      <c r="Q941" s="102">
        <v>0</v>
      </c>
      <c r="R941" s="103"/>
      <c r="S941" s="104" t="str">
        <f>IF('1'!$H$12="-","-      ₽",IF(R941&gt;=M941*20,O941*R941,(IF(R941&gt;=M941*10,O941*R941,IF(R941&gt;=M941*2,O941*R941,N941*R941)))))</f>
        <v>-      ₽</v>
      </c>
      <c r="T941" s="89" t="s">
        <v>43</v>
      </c>
      <c r="U941" s="89" t="s">
        <v>364</v>
      </c>
    </row>
    <row r="942" spans="1:21" s="54" customFormat="1">
      <c r="A942" s="2"/>
      <c r="B942" s="79" t="s">
        <v>1863</v>
      </c>
      <c r="C942" s="80" t="s">
        <v>2055</v>
      </c>
      <c r="D942" s="80" t="s">
        <v>2056</v>
      </c>
      <c r="E942" s="80">
        <v>8</v>
      </c>
      <c r="F942" s="80">
        <v>15</v>
      </c>
      <c r="G942" s="80" t="s">
        <v>2346</v>
      </c>
      <c r="H942" s="81" t="s">
        <v>65</v>
      </c>
      <c r="I942" s="82"/>
      <c r="J942" s="82"/>
      <c r="K942" s="82"/>
      <c r="L942" s="55">
        <v>715</v>
      </c>
      <c r="M942" s="86">
        <v>5</v>
      </c>
      <c r="N942" s="56">
        <f>IF('1'!$H$12="-",L942,IF('1'!$H$12="в кассу предприятия",L942,IF('1'!$H$12="ИП Водакова Т.Ю.",L942*1.075,"-")))</f>
        <v>715</v>
      </c>
      <c r="O942" s="56">
        <f>IF('1'!$H$12="-",L942,IF('1'!$H$12="в кассу предприятия",L942,IF('1'!$H$12="ИП Водакова Т.Ю.",L942*1.075,"-")))</f>
        <v>715</v>
      </c>
      <c r="P942" s="56">
        <v>0</v>
      </c>
      <c r="Q942" s="56">
        <v>0</v>
      </c>
      <c r="R942" s="52"/>
      <c r="S942" s="88" t="str">
        <f>IF('1'!$H$12="-","-      ₽",IF(R942&gt;=M942*20,O942*R942,(IF(R942&gt;=M942*10,O942*R942,IF(R942&gt;=M942*2,O942*R942,N942*R942)))))</f>
        <v>-      ₽</v>
      </c>
      <c r="T942" s="89" t="s">
        <v>43</v>
      </c>
      <c r="U942" s="89" t="s">
        <v>364</v>
      </c>
    </row>
    <row r="943" spans="1:21" s="54" customFormat="1">
      <c r="A943" s="2"/>
      <c r="B943" s="79" t="s">
        <v>1864</v>
      </c>
      <c r="C943" s="80" t="s">
        <v>2055</v>
      </c>
      <c r="D943" s="80" t="s">
        <v>2056</v>
      </c>
      <c r="E943" s="80">
        <v>8</v>
      </c>
      <c r="F943" s="80">
        <v>15</v>
      </c>
      <c r="G943" s="80" t="s">
        <v>2143</v>
      </c>
      <c r="H943" s="81" t="s">
        <v>65</v>
      </c>
      <c r="I943" s="82"/>
      <c r="J943" s="82"/>
      <c r="K943" s="82"/>
      <c r="L943" s="55">
        <v>682</v>
      </c>
      <c r="M943" s="86">
        <v>5</v>
      </c>
      <c r="N943" s="56">
        <f>IF('1'!$H$12="-",L943,IF('1'!$H$12="в кассу предприятия",L943,IF('1'!$H$12="ИП Водакова Т.Ю.",L943*1.075,"-")))</f>
        <v>682</v>
      </c>
      <c r="O943" s="56">
        <f>IF('1'!$H$12="-",L943,IF('1'!$H$12="в кассу предприятия",L943,IF('1'!$H$12="ИП Водакова Т.Ю.",L943*1.075,"-")))</f>
        <v>682</v>
      </c>
      <c r="P943" s="56">
        <v>0</v>
      </c>
      <c r="Q943" s="56">
        <v>0</v>
      </c>
      <c r="R943" s="52"/>
      <c r="S943" s="88" t="str">
        <f>IF('1'!$H$12="-","-      ₽",IF(R943&gt;=M943*20,O943*R943,(IF(R943&gt;=M943*10,O943*R943,IF(R943&gt;=M943*2,O943*R943,N943*R943)))))</f>
        <v>-      ₽</v>
      </c>
      <c r="T943" s="89" t="s">
        <v>2399</v>
      </c>
      <c r="U943" s="89" t="s">
        <v>364</v>
      </c>
    </row>
    <row r="944" spans="1:21" s="54" customFormat="1">
      <c r="A944" s="2"/>
      <c r="B944" s="79" t="s">
        <v>1865</v>
      </c>
      <c r="C944" s="80" t="s">
        <v>2055</v>
      </c>
      <c r="D944" s="80" t="s">
        <v>2056</v>
      </c>
      <c r="E944" s="80">
        <v>8</v>
      </c>
      <c r="F944" s="80">
        <v>15</v>
      </c>
      <c r="G944" s="80" t="s">
        <v>2347</v>
      </c>
      <c r="H944" s="81" t="s">
        <v>65</v>
      </c>
      <c r="I944" s="82"/>
      <c r="J944" s="82"/>
      <c r="K944" s="82"/>
      <c r="L944" s="55">
        <v>715</v>
      </c>
      <c r="M944" s="86">
        <v>5</v>
      </c>
      <c r="N944" s="56">
        <f>IF('1'!$H$12="-",L944,IF('1'!$H$12="в кассу предприятия",L944,IF('1'!$H$12="ИП Водакова Т.Ю.",L944*1.075,"-")))</f>
        <v>715</v>
      </c>
      <c r="O944" s="56">
        <f>IF('1'!$H$12="-",L944,IF('1'!$H$12="в кассу предприятия",L944,IF('1'!$H$12="ИП Водакова Т.Ю.",L944*1.075,"-")))</f>
        <v>715</v>
      </c>
      <c r="P944" s="56">
        <v>0</v>
      </c>
      <c r="Q944" s="56">
        <v>0</v>
      </c>
      <c r="R944" s="52"/>
      <c r="S944" s="88" t="str">
        <f>IF('1'!$H$12="-","-      ₽",IF(R944&gt;=M944*20,O944*R944,(IF(R944&gt;=M944*10,O944*R944,IF(R944&gt;=M944*2,O944*R944,N944*R944)))))</f>
        <v>-      ₽</v>
      </c>
      <c r="T944" s="89" t="s">
        <v>2399</v>
      </c>
      <c r="U944" s="89" t="s">
        <v>364</v>
      </c>
    </row>
    <row r="945" spans="1:21" s="54" customFormat="1">
      <c r="A945" s="2"/>
      <c r="B945" s="79" t="s">
        <v>1866</v>
      </c>
      <c r="C945" s="80" t="s">
        <v>2055</v>
      </c>
      <c r="D945" s="80" t="s">
        <v>2056</v>
      </c>
      <c r="E945" s="80">
        <v>8</v>
      </c>
      <c r="F945" s="80">
        <v>15</v>
      </c>
      <c r="G945" s="80" t="s">
        <v>2348</v>
      </c>
      <c r="H945" s="81" t="s">
        <v>65</v>
      </c>
      <c r="I945" s="82"/>
      <c r="J945" s="82"/>
      <c r="K945" s="82"/>
      <c r="L945" s="55">
        <v>644</v>
      </c>
      <c r="M945" s="86">
        <v>5</v>
      </c>
      <c r="N945" s="56">
        <f>IF('1'!$H$12="-",L945*1.05,IF('1'!$H$12="в кассу предприятия",L945*1.05,IF('1'!$H$12="ИП Водакова Т.Ю.",L945*1.075*1.05,"-")))</f>
        <v>676.2</v>
      </c>
      <c r="O945" s="56">
        <f>IF('1'!$H$12="-",L945,IF('1'!$H$12="в кассу предприятия",L945,IF('1'!$H$12="ИП Водакова Т.Ю.",L945*1.075,"-")))</f>
        <v>644</v>
      </c>
      <c r="P945" s="56">
        <v>0</v>
      </c>
      <c r="Q945" s="56">
        <v>0</v>
      </c>
      <c r="R945" s="52"/>
      <c r="S945" s="88" t="str">
        <f>IF('1'!$H$12="-","-      ₽",IF(R945&gt;=M945*20,O945*R945,(IF(R945&gt;=M945*10,O945*R945,IF(R945&gt;=M945*2,O945*R945,N945*R945)))))</f>
        <v>-      ₽</v>
      </c>
      <c r="T945" s="89"/>
      <c r="U945" s="89" t="s">
        <v>364</v>
      </c>
    </row>
    <row r="946" spans="1:21" s="54" customFormat="1">
      <c r="A946" s="2"/>
      <c r="B946" s="79" t="s">
        <v>1867</v>
      </c>
      <c r="C946" s="80" t="s">
        <v>2055</v>
      </c>
      <c r="D946" s="80" t="s">
        <v>2056</v>
      </c>
      <c r="E946" s="80">
        <v>8</v>
      </c>
      <c r="F946" s="80">
        <v>15</v>
      </c>
      <c r="G946" s="80" t="s">
        <v>2349</v>
      </c>
      <c r="H946" s="81" t="s">
        <v>65</v>
      </c>
      <c r="I946" s="82"/>
      <c r="J946" s="82"/>
      <c r="K946" s="82"/>
      <c r="L946" s="55">
        <v>644</v>
      </c>
      <c r="M946" s="86">
        <v>5</v>
      </c>
      <c r="N946" s="56">
        <f>IF('1'!$H$12="-",L946*1.05,IF('1'!$H$12="в кассу предприятия",L946*1.05,IF('1'!$H$12="ИП Водакова Т.Ю.",L946*1.075*1.05,"-")))</f>
        <v>676.2</v>
      </c>
      <c r="O946" s="56">
        <f>IF('1'!$H$12="-",L946,IF('1'!$H$12="в кассу предприятия",L946,IF('1'!$H$12="ИП Водакова Т.Ю.",L946*1.075,"-")))</f>
        <v>644</v>
      </c>
      <c r="P946" s="56">
        <v>0</v>
      </c>
      <c r="Q946" s="56">
        <v>0</v>
      </c>
      <c r="R946" s="52"/>
      <c r="S946" s="88" t="str">
        <f>IF('1'!$H$12="-","-      ₽",IF(R946&gt;=M946*20,O946*R946,(IF(R946&gt;=M946*10,O946*R946,IF(R946&gt;=M946*2,O946*R946,N946*R946)))))</f>
        <v>-      ₽</v>
      </c>
      <c r="T946" s="89"/>
      <c r="U946" s="89" t="s">
        <v>364</v>
      </c>
    </row>
    <row r="947" spans="1:21" s="54" customFormat="1" hidden="1">
      <c r="A947" s="2"/>
      <c r="B947" s="97" t="s">
        <v>1868</v>
      </c>
      <c r="C947" s="98" t="s">
        <v>2057</v>
      </c>
      <c r="D947" s="98" t="s">
        <v>2058</v>
      </c>
      <c r="E947" s="80">
        <v>8</v>
      </c>
      <c r="F947" s="80">
        <v>15</v>
      </c>
      <c r="G947" s="98" t="s">
        <v>2350</v>
      </c>
      <c r="H947" s="99" t="s">
        <v>65</v>
      </c>
      <c r="I947" s="100"/>
      <c r="J947" s="100"/>
      <c r="K947" s="100"/>
      <c r="L947" s="55">
        <v>805</v>
      </c>
      <c r="M947" s="101">
        <v>5</v>
      </c>
      <c r="N947" s="102">
        <f>IF('1'!$H$12="-",L947*1.05,IF('1'!$H$12="в кассу предприятия",L947*1.05,IF('1'!$H$12="ИП Водакова Т.Ю.",L947*1.075*1.05,"-")))</f>
        <v>845.25</v>
      </c>
      <c r="O947" s="102">
        <f>IF('1'!$H$12="-",L947,IF('1'!$H$12="в кассу предприятия",L947,IF('1'!$H$12="ИП Водакова Т.Ю.",L947*1.075,"-")))</f>
        <v>805</v>
      </c>
      <c r="P947" s="102">
        <v>0</v>
      </c>
      <c r="Q947" s="102">
        <v>0</v>
      </c>
      <c r="R947" s="103"/>
      <c r="S947" s="104" t="str">
        <f>IF('1'!$H$12="-","-      ₽",IF(R947&gt;=M947*20,O947*R947,(IF(R947&gt;=M947*10,O947*R947,IF(R947&gt;=M947*2,O947*R947,N947*R947)))))</f>
        <v>-      ₽</v>
      </c>
      <c r="T947" s="89"/>
      <c r="U947" s="89" t="s">
        <v>364</v>
      </c>
    </row>
    <row r="948" spans="1:21" s="54" customFormat="1">
      <c r="A948" s="2"/>
      <c r="B948" s="79" t="s">
        <v>1869</v>
      </c>
      <c r="C948" s="80" t="s">
        <v>2057</v>
      </c>
      <c r="D948" s="80" t="s">
        <v>2058</v>
      </c>
      <c r="E948" s="80">
        <v>8</v>
      </c>
      <c r="F948" s="80">
        <v>15</v>
      </c>
      <c r="G948" s="80" t="s">
        <v>2351</v>
      </c>
      <c r="H948" s="81" t="s">
        <v>65</v>
      </c>
      <c r="I948" s="82"/>
      <c r="J948" s="82"/>
      <c r="K948" s="82"/>
      <c r="L948" s="55">
        <v>324</v>
      </c>
      <c r="M948" s="86">
        <v>5</v>
      </c>
      <c r="N948" s="56">
        <f>IF('1'!$H$12="-",L948*1.05,IF('1'!$H$12="в кассу предприятия",L948*1.05,IF('1'!$H$12="ИП Водакова Т.Ю.",L948*1.075*1.05,"-")))</f>
        <v>340.2</v>
      </c>
      <c r="O948" s="56">
        <f>IF('1'!$H$12="-",L948,IF('1'!$H$12="в кассу предприятия",L948,IF('1'!$H$12="ИП Водакова Т.Ю.",L948*1.075,"-")))</f>
        <v>324</v>
      </c>
      <c r="P948" s="56">
        <v>0</v>
      </c>
      <c r="Q948" s="56">
        <v>0</v>
      </c>
      <c r="R948" s="52"/>
      <c r="S948" s="88" t="str">
        <f>IF('1'!$H$12="-","-      ₽",IF(R948&gt;=M948*20,O948*R948,(IF(R948&gt;=M948*10,O948*R948,IF(R948&gt;=M948*2,O948*R948,N948*R948)))))</f>
        <v>-      ₽</v>
      </c>
      <c r="T948" s="89"/>
      <c r="U948" s="89" t="s">
        <v>364</v>
      </c>
    </row>
    <row r="949" spans="1:21" s="54" customFormat="1">
      <c r="A949" s="2"/>
      <c r="B949" s="79" t="s">
        <v>1870</v>
      </c>
      <c r="C949" s="80" t="s">
        <v>2057</v>
      </c>
      <c r="D949" s="80" t="s">
        <v>2058</v>
      </c>
      <c r="E949" s="80">
        <v>8</v>
      </c>
      <c r="F949" s="80">
        <v>15</v>
      </c>
      <c r="G949" s="80" t="s">
        <v>2352</v>
      </c>
      <c r="H949" s="81" t="s">
        <v>65</v>
      </c>
      <c r="I949" s="82"/>
      <c r="J949" s="82"/>
      <c r="K949" s="82"/>
      <c r="L949" s="55">
        <v>324</v>
      </c>
      <c r="M949" s="86">
        <v>5</v>
      </c>
      <c r="N949" s="56">
        <f>IF('1'!$H$12="-",L949*1.05,IF('1'!$H$12="в кассу предприятия",L949*1.05,IF('1'!$H$12="ИП Водакова Т.Ю.",L949*1.075*1.05,"-")))</f>
        <v>340.2</v>
      </c>
      <c r="O949" s="56">
        <f>IF('1'!$H$12="-",L949,IF('1'!$H$12="в кассу предприятия",L949,IF('1'!$H$12="ИП Водакова Т.Ю.",L949*1.075,"-")))</f>
        <v>324</v>
      </c>
      <c r="P949" s="56">
        <v>0</v>
      </c>
      <c r="Q949" s="56">
        <v>0</v>
      </c>
      <c r="R949" s="52"/>
      <c r="S949" s="88" t="str">
        <f>IF('1'!$H$12="-","-      ₽",IF(R949&gt;=M949*20,O949*R949,(IF(R949&gt;=M949*10,O949*R949,IF(R949&gt;=M949*2,O949*R949,N949*R949)))))</f>
        <v>-      ₽</v>
      </c>
      <c r="T949" s="89"/>
      <c r="U949" s="89" t="s">
        <v>364</v>
      </c>
    </row>
    <row r="950" spans="1:21" s="54" customFormat="1">
      <c r="A950" s="2"/>
      <c r="B950" s="79" t="s">
        <v>1871</v>
      </c>
      <c r="C950" s="80" t="s">
        <v>2057</v>
      </c>
      <c r="D950" s="80" t="s">
        <v>2058</v>
      </c>
      <c r="E950" s="80">
        <v>8</v>
      </c>
      <c r="F950" s="80">
        <v>15</v>
      </c>
      <c r="G950" s="80" t="s">
        <v>2353</v>
      </c>
      <c r="H950" s="81" t="s">
        <v>65</v>
      </c>
      <c r="I950" s="82"/>
      <c r="J950" s="82"/>
      <c r="K950" s="82"/>
      <c r="L950" s="55">
        <v>349</v>
      </c>
      <c r="M950" s="86">
        <v>5</v>
      </c>
      <c r="N950" s="56">
        <f>IF('1'!$H$12="-",L950,IF('1'!$H$12="в кассу предприятия",L950,IF('1'!$H$12="ИП Водакова Т.Ю.",L950*1.075,"-")))</f>
        <v>349</v>
      </c>
      <c r="O950" s="56">
        <f>IF('1'!$H$12="-",L950,IF('1'!$H$12="в кассу предприятия",L950,IF('1'!$H$12="ИП Водакова Т.Ю.",L950*1.075,"-")))</f>
        <v>349</v>
      </c>
      <c r="P950" s="56">
        <v>0</v>
      </c>
      <c r="Q950" s="56">
        <v>0</v>
      </c>
      <c r="R950" s="52"/>
      <c r="S950" s="88" t="str">
        <f>IF('1'!$H$12="-","-      ₽",IF(R950&gt;=M950*20,O950*R950,(IF(R950&gt;=M950*10,O950*R950,IF(R950&gt;=M950*2,O950*R950,N950*R950)))))</f>
        <v>-      ₽</v>
      </c>
      <c r="T950" s="89" t="s">
        <v>2399</v>
      </c>
      <c r="U950" s="89" t="s">
        <v>364</v>
      </c>
    </row>
    <row r="951" spans="1:21" s="54" customFormat="1" hidden="1">
      <c r="A951" s="2"/>
      <c r="B951" s="97" t="s">
        <v>1872</v>
      </c>
      <c r="C951" s="98" t="s">
        <v>2057</v>
      </c>
      <c r="D951" s="98" t="s">
        <v>2058</v>
      </c>
      <c r="E951" s="80">
        <v>8</v>
      </c>
      <c r="F951" s="80">
        <v>15</v>
      </c>
      <c r="G951" s="98" t="s">
        <v>2354</v>
      </c>
      <c r="H951" s="99" t="s">
        <v>65</v>
      </c>
      <c r="I951" s="100"/>
      <c r="J951" s="100"/>
      <c r="K951" s="100"/>
      <c r="L951" s="55">
        <v>633</v>
      </c>
      <c r="M951" s="101">
        <v>5</v>
      </c>
      <c r="N951" s="102">
        <f>IF('1'!$H$12="-",L951,IF('1'!$H$12="в кассу предприятия",L951,IF('1'!$H$12="ИП Водакова Т.Ю.",L951*1.075,"-")))</f>
        <v>633</v>
      </c>
      <c r="O951" s="102">
        <f>IF('1'!$H$12="-",L951,IF('1'!$H$12="в кассу предприятия",L951,IF('1'!$H$12="ИП Водакова Т.Ю.",L951*1.075,"-")))</f>
        <v>633</v>
      </c>
      <c r="P951" s="102">
        <v>0</v>
      </c>
      <c r="Q951" s="102">
        <v>0</v>
      </c>
      <c r="R951" s="103"/>
      <c r="S951" s="104" t="str">
        <f>IF('1'!$H$12="-","-      ₽",IF(R951&gt;=M951*20,O951*R951,(IF(R951&gt;=M951*10,O951*R951,IF(R951&gt;=M951*2,O951*R951,N951*R951)))))</f>
        <v>-      ₽</v>
      </c>
      <c r="T951" s="89" t="s">
        <v>2399</v>
      </c>
      <c r="U951" s="89" t="s">
        <v>364</v>
      </c>
    </row>
    <row r="952" spans="1:21" s="54" customFormat="1">
      <c r="A952" s="2"/>
      <c r="B952" s="79" t="s">
        <v>1873</v>
      </c>
      <c r="C952" s="80" t="s">
        <v>2059</v>
      </c>
      <c r="D952" s="80" t="s">
        <v>2060</v>
      </c>
      <c r="E952" s="80">
        <v>8</v>
      </c>
      <c r="F952" s="80">
        <v>15</v>
      </c>
      <c r="G952" s="80" t="s">
        <v>2355</v>
      </c>
      <c r="H952" s="81" t="s">
        <v>65</v>
      </c>
      <c r="I952" s="82"/>
      <c r="J952" s="82"/>
      <c r="K952" s="82"/>
      <c r="L952" s="55">
        <v>324</v>
      </c>
      <c r="M952" s="86">
        <v>5</v>
      </c>
      <c r="N952" s="56">
        <f>IF('1'!$H$12="-",L952*1.05,IF('1'!$H$12="в кассу предприятия",L952*1.05,IF('1'!$H$12="ИП Водакова Т.Ю.",L952*1.075*1.05,"-")))</f>
        <v>340.2</v>
      </c>
      <c r="O952" s="56">
        <f>IF('1'!$H$12="-",L952,IF('1'!$H$12="в кассу предприятия",L952,IF('1'!$H$12="ИП Водакова Т.Ю.",L952*1.075,"-")))</f>
        <v>324</v>
      </c>
      <c r="P952" s="56">
        <v>0</v>
      </c>
      <c r="Q952" s="56">
        <v>0</v>
      </c>
      <c r="R952" s="52"/>
      <c r="S952" s="88" t="str">
        <f>IF('1'!$H$12="-","-      ₽",IF(R952&gt;=M952*20,O952*R952,(IF(R952&gt;=M952*10,O952*R952,IF(R952&gt;=M952*2,O952*R952,N952*R952)))))</f>
        <v>-      ₽</v>
      </c>
      <c r="T952" s="89"/>
      <c r="U952" s="89" t="s">
        <v>364</v>
      </c>
    </row>
    <row r="953" spans="1:21" s="54" customFormat="1">
      <c r="A953" s="2"/>
      <c r="B953" s="79" t="s">
        <v>1874</v>
      </c>
      <c r="C953" s="80" t="s">
        <v>2059</v>
      </c>
      <c r="D953" s="80" t="s">
        <v>2060</v>
      </c>
      <c r="E953" s="80">
        <v>8</v>
      </c>
      <c r="F953" s="80">
        <v>15</v>
      </c>
      <c r="G953" s="80" t="s">
        <v>2356</v>
      </c>
      <c r="H953" s="81" t="s">
        <v>65</v>
      </c>
      <c r="I953" s="82"/>
      <c r="J953" s="82"/>
      <c r="K953" s="82"/>
      <c r="L953" s="55">
        <v>324</v>
      </c>
      <c r="M953" s="86">
        <v>5</v>
      </c>
      <c r="N953" s="56">
        <f>IF('1'!$H$12="-",L953*1.05,IF('1'!$H$12="в кассу предприятия",L953*1.05,IF('1'!$H$12="ИП Водакова Т.Ю.",L953*1.075*1.05,"-")))</f>
        <v>340.2</v>
      </c>
      <c r="O953" s="56">
        <f>IF('1'!$H$12="-",L953,IF('1'!$H$12="в кассу предприятия",L953,IF('1'!$H$12="ИП Водакова Т.Ю.",L953*1.075,"-")))</f>
        <v>324</v>
      </c>
      <c r="P953" s="56">
        <v>0</v>
      </c>
      <c r="Q953" s="56">
        <v>0</v>
      </c>
      <c r="R953" s="52"/>
      <c r="S953" s="88" t="str">
        <f>IF('1'!$H$12="-","-      ₽",IF(R953&gt;=M953*20,O953*R953,(IF(R953&gt;=M953*10,O953*R953,IF(R953&gt;=M953*2,O953*R953,N953*R953)))))</f>
        <v>-      ₽</v>
      </c>
      <c r="T953" s="89"/>
      <c r="U953" s="89" t="s">
        <v>364</v>
      </c>
    </row>
    <row r="954" spans="1:21" s="54" customFormat="1" hidden="1">
      <c r="A954" s="2"/>
      <c r="B954" s="97" t="s">
        <v>1875</v>
      </c>
      <c r="C954" s="98" t="s">
        <v>2059</v>
      </c>
      <c r="D954" s="98" t="s">
        <v>2060</v>
      </c>
      <c r="E954" s="80">
        <v>8</v>
      </c>
      <c r="F954" s="80">
        <v>15</v>
      </c>
      <c r="G954" s="98" t="s">
        <v>2357</v>
      </c>
      <c r="H954" s="99" t="s">
        <v>65</v>
      </c>
      <c r="I954" s="100"/>
      <c r="J954" s="100"/>
      <c r="K954" s="100"/>
      <c r="L954" s="55">
        <v>359</v>
      </c>
      <c r="M954" s="101">
        <v>5</v>
      </c>
      <c r="N954" s="102">
        <f>IF('1'!$H$12="-",L954,IF('1'!$H$12="в кассу предприятия",L954,IF('1'!$H$12="ИП Водакова Т.Ю.",L954*1.075,"-")))</f>
        <v>359</v>
      </c>
      <c r="O954" s="102">
        <f>IF('1'!$H$12="-",L954,IF('1'!$H$12="в кассу предприятия",L954,IF('1'!$H$12="ИП Водакова Т.Ю.",L954*1.075,"-")))</f>
        <v>359</v>
      </c>
      <c r="P954" s="102">
        <v>0</v>
      </c>
      <c r="Q954" s="102">
        <v>0</v>
      </c>
      <c r="R954" s="103"/>
      <c r="S954" s="104" t="str">
        <f>IF('1'!$H$12="-","-      ₽",IF(R954&gt;=M954*20,O954*R954,(IF(R954&gt;=M954*10,O954*R954,IF(R954&gt;=M954*2,O954*R954,N954*R954)))))</f>
        <v>-      ₽</v>
      </c>
      <c r="T954" s="89" t="s">
        <v>43</v>
      </c>
      <c r="U954" s="89" t="s">
        <v>364</v>
      </c>
    </row>
    <row r="955" spans="1:21" s="54" customFormat="1">
      <c r="A955" s="2"/>
      <c r="B955" s="79" t="s">
        <v>1876</v>
      </c>
      <c r="C955" s="80" t="s">
        <v>2059</v>
      </c>
      <c r="D955" s="80" t="s">
        <v>2060</v>
      </c>
      <c r="E955" s="80">
        <v>8</v>
      </c>
      <c r="F955" s="80">
        <v>15</v>
      </c>
      <c r="G955" s="80" t="s">
        <v>2358</v>
      </c>
      <c r="H955" s="81" t="s">
        <v>65</v>
      </c>
      <c r="I955" s="82"/>
      <c r="J955" s="82"/>
      <c r="K955" s="82"/>
      <c r="L955" s="55">
        <v>324</v>
      </c>
      <c r="M955" s="86">
        <v>5</v>
      </c>
      <c r="N955" s="56">
        <f>IF('1'!$H$12="-",L955*1.05,IF('1'!$H$12="в кассу предприятия",L955*1.05,IF('1'!$H$12="ИП Водакова Т.Ю.",L955*1.075*1.05,"-")))</f>
        <v>340.2</v>
      </c>
      <c r="O955" s="56">
        <f>IF('1'!$H$12="-",L955,IF('1'!$H$12="в кассу предприятия",L955,IF('1'!$H$12="ИП Водакова Т.Ю.",L955*1.075,"-")))</f>
        <v>324</v>
      </c>
      <c r="P955" s="56">
        <v>0</v>
      </c>
      <c r="Q955" s="56">
        <v>0</v>
      </c>
      <c r="R955" s="52"/>
      <c r="S955" s="88" t="str">
        <f>IF('1'!$H$12="-","-      ₽",IF(R955&gt;=M955*20,O955*R955,(IF(R955&gt;=M955*10,O955*R955,IF(R955&gt;=M955*2,O955*R955,N955*R955)))))</f>
        <v>-      ₽</v>
      </c>
      <c r="T955" s="89"/>
      <c r="U955" s="89" t="s">
        <v>364</v>
      </c>
    </row>
    <row r="956" spans="1:21" s="54" customFormat="1" hidden="1">
      <c r="A956" s="2"/>
      <c r="B956" s="97" t="s">
        <v>1877</v>
      </c>
      <c r="C956" s="98" t="s">
        <v>2059</v>
      </c>
      <c r="D956" s="98" t="s">
        <v>2060</v>
      </c>
      <c r="E956" s="80">
        <v>8</v>
      </c>
      <c r="F956" s="80">
        <v>15</v>
      </c>
      <c r="G956" s="98" t="s">
        <v>2359</v>
      </c>
      <c r="H956" s="99" t="s">
        <v>65</v>
      </c>
      <c r="I956" s="100"/>
      <c r="J956" s="100"/>
      <c r="K956" s="100"/>
      <c r="L956" s="55">
        <v>659</v>
      </c>
      <c r="M956" s="101">
        <v>5</v>
      </c>
      <c r="N956" s="102">
        <f>IF('1'!$H$12="-",L956*1.05,IF('1'!$H$12="в кассу предприятия",L956*1.05,IF('1'!$H$12="ИП Водакова Т.Ю.",L956*1.075*1.05,"-")))</f>
        <v>691.95</v>
      </c>
      <c r="O956" s="102">
        <f>IF('1'!$H$12="-",L956,IF('1'!$H$12="в кассу предприятия",L956,IF('1'!$H$12="ИП Водакова Т.Ю.",L956*1.075,"-")))</f>
        <v>659</v>
      </c>
      <c r="P956" s="102">
        <v>0</v>
      </c>
      <c r="Q956" s="102">
        <v>0</v>
      </c>
      <c r="R956" s="103"/>
      <c r="S956" s="104" t="str">
        <f>IF('1'!$H$12="-","-      ₽",IF(R956&gt;=M956*20,O956*R956,(IF(R956&gt;=M956*10,O956*R956,IF(R956&gt;=M956*2,O956*R956,N956*R956)))))</f>
        <v>-      ₽</v>
      </c>
      <c r="T956" s="89"/>
      <c r="U956" s="89" t="s">
        <v>364</v>
      </c>
    </row>
    <row r="957" spans="1:21" s="54" customFormat="1">
      <c r="A957" s="2"/>
      <c r="B957" s="79" t="s">
        <v>1878</v>
      </c>
      <c r="C957" s="80" t="s">
        <v>2059</v>
      </c>
      <c r="D957" s="80" t="s">
        <v>2060</v>
      </c>
      <c r="E957" s="80">
        <v>8</v>
      </c>
      <c r="F957" s="80">
        <v>15</v>
      </c>
      <c r="G957" s="80" t="s">
        <v>2360</v>
      </c>
      <c r="H957" s="81" t="s">
        <v>65</v>
      </c>
      <c r="I957" s="82"/>
      <c r="J957" s="82"/>
      <c r="K957" s="82"/>
      <c r="L957" s="55">
        <v>324</v>
      </c>
      <c r="M957" s="86">
        <v>5</v>
      </c>
      <c r="N957" s="56">
        <f>IF('1'!$H$12="-",L957*1.05,IF('1'!$H$12="в кассу предприятия",L957*1.05,IF('1'!$H$12="ИП Водакова Т.Ю.",L957*1.075*1.05,"-")))</f>
        <v>340.2</v>
      </c>
      <c r="O957" s="56">
        <f>IF('1'!$H$12="-",L957,IF('1'!$H$12="в кассу предприятия",L957,IF('1'!$H$12="ИП Водакова Т.Ю.",L957*1.075,"-")))</f>
        <v>324</v>
      </c>
      <c r="P957" s="56">
        <v>0</v>
      </c>
      <c r="Q957" s="56">
        <v>0</v>
      </c>
      <c r="R957" s="52"/>
      <c r="S957" s="88" t="str">
        <f>IF('1'!$H$12="-","-      ₽",IF(R957&gt;=M957*20,O957*R957,(IF(R957&gt;=M957*10,O957*R957,IF(R957&gt;=M957*2,O957*R957,N957*R957)))))</f>
        <v>-      ₽</v>
      </c>
      <c r="T957" s="89"/>
      <c r="U957" s="89" t="s">
        <v>364</v>
      </c>
    </row>
    <row r="958" spans="1:21" s="54" customFormat="1">
      <c r="A958" s="2"/>
      <c r="B958" s="79" t="s">
        <v>1879</v>
      </c>
      <c r="C958" s="80" t="s">
        <v>2059</v>
      </c>
      <c r="D958" s="80" t="s">
        <v>2060</v>
      </c>
      <c r="E958" s="80">
        <v>8</v>
      </c>
      <c r="F958" s="80">
        <v>23</v>
      </c>
      <c r="G958" s="80" t="s">
        <v>2361</v>
      </c>
      <c r="H958" s="81" t="s">
        <v>46</v>
      </c>
      <c r="I958" s="82"/>
      <c r="J958" s="82"/>
      <c r="K958" s="82" t="s">
        <v>2362</v>
      </c>
      <c r="L958" s="55">
        <v>2695</v>
      </c>
      <c r="M958" s="86">
        <v>5</v>
      </c>
      <c r="N958" s="56">
        <f>IF('1'!$H$12="-",L958*1.05,IF('1'!$H$12="в кассу предприятия",L958*1.05,IF('1'!$H$12="ИП Водакова Т.Ю.",L958*1.075*1.05,"-")))</f>
        <v>2829.75</v>
      </c>
      <c r="O958" s="56">
        <f>IF('1'!$H$12="-",L958,IF('1'!$H$12="в кассу предприятия",L958,IF('1'!$H$12="ИП Водакова Т.Ю.",L958*1.075,"-")))</f>
        <v>2695</v>
      </c>
      <c r="P958" s="56">
        <v>0</v>
      </c>
      <c r="Q958" s="56">
        <v>0</v>
      </c>
      <c r="R958" s="52"/>
      <c r="S958" s="88" t="str">
        <f>IF('1'!$H$12="-","-      ₽",IF(R958&gt;=M958*20,O958*R958,(IF(R958&gt;=M958*10,O958*R958,IF(R958&gt;=M958*2,O958*R958,N958*R958)))))</f>
        <v>-      ₽</v>
      </c>
      <c r="T958" s="89"/>
      <c r="U958" s="89" t="s">
        <v>364</v>
      </c>
    </row>
    <row r="959" spans="1:21" s="54" customFormat="1" hidden="1">
      <c r="A959" s="2"/>
      <c r="B959" s="97" t="s">
        <v>1880</v>
      </c>
      <c r="C959" s="98" t="s">
        <v>2059</v>
      </c>
      <c r="D959" s="98" t="s">
        <v>2060</v>
      </c>
      <c r="E959" s="80">
        <v>8</v>
      </c>
      <c r="F959" s="80">
        <v>23</v>
      </c>
      <c r="G959" s="98" t="s">
        <v>2363</v>
      </c>
      <c r="H959" s="99" t="s">
        <v>46</v>
      </c>
      <c r="I959" s="100"/>
      <c r="J959" s="100"/>
      <c r="K959" s="100" t="s">
        <v>2364</v>
      </c>
      <c r="L959" s="55">
        <v>2817</v>
      </c>
      <c r="M959" s="101">
        <v>5</v>
      </c>
      <c r="N959" s="102">
        <f>IF('1'!$H$12="-",L959,IF('1'!$H$12="в кассу предприятия",L959,IF('1'!$H$12="ИП Водакова Т.Ю.",L959*1.075,"-")))</f>
        <v>2817</v>
      </c>
      <c r="O959" s="102">
        <f>IF('1'!$H$12="-",L959,IF('1'!$H$12="в кассу предприятия",L959,IF('1'!$H$12="ИП Водакова Т.Ю.",L959*1.075,"-")))</f>
        <v>2817</v>
      </c>
      <c r="P959" s="102">
        <v>0</v>
      </c>
      <c r="Q959" s="102">
        <v>0</v>
      </c>
      <c r="R959" s="103"/>
      <c r="S959" s="104" t="str">
        <f>IF('1'!$H$12="-","-      ₽",IF(R959&gt;=M959*20,O959*R959,(IF(R959&gt;=M959*10,O959*R959,IF(R959&gt;=M959*2,O959*R959,N959*R959)))))</f>
        <v>-      ₽</v>
      </c>
      <c r="T959" s="89" t="s">
        <v>2399</v>
      </c>
      <c r="U959" s="89" t="s">
        <v>364</v>
      </c>
    </row>
    <row r="960" spans="1:21" s="54" customFormat="1">
      <c r="A960" s="2"/>
      <c r="B960" s="79" t="s">
        <v>1881</v>
      </c>
      <c r="C960" s="80" t="s">
        <v>2059</v>
      </c>
      <c r="D960" s="80" t="s">
        <v>2060</v>
      </c>
      <c r="E960" s="80">
        <v>8</v>
      </c>
      <c r="F960" s="80">
        <v>18</v>
      </c>
      <c r="G960" s="80"/>
      <c r="H960" s="81" t="s">
        <v>373</v>
      </c>
      <c r="I960" s="82"/>
      <c r="J960" s="82"/>
      <c r="K960" s="82" t="s">
        <v>2365</v>
      </c>
      <c r="L960" s="55">
        <v>1869</v>
      </c>
      <c r="M960" s="86">
        <v>5</v>
      </c>
      <c r="N960" s="56">
        <f>IF('1'!$H$12="-",L960,IF('1'!$H$12="в кассу предприятия",L960,IF('1'!$H$12="ИП Водакова Т.Ю.",L960*1.075,"-")))</f>
        <v>1869</v>
      </c>
      <c r="O960" s="56">
        <f>IF('1'!$H$12="-",L960,IF('1'!$H$12="в кассу предприятия",L960,IF('1'!$H$12="ИП Водакова Т.Ю.",L960*1.075,"-")))</f>
        <v>1869</v>
      </c>
      <c r="P960" s="56">
        <v>0</v>
      </c>
      <c r="Q960" s="56">
        <v>0</v>
      </c>
      <c r="R960" s="52"/>
      <c r="S960" s="88" t="str">
        <f>IF('1'!$H$12="-","-      ₽",IF(R960&gt;=M960*20,O960*R960,(IF(R960&gt;=M960*10,O960*R960,IF(R960&gt;=M960*2,O960*R960,N960*R960)))))</f>
        <v>-      ₽</v>
      </c>
      <c r="T960" s="89" t="s">
        <v>2399</v>
      </c>
      <c r="U960" s="89" t="s">
        <v>364</v>
      </c>
    </row>
    <row r="961" spans="1:21" s="54" customFormat="1">
      <c r="A961" s="2"/>
      <c r="B961" s="79" t="s">
        <v>1882</v>
      </c>
      <c r="C961" s="80" t="s">
        <v>2061</v>
      </c>
      <c r="D961" s="80" t="s">
        <v>2062</v>
      </c>
      <c r="E961" s="80">
        <v>8</v>
      </c>
      <c r="F961" s="80">
        <v>15</v>
      </c>
      <c r="G961" s="80" t="s">
        <v>2366</v>
      </c>
      <c r="H961" s="81" t="s">
        <v>65</v>
      </c>
      <c r="I961" s="82"/>
      <c r="J961" s="82"/>
      <c r="K961" s="82"/>
      <c r="L961" s="55">
        <v>780</v>
      </c>
      <c r="M961" s="86">
        <v>5</v>
      </c>
      <c r="N961" s="56">
        <f>IF('1'!$H$12="-",L961*1.05,IF('1'!$H$12="в кассу предприятия",L961*1.05,IF('1'!$H$12="ИП Водакова Т.Ю.",L961*1.075*1.05,"-")))</f>
        <v>819</v>
      </c>
      <c r="O961" s="56">
        <f>IF('1'!$H$12="-",L961,IF('1'!$H$12="в кассу предприятия",L961,IF('1'!$H$12="ИП Водакова Т.Ю.",L961*1.075,"-")))</f>
        <v>780</v>
      </c>
      <c r="P961" s="56">
        <v>0</v>
      </c>
      <c r="Q961" s="56">
        <v>0</v>
      </c>
      <c r="R961" s="52"/>
      <c r="S961" s="88" t="str">
        <f>IF('1'!$H$12="-","-      ₽",IF(R961&gt;=M961*20,O961*R961,(IF(R961&gt;=M961*10,O961*R961,IF(R961&gt;=M961*2,O961*R961,N961*R961)))))</f>
        <v>-      ₽</v>
      </c>
      <c r="T961" s="89"/>
      <c r="U961" s="89" t="s">
        <v>364</v>
      </c>
    </row>
    <row r="962" spans="1:21" s="54" customFormat="1">
      <c r="A962" s="2"/>
      <c r="B962" s="79" t="s">
        <v>1883</v>
      </c>
      <c r="C962" s="80" t="s">
        <v>995</v>
      </c>
      <c r="D962" s="80" t="s">
        <v>996</v>
      </c>
      <c r="E962" s="80">
        <v>8</v>
      </c>
      <c r="F962" s="80">
        <v>11</v>
      </c>
      <c r="G962" s="80" t="s">
        <v>2367</v>
      </c>
      <c r="H962" s="81" t="s">
        <v>64</v>
      </c>
      <c r="I962" s="82"/>
      <c r="J962" s="82"/>
      <c r="K962" s="82"/>
      <c r="L962" s="55">
        <v>324</v>
      </c>
      <c r="M962" s="86">
        <v>6</v>
      </c>
      <c r="N962" s="56">
        <f>IF('1'!$H$12="-",L962*1.05,IF('1'!$H$12="в кассу предприятия",L962*1.05,IF('1'!$H$12="ИП Водакова Т.Ю.",L962*1.075*1.05,"-")))</f>
        <v>340.2</v>
      </c>
      <c r="O962" s="56">
        <f>IF('1'!$H$12="-",L962,IF('1'!$H$12="в кассу предприятия",L962,IF('1'!$H$12="ИП Водакова Т.Ю.",L962*1.075,"-")))</f>
        <v>324</v>
      </c>
      <c r="P962" s="56">
        <v>0</v>
      </c>
      <c r="Q962" s="56">
        <v>0</v>
      </c>
      <c r="R962" s="52"/>
      <c r="S962" s="88" t="str">
        <f>IF('1'!$H$12="-","-      ₽",IF(R962&gt;=M962*20,O962*R962,(IF(R962&gt;=M962*10,O962*R962,IF(R962&gt;=M962*2,O962*R962,N962*R962)))))</f>
        <v>-      ₽</v>
      </c>
      <c r="T962" s="89"/>
      <c r="U962" s="89" t="s">
        <v>364</v>
      </c>
    </row>
    <row r="963" spans="1:21" s="54" customFormat="1">
      <c r="A963" s="2"/>
      <c r="B963" s="79" t="s">
        <v>994</v>
      </c>
      <c r="C963" s="80" t="s">
        <v>995</v>
      </c>
      <c r="D963" s="80" t="s">
        <v>996</v>
      </c>
      <c r="E963" s="80">
        <v>8</v>
      </c>
      <c r="F963" s="80">
        <v>15</v>
      </c>
      <c r="G963" s="80" t="s">
        <v>997</v>
      </c>
      <c r="H963" s="81" t="s">
        <v>65</v>
      </c>
      <c r="I963" s="82"/>
      <c r="J963" s="82"/>
      <c r="K963" s="82"/>
      <c r="L963" s="55">
        <v>324</v>
      </c>
      <c r="M963" s="86">
        <v>5</v>
      </c>
      <c r="N963" s="56">
        <f>IF('1'!$H$12="-",L963*1.05,IF('1'!$H$12="в кассу предприятия",L963*1.05,IF('1'!$H$12="ИП Водакова Т.Ю.",L963*1.075*1.05,"-")))</f>
        <v>340.2</v>
      </c>
      <c r="O963" s="56">
        <f>IF('1'!$H$12="-",L963,IF('1'!$H$12="в кассу предприятия",L963,IF('1'!$H$12="ИП Водакова Т.Ю.",L963*1.075,"-")))</f>
        <v>324</v>
      </c>
      <c r="P963" s="56">
        <v>0</v>
      </c>
      <c r="Q963" s="56">
        <v>0</v>
      </c>
      <c r="R963" s="52"/>
      <c r="S963" s="88" t="str">
        <f>IF('1'!$H$12="-","-      ₽",IF(R963&gt;=M963*20,O963*R963,(IF(R963&gt;=M963*10,O963*R963,IF(R963&gt;=M963*2,O963*R963,N963*R963)))))</f>
        <v>-      ₽</v>
      </c>
      <c r="T963" s="89"/>
      <c r="U963" s="89" t="s">
        <v>364</v>
      </c>
    </row>
    <row r="964" spans="1:21" s="54" customFormat="1">
      <c r="A964" s="2"/>
      <c r="B964" s="79" t="s">
        <v>1884</v>
      </c>
      <c r="C964" s="80" t="s">
        <v>995</v>
      </c>
      <c r="D964" s="80" t="s">
        <v>996</v>
      </c>
      <c r="E964" s="80">
        <v>8</v>
      </c>
      <c r="F964" s="80">
        <v>15</v>
      </c>
      <c r="G964" s="80" t="s">
        <v>2368</v>
      </c>
      <c r="H964" s="81" t="s">
        <v>65</v>
      </c>
      <c r="I964" s="82"/>
      <c r="J964" s="82"/>
      <c r="K964" s="82"/>
      <c r="L964" s="55">
        <v>324</v>
      </c>
      <c r="M964" s="86">
        <v>5</v>
      </c>
      <c r="N964" s="56">
        <f>IF('1'!$H$12="-",L964*1.05,IF('1'!$H$12="в кассу предприятия",L964*1.05,IF('1'!$H$12="ИП Водакова Т.Ю.",L964*1.075*1.05,"-")))</f>
        <v>340.2</v>
      </c>
      <c r="O964" s="56">
        <f>IF('1'!$H$12="-",L964,IF('1'!$H$12="в кассу предприятия",L964,IF('1'!$H$12="ИП Водакова Т.Ю.",L964*1.075,"-")))</f>
        <v>324</v>
      </c>
      <c r="P964" s="56">
        <v>0</v>
      </c>
      <c r="Q964" s="56">
        <v>0</v>
      </c>
      <c r="R964" s="52"/>
      <c r="S964" s="88" t="str">
        <f>IF('1'!$H$12="-","-      ₽",IF(R964&gt;=M964*20,O964*R964,(IF(R964&gt;=M964*10,O964*R964,IF(R964&gt;=M964*2,O964*R964,N964*R964)))))</f>
        <v>-      ₽</v>
      </c>
      <c r="T964" s="89"/>
      <c r="U964" s="89" t="s">
        <v>364</v>
      </c>
    </row>
    <row r="965" spans="1:21" s="54" customFormat="1" hidden="1">
      <c r="A965" s="2"/>
      <c r="B965" s="97" t="s">
        <v>1885</v>
      </c>
      <c r="C965" s="98" t="s">
        <v>995</v>
      </c>
      <c r="D965" s="98" t="s">
        <v>996</v>
      </c>
      <c r="E965" s="80">
        <v>8</v>
      </c>
      <c r="F965" s="80">
        <v>15</v>
      </c>
      <c r="G965" s="98" t="s">
        <v>2369</v>
      </c>
      <c r="H965" s="99" t="s">
        <v>65</v>
      </c>
      <c r="I965" s="100"/>
      <c r="J965" s="100"/>
      <c r="K965" s="100"/>
      <c r="L965" s="55">
        <v>743</v>
      </c>
      <c r="M965" s="101">
        <v>5</v>
      </c>
      <c r="N965" s="102">
        <f>IF('1'!$H$12="-",L965*1.05,IF('1'!$H$12="в кассу предприятия",L965*1.05,IF('1'!$H$12="ИП Водакова Т.Ю.",L965*1.075*1.05,"-")))</f>
        <v>780.15</v>
      </c>
      <c r="O965" s="102">
        <f>IF('1'!$H$12="-",L965,IF('1'!$H$12="в кассу предприятия",L965,IF('1'!$H$12="ИП Водакова Т.Ю.",L965*1.075,"-")))</f>
        <v>743</v>
      </c>
      <c r="P965" s="102">
        <v>0</v>
      </c>
      <c r="Q965" s="102">
        <v>0</v>
      </c>
      <c r="R965" s="103"/>
      <c r="S965" s="104" t="str">
        <f>IF('1'!$H$12="-","-      ₽",IF(R965&gt;=M965*20,O965*R965,(IF(R965&gt;=M965*10,O965*R965,IF(R965&gt;=M965*2,O965*R965,N965*R965)))))</f>
        <v>-      ₽</v>
      </c>
      <c r="T965" s="89"/>
      <c r="U965" s="89" t="s">
        <v>364</v>
      </c>
    </row>
    <row r="966" spans="1:21" s="54" customFormat="1">
      <c r="A966" s="2"/>
      <c r="B966" s="79" t="s">
        <v>1886</v>
      </c>
      <c r="C966" s="80" t="s">
        <v>995</v>
      </c>
      <c r="D966" s="80" t="s">
        <v>996</v>
      </c>
      <c r="E966" s="80">
        <v>8</v>
      </c>
      <c r="F966" s="80">
        <v>11</v>
      </c>
      <c r="G966" s="80" t="s">
        <v>2370</v>
      </c>
      <c r="H966" s="81" t="s">
        <v>64</v>
      </c>
      <c r="I966" s="82"/>
      <c r="J966" s="82"/>
      <c r="K966" s="82"/>
      <c r="L966" s="55">
        <v>408</v>
      </c>
      <c r="M966" s="86">
        <v>6</v>
      </c>
      <c r="N966" s="56">
        <f>IF('1'!$H$12="-",L966,IF('1'!$H$12="в кассу предприятия",L966,IF('1'!$H$12="ИП Водакова Т.Ю.",L966*1.075,"-")))</f>
        <v>408</v>
      </c>
      <c r="O966" s="56">
        <f>IF('1'!$H$12="-",L966,IF('1'!$H$12="в кассу предприятия",L966,IF('1'!$H$12="ИП Водакова Т.Ю.",L966*1.075,"-")))</f>
        <v>408</v>
      </c>
      <c r="P966" s="56">
        <v>0</v>
      </c>
      <c r="Q966" s="56">
        <v>0</v>
      </c>
      <c r="R966" s="52"/>
      <c r="S966" s="88" t="str">
        <f>IF('1'!$H$12="-","-      ₽",IF(R966&gt;=M966*20,O966*R966,(IF(R966&gt;=M966*10,O966*R966,IF(R966&gt;=M966*2,O966*R966,N966*R966)))))</f>
        <v>-      ₽</v>
      </c>
      <c r="T966" s="89" t="s">
        <v>2399</v>
      </c>
      <c r="U966" s="89" t="s">
        <v>364</v>
      </c>
    </row>
    <row r="967" spans="1:21" s="54" customFormat="1">
      <c r="A967" s="2"/>
      <c r="B967" s="79" t="s">
        <v>1887</v>
      </c>
      <c r="C967" s="80" t="s">
        <v>995</v>
      </c>
      <c r="D967" s="80" t="s">
        <v>996</v>
      </c>
      <c r="E967" s="80">
        <v>8</v>
      </c>
      <c r="F967" s="80">
        <v>15</v>
      </c>
      <c r="G967" s="80" t="s">
        <v>2371</v>
      </c>
      <c r="H967" s="81" t="s">
        <v>65</v>
      </c>
      <c r="I967" s="82"/>
      <c r="J967" s="82"/>
      <c r="K967" s="82"/>
      <c r="L967" s="55">
        <v>324</v>
      </c>
      <c r="M967" s="86">
        <v>5</v>
      </c>
      <c r="N967" s="56">
        <f>IF('1'!$H$12="-",L967*1.05,IF('1'!$H$12="в кассу предприятия",L967*1.05,IF('1'!$H$12="ИП Водакова Т.Ю.",L967*1.075*1.05,"-")))</f>
        <v>340.2</v>
      </c>
      <c r="O967" s="56">
        <f>IF('1'!$H$12="-",L967,IF('1'!$H$12="в кассу предприятия",L967,IF('1'!$H$12="ИП Водакова Т.Ю.",L967*1.075,"-")))</f>
        <v>324</v>
      </c>
      <c r="P967" s="56">
        <v>0</v>
      </c>
      <c r="Q967" s="56">
        <v>0</v>
      </c>
      <c r="R967" s="52"/>
      <c r="S967" s="88" t="str">
        <f>IF('1'!$H$12="-","-      ₽",IF(R967&gt;=M967*20,P967*R967,(IF(R967&gt;=M967*10,P967*R967,IF(R967&gt;=M967*2,O967*R967,N967*R967)))))</f>
        <v>-      ₽</v>
      </c>
      <c r="T967" s="89"/>
      <c r="U967" s="89" t="s">
        <v>364</v>
      </c>
    </row>
    <row r="968" spans="1:21" s="54" customFormat="1" hidden="1">
      <c r="A968" s="2"/>
      <c r="B968" s="97" t="s">
        <v>1888</v>
      </c>
      <c r="C968" s="98" t="s">
        <v>995</v>
      </c>
      <c r="D968" s="98" t="s">
        <v>996</v>
      </c>
      <c r="E968" s="80">
        <v>8</v>
      </c>
      <c r="F968" s="80">
        <v>15</v>
      </c>
      <c r="G968" s="98" t="s">
        <v>2372</v>
      </c>
      <c r="H968" s="99" t="s">
        <v>65</v>
      </c>
      <c r="I968" s="100"/>
      <c r="J968" s="100"/>
      <c r="K968" s="100"/>
      <c r="L968" s="55">
        <v>359</v>
      </c>
      <c r="M968" s="101">
        <v>5</v>
      </c>
      <c r="N968" s="102">
        <f>IF('1'!$H$12="-",L968,IF('1'!$H$12="в кассу предприятия",L968,IF('1'!$H$12="ИП Водакова Т.Ю.",L968*1.075,"-")))</f>
        <v>359</v>
      </c>
      <c r="O968" s="102">
        <f>IF('1'!$H$12="-",L968,IF('1'!$H$12="в кассу предприятия",L968,IF('1'!$H$12="ИП Водакова Т.Ю.",L968*1.075,"-")))</f>
        <v>359</v>
      </c>
      <c r="P968" s="102">
        <v>0</v>
      </c>
      <c r="Q968" s="102">
        <v>0</v>
      </c>
      <c r="R968" s="103"/>
      <c r="S968" s="104" t="str">
        <f>IF('1'!$H$12="-","-      ₽",IF(R968&gt;=M968*20,O968*R968,(IF(R968&gt;=M968*10,O968*R968,IF(R968&gt;=M968*2,O968*R968,N968*R968)))))</f>
        <v>-      ₽</v>
      </c>
      <c r="T968" s="89" t="s">
        <v>43</v>
      </c>
      <c r="U968" s="89" t="s">
        <v>364</v>
      </c>
    </row>
    <row r="969" spans="1:21" s="54" customFormat="1">
      <c r="A969" s="2"/>
      <c r="B969" s="79" t="s">
        <v>1889</v>
      </c>
      <c r="C969" s="80" t="s">
        <v>995</v>
      </c>
      <c r="D969" s="80" t="s">
        <v>996</v>
      </c>
      <c r="E969" s="80">
        <v>8</v>
      </c>
      <c r="F969" s="80">
        <v>15</v>
      </c>
      <c r="G969" s="80" t="s">
        <v>2373</v>
      </c>
      <c r="H969" s="81" t="s">
        <v>65</v>
      </c>
      <c r="I969" s="82"/>
      <c r="J969" s="82"/>
      <c r="K969" s="82"/>
      <c r="L969" s="55">
        <v>324</v>
      </c>
      <c r="M969" s="86">
        <v>5</v>
      </c>
      <c r="N969" s="56">
        <f>IF('1'!$H$12="-",L969*1.05,IF('1'!$H$12="в кассу предприятия",L969*1.05,IF('1'!$H$12="ИП Водакова Т.Ю.",L969*1.075*1.05,"-")))</f>
        <v>340.2</v>
      </c>
      <c r="O969" s="56">
        <f>IF('1'!$H$12="-",L969,IF('1'!$H$12="в кассу предприятия",L969,IF('1'!$H$12="ИП Водакова Т.Ю.",L969*1.075,"-")))</f>
        <v>324</v>
      </c>
      <c r="P969" s="56">
        <v>0</v>
      </c>
      <c r="Q969" s="56">
        <v>0</v>
      </c>
      <c r="R969" s="52"/>
      <c r="S969" s="88" t="str">
        <f>IF('1'!$H$12="-","-      ₽",IF(R969&gt;=M969*20,O969*R969,(IF(R969&gt;=M969*10,O969*R969,IF(R969&gt;=M969*2,O969*R969,N969*R969)))))</f>
        <v>-      ₽</v>
      </c>
      <c r="T969" s="89"/>
      <c r="U969" s="89" t="s">
        <v>364</v>
      </c>
    </row>
    <row r="970" spans="1:21" s="54" customFormat="1">
      <c r="A970" s="2"/>
      <c r="B970" s="79" t="s">
        <v>1890</v>
      </c>
      <c r="C970" s="80" t="s">
        <v>995</v>
      </c>
      <c r="D970" s="80" t="s">
        <v>996</v>
      </c>
      <c r="E970" s="80">
        <v>8</v>
      </c>
      <c r="F970" s="80">
        <v>15</v>
      </c>
      <c r="G970" s="80" t="s">
        <v>2374</v>
      </c>
      <c r="H970" s="81" t="s">
        <v>65</v>
      </c>
      <c r="I970" s="82"/>
      <c r="J970" s="82"/>
      <c r="K970" s="82"/>
      <c r="L970" s="55">
        <v>349</v>
      </c>
      <c r="M970" s="86">
        <v>5</v>
      </c>
      <c r="N970" s="56">
        <f>IF('1'!$H$12="-",L970,IF('1'!$H$12="в кассу предприятия",L970,IF('1'!$H$12="ИП Водакова Т.Ю.",L970*1.075,"-")))</f>
        <v>349</v>
      </c>
      <c r="O970" s="56">
        <f>IF('1'!$H$12="-",L970,IF('1'!$H$12="в кассу предприятия",L970,IF('1'!$H$12="ИП Водакова Т.Ю.",L970*1.075,"-")))</f>
        <v>349</v>
      </c>
      <c r="P970" s="56">
        <v>0</v>
      </c>
      <c r="Q970" s="56">
        <v>0</v>
      </c>
      <c r="R970" s="52"/>
      <c r="S970" s="88" t="str">
        <f>IF('1'!$H$12="-","-      ₽",IF(R970&gt;=M970*20,O970*R970,(IF(R970&gt;=M970*10,O970*R970,IF(R970&gt;=M970*2,O970*R970,N970*R970)))))</f>
        <v>-      ₽</v>
      </c>
      <c r="T970" s="89" t="s">
        <v>2399</v>
      </c>
      <c r="U970" s="89" t="s">
        <v>364</v>
      </c>
    </row>
    <row r="971" spans="1:21" s="54" customFormat="1">
      <c r="A971" s="2"/>
      <c r="B971" s="79" t="s">
        <v>1891</v>
      </c>
      <c r="C971" s="80" t="s">
        <v>995</v>
      </c>
      <c r="D971" s="80" t="s">
        <v>996</v>
      </c>
      <c r="E971" s="80">
        <v>8</v>
      </c>
      <c r="F971" s="80">
        <v>11</v>
      </c>
      <c r="G971" s="80" t="s">
        <v>2375</v>
      </c>
      <c r="H971" s="81" t="s">
        <v>64</v>
      </c>
      <c r="I971" s="82"/>
      <c r="J971" s="82"/>
      <c r="K971" s="82"/>
      <c r="L971" s="55">
        <v>425</v>
      </c>
      <c r="M971" s="86">
        <v>6</v>
      </c>
      <c r="N971" s="56">
        <f>IF('1'!$H$12="-",L971,IF('1'!$H$12="в кассу предприятия",L971,IF('1'!$H$12="ИП Водакова Т.Ю.",L971*1.075,"-")))</f>
        <v>425</v>
      </c>
      <c r="O971" s="56">
        <f>IF('1'!$H$12="-",L971,IF('1'!$H$12="в кассу предприятия",L971,IF('1'!$H$12="ИП Водакова Т.Ю.",L971*1.075,"-")))</f>
        <v>425</v>
      </c>
      <c r="P971" s="56">
        <v>0</v>
      </c>
      <c r="Q971" s="56">
        <v>0</v>
      </c>
      <c r="R971" s="52"/>
      <c r="S971" s="88" t="str">
        <f>IF('1'!$H$12="-","-      ₽",IF(R971&gt;=M971*20,O971*R971,(IF(R971&gt;=M971*10,O971*R971,IF(R971&gt;=M971*2,O971*R971,N971*R971)))))</f>
        <v>-      ₽</v>
      </c>
      <c r="T971" s="89" t="s">
        <v>43</v>
      </c>
      <c r="U971" s="89" t="s">
        <v>364</v>
      </c>
    </row>
    <row r="972" spans="1:21" s="54" customFormat="1" hidden="1">
      <c r="A972" s="2"/>
      <c r="B972" s="97" t="s">
        <v>1892</v>
      </c>
      <c r="C972" s="98" t="s">
        <v>995</v>
      </c>
      <c r="D972" s="98" t="s">
        <v>996</v>
      </c>
      <c r="E972" s="80">
        <v>8</v>
      </c>
      <c r="F972" s="80">
        <v>15</v>
      </c>
      <c r="G972" s="98" t="s">
        <v>2376</v>
      </c>
      <c r="H972" s="99" t="s">
        <v>65</v>
      </c>
      <c r="I972" s="100"/>
      <c r="J972" s="100"/>
      <c r="K972" s="100"/>
      <c r="L972" s="55">
        <v>408</v>
      </c>
      <c r="M972" s="101">
        <v>5</v>
      </c>
      <c r="N972" s="102">
        <f>IF('1'!$H$12="-",L972,IF('1'!$H$12="в кассу предприятия",L972,IF('1'!$H$12="ИП Водакова Т.Ю.",L972*1.075,"-")))</f>
        <v>408</v>
      </c>
      <c r="O972" s="102">
        <f>IF('1'!$H$12="-",L972,IF('1'!$H$12="в кассу предприятия",L972,IF('1'!$H$12="ИП Водакова Т.Ю.",L972*1.075,"-")))</f>
        <v>408</v>
      </c>
      <c r="P972" s="102">
        <v>0</v>
      </c>
      <c r="Q972" s="102">
        <v>0</v>
      </c>
      <c r="R972" s="103"/>
      <c r="S972" s="104" t="str">
        <f>IF('1'!$H$12="-","-      ₽",IF(R972&gt;=M972*20,O972*R972,(IF(R972&gt;=M972*10,O972*R972,IF(R972&gt;=M972*2,O972*R972,N972*R972)))))</f>
        <v>-      ₽</v>
      </c>
      <c r="T972" s="89" t="s">
        <v>2399</v>
      </c>
      <c r="U972" s="89" t="s">
        <v>364</v>
      </c>
    </row>
    <row r="973" spans="1:21" s="54" customFormat="1">
      <c r="A973" s="2"/>
      <c r="B973" s="79" t="s">
        <v>998</v>
      </c>
      <c r="C973" s="80" t="s">
        <v>995</v>
      </c>
      <c r="D973" s="80" t="s">
        <v>996</v>
      </c>
      <c r="E973" s="80">
        <v>8</v>
      </c>
      <c r="F973" s="80">
        <v>15</v>
      </c>
      <c r="G973" s="80" t="s">
        <v>999</v>
      </c>
      <c r="H973" s="81" t="s">
        <v>65</v>
      </c>
      <c r="I973" s="82"/>
      <c r="J973" s="82"/>
      <c r="K973" s="82"/>
      <c r="L973" s="55">
        <v>324</v>
      </c>
      <c r="M973" s="86">
        <v>5</v>
      </c>
      <c r="N973" s="56">
        <f>IF('1'!$H$12="-",L973*1.05,IF('1'!$H$12="в кассу предприятия",L973*1.05,IF('1'!$H$12="ИП Водакова Т.Ю.",L973*1.075*1.05,"-")))</f>
        <v>340.2</v>
      </c>
      <c r="O973" s="56">
        <f>IF('1'!$H$12="-",L973,IF('1'!$H$12="в кассу предприятия",L973,IF('1'!$H$12="ИП Водакова Т.Ю.",L973*1.075,"-")))</f>
        <v>324</v>
      </c>
      <c r="P973" s="56">
        <v>0</v>
      </c>
      <c r="Q973" s="56">
        <v>0</v>
      </c>
      <c r="R973" s="52"/>
      <c r="S973" s="88" t="str">
        <f>IF('1'!$H$12="-","-      ₽",IF(R973&gt;=M973*20,O973*R973,(IF(R973&gt;=M973*10,O973*R973,IF(R973&gt;=M973*2,O973*R973,N973*R973)))))</f>
        <v>-      ₽</v>
      </c>
      <c r="T973" s="89"/>
      <c r="U973" s="89" t="s">
        <v>364</v>
      </c>
    </row>
    <row r="974" spans="1:21" s="54" customFormat="1">
      <c r="A974" s="2"/>
      <c r="B974" s="79" t="s">
        <v>1893</v>
      </c>
      <c r="C974" s="80" t="s">
        <v>995</v>
      </c>
      <c r="D974" s="80" t="s">
        <v>996</v>
      </c>
      <c r="E974" s="80">
        <v>8</v>
      </c>
      <c r="F974" s="80">
        <v>15</v>
      </c>
      <c r="G974" s="80" t="s">
        <v>2377</v>
      </c>
      <c r="H974" s="81" t="s">
        <v>65</v>
      </c>
      <c r="I974" s="82"/>
      <c r="J974" s="82"/>
      <c r="K974" s="82"/>
      <c r="L974" s="55">
        <v>324</v>
      </c>
      <c r="M974" s="86">
        <v>5</v>
      </c>
      <c r="N974" s="56">
        <f>IF('1'!$H$12="-",L974*1.05,IF('1'!$H$12="в кассу предприятия",L974*1.05,IF('1'!$H$12="ИП Водакова Т.Ю.",L974*1.075*1.05,"-")))</f>
        <v>340.2</v>
      </c>
      <c r="O974" s="56">
        <f>IF('1'!$H$12="-",L974,IF('1'!$H$12="в кассу предприятия",L974,IF('1'!$H$12="ИП Водакова Т.Ю.",L974*1.075,"-")))</f>
        <v>324</v>
      </c>
      <c r="P974" s="56">
        <v>0</v>
      </c>
      <c r="Q974" s="56">
        <v>0</v>
      </c>
      <c r="R974" s="52"/>
      <c r="S974" s="88" t="str">
        <f>IF('1'!$H$12="-","-      ₽",IF(R974&gt;=M974*20,O974*R974,(IF(R974&gt;=M974*10,O974*R974,IF(R974&gt;=M974*2,O974*R974,N974*R974)))))</f>
        <v>-      ₽</v>
      </c>
      <c r="T974" s="89"/>
      <c r="U974" s="89" t="s">
        <v>364</v>
      </c>
    </row>
    <row r="975" spans="1:21" s="54" customFormat="1">
      <c r="A975" s="2"/>
      <c r="B975" s="79" t="s">
        <v>1894</v>
      </c>
      <c r="C975" s="80" t="s">
        <v>995</v>
      </c>
      <c r="D975" s="80" t="s">
        <v>996</v>
      </c>
      <c r="E975" s="80">
        <v>8</v>
      </c>
      <c r="F975" s="80">
        <v>15</v>
      </c>
      <c r="G975" s="80" t="s">
        <v>2378</v>
      </c>
      <c r="H975" s="81" t="s">
        <v>65</v>
      </c>
      <c r="I975" s="82"/>
      <c r="J975" s="82"/>
      <c r="K975" s="82"/>
      <c r="L975" s="55">
        <v>324</v>
      </c>
      <c r="M975" s="86">
        <v>5</v>
      </c>
      <c r="N975" s="56">
        <f>IF('1'!$H$12="-",L975*1.05,IF('1'!$H$12="в кассу предприятия",L975*1.05,IF('1'!$H$12="ИП Водакова Т.Ю.",L975*1.075*1.05,"-")))</f>
        <v>340.2</v>
      </c>
      <c r="O975" s="56">
        <f>IF('1'!$H$12="-",L975,IF('1'!$H$12="в кассу предприятия",L975,IF('1'!$H$12="ИП Водакова Т.Ю.",L975*1.075,"-")))</f>
        <v>324</v>
      </c>
      <c r="P975" s="56">
        <v>0</v>
      </c>
      <c r="Q975" s="56">
        <v>0</v>
      </c>
      <c r="R975" s="52"/>
      <c r="S975" s="88" t="str">
        <f>IF('1'!$H$12="-","-      ₽",IF(R975&gt;=M975*20,O975*R975,(IF(R975&gt;=M975*10,O975*R975,IF(R975&gt;=M975*2,O975*R975,N975*R975)))))</f>
        <v>-      ₽</v>
      </c>
      <c r="T975" s="89"/>
      <c r="U975" s="89" t="s">
        <v>364</v>
      </c>
    </row>
    <row r="976" spans="1:21" s="54" customFormat="1" hidden="1">
      <c r="A976" s="2"/>
      <c r="B976" s="97" t="s">
        <v>1276</v>
      </c>
      <c r="C976" s="98" t="s">
        <v>995</v>
      </c>
      <c r="D976" s="98" t="s">
        <v>996</v>
      </c>
      <c r="E976" s="80">
        <v>8</v>
      </c>
      <c r="F976" s="80">
        <v>15</v>
      </c>
      <c r="G976" s="98" t="s">
        <v>1515</v>
      </c>
      <c r="H976" s="99" t="s">
        <v>65</v>
      </c>
      <c r="I976" s="100"/>
      <c r="J976" s="100"/>
      <c r="K976" s="100"/>
      <c r="L976" s="55">
        <v>324</v>
      </c>
      <c r="M976" s="101">
        <v>5</v>
      </c>
      <c r="N976" s="102">
        <f>IF('1'!$H$12="-",L976*1.05,IF('1'!$H$12="в кассу предприятия",L976*1.05,IF('1'!$H$12="ИП Водакова Т.Ю.",L976*1.075*1.05,"-")))</f>
        <v>340.2</v>
      </c>
      <c r="O976" s="102">
        <f>IF('1'!$H$12="-",L976,IF('1'!$H$12="в кассу предприятия",L976,IF('1'!$H$12="ИП Водакова Т.Ю.",L976*1.075,"-")))</f>
        <v>324</v>
      </c>
      <c r="P976" s="102">
        <v>0</v>
      </c>
      <c r="Q976" s="102">
        <v>0</v>
      </c>
      <c r="R976" s="103"/>
      <c r="S976" s="104" t="str">
        <f>IF('1'!$H$12="-","-      ₽",IF(R976&gt;=M976*20,O976*R976,(IF(R976&gt;=M976*10,O976*R976,IF(R976&gt;=M976*2,O976*R976,N976*R976)))))</f>
        <v>-      ₽</v>
      </c>
      <c r="T976" s="89"/>
      <c r="U976" s="89" t="s">
        <v>364</v>
      </c>
    </row>
    <row r="977" spans="1:21" s="54" customFormat="1">
      <c r="A977" s="2"/>
      <c r="B977" s="79" t="s">
        <v>1277</v>
      </c>
      <c r="C977" s="80" t="s">
        <v>995</v>
      </c>
      <c r="D977" s="80" t="s">
        <v>996</v>
      </c>
      <c r="E977" s="80">
        <v>8</v>
      </c>
      <c r="F977" s="80">
        <v>15</v>
      </c>
      <c r="G977" s="80" t="s">
        <v>1516</v>
      </c>
      <c r="H977" s="81" t="s">
        <v>65</v>
      </c>
      <c r="I977" s="82"/>
      <c r="J977" s="82"/>
      <c r="K977" s="82"/>
      <c r="L977" s="55">
        <v>324</v>
      </c>
      <c r="M977" s="86">
        <v>5</v>
      </c>
      <c r="N977" s="56">
        <f>IF('1'!$H$12="-",L977*1.05,IF('1'!$H$12="в кассу предприятия",L977*1.05,IF('1'!$H$12="ИП Водакова Т.Ю.",L977*1.075*1.05,"-")))</f>
        <v>340.2</v>
      </c>
      <c r="O977" s="56">
        <f>IF('1'!$H$12="-",L977,IF('1'!$H$12="в кассу предприятия",L977,IF('1'!$H$12="ИП Водакова Т.Ю.",L977*1.075,"-")))</f>
        <v>324</v>
      </c>
      <c r="P977" s="56">
        <v>0</v>
      </c>
      <c r="Q977" s="56">
        <v>0</v>
      </c>
      <c r="R977" s="52"/>
      <c r="S977" s="88" t="str">
        <f>IF('1'!$H$12="-","-      ₽",IF(R977&gt;=M977*20,P977*R977,(IF(R977&gt;=M977*10,P977*R977,IF(R977&gt;=M977*2,O977*R977,N977*R977)))))</f>
        <v>-      ₽</v>
      </c>
      <c r="T977" s="89"/>
      <c r="U977" s="89" t="s">
        <v>364</v>
      </c>
    </row>
    <row r="978" spans="1:21" s="54" customFormat="1">
      <c r="A978" s="2"/>
      <c r="B978" s="79" t="s">
        <v>1278</v>
      </c>
      <c r="C978" s="80" t="s">
        <v>995</v>
      </c>
      <c r="D978" s="80" t="s">
        <v>996</v>
      </c>
      <c r="E978" s="80">
        <v>8</v>
      </c>
      <c r="F978" s="80">
        <v>15</v>
      </c>
      <c r="G978" s="80" t="s">
        <v>1517</v>
      </c>
      <c r="H978" s="81" t="s">
        <v>65</v>
      </c>
      <c r="I978" s="82"/>
      <c r="J978" s="82"/>
      <c r="K978" s="82"/>
      <c r="L978" s="55">
        <v>324</v>
      </c>
      <c r="M978" s="86">
        <v>5</v>
      </c>
      <c r="N978" s="56">
        <f>IF('1'!$H$12="-",L978*1.05,IF('1'!$H$12="в кассу предприятия",L978*1.05,IF('1'!$H$12="ИП Водакова Т.Ю.",L978*1.075*1.05,"-")))</f>
        <v>340.2</v>
      </c>
      <c r="O978" s="56">
        <f>IF('1'!$H$12="-",L978,IF('1'!$H$12="в кассу предприятия",L978,IF('1'!$H$12="ИП Водакова Т.Ю.",L978*1.075,"-")))</f>
        <v>324</v>
      </c>
      <c r="P978" s="56">
        <v>0</v>
      </c>
      <c r="Q978" s="56">
        <v>0</v>
      </c>
      <c r="R978" s="52"/>
      <c r="S978" s="88" t="str">
        <f>IF('1'!$H$12="-","-      ₽",IF(R978&gt;=M978*20,O978*R978,(IF(R978&gt;=M978*10,O978*R978,IF(R978&gt;=M978*2,O978*R978,N978*R978)))))</f>
        <v>-      ₽</v>
      </c>
      <c r="T978" s="89"/>
      <c r="U978" s="89" t="s">
        <v>364</v>
      </c>
    </row>
    <row r="979" spans="1:21" s="54" customFormat="1" hidden="1">
      <c r="A979" s="2"/>
      <c r="B979" s="97" t="s">
        <v>1895</v>
      </c>
      <c r="C979" s="98" t="s">
        <v>995</v>
      </c>
      <c r="D979" s="98" t="s">
        <v>996</v>
      </c>
      <c r="E979" s="80">
        <v>8</v>
      </c>
      <c r="F979" s="80">
        <v>15</v>
      </c>
      <c r="G979" s="98" t="s">
        <v>2379</v>
      </c>
      <c r="H979" s="99" t="s">
        <v>65</v>
      </c>
      <c r="I979" s="100"/>
      <c r="J979" s="100"/>
      <c r="K979" s="100"/>
      <c r="L979" s="55">
        <v>324</v>
      </c>
      <c r="M979" s="101">
        <v>5</v>
      </c>
      <c r="N979" s="102">
        <f>IF('1'!$H$12="-",L979*1.05,IF('1'!$H$12="в кассу предприятия",L979*1.05,IF('1'!$H$12="ИП Водакова Т.Ю.",L979*1.075*1.05,"-")))</f>
        <v>340.2</v>
      </c>
      <c r="O979" s="102">
        <f>IF('1'!$H$12="-",L979,IF('1'!$H$12="в кассу предприятия",L979,IF('1'!$H$12="ИП Водакова Т.Ю.",L979*1.075,"-")))</f>
        <v>324</v>
      </c>
      <c r="P979" s="102">
        <v>0</v>
      </c>
      <c r="Q979" s="102">
        <v>0</v>
      </c>
      <c r="R979" s="103"/>
      <c r="S979" s="104" t="str">
        <f>IF('1'!$H$12="-","-      ₽",IF(R979&gt;=M979*20,O979*R979,(IF(R979&gt;=M979*10,O979*R979,IF(R979&gt;=M979*2,O979*R979,N979*R979)))))</f>
        <v>-      ₽</v>
      </c>
      <c r="T979" s="89"/>
      <c r="U979" s="89" t="s">
        <v>364</v>
      </c>
    </row>
    <row r="980" spans="1:21" s="54" customFormat="1">
      <c r="A980" s="2"/>
      <c r="B980" s="79" t="s">
        <v>1896</v>
      </c>
      <c r="C980" s="80" t="s">
        <v>995</v>
      </c>
      <c r="D980" s="80" t="s">
        <v>996</v>
      </c>
      <c r="E980" s="80">
        <v>8</v>
      </c>
      <c r="F980" s="80">
        <v>15</v>
      </c>
      <c r="G980" s="80" t="s">
        <v>2380</v>
      </c>
      <c r="H980" s="81" t="s">
        <v>65</v>
      </c>
      <c r="I980" s="82"/>
      <c r="J980" s="82"/>
      <c r="K980" s="82"/>
      <c r="L980" s="55">
        <v>425</v>
      </c>
      <c r="M980" s="86">
        <v>5</v>
      </c>
      <c r="N980" s="56">
        <f>IF('1'!$H$12="-",L980,IF('1'!$H$12="в кассу предприятия",L980,IF('1'!$H$12="ИП Водакова Т.Ю.",L980*1.075,"-")))</f>
        <v>425</v>
      </c>
      <c r="O980" s="56">
        <f>IF('1'!$H$12="-",L980,IF('1'!$H$12="в кассу предприятия",L980,IF('1'!$H$12="ИП Водакова Т.Ю.",L980*1.075,"-")))</f>
        <v>425</v>
      </c>
      <c r="P980" s="56">
        <v>0</v>
      </c>
      <c r="Q980" s="56">
        <v>0</v>
      </c>
      <c r="R980" s="52"/>
      <c r="S980" s="88" t="str">
        <f>IF('1'!$H$12="-","-      ₽",IF(R980&gt;=M980*20,O980*R980,(IF(R980&gt;=M980*10,O980*R980,IF(R980&gt;=M980*2,O980*R980,N980*R980)))))</f>
        <v>-      ₽</v>
      </c>
      <c r="T980" s="89" t="s">
        <v>43</v>
      </c>
      <c r="U980" s="89" t="s">
        <v>364</v>
      </c>
    </row>
    <row r="981" spans="1:21" s="54" customFormat="1" hidden="1">
      <c r="A981" s="2"/>
      <c r="B981" s="97" t="s">
        <v>1897</v>
      </c>
      <c r="C981" s="98" t="s">
        <v>995</v>
      </c>
      <c r="D981" s="98" t="s">
        <v>996</v>
      </c>
      <c r="E981" s="80">
        <v>8</v>
      </c>
      <c r="F981" s="80">
        <v>15</v>
      </c>
      <c r="G981" s="98" t="s">
        <v>2381</v>
      </c>
      <c r="H981" s="99" t="s">
        <v>65</v>
      </c>
      <c r="I981" s="100"/>
      <c r="J981" s="100"/>
      <c r="K981" s="100"/>
      <c r="L981" s="55">
        <v>324</v>
      </c>
      <c r="M981" s="101">
        <v>5</v>
      </c>
      <c r="N981" s="102">
        <f>IF('1'!$H$12="-",L981*1.05,IF('1'!$H$12="в кассу предприятия",L981*1.05,IF('1'!$H$12="ИП Водакова Т.Ю.",L981*1.075*1.05,"-")))</f>
        <v>340.2</v>
      </c>
      <c r="O981" s="102">
        <f>IF('1'!$H$12="-",L981,IF('1'!$H$12="в кассу предприятия",L981,IF('1'!$H$12="ИП Водакова Т.Ю.",L981*1.075,"-")))</f>
        <v>324</v>
      </c>
      <c r="P981" s="102">
        <v>0</v>
      </c>
      <c r="Q981" s="102">
        <v>0</v>
      </c>
      <c r="R981" s="103"/>
      <c r="S981" s="104" t="str">
        <f>IF('1'!$H$12="-","-      ₽",IF(R981&gt;=M981*20,O981*R981,(IF(R981&gt;=M981*10,O981*R981,IF(R981&gt;=M981*2,O981*R981,N981*R981)))))</f>
        <v>-      ₽</v>
      </c>
      <c r="T981" s="89"/>
      <c r="U981" s="89" t="s">
        <v>364</v>
      </c>
    </row>
    <row r="982" spans="1:21" s="54" customFormat="1" hidden="1">
      <c r="A982" s="2"/>
      <c r="B982" s="97" t="s">
        <v>1898</v>
      </c>
      <c r="C982" s="98" t="s">
        <v>995</v>
      </c>
      <c r="D982" s="98" t="s">
        <v>996</v>
      </c>
      <c r="E982" s="80">
        <v>8</v>
      </c>
      <c r="F982" s="80">
        <v>15</v>
      </c>
      <c r="G982" s="98" t="s">
        <v>2382</v>
      </c>
      <c r="H982" s="99" t="s">
        <v>65</v>
      </c>
      <c r="I982" s="100"/>
      <c r="J982" s="100"/>
      <c r="K982" s="100"/>
      <c r="L982" s="55">
        <v>324</v>
      </c>
      <c r="M982" s="101">
        <v>5</v>
      </c>
      <c r="N982" s="102">
        <f>IF('1'!$H$12="-",L982*1.05,IF('1'!$H$12="в кассу предприятия",L982*1.05,IF('1'!$H$12="ИП Водакова Т.Ю.",L982*1.075*1.05,"-")))</f>
        <v>340.2</v>
      </c>
      <c r="O982" s="102">
        <f>IF('1'!$H$12="-",L982,IF('1'!$H$12="в кассу предприятия",L982,IF('1'!$H$12="ИП Водакова Т.Ю.",L982*1.075,"-")))</f>
        <v>324</v>
      </c>
      <c r="P982" s="102">
        <v>0</v>
      </c>
      <c r="Q982" s="102">
        <v>0</v>
      </c>
      <c r="R982" s="103"/>
      <c r="S982" s="104" t="str">
        <f>IF('1'!$H$12="-","-      ₽",IF(R982&gt;=M982*20,O982*R982,(IF(R982&gt;=M982*10,O982*R982,IF(R982&gt;=M982*2,O982*R982,N982*R982)))))</f>
        <v>-      ₽</v>
      </c>
      <c r="T982" s="89"/>
      <c r="U982" s="89" t="s">
        <v>364</v>
      </c>
    </row>
    <row r="983" spans="1:21" s="54" customFormat="1">
      <c r="A983" s="2"/>
      <c r="B983" s="79" t="s">
        <v>1899</v>
      </c>
      <c r="C983" s="80" t="s">
        <v>995</v>
      </c>
      <c r="D983" s="80" t="s">
        <v>996</v>
      </c>
      <c r="E983" s="80">
        <v>8</v>
      </c>
      <c r="F983" s="80">
        <v>15</v>
      </c>
      <c r="G983" s="80" t="s">
        <v>2383</v>
      </c>
      <c r="H983" s="81" t="s">
        <v>65</v>
      </c>
      <c r="I983" s="82"/>
      <c r="J983" s="82"/>
      <c r="K983" s="82"/>
      <c r="L983" s="55">
        <v>324</v>
      </c>
      <c r="M983" s="86">
        <v>5</v>
      </c>
      <c r="N983" s="56">
        <f>IF('1'!$H$12="-",L983*1.05,IF('1'!$H$12="в кассу предприятия",L983*1.05,IF('1'!$H$12="ИП Водакова Т.Ю.",L983*1.075*1.05,"-")))</f>
        <v>340.2</v>
      </c>
      <c r="O983" s="56">
        <f>IF('1'!$H$12="-",L983,IF('1'!$H$12="в кассу предприятия",L983,IF('1'!$H$12="ИП Водакова Т.Ю.",L983*1.075,"-")))</f>
        <v>324</v>
      </c>
      <c r="P983" s="56">
        <v>0</v>
      </c>
      <c r="Q983" s="56">
        <v>0</v>
      </c>
      <c r="R983" s="52"/>
      <c r="S983" s="88" t="str">
        <f>IF('1'!$H$12="-","-      ₽",IF(R983&gt;=M983*20,O983*R983,(IF(R983&gt;=M983*10,O983*R983,IF(R983&gt;=M983*2,O983*R983,N983*R983)))))</f>
        <v>-      ₽</v>
      </c>
      <c r="T983" s="89"/>
      <c r="U983" s="89" t="s">
        <v>364</v>
      </c>
    </row>
    <row r="984" spans="1:21" s="54" customFormat="1">
      <c r="A984" s="2"/>
      <c r="B984" s="79" t="s">
        <v>1000</v>
      </c>
      <c r="C984" s="80" t="s">
        <v>995</v>
      </c>
      <c r="D984" s="80" t="s">
        <v>996</v>
      </c>
      <c r="E984" s="80">
        <v>8</v>
      </c>
      <c r="F984" s="80">
        <v>15</v>
      </c>
      <c r="G984" s="80" t="s">
        <v>1001</v>
      </c>
      <c r="H984" s="81" t="s">
        <v>65</v>
      </c>
      <c r="I984" s="82"/>
      <c r="J984" s="82"/>
      <c r="K984" s="82"/>
      <c r="L984" s="55">
        <v>324</v>
      </c>
      <c r="M984" s="86">
        <v>5</v>
      </c>
      <c r="N984" s="56">
        <f>IF('1'!$H$12="-",L984*1.05,IF('1'!$H$12="в кассу предприятия",L984*1.05,IF('1'!$H$12="ИП Водакова Т.Ю.",L984*1.075*1.05,"-")))</f>
        <v>340.2</v>
      </c>
      <c r="O984" s="56">
        <f>IF('1'!$H$12="-",L984,IF('1'!$H$12="в кассу предприятия",L984,IF('1'!$H$12="ИП Водакова Т.Ю.",L984*1.075,"-")))</f>
        <v>324</v>
      </c>
      <c r="P984" s="56">
        <v>0</v>
      </c>
      <c r="Q984" s="56">
        <v>0</v>
      </c>
      <c r="R984" s="52"/>
      <c r="S984" s="88" t="str">
        <f>IF('1'!$H$12="-","-      ₽",IF(R984&gt;=M984*20,O984*R984,(IF(R984&gt;=M984*10,O984*R984,IF(R984&gt;=M984*2,O984*R984,N984*R984)))))</f>
        <v>-      ₽</v>
      </c>
      <c r="T984" s="89"/>
      <c r="U984" s="89" t="s">
        <v>364</v>
      </c>
    </row>
    <row r="985" spans="1:21" s="54" customFormat="1">
      <c r="A985" s="2"/>
      <c r="B985" s="79" t="s">
        <v>1002</v>
      </c>
      <c r="C985" s="80" t="s">
        <v>995</v>
      </c>
      <c r="D985" s="80" t="s">
        <v>996</v>
      </c>
      <c r="E985" s="80">
        <v>8</v>
      </c>
      <c r="F985" s="80">
        <v>15</v>
      </c>
      <c r="G985" s="80" t="s">
        <v>1003</v>
      </c>
      <c r="H985" s="81" t="s">
        <v>65</v>
      </c>
      <c r="I985" s="82"/>
      <c r="J985" s="82"/>
      <c r="K985" s="82"/>
      <c r="L985" s="55">
        <v>349</v>
      </c>
      <c r="M985" s="86">
        <v>5</v>
      </c>
      <c r="N985" s="56">
        <f>IF('1'!$H$12="-",L985,IF('1'!$H$12="в кассу предприятия",L985,IF('1'!$H$12="ИП Водакова Т.Ю.",L985*1.075,"-")))</f>
        <v>349</v>
      </c>
      <c r="O985" s="56">
        <f>IF('1'!$H$12="-",L985,IF('1'!$H$12="в кассу предприятия",L985,IF('1'!$H$12="ИП Водакова Т.Ю.",L985*1.075,"-")))</f>
        <v>349</v>
      </c>
      <c r="P985" s="56">
        <v>0</v>
      </c>
      <c r="Q985" s="56">
        <v>0</v>
      </c>
      <c r="R985" s="52"/>
      <c r="S985" s="88" t="str">
        <f>IF('1'!$H$12="-","-      ₽",IF(R985&gt;=M985*20,O985*R985,(IF(R985&gt;=M985*10,O985*R985,IF(R985&gt;=M985*2,O985*R985,N985*R985)))))</f>
        <v>-      ₽</v>
      </c>
      <c r="T985" s="89" t="s">
        <v>2399</v>
      </c>
      <c r="U985" s="89" t="s">
        <v>364</v>
      </c>
    </row>
    <row r="986" spans="1:21" s="54" customFormat="1" hidden="1">
      <c r="A986" s="2"/>
      <c r="B986" s="97" t="s">
        <v>1900</v>
      </c>
      <c r="C986" s="98" t="s">
        <v>995</v>
      </c>
      <c r="D986" s="98" t="s">
        <v>996</v>
      </c>
      <c r="E986" s="80">
        <v>8</v>
      </c>
      <c r="F986" s="80">
        <v>11</v>
      </c>
      <c r="G986" s="98" t="s">
        <v>1518</v>
      </c>
      <c r="H986" s="99" t="s">
        <v>64</v>
      </c>
      <c r="I986" s="100"/>
      <c r="J986" s="100"/>
      <c r="K986" s="100"/>
      <c r="L986" s="55">
        <v>324</v>
      </c>
      <c r="M986" s="101">
        <v>6</v>
      </c>
      <c r="N986" s="102">
        <f>IF('1'!$H$12="-",L986*1.05,IF('1'!$H$12="в кассу предприятия",L986*1.05,IF('1'!$H$12="ИП Водакова Т.Ю.",L986*1.075*1.05,"-")))</f>
        <v>340.2</v>
      </c>
      <c r="O986" s="102">
        <f>IF('1'!$H$12="-",L986,IF('1'!$H$12="в кассу предприятия",L986,IF('1'!$H$12="ИП Водакова Т.Ю.",L986*1.075,"-")))</f>
        <v>324</v>
      </c>
      <c r="P986" s="102">
        <v>0</v>
      </c>
      <c r="Q986" s="102">
        <v>0</v>
      </c>
      <c r="R986" s="103"/>
      <c r="S986" s="104" t="str">
        <f>IF('1'!$H$12="-","-      ₽",IF(R986&gt;=M986*20,O986*R986,(IF(R986&gt;=M986*10,O986*R986,IF(R986&gt;=M986*2,O986*R986,N986*R986)))))</f>
        <v>-      ₽</v>
      </c>
      <c r="T986" s="89"/>
      <c r="U986" s="89" t="s">
        <v>364</v>
      </c>
    </row>
    <row r="987" spans="1:21" s="54" customFormat="1">
      <c r="A987" s="2"/>
      <c r="B987" s="79" t="s">
        <v>1279</v>
      </c>
      <c r="C987" s="80" t="s">
        <v>995</v>
      </c>
      <c r="D987" s="80" t="s">
        <v>996</v>
      </c>
      <c r="E987" s="80">
        <v>8</v>
      </c>
      <c r="F987" s="80">
        <v>15</v>
      </c>
      <c r="G987" s="80" t="s">
        <v>1518</v>
      </c>
      <c r="H987" s="81" t="s">
        <v>65</v>
      </c>
      <c r="I987" s="82"/>
      <c r="J987" s="82"/>
      <c r="K987" s="82"/>
      <c r="L987" s="55">
        <v>324</v>
      </c>
      <c r="M987" s="86">
        <v>5</v>
      </c>
      <c r="N987" s="56">
        <f>IF('1'!$H$12="-",L987*1.05,IF('1'!$H$12="в кассу предприятия",L987*1.05,IF('1'!$H$12="ИП Водакова Т.Ю.",L987*1.075*1.05,"-")))</f>
        <v>340.2</v>
      </c>
      <c r="O987" s="56">
        <f>IF('1'!$H$12="-",L987,IF('1'!$H$12="в кассу предприятия",L987,IF('1'!$H$12="ИП Водакова Т.Ю.",L987*1.075,"-")))</f>
        <v>324</v>
      </c>
      <c r="P987" s="56">
        <v>0</v>
      </c>
      <c r="Q987" s="56">
        <v>0</v>
      </c>
      <c r="R987" s="52"/>
      <c r="S987" s="88" t="str">
        <f>IF('1'!$H$12="-","-      ₽",IF(R987&gt;=M987*20,O987*R987,(IF(R987&gt;=M987*10,O987*R987,IF(R987&gt;=M987*2,O987*R987,N987*R987)))))</f>
        <v>-      ₽</v>
      </c>
      <c r="T987" s="89"/>
      <c r="U987" s="89" t="s">
        <v>364</v>
      </c>
    </row>
    <row r="988" spans="1:21" s="54" customFormat="1">
      <c r="A988" s="2"/>
      <c r="B988" s="79" t="s">
        <v>1901</v>
      </c>
      <c r="C988" s="80" t="s">
        <v>995</v>
      </c>
      <c r="D988" s="80" t="s">
        <v>996</v>
      </c>
      <c r="E988" s="80">
        <v>8</v>
      </c>
      <c r="F988" s="80">
        <v>15</v>
      </c>
      <c r="G988" s="80" t="s">
        <v>2384</v>
      </c>
      <c r="H988" s="81" t="s">
        <v>65</v>
      </c>
      <c r="I988" s="82"/>
      <c r="J988" s="82"/>
      <c r="K988" s="82"/>
      <c r="L988" s="55">
        <v>359</v>
      </c>
      <c r="M988" s="86">
        <v>5</v>
      </c>
      <c r="N988" s="56">
        <f>IF('1'!$H$12="-",L988,IF('1'!$H$12="в кассу предприятия",L988,IF('1'!$H$12="ИП Водакова Т.Ю.",L988*1.075,"-")))</f>
        <v>359</v>
      </c>
      <c r="O988" s="56">
        <f>IF('1'!$H$12="-",L988,IF('1'!$H$12="в кассу предприятия",L988,IF('1'!$H$12="ИП Водакова Т.Ю.",L988*1.075,"-")))</f>
        <v>359</v>
      </c>
      <c r="P988" s="56">
        <v>0</v>
      </c>
      <c r="Q988" s="56">
        <v>0</v>
      </c>
      <c r="R988" s="52"/>
      <c r="S988" s="88" t="str">
        <f>IF('1'!$H$12="-","-      ₽",IF(R988&gt;=M988*20,O988*R988,(IF(R988&gt;=M988*10,O988*R988,IF(R988&gt;=M988*2,O988*R988,N988*R988)))))</f>
        <v>-      ₽</v>
      </c>
      <c r="T988" s="89" t="s">
        <v>43</v>
      </c>
      <c r="U988" s="89" t="s">
        <v>364</v>
      </c>
    </row>
    <row r="989" spans="1:21" s="54" customFormat="1">
      <c r="A989" s="2"/>
      <c r="B989" s="79" t="s">
        <v>1004</v>
      </c>
      <c r="C989" s="80" t="s">
        <v>995</v>
      </c>
      <c r="D989" s="80" t="s">
        <v>996</v>
      </c>
      <c r="E989" s="80">
        <v>8</v>
      </c>
      <c r="F989" s="80">
        <v>15</v>
      </c>
      <c r="G989" s="80" t="s">
        <v>1005</v>
      </c>
      <c r="H989" s="81" t="s">
        <v>65</v>
      </c>
      <c r="I989" s="82"/>
      <c r="J989" s="82"/>
      <c r="K989" s="82"/>
      <c r="L989" s="55">
        <v>324</v>
      </c>
      <c r="M989" s="86">
        <v>5</v>
      </c>
      <c r="N989" s="56">
        <f>IF('1'!$H$12="-",L989*1.05,IF('1'!$H$12="в кассу предприятия",L989*1.05,IF('1'!$H$12="ИП Водакова Т.Ю.",L989*1.075*1.05,"-")))</f>
        <v>340.2</v>
      </c>
      <c r="O989" s="56">
        <f>IF('1'!$H$12="-",L989,IF('1'!$H$12="в кассу предприятия",L989,IF('1'!$H$12="ИП Водакова Т.Ю.",L989*1.075,"-")))</f>
        <v>324</v>
      </c>
      <c r="P989" s="56">
        <v>0</v>
      </c>
      <c r="Q989" s="56">
        <v>0</v>
      </c>
      <c r="R989" s="52"/>
      <c r="S989" s="88" t="str">
        <f>IF('1'!$H$12="-","-      ₽",IF(R989&gt;=M989*20,P989*R989,(IF(R989&gt;=M989*10,P989*R989,IF(R989&gt;=M989*2,O989*R989,N989*R989)))))</f>
        <v>-      ₽</v>
      </c>
      <c r="T989" s="89"/>
      <c r="U989" s="89" t="s">
        <v>364</v>
      </c>
    </row>
    <row r="990" spans="1:21" s="54" customFormat="1">
      <c r="A990" s="2"/>
      <c r="B990" s="79" t="s">
        <v>1902</v>
      </c>
      <c r="C990" s="80" t="s">
        <v>995</v>
      </c>
      <c r="D990" s="80" t="s">
        <v>996</v>
      </c>
      <c r="E990" s="80">
        <v>8</v>
      </c>
      <c r="F990" s="80">
        <v>15</v>
      </c>
      <c r="G990" s="80" t="s">
        <v>2385</v>
      </c>
      <c r="H990" s="81" t="s">
        <v>65</v>
      </c>
      <c r="I990" s="82"/>
      <c r="J990" s="82"/>
      <c r="K990" s="82"/>
      <c r="L990" s="55">
        <v>324</v>
      </c>
      <c r="M990" s="86">
        <v>5</v>
      </c>
      <c r="N990" s="56">
        <f>IF('1'!$H$12="-",L990*1.05,IF('1'!$H$12="в кассу предприятия",L990*1.05,IF('1'!$H$12="ИП Водакова Т.Ю.",L990*1.075*1.05,"-")))</f>
        <v>340.2</v>
      </c>
      <c r="O990" s="56">
        <f>IF('1'!$H$12="-",L990,IF('1'!$H$12="в кассу предприятия",L990,IF('1'!$H$12="ИП Водакова Т.Ю.",L990*1.075,"-")))</f>
        <v>324</v>
      </c>
      <c r="P990" s="56">
        <v>0</v>
      </c>
      <c r="Q990" s="56">
        <v>0</v>
      </c>
      <c r="R990" s="52"/>
      <c r="S990" s="88" t="str">
        <f>IF('1'!$H$12="-","-      ₽",IF(R990&gt;=M990*20,O990*R990,(IF(R990&gt;=M990*10,O990*R990,IF(R990&gt;=M990*2,O990*R990,N990*R990)))))</f>
        <v>-      ₽</v>
      </c>
      <c r="T990" s="89"/>
      <c r="U990" s="89" t="s">
        <v>364</v>
      </c>
    </row>
    <row r="991" spans="1:21" s="54" customFormat="1" hidden="1">
      <c r="A991" s="2"/>
      <c r="B991" s="97" t="s">
        <v>1903</v>
      </c>
      <c r="C991" s="98" t="s">
        <v>995</v>
      </c>
      <c r="D991" s="98" t="s">
        <v>996</v>
      </c>
      <c r="E991" s="80">
        <v>8</v>
      </c>
      <c r="F991" s="80">
        <v>15</v>
      </c>
      <c r="G991" s="98" t="s">
        <v>2386</v>
      </c>
      <c r="H991" s="99" t="s">
        <v>65</v>
      </c>
      <c r="I991" s="100"/>
      <c r="J991" s="100"/>
      <c r="K991" s="100"/>
      <c r="L991" s="55">
        <v>324</v>
      </c>
      <c r="M991" s="101">
        <v>5</v>
      </c>
      <c r="N991" s="102">
        <f>IF('1'!$H$12="-",L991*1.05,IF('1'!$H$12="в кассу предприятия",L991*1.05,IF('1'!$H$12="ИП Водакова Т.Ю.",L991*1.075*1.05,"-")))</f>
        <v>340.2</v>
      </c>
      <c r="O991" s="102">
        <f>IF('1'!$H$12="-",L991,IF('1'!$H$12="в кассу предприятия",L991,IF('1'!$H$12="ИП Водакова Т.Ю.",L991*1.075,"-")))</f>
        <v>324</v>
      </c>
      <c r="P991" s="102">
        <v>0</v>
      </c>
      <c r="Q991" s="102">
        <v>0</v>
      </c>
      <c r="R991" s="103"/>
      <c r="S991" s="104" t="str">
        <f>IF('1'!$H$12="-","-      ₽",IF(R991&gt;=M991*20,O991*R991,(IF(R991&gt;=M991*10,O991*R991,IF(R991&gt;=M991*2,O991*R991,N991*R991)))))</f>
        <v>-      ₽</v>
      </c>
      <c r="T991" s="89"/>
      <c r="U991" s="89" t="s">
        <v>364</v>
      </c>
    </row>
    <row r="992" spans="1:21" s="54" customFormat="1">
      <c r="A992" s="2"/>
      <c r="B992" s="79" t="s">
        <v>1904</v>
      </c>
      <c r="C992" s="80" t="s">
        <v>995</v>
      </c>
      <c r="D992" s="80" t="s">
        <v>996</v>
      </c>
      <c r="E992" s="80">
        <v>8</v>
      </c>
      <c r="F992" s="80">
        <v>15</v>
      </c>
      <c r="G992" s="80" t="s">
        <v>2387</v>
      </c>
      <c r="H992" s="81" t="s">
        <v>65</v>
      </c>
      <c r="I992" s="82"/>
      <c r="J992" s="82"/>
      <c r="K992" s="82"/>
      <c r="L992" s="55">
        <v>324</v>
      </c>
      <c r="M992" s="86">
        <v>5</v>
      </c>
      <c r="N992" s="56">
        <f>IF('1'!$H$12="-",L992*1.05,IF('1'!$H$12="в кассу предприятия",L992*1.05,IF('1'!$H$12="ИП Водакова Т.Ю.",L992*1.075*1.05,"-")))</f>
        <v>340.2</v>
      </c>
      <c r="O992" s="56">
        <f>IF('1'!$H$12="-",L992,IF('1'!$H$12="в кассу предприятия",L992,IF('1'!$H$12="ИП Водакова Т.Ю.",L992*1.075,"-")))</f>
        <v>324</v>
      </c>
      <c r="P992" s="56">
        <v>0</v>
      </c>
      <c r="Q992" s="56">
        <v>0</v>
      </c>
      <c r="R992" s="52"/>
      <c r="S992" s="88" t="str">
        <f>IF('1'!$H$12="-","-      ₽",IF(R992&gt;=M992*20,O992*R992,(IF(R992&gt;=M992*10,O992*R992,IF(R992&gt;=M992*2,O992*R992,N992*R992)))))</f>
        <v>-      ₽</v>
      </c>
      <c r="T992" s="89"/>
      <c r="U992" s="89" t="s">
        <v>364</v>
      </c>
    </row>
    <row r="993" spans="1:21" s="54" customFormat="1">
      <c r="A993" s="2"/>
      <c r="B993" s="79" t="s">
        <v>1905</v>
      </c>
      <c r="C993" s="80" t="s">
        <v>995</v>
      </c>
      <c r="D993" s="80" t="s">
        <v>996</v>
      </c>
      <c r="E993" s="80">
        <v>8</v>
      </c>
      <c r="F993" s="80">
        <v>11</v>
      </c>
      <c r="G993" s="80" t="s">
        <v>2388</v>
      </c>
      <c r="H993" s="81" t="s">
        <v>64</v>
      </c>
      <c r="I993" s="82"/>
      <c r="J993" s="82"/>
      <c r="K993" s="82"/>
      <c r="L993" s="55">
        <v>324</v>
      </c>
      <c r="M993" s="86">
        <v>6</v>
      </c>
      <c r="N993" s="56">
        <f>IF('1'!$H$12="-",L993*1.05,IF('1'!$H$12="в кассу предприятия",L993*1.05,IF('1'!$H$12="ИП Водакова Т.Ю.",L993*1.075*1.05,"-")))</f>
        <v>340.2</v>
      </c>
      <c r="O993" s="56">
        <f>IF('1'!$H$12="-",L993,IF('1'!$H$12="в кассу предприятия",L993,IF('1'!$H$12="ИП Водакова Т.Ю.",L993*1.075,"-")))</f>
        <v>324</v>
      </c>
      <c r="P993" s="56">
        <v>0</v>
      </c>
      <c r="Q993" s="56">
        <v>0</v>
      </c>
      <c r="R993" s="52"/>
      <c r="S993" s="88" t="str">
        <f>IF('1'!$H$12="-","-      ₽",IF(R993&gt;=M993*20,O993*R993,(IF(R993&gt;=M993*10,O993*R993,IF(R993&gt;=M993*2,O993*R993,N993*R993)))))</f>
        <v>-      ₽</v>
      </c>
      <c r="T993" s="89"/>
      <c r="U993" s="89" t="s">
        <v>364</v>
      </c>
    </row>
    <row r="994" spans="1:21" s="54" customFormat="1" hidden="1">
      <c r="A994" s="2"/>
      <c r="B994" s="97" t="s">
        <v>1906</v>
      </c>
      <c r="C994" s="98" t="s">
        <v>995</v>
      </c>
      <c r="D994" s="98" t="s">
        <v>996</v>
      </c>
      <c r="E994" s="80">
        <v>8</v>
      </c>
      <c r="F994" s="80">
        <v>15</v>
      </c>
      <c r="G994" s="98" t="s">
        <v>2388</v>
      </c>
      <c r="H994" s="99" t="s">
        <v>65</v>
      </c>
      <c r="I994" s="100"/>
      <c r="J994" s="100"/>
      <c r="K994" s="100"/>
      <c r="L994" s="55">
        <v>324</v>
      </c>
      <c r="M994" s="101">
        <v>5</v>
      </c>
      <c r="N994" s="102">
        <f>IF('1'!$H$12="-",L994*1.05,IF('1'!$H$12="в кассу предприятия",L994*1.05,IF('1'!$H$12="ИП Водакова Т.Ю.",L994*1.075*1.05,"-")))</f>
        <v>340.2</v>
      </c>
      <c r="O994" s="102">
        <f>IF('1'!$H$12="-",L994,IF('1'!$H$12="в кассу предприятия",L994,IF('1'!$H$12="ИП Водакова Т.Ю.",L994*1.075,"-")))</f>
        <v>324</v>
      </c>
      <c r="P994" s="102">
        <v>0</v>
      </c>
      <c r="Q994" s="102">
        <v>0</v>
      </c>
      <c r="R994" s="103"/>
      <c r="S994" s="104" t="str">
        <f>IF('1'!$H$12="-","-      ₽",IF(R994&gt;=M994*20,O994*R994,(IF(R994&gt;=M994*10,O994*R994,IF(R994&gt;=M994*2,O994*R994,N994*R994)))))</f>
        <v>-      ₽</v>
      </c>
      <c r="T994" s="89"/>
      <c r="U994" s="89" t="s">
        <v>364</v>
      </c>
    </row>
    <row r="995" spans="1:21" s="54" customFormat="1">
      <c r="A995" s="2"/>
      <c r="B995" s="79" t="s">
        <v>1280</v>
      </c>
      <c r="C995" s="80" t="s">
        <v>995</v>
      </c>
      <c r="D995" s="80" t="s">
        <v>996</v>
      </c>
      <c r="E995" s="80">
        <v>8</v>
      </c>
      <c r="F995" s="80">
        <v>15</v>
      </c>
      <c r="G995" s="80" t="s">
        <v>1519</v>
      </c>
      <c r="H995" s="81" t="s">
        <v>65</v>
      </c>
      <c r="I995" s="82"/>
      <c r="J995" s="82"/>
      <c r="K995" s="82"/>
      <c r="L995" s="55">
        <v>324</v>
      </c>
      <c r="M995" s="86">
        <v>5</v>
      </c>
      <c r="N995" s="56">
        <f>IF('1'!$H$12="-",L995*1.05,IF('1'!$H$12="в кассу предприятия",L995*1.05,IF('1'!$H$12="ИП Водакова Т.Ю.",L995*1.075*1.05,"-")))</f>
        <v>340.2</v>
      </c>
      <c r="O995" s="56">
        <f>IF('1'!$H$12="-",L995,IF('1'!$H$12="в кассу предприятия",L995,IF('1'!$H$12="ИП Водакова Т.Ю.",L995*1.075,"-")))</f>
        <v>324</v>
      </c>
      <c r="P995" s="56">
        <v>0</v>
      </c>
      <c r="Q995" s="56">
        <v>0</v>
      </c>
      <c r="R995" s="52"/>
      <c r="S995" s="88" t="str">
        <f>IF('1'!$H$12="-","-      ₽",IF(R995&gt;=M995*20,O995*R995,(IF(R995&gt;=M995*10,O995*R995,IF(R995&gt;=M995*2,O995*R995,N995*R995)))))</f>
        <v>-      ₽</v>
      </c>
      <c r="T995" s="89"/>
      <c r="U995" s="89" t="s">
        <v>364</v>
      </c>
    </row>
    <row r="996" spans="1:21" s="54" customFormat="1">
      <c r="A996" s="2"/>
      <c r="B996" s="79" t="s">
        <v>1907</v>
      </c>
      <c r="C996" s="80" t="s">
        <v>995</v>
      </c>
      <c r="D996" s="80" t="s">
        <v>996</v>
      </c>
      <c r="E996" s="80">
        <v>8</v>
      </c>
      <c r="F996" s="80">
        <v>15</v>
      </c>
      <c r="G996" s="80" t="s">
        <v>2389</v>
      </c>
      <c r="H996" s="81" t="s">
        <v>65</v>
      </c>
      <c r="I996" s="82"/>
      <c r="J996" s="82"/>
      <c r="K996" s="82"/>
      <c r="L996" s="55">
        <v>324</v>
      </c>
      <c r="M996" s="86">
        <v>5</v>
      </c>
      <c r="N996" s="56">
        <f>IF('1'!$H$12="-",L996*1.05,IF('1'!$H$12="в кассу предприятия",L996*1.05,IF('1'!$H$12="ИП Водакова Т.Ю.",L996*1.075*1.05,"-")))</f>
        <v>340.2</v>
      </c>
      <c r="O996" s="56">
        <f>IF('1'!$H$12="-",L996,IF('1'!$H$12="в кассу предприятия",L996,IF('1'!$H$12="ИП Водакова Т.Ю.",L996*1.075,"-")))</f>
        <v>324</v>
      </c>
      <c r="P996" s="56">
        <v>0</v>
      </c>
      <c r="Q996" s="56">
        <v>0</v>
      </c>
      <c r="R996" s="52"/>
      <c r="S996" s="88" t="str">
        <f>IF('1'!$H$12="-","-      ₽",IF(R996&gt;=M996*20,O996*R996,(IF(R996&gt;=M996*10,O996*R996,IF(R996&gt;=M996*2,O996*R996,N996*R996)))))</f>
        <v>-      ₽</v>
      </c>
      <c r="T996" s="89"/>
      <c r="U996" s="89" t="s">
        <v>364</v>
      </c>
    </row>
    <row r="997" spans="1:21" s="54" customFormat="1">
      <c r="A997" s="2"/>
      <c r="B997" s="79" t="s">
        <v>1908</v>
      </c>
      <c r="C997" s="80" t="s">
        <v>995</v>
      </c>
      <c r="D997" s="80" t="s">
        <v>996</v>
      </c>
      <c r="E997" s="80">
        <v>8</v>
      </c>
      <c r="F997" s="80">
        <v>15</v>
      </c>
      <c r="G997" s="80" t="s">
        <v>2390</v>
      </c>
      <c r="H997" s="81" t="s">
        <v>65</v>
      </c>
      <c r="I997" s="82"/>
      <c r="J997" s="82"/>
      <c r="K997" s="82"/>
      <c r="L997" s="55">
        <v>324</v>
      </c>
      <c r="M997" s="86">
        <v>5</v>
      </c>
      <c r="N997" s="56">
        <f>IF('1'!$H$12="-",L997*1.05,IF('1'!$H$12="в кассу предприятия",L997*1.05,IF('1'!$H$12="ИП Водакова Т.Ю.",L997*1.075*1.05,"-")))</f>
        <v>340.2</v>
      </c>
      <c r="O997" s="56">
        <f>IF('1'!$H$12="-",L997,IF('1'!$H$12="в кассу предприятия",L997,IF('1'!$H$12="ИП Водакова Т.Ю.",L997*1.075,"-")))</f>
        <v>324</v>
      </c>
      <c r="P997" s="56">
        <v>0</v>
      </c>
      <c r="Q997" s="56">
        <v>0</v>
      </c>
      <c r="R997" s="52"/>
      <c r="S997" s="88" t="str">
        <f>IF('1'!$H$12="-","-      ₽",IF(R997&gt;=M997*20,P997*R997,(IF(R997&gt;=M997*10,P997*R997,IF(R997&gt;=M997*2,O997*R997,N997*R997)))))</f>
        <v>-      ₽</v>
      </c>
      <c r="T997" s="89"/>
      <c r="U997" s="89" t="s">
        <v>364</v>
      </c>
    </row>
    <row r="998" spans="1:21" s="54" customFormat="1">
      <c r="A998" s="2"/>
      <c r="B998" s="79" t="s">
        <v>1909</v>
      </c>
      <c r="C998" s="80" t="s">
        <v>995</v>
      </c>
      <c r="D998" s="80" t="s">
        <v>996</v>
      </c>
      <c r="E998" s="80">
        <v>8</v>
      </c>
      <c r="F998" s="80">
        <v>15</v>
      </c>
      <c r="G998" s="80" t="s">
        <v>2259</v>
      </c>
      <c r="H998" s="81" t="s">
        <v>65</v>
      </c>
      <c r="I998" s="82"/>
      <c r="J998" s="82"/>
      <c r="K998" s="82"/>
      <c r="L998" s="55">
        <v>349</v>
      </c>
      <c r="M998" s="86">
        <v>5</v>
      </c>
      <c r="N998" s="56">
        <f>IF('1'!$H$12="-",L998,IF('1'!$H$12="в кассу предприятия",L998,IF('1'!$H$12="ИП Водакова Т.Ю.",L998*1.075,"-")))</f>
        <v>349</v>
      </c>
      <c r="O998" s="56">
        <f>IF('1'!$H$12="-",L998,IF('1'!$H$12="в кассу предприятия",L998,IF('1'!$H$12="ИП Водакова Т.Ю.",L998*1.075,"-")))</f>
        <v>349</v>
      </c>
      <c r="P998" s="56">
        <v>0</v>
      </c>
      <c r="Q998" s="56">
        <v>0</v>
      </c>
      <c r="R998" s="52"/>
      <c r="S998" s="88" t="str">
        <f>IF('1'!$H$12="-","-      ₽",IF(R998&gt;=M998*20,O998*R998,(IF(R998&gt;=M998*10,O998*R998,IF(R998&gt;=M998*2,O998*R998,N998*R998)))))</f>
        <v>-      ₽</v>
      </c>
      <c r="T998" s="89" t="s">
        <v>2399</v>
      </c>
      <c r="U998" s="89" t="s">
        <v>364</v>
      </c>
    </row>
    <row r="999" spans="1:21" s="54" customFormat="1">
      <c r="A999" s="2"/>
      <c r="B999" s="79" t="s">
        <v>1910</v>
      </c>
      <c r="C999" s="80" t="s">
        <v>995</v>
      </c>
      <c r="D999" s="80" t="s">
        <v>996</v>
      </c>
      <c r="E999" s="80">
        <v>8</v>
      </c>
      <c r="F999" s="80">
        <v>15</v>
      </c>
      <c r="G999" s="80" t="s">
        <v>2391</v>
      </c>
      <c r="H999" s="81" t="s">
        <v>65</v>
      </c>
      <c r="I999" s="82"/>
      <c r="J999" s="82"/>
      <c r="K999" s="82"/>
      <c r="L999" s="55">
        <v>324</v>
      </c>
      <c r="M999" s="86">
        <v>5</v>
      </c>
      <c r="N999" s="56">
        <f>IF('1'!$H$12="-",L999*1.05,IF('1'!$H$12="в кассу предприятия",L999*1.05,IF('1'!$H$12="ИП Водакова Т.Ю.",L999*1.075*1.05,"-")))</f>
        <v>340.2</v>
      </c>
      <c r="O999" s="56">
        <f>IF('1'!$H$12="-",L999,IF('1'!$H$12="в кассу предприятия",L999,IF('1'!$H$12="ИП Водакова Т.Ю.",L999*1.075,"-")))</f>
        <v>324</v>
      </c>
      <c r="P999" s="56">
        <v>0</v>
      </c>
      <c r="Q999" s="56">
        <v>0</v>
      </c>
      <c r="R999" s="52"/>
      <c r="S999" s="88" t="str">
        <f>IF('1'!$H$12="-","-      ₽",IF(R999&gt;=M999*20,O999*R999,(IF(R999&gt;=M999*10,O999*R999,IF(R999&gt;=M999*2,O999*R999,N999*R999)))))</f>
        <v>-      ₽</v>
      </c>
      <c r="T999" s="89"/>
      <c r="U999" s="89" t="s">
        <v>364</v>
      </c>
    </row>
    <row r="1000" spans="1:21" s="54" customFormat="1">
      <c r="A1000" s="2"/>
      <c r="B1000" s="79" t="s">
        <v>1006</v>
      </c>
      <c r="C1000" s="80" t="s">
        <v>1007</v>
      </c>
      <c r="D1000" s="80" t="s">
        <v>1008</v>
      </c>
      <c r="E1000" s="80">
        <v>8</v>
      </c>
      <c r="F1000" s="80">
        <v>6</v>
      </c>
      <c r="G1000" s="80" t="s">
        <v>1009</v>
      </c>
      <c r="H1000" s="81" t="s">
        <v>85</v>
      </c>
      <c r="I1000" s="82"/>
      <c r="J1000" s="82"/>
      <c r="K1000" s="82"/>
      <c r="L1000" s="55">
        <v>397</v>
      </c>
      <c r="M1000" s="86">
        <v>6</v>
      </c>
      <c r="N1000" s="56">
        <f>IF('1'!$H$12="-",L1000*1.05,IF('1'!$H$12="в кассу предприятия",L1000*1.05,IF('1'!$H$12="ИП Водакова Т.Ю.",L1000*1.075*1.05,"-")))</f>
        <v>416.85</v>
      </c>
      <c r="O1000" s="56">
        <f>IF('1'!$H$12="-",L1000,IF('1'!$H$12="в кассу предприятия",L1000,IF('1'!$H$12="ИП Водакова Т.Ю.",L1000*1.075,"-")))</f>
        <v>397</v>
      </c>
      <c r="P1000" s="56">
        <f>IF('1'!$H$12="-",L1000*0.97,IF('1'!$H$12="в кассу предприятия",L1000*0.97,IF('1'!$H$12="ИП Водакова Т.Ю.",L1000*1.075*0.97,"-")))</f>
        <v>385.09</v>
      </c>
      <c r="Q1000" s="56">
        <v>0</v>
      </c>
      <c r="R1000" s="52"/>
      <c r="S1000" s="88" t="str">
        <f>IF('1'!$H$12="-","-      ₽",IF(R1000&gt;=M1000*20,P1000*R1000,(IF(R1000&gt;=M1000*10,P1000*R1000,IF(R1000&gt;=M1000*2,O1000*R1000,N1000*R1000)))))</f>
        <v>-      ₽</v>
      </c>
      <c r="T1000" s="89"/>
      <c r="U1000" s="89" t="s">
        <v>2392</v>
      </c>
    </row>
    <row r="1001" spans="1:21" s="54" customFormat="1" hidden="1">
      <c r="A1001" s="2"/>
      <c r="B1001" s="97" t="s">
        <v>1010</v>
      </c>
      <c r="C1001" s="98" t="s">
        <v>1007</v>
      </c>
      <c r="D1001" s="98" t="s">
        <v>1008</v>
      </c>
      <c r="E1001" s="80">
        <v>8</v>
      </c>
      <c r="F1001" s="80">
        <v>6</v>
      </c>
      <c r="G1001" s="98" t="s">
        <v>1011</v>
      </c>
      <c r="H1001" s="99" t="s">
        <v>85</v>
      </c>
      <c r="I1001" s="100"/>
      <c r="J1001" s="100"/>
      <c r="K1001" s="100"/>
      <c r="L1001" s="55">
        <v>324</v>
      </c>
      <c r="M1001" s="101">
        <v>6</v>
      </c>
      <c r="N1001" s="102">
        <f>IF('1'!$H$12="-",L1001*1.05,IF('1'!$H$12="в кассу предприятия",L1001*1.05,IF('1'!$H$12="ИП Водакова Т.Ю.",L1001*1.075*1.05,"-")))</f>
        <v>340.2</v>
      </c>
      <c r="O1001" s="102">
        <f>IF('1'!$H$12="-",L1001,IF('1'!$H$12="в кассу предприятия",L1001,IF('1'!$H$12="ИП Водакова Т.Ю.",L1001*1.075,"-")))</f>
        <v>324</v>
      </c>
      <c r="P1001" s="102">
        <v>0</v>
      </c>
      <c r="Q1001" s="102">
        <v>0</v>
      </c>
      <c r="R1001" s="103"/>
      <c r="S1001" s="104" t="str">
        <f>IF('1'!$H$12="-","-      ₽",IF(R1001&gt;=M1001*20,O1001*R1001,(IF(R1001&gt;=M1001*10,O1001*R1001,IF(R1001&gt;=M1001*2,O1001*R1001,N1001*R1001)))))</f>
        <v>-      ₽</v>
      </c>
      <c r="T1001" s="89"/>
      <c r="U1001" s="89" t="s">
        <v>364</v>
      </c>
    </row>
    <row r="1002" spans="1:21" s="54" customFormat="1">
      <c r="A1002" s="2"/>
      <c r="B1002" s="79" t="s">
        <v>1911</v>
      </c>
      <c r="C1002" s="80" t="s">
        <v>1007</v>
      </c>
      <c r="D1002" s="80" t="s">
        <v>1008</v>
      </c>
      <c r="E1002" s="80">
        <v>8</v>
      </c>
      <c r="F1002" s="80">
        <v>15</v>
      </c>
      <c r="G1002" s="80" t="s">
        <v>2363</v>
      </c>
      <c r="H1002" s="81" t="s">
        <v>65</v>
      </c>
      <c r="I1002" s="82"/>
      <c r="J1002" s="82"/>
      <c r="K1002" s="82"/>
      <c r="L1002" s="55">
        <v>743</v>
      </c>
      <c r="M1002" s="86">
        <v>5</v>
      </c>
      <c r="N1002" s="56">
        <f>IF('1'!$H$12="-",L1002*1.05,IF('1'!$H$12="в кассу предприятия",L1002*1.05,IF('1'!$H$12="ИП Водакова Т.Ю.",L1002*1.075*1.05,"-")))</f>
        <v>780.15</v>
      </c>
      <c r="O1002" s="56">
        <f>IF('1'!$H$12="-",L1002,IF('1'!$H$12="в кассу предприятия",L1002,IF('1'!$H$12="ИП Водакова Т.Ю.",L1002*1.075,"-")))</f>
        <v>743</v>
      </c>
      <c r="P1002" s="56">
        <v>0</v>
      </c>
      <c r="Q1002" s="56">
        <v>0</v>
      </c>
      <c r="R1002" s="52"/>
      <c r="S1002" s="88" t="str">
        <f>IF('1'!$H$12="-","-      ₽",IF(R1002&gt;=M1002*20,O1002*R1002,(IF(R1002&gt;=M1002*10,O1002*R1002,IF(R1002&gt;=M1002*2,O1002*R1002,N1002*R1002)))))</f>
        <v>-      ₽</v>
      </c>
      <c r="T1002" s="89"/>
      <c r="U1002" s="89" t="s">
        <v>364</v>
      </c>
    </row>
    <row r="1003" spans="1:21" s="54" customFormat="1">
      <c r="A1003" s="2"/>
      <c r="B1003" s="79" t="s">
        <v>1912</v>
      </c>
      <c r="C1003" s="80" t="s">
        <v>1007</v>
      </c>
      <c r="D1003" s="80" t="s">
        <v>1008</v>
      </c>
      <c r="E1003" s="80">
        <v>8</v>
      </c>
      <c r="F1003" s="80">
        <v>6</v>
      </c>
      <c r="G1003" s="80" t="s">
        <v>1013</v>
      </c>
      <c r="H1003" s="81" t="s">
        <v>85</v>
      </c>
      <c r="I1003" s="82" t="s">
        <v>497</v>
      </c>
      <c r="J1003" s="82"/>
      <c r="K1003" s="82"/>
      <c r="L1003" s="55">
        <v>359</v>
      </c>
      <c r="M1003" s="86">
        <v>6</v>
      </c>
      <c r="N1003" s="56">
        <f>IF('1'!$H$12="-",L1003,IF('1'!$H$12="в кассу предприятия",L1003,IF('1'!$H$12="ИП Водакова Т.Ю.",L1003*1.075,"-")))</f>
        <v>359</v>
      </c>
      <c r="O1003" s="56">
        <f>IF('1'!$H$12="-",L1003,IF('1'!$H$12="в кассу предприятия",L1003,IF('1'!$H$12="ИП Водакова Т.Ю.",L1003*1.075,"-")))</f>
        <v>359</v>
      </c>
      <c r="P1003" s="56">
        <v>0</v>
      </c>
      <c r="Q1003" s="56">
        <v>0</v>
      </c>
      <c r="R1003" s="52"/>
      <c r="S1003" s="88" t="str">
        <f>IF('1'!$H$12="-","-      ₽",IF(R1003&gt;=M1003*20,O1003*R1003,(IF(R1003&gt;=M1003*10,O1003*R1003,IF(R1003&gt;=M1003*2,O1003*R1003,N1003*R1003)))))</f>
        <v>-      ₽</v>
      </c>
      <c r="T1003" s="89" t="s">
        <v>43</v>
      </c>
      <c r="U1003" s="89" t="s">
        <v>364</v>
      </c>
    </row>
    <row r="1004" spans="1:21" s="54" customFormat="1" hidden="1">
      <c r="A1004" s="2"/>
      <c r="B1004" s="97" t="s">
        <v>1012</v>
      </c>
      <c r="C1004" s="98" t="s">
        <v>1007</v>
      </c>
      <c r="D1004" s="98" t="s">
        <v>1008</v>
      </c>
      <c r="E1004" s="80">
        <v>8</v>
      </c>
      <c r="F1004" s="80">
        <v>6</v>
      </c>
      <c r="G1004" s="98" t="s">
        <v>1013</v>
      </c>
      <c r="H1004" s="99" t="s">
        <v>85</v>
      </c>
      <c r="I1004" s="100" t="s">
        <v>497</v>
      </c>
      <c r="J1004" s="100"/>
      <c r="K1004" s="100"/>
      <c r="L1004" s="55">
        <v>339</v>
      </c>
      <c r="M1004" s="101">
        <v>6</v>
      </c>
      <c r="N1004" s="102">
        <f>IF('1'!$H$12="-",L1004*1.05,IF('1'!$H$12="в кассу предприятия",L1004*1.05,IF('1'!$H$12="ИП Водакова Т.Ю.",L1004*1.075*1.05,"-")))</f>
        <v>355.95</v>
      </c>
      <c r="O1004" s="102">
        <f>IF('1'!$H$12="-",L1004,IF('1'!$H$12="в кассу предприятия",L1004,IF('1'!$H$12="ИП Водакова Т.Ю.",L1004*1.075,"-")))</f>
        <v>339</v>
      </c>
      <c r="P1004" s="102">
        <v>0</v>
      </c>
      <c r="Q1004" s="102">
        <v>0</v>
      </c>
      <c r="R1004" s="103"/>
      <c r="S1004" s="104" t="str">
        <f>IF('1'!$H$12="-","-      ₽",IF(R1004&gt;=M1004*20,Q1004*R1004,(IF(R1004&gt;=M1004*10,P1004*R1004,IF(R1004&gt;=M1004*2,O1004*R1004,N1004*R1004)))))</f>
        <v>-      ₽</v>
      </c>
      <c r="T1004" s="89"/>
      <c r="U1004" s="89" t="s">
        <v>364</v>
      </c>
    </row>
    <row r="1005" spans="1:21" s="54" customFormat="1">
      <c r="A1005" s="2"/>
      <c r="B1005" s="79" t="s">
        <v>1281</v>
      </c>
      <c r="C1005" s="80" t="s">
        <v>1007</v>
      </c>
      <c r="D1005" s="80" t="s">
        <v>1008</v>
      </c>
      <c r="E1005" s="80">
        <v>8</v>
      </c>
      <c r="F1005" s="80">
        <v>6</v>
      </c>
      <c r="G1005" s="80" t="s">
        <v>1013</v>
      </c>
      <c r="H1005" s="81" t="s">
        <v>85</v>
      </c>
      <c r="I1005" s="82" t="s">
        <v>363</v>
      </c>
      <c r="J1005" s="82"/>
      <c r="K1005" s="82"/>
      <c r="L1005" s="55">
        <v>324</v>
      </c>
      <c r="M1005" s="86">
        <v>6</v>
      </c>
      <c r="N1005" s="56">
        <f>IF('1'!$H$12="-",L1005*1.05,IF('1'!$H$12="в кассу предприятия",L1005*1.05,IF('1'!$H$12="ИП Водакова Т.Ю.",L1005*1.075*1.05,"-")))</f>
        <v>340.2</v>
      </c>
      <c r="O1005" s="56">
        <f>IF('1'!$H$12="-",L1005,IF('1'!$H$12="в кассу предприятия",L1005,IF('1'!$H$12="ИП Водакова Т.Ю.",L1005*1.075,"-")))</f>
        <v>324</v>
      </c>
      <c r="P1005" s="56">
        <v>0</v>
      </c>
      <c r="Q1005" s="56">
        <v>0</v>
      </c>
      <c r="R1005" s="52"/>
      <c r="S1005" s="88" t="str">
        <f>IF('1'!$H$12="-","-      ₽",IF(R1005&gt;=M1005*20,O1005*R1005,(IF(R1005&gt;=M1005*10,O1005*R1005,IF(R1005&gt;=M1005*2,O1005*R1005,N1005*R1005)))))</f>
        <v>-      ₽</v>
      </c>
      <c r="T1005" s="89"/>
      <c r="U1005" s="89" t="s">
        <v>364</v>
      </c>
    </row>
    <row r="1006" spans="1:21" s="54" customFormat="1" hidden="1">
      <c r="A1006" s="2"/>
      <c r="B1006" s="97" t="s">
        <v>1913</v>
      </c>
      <c r="C1006" s="98" t="s">
        <v>1007</v>
      </c>
      <c r="D1006" s="98" t="s">
        <v>1008</v>
      </c>
      <c r="E1006" s="80">
        <v>8</v>
      </c>
      <c r="F1006" s="80">
        <v>15</v>
      </c>
      <c r="G1006" s="98" t="s">
        <v>1013</v>
      </c>
      <c r="H1006" s="99" t="s">
        <v>65</v>
      </c>
      <c r="I1006" s="100"/>
      <c r="J1006" s="100"/>
      <c r="K1006" s="100"/>
      <c r="L1006" s="55">
        <v>435</v>
      </c>
      <c r="M1006" s="101">
        <v>5</v>
      </c>
      <c r="N1006" s="102">
        <f>IF('1'!$H$12="-",L1006,IF('1'!$H$12="в кассу предприятия",L1006,IF('1'!$H$12="ИП Водакова Т.Ю.",L1006*1.075,"-")))</f>
        <v>435</v>
      </c>
      <c r="O1006" s="102">
        <f>IF('1'!$H$12="-",L1006,IF('1'!$H$12="в кассу предприятия",L1006,IF('1'!$H$12="ИП Водакова Т.Ю.",L1006*1.075,"-")))</f>
        <v>435</v>
      </c>
      <c r="P1006" s="102">
        <v>0</v>
      </c>
      <c r="Q1006" s="102">
        <v>0</v>
      </c>
      <c r="R1006" s="103"/>
      <c r="S1006" s="104" t="str">
        <f>IF('1'!$H$12="-","-      ₽",IF(R1006&gt;=M1006*20,O1006*R1006,(IF(R1006&gt;=M1006*10,O1006*R1006,IF(R1006&gt;=M1006*2,O1006*R1006,N1006*R1006)))))</f>
        <v>-      ₽</v>
      </c>
      <c r="T1006" s="89" t="s">
        <v>43</v>
      </c>
      <c r="U1006" s="89" t="s">
        <v>364</v>
      </c>
    </row>
    <row r="1007" spans="1:21" s="54" customFormat="1">
      <c r="A1007" s="2"/>
      <c r="B1007" s="79" t="s">
        <v>1014</v>
      </c>
      <c r="C1007" s="80" t="s">
        <v>1007</v>
      </c>
      <c r="D1007" s="80" t="s">
        <v>1008</v>
      </c>
      <c r="E1007" s="80">
        <v>8</v>
      </c>
      <c r="F1007" s="80">
        <v>6</v>
      </c>
      <c r="G1007" s="80" t="s">
        <v>1015</v>
      </c>
      <c r="H1007" s="81" t="s">
        <v>85</v>
      </c>
      <c r="I1007" s="82"/>
      <c r="J1007" s="82"/>
      <c r="K1007" s="82"/>
      <c r="L1007" s="55">
        <v>397</v>
      </c>
      <c r="M1007" s="86">
        <v>6</v>
      </c>
      <c r="N1007" s="56">
        <f>IF('1'!$H$12="-",L1007*1.05,IF('1'!$H$12="в кассу предприятия",L1007*1.05,IF('1'!$H$12="ИП Водакова Т.Ю.",L1007*1.075*1.05,"-")))</f>
        <v>416.85</v>
      </c>
      <c r="O1007" s="56">
        <f>IF('1'!$H$12="-",L1007,IF('1'!$H$12="в кассу предприятия",L1007,IF('1'!$H$12="ИП Водакова Т.Ю.",L1007*1.075,"-")))</f>
        <v>397</v>
      </c>
      <c r="P1007" s="56">
        <v>0</v>
      </c>
      <c r="Q1007" s="56">
        <v>0</v>
      </c>
      <c r="R1007" s="52"/>
      <c r="S1007" s="88" t="str">
        <f>IF('1'!$H$12="-","-      ₽",IF(R1007&gt;=M1007*20,Q1007*R1007,(IF(R1007&gt;=M1007*10,P1007*R1007,IF(R1007&gt;=M1007*2,O1007*R1007,N1007*R1007)))))</f>
        <v>-      ₽</v>
      </c>
      <c r="T1007" s="89"/>
      <c r="U1007" s="89" t="s">
        <v>364</v>
      </c>
    </row>
  </sheetData>
  <sheetProtection algorithmName="SHA-512" hashValue="EY0S5cIOFtDH68rHGr/OCFSx+NQ1r75lL+luVWMLbim0ki2okmWUYcRsw3zLHUm59hnyg6iiwAwBVOgZjwqhuA==" saltValue="C483m+BxriFB9J+niz4OQw==" spinCount="100000" sheet="1" objects="1" scenarios="1" formatCells="0" formatColumns="0" formatRows="0" insertColumns="0" insertRows="0" autoFilter="0"/>
  <autoFilter ref="B9:U1007">
    <filterColumn colId="1">
      <colorFilter dxfId="0" cellColor="0"/>
    </filterColumn>
  </autoFilter>
  <mergeCells count="3">
    <mergeCell ref="P3:Q3"/>
    <mergeCell ref="P4:Q4"/>
    <mergeCell ref="J6:P7"/>
  </mergeCells>
  <conditionalFormatting sqref="C1008:C1048576 C5 C1">
    <cfRule type="duplicateValues" dxfId="4" priority="137"/>
  </conditionalFormatting>
  <conditionalFormatting sqref="C1008:C1048576 C1 C5">
    <cfRule type="duplicateValues" dxfId="3" priority="140"/>
  </conditionalFormatting>
  <conditionalFormatting sqref="C1008:C1048576">
    <cfRule type="duplicateValues" dxfId="2" priority="141"/>
  </conditionalFormatting>
  <conditionalFormatting sqref="B1:B1048576">
    <cfRule type="duplicateValues" dxfId="1" priority="1"/>
  </conditionalFormatting>
  <dataValidations count="1">
    <dataValidation type="custom" allowBlank="1" showInputMessage="1" showErrorMessage="1" errorTitle="PlantMarket Cash&amp;Carry" error="Пожалуйста, выберите способ оплаты. А также ознакомьтесь с условими работы и подтвердите своё согласие с ними в шапке прайс-листа." sqref="R10">
      <formula1>$Q$2&lt;&gt;"-"</formula1>
    </dataValidation>
  </dataValidations>
  <hyperlinks>
    <hyperlink ref="G3" location="'прайс-лист'!C71" display="Хвойные растения"/>
    <hyperlink ref="G4" location="'прайс-лист'!C256" display="Лиственные кустарники"/>
    <hyperlink ref="G5" location="'прайс-лист'!C423" display="Лиственные деревья"/>
    <hyperlink ref="J3" location="'прайс-лист'!C441" display="Многолетние растения, травы, луковичные"/>
    <hyperlink ref="J5" location="'прайс-лист'!C732" display="Плодово-ягодные"/>
    <hyperlink ref="G6" location="'прайс-лист'!C909" display="Розы"/>
    <hyperlink ref="J3:O3" location="'прайс-лист'!C426" display="Многолетние растения, травы, луковичные"/>
    <hyperlink ref="J4" location="'прайс-лист'!C10" display="Азалии и рододендроны"/>
  </hyperlink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custom" allowBlank="1" showInputMessage="1" showErrorMessage="1" errorTitle="PlantMarket Cash&amp;Carry" error="Пожалуйста, выберите способ оплаты на странице 1!">
          <x14:formula1>
            <xm:f>'1'!$H$12&lt;&gt;"-"</xm:f>
          </x14:formula1>
          <xm:sqref>R11:R1007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прайс-лист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 Cash&amp;Carry;8-495-280-08-97</dc:creator>
  <cp:lastModifiedBy>DariaCh22</cp:lastModifiedBy>
  <dcterms:created xsi:type="dcterms:W3CDTF">2022-05-06T07:09:06Z</dcterms:created>
  <dcterms:modified xsi:type="dcterms:W3CDTF">2022-06-03T05:50:43Z</dcterms:modified>
</cp:coreProperties>
</file>