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ртем\Downloads\"/>
    </mc:Choice>
  </mc:AlternateContent>
  <xr:revisionPtr revIDLastSave="0" documentId="13_ncr:1_{4BCFBD69-4302-4759-9C64-1A4A1E33714A}" xr6:coauthVersionLast="47" xr6:coauthVersionMax="47" xr10:uidLastSave="{00000000-0000-0000-0000-000000000000}"/>
  <bookViews>
    <workbookView xWindow="-110" yWindow="-110" windowWidth="25420" windowHeight="16300" xr2:uid="{D185BC63-3648-4E99-9F91-C3873B83CF2A}"/>
  </bookViews>
  <sheets>
    <sheet name="NEW 2022-2023" sheetId="1" r:id="rId1"/>
    <sheet name="Условия работы" sheetId="2" r:id="rId2"/>
  </sheets>
  <definedNames>
    <definedName name="_xlnm._FilterDatabase" localSheetId="0" hidden="1">'NEW 2022-2023'!$B$35:$L$1523</definedName>
    <definedName name="cher" localSheetId="1">#REF!</definedName>
    <definedName name="cher">#REF!</definedName>
    <definedName name="chercher" localSheetId="1">#REF!</definedName>
    <definedName name="chercher">#REF!</definedName>
    <definedName name="cherhug" localSheetId="1">#REF!</definedName>
    <definedName name="cherhug">#REF!</definedName>
    <definedName name="cherr" localSheetId="1">#REF!</definedName>
    <definedName name="cherr">#REF!</definedName>
    <definedName name="hg" localSheetId="1">#REF!</definedName>
    <definedName name="hg">#REF!</definedName>
    <definedName name="hgn" localSheetId="1">#REF!</definedName>
    <definedName name="hgn">#REF!</definedName>
    <definedName name="hoog" localSheetId="1">#REF!</definedName>
    <definedName name="hoog">#REF!</definedName>
    <definedName name="hug" localSheetId="1">#REF!</definedName>
    <definedName name="hug">#REF!</definedName>
    <definedName name="hugeh" localSheetId="1">#REF!</definedName>
    <definedName name="hugeh">#REF!</definedName>
    <definedName name="HUGEN" localSheetId="1">#REF!</definedName>
    <definedName name="HUGEN">#REF!</definedName>
    <definedName name="hugenhgn" localSheetId="1">#REF!</definedName>
    <definedName name="hugenhgn">#REF!</definedName>
    <definedName name="hugg" localSheetId="1">#REF!</definedName>
    <definedName name="hugg">#REF!</definedName>
    <definedName name="huggen" localSheetId="1">#REF!</definedName>
    <definedName name="huggen">#REF!</definedName>
    <definedName name="huggg" localSheetId="1">#REF!</definedName>
    <definedName name="huggg">#REF!</definedName>
    <definedName name="huhughug" localSheetId="1">#REF!</definedName>
    <definedName name="huhughug">#REF!</definedName>
    <definedName name="newhugen" localSheetId="1">#REF!</definedName>
    <definedName name="newhugen">#REF!</definedName>
    <definedName name="price" localSheetId="1">#REF!</definedName>
    <definedName name="price">#REF!</definedName>
    <definedName name="prov">'NEW 2022-2023'!$C$36:$H$1147</definedName>
    <definedName name="st">'NEW 2022-2023'!$C$35:$E$1147</definedName>
    <definedName name="stk" localSheetId="1">#REF!</definedName>
    <definedName name="stk">#REF!</definedName>
    <definedName name="stock" localSheetId="1">#REF!</definedName>
    <definedName name="stock">#REF!</definedName>
    <definedName name="stock_" localSheetId="1">#REF!</definedName>
    <definedName name="stock_">#REF!</definedName>
    <definedName name="stok" localSheetId="1">#REF!</definedName>
    <definedName name="stok">#REF!</definedName>
    <definedName name="tab">'NEW 2022-2023'!$C$36:$H$1147</definedName>
    <definedName name="tabhug">'NEW 2022-2023'!$C$35:$H$1147</definedName>
    <definedName name="table">'NEW 2022-2023'!$C$35:$H$1147</definedName>
    <definedName name="table1">'NEW 2022-2023'!$C$36:$H$1147</definedName>
    <definedName name="table101" localSheetId="1">#REF!</definedName>
    <definedName name="table101">#REF!</definedName>
    <definedName name="table11">'NEW 2022-2023'!$C$35:$H$1147</definedName>
    <definedName name="tabletab">'NEW 2022-2023'!$C$36:$H$1147</definedName>
    <definedName name="tabt" localSheetId="1">#REF!</definedName>
    <definedName name="tabt">#REF!</definedName>
    <definedName name="tabtab" localSheetId="1">#REF!</definedName>
    <definedName name="tabtab">#REF!</definedName>
    <definedName name="Склады" localSheetId="1">#REF!</definedName>
    <definedName name="Склад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4" i="1"/>
  <c r="I11" i="1"/>
  <c r="I10" i="1"/>
  <c r="I9" i="1"/>
  <c r="AE125" i="1"/>
  <c r="AF125" i="1" s="1"/>
  <c r="AE159" i="1"/>
  <c r="AF159" i="1" s="1"/>
  <c r="AE160" i="1"/>
  <c r="AF160" i="1" s="1"/>
  <c r="AE161" i="1"/>
  <c r="AF161" i="1" s="1"/>
  <c r="AA125" i="1"/>
  <c r="AA159" i="1"/>
  <c r="AA160" i="1"/>
  <c r="AA161" i="1"/>
  <c r="J125" i="1"/>
  <c r="J159" i="1"/>
  <c r="J160" i="1"/>
  <c r="J161" i="1"/>
  <c r="J1158" i="1"/>
  <c r="J62" i="1"/>
  <c r="J82" i="1"/>
  <c r="J61" i="1"/>
  <c r="J60" i="1"/>
  <c r="J59" i="1"/>
  <c r="J81" i="1"/>
  <c r="J902" i="1"/>
  <c r="J578" i="1"/>
  <c r="J37" i="1"/>
  <c r="J38" i="1"/>
  <c r="J39" i="1"/>
  <c r="J49" i="1"/>
  <c r="J50" i="1"/>
  <c r="J51" i="1"/>
  <c r="J52" i="1"/>
  <c r="J53" i="1"/>
  <c r="J54" i="1"/>
  <c r="J55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10" i="1"/>
  <c r="J111" i="1"/>
  <c r="J112" i="1"/>
  <c r="J113" i="1"/>
  <c r="J122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50" i="1"/>
  <c r="J151" i="1"/>
  <c r="J152" i="1"/>
  <c r="J153" i="1"/>
  <c r="J154" i="1"/>
  <c r="J155" i="1"/>
  <c r="J156" i="1"/>
  <c r="J157" i="1"/>
  <c r="J158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6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8" i="1"/>
  <c r="J199" i="1"/>
  <c r="J200" i="1"/>
  <c r="J202" i="1"/>
  <c r="J203" i="1"/>
  <c r="J204" i="1"/>
  <c r="J205" i="1"/>
  <c r="J206" i="1"/>
  <c r="J207" i="1"/>
  <c r="J209" i="1"/>
  <c r="J210" i="1"/>
  <c r="J211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1" i="1"/>
  <c r="J233" i="1"/>
  <c r="J234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90" i="1"/>
  <c r="J291" i="1"/>
  <c r="J295" i="1"/>
  <c r="J296" i="1"/>
  <c r="J297" i="1"/>
  <c r="J298" i="1"/>
  <c r="J299" i="1"/>
  <c r="J300" i="1"/>
  <c r="J301" i="1"/>
  <c r="J302" i="1"/>
  <c r="J303" i="1"/>
  <c r="J304" i="1"/>
  <c r="J305" i="1"/>
  <c r="J312" i="1"/>
  <c r="J313" i="1"/>
  <c r="J319" i="1"/>
  <c r="J320" i="1"/>
  <c r="J323" i="1"/>
  <c r="J324" i="1"/>
  <c r="J325" i="1"/>
  <c r="J326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5" i="1"/>
  <c r="J378" i="1"/>
  <c r="J381" i="1"/>
  <c r="J382" i="1"/>
  <c r="J458" i="1"/>
  <c r="J460" i="1"/>
  <c r="J463" i="1"/>
  <c r="J464" i="1"/>
  <c r="J465" i="1"/>
  <c r="J466" i="1"/>
  <c r="J467" i="1"/>
  <c r="J468" i="1"/>
  <c r="J471" i="1"/>
  <c r="J474" i="1"/>
  <c r="J475" i="1"/>
  <c r="J478" i="1"/>
  <c r="J481" i="1"/>
  <c r="J485" i="1"/>
  <c r="J488" i="1"/>
  <c r="J491" i="1"/>
  <c r="J494" i="1"/>
  <c r="J495" i="1"/>
  <c r="J497" i="1"/>
  <c r="J499" i="1"/>
  <c r="J502" i="1"/>
  <c r="J503" i="1"/>
  <c r="J504" i="1"/>
  <c r="J505" i="1"/>
  <c r="J507" i="1"/>
  <c r="J509" i="1"/>
  <c r="J511" i="1"/>
  <c r="J512" i="1"/>
  <c r="J513" i="1"/>
  <c r="J515" i="1"/>
  <c r="J517" i="1"/>
  <c r="J521" i="1"/>
  <c r="J522" i="1"/>
  <c r="J525" i="1"/>
  <c r="J528" i="1"/>
  <c r="J531" i="1"/>
  <c r="J532" i="1"/>
  <c r="J533" i="1"/>
  <c r="J536" i="1"/>
  <c r="J537" i="1"/>
  <c r="J538" i="1"/>
  <c r="J540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5" i="1"/>
  <c r="J567" i="1"/>
  <c r="J568" i="1"/>
  <c r="J569" i="1"/>
  <c r="J570" i="1"/>
  <c r="J571" i="1"/>
  <c r="J572" i="1"/>
  <c r="J573" i="1"/>
  <c r="J574" i="1"/>
  <c r="J575" i="1"/>
  <c r="J576" i="1"/>
  <c r="J577" i="1"/>
  <c r="J579" i="1"/>
  <c r="J580" i="1"/>
  <c r="J581" i="1"/>
  <c r="J582" i="1"/>
  <c r="J583" i="1"/>
  <c r="J584" i="1"/>
  <c r="J585" i="1"/>
  <c r="J586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2" i="1"/>
  <c r="J603" i="1"/>
  <c r="J604" i="1"/>
  <c r="J605" i="1"/>
  <c r="J606" i="1"/>
  <c r="J607" i="1"/>
  <c r="J608" i="1"/>
  <c r="J609" i="1"/>
  <c r="J611" i="1"/>
  <c r="J612" i="1"/>
  <c r="J613" i="1"/>
  <c r="J614" i="1"/>
  <c r="J615" i="1"/>
  <c r="J617" i="1"/>
  <c r="J618" i="1"/>
  <c r="J619" i="1"/>
  <c r="J621" i="1"/>
  <c r="J622" i="1"/>
  <c r="J623" i="1"/>
  <c r="J624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5" i="1"/>
  <c r="J656" i="1"/>
  <c r="J658" i="1"/>
  <c r="J661" i="1"/>
  <c r="J662" i="1"/>
  <c r="J665" i="1"/>
  <c r="J667" i="1"/>
  <c r="J672" i="1"/>
  <c r="J674" i="1"/>
  <c r="J680" i="1"/>
  <c r="J681" i="1"/>
  <c r="J682" i="1"/>
  <c r="J683" i="1"/>
  <c r="J684" i="1"/>
  <c r="J687" i="1"/>
  <c r="J688" i="1"/>
  <c r="J689" i="1"/>
  <c r="J690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8" i="1"/>
  <c r="J719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8" i="1"/>
  <c r="J739" i="1"/>
  <c r="J740" i="1"/>
  <c r="J741" i="1"/>
  <c r="J742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9" i="1"/>
  <c r="J760" i="1"/>
  <c r="J761" i="1"/>
  <c r="J762" i="1"/>
  <c r="J763" i="1"/>
  <c r="J764" i="1"/>
  <c r="J767" i="1"/>
  <c r="J768" i="1"/>
  <c r="J769" i="1"/>
  <c r="J770" i="1"/>
  <c r="J771" i="1"/>
  <c r="J772" i="1"/>
  <c r="J773" i="1"/>
  <c r="J774" i="1"/>
  <c r="J775" i="1"/>
  <c r="J776" i="1"/>
  <c r="J777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801" i="1"/>
  <c r="J803" i="1"/>
  <c r="J804" i="1"/>
  <c r="J805" i="1"/>
  <c r="J806" i="1"/>
  <c r="J807" i="1"/>
  <c r="J808" i="1"/>
  <c r="J810" i="1"/>
  <c r="J811" i="1"/>
  <c r="J812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71" i="1"/>
  <c r="J872" i="1"/>
  <c r="J873" i="1"/>
  <c r="J874" i="1"/>
  <c r="J875" i="1"/>
  <c r="J878" i="1"/>
  <c r="J879" i="1"/>
  <c r="J880" i="1"/>
  <c r="J881" i="1"/>
  <c r="J889" i="1"/>
  <c r="J893" i="1"/>
  <c r="J895" i="1"/>
  <c r="J897" i="1"/>
  <c r="J898" i="1"/>
  <c r="J904" i="1"/>
  <c r="J905" i="1"/>
  <c r="J907" i="1"/>
  <c r="J908" i="1"/>
  <c r="J909" i="1"/>
  <c r="J910" i="1"/>
  <c r="J911" i="1"/>
  <c r="J914" i="1"/>
  <c r="J924" i="1"/>
  <c r="J925" i="1"/>
  <c r="J927" i="1"/>
  <c r="J928" i="1"/>
  <c r="J929" i="1"/>
  <c r="J930" i="1"/>
  <c r="J943" i="1"/>
  <c r="J944" i="1"/>
  <c r="J945" i="1"/>
  <c r="J946" i="1"/>
  <c r="J947" i="1"/>
  <c r="J949" i="1"/>
  <c r="J950" i="1"/>
  <c r="J951" i="1"/>
  <c r="J953" i="1"/>
  <c r="J955" i="1"/>
  <c r="J957" i="1"/>
  <c r="J959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6" i="1"/>
  <c r="J977" i="1"/>
  <c r="J978" i="1"/>
  <c r="J979" i="1"/>
  <c r="J980" i="1"/>
  <c r="J981" i="1"/>
  <c r="J982" i="1"/>
  <c r="J983" i="1"/>
  <c r="J984" i="1"/>
  <c r="J1000" i="1"/>
  <c r="J1001" i="1"/>
  <c r="J1002" i="1"/>
  <c r="J1003" i="1"/>
  <c r="J1004" i="1"/>
  <c r="J1005" i="1"/>
  <c r="J1006" i="1"/>
  <c r="J1007" i="1"/>
  <c r="J1008" i="1"/>
  <c r="J1009" i="1"/>
  <c r="J1010" i="1"/>
  <c r="J1013" i="1"/>
  <c r="J1014" i="1"/>
  <c r="J1015" i="1"/>
  <c r="J1016" i="1"/>
  <c r="J1021" i="1"/>
  <c r="J1023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9" i="1"/>
  <c r="J1050" i="1"/>
  <c r="J1051" i="1"/>
  <c r="J1061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118" i="1"/>
  <c r="J1119" i="1"/>
  <c r="J1120" i="1"/>
  <c r="J1121" i="1"/>
  <c r="J1122" i="1"/>
  <c r="J1123" i="1"/>
  <c r="J1124" i="1"/>
  <c r="J1125" i="1"/>
  <c r="J1126" i="1"/>
  <c r="J1129" i="1"/>
  <c r="J1132" i="1"/>
  <c r="J1136" i="1"/>
  <c r="J1137" i="1"/>
  <c r="J1138" i="1"/>
  <c r="J1139" i="1"/>
  <c r="J1140" i="1"/>
  <c r="J1141" i="1"/>
  <c r="J1142" i="1"/>
  <c r="J1144" i="1"/>
  <c r="J1145" i="1"/>
  <c r="J1146" i="1"/>
  <c r="J1147" i="1"/>
  <c r="J1149" i="1"/>
  <c r="J1150" i="1"/>
  <c r="J1151" i="1"/>
  <c r="J1153" i="1"/>
  <c r="J1155" i="1"/>
  <c r="J1157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81" i="1"/>
  <c r="J1185" i="1"/>
  <c r="J1187" i="1"/>
  <c r="J1189" i="1"/>
  <c r="J1191" i="1"/>
  <c r="J1192" i="1"/>
  <c r="J1193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3" i="1"/>
  <c r="J1224" i="1"/>
  <c r="J1225" i="1"/>
  <c r="J1227" i="1"/>
  <c r="J1228" i="1"/>
  <c r="J1229" i="1"/>
  <c r="J1230" i="1"/>
  <c r="J1231" i="1"/>
  <c r="J1232" i="1"/>
  <c r="J1233" i="1"/>
  <c r="J1234" i="1"/>
  <c r="J1235" i="1"/>
  <c r="J1236" i="1"/>
  <c r="J1240" i="1"/>
  <c r="J1253" i="1"/>
  <c r="J1257" i="1"/>
  <c r="J1258" i="1"/>
  <c r="J1259" i="1"/>
  <c r="J1261" i="1"/>
  <c r="J1262" i="1"/>
  <c r="J1266" i="1"/>
  <c r="J1270" i="1"/>
  <c r="J1276" i="1"/>
  <c r="J1277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300" i="1"/>
  <c r="J1302" i="1"/>
  <c r="J1303" i="1"/>
  <c r="J1304" i="1"/>
  <c r="J1305" i="1"/>
  <c r="J1306" i="1"/>
  <c r="J1308" i="1"/>
  <c r="J1309" i="1"/>
  <c r="J1310" i="1"/>
  <c r="J1312" i="1"/>
  <c r="J1313" i="1"/>
  <c r="J1314" i="1"/>
  <c r="J1315" i="1"/>
  <c r="J1316" i="1"/>
  <c r="J1317" i="1"/>
  <c r="J1318" i="1"/>
  <c r="J1319" i="1"/>
  <c r="J1320" i="1"/>
  <c r="J1321" i="1"/>
  <c r="J1322" i="1"/>
  <c r="J1324" i="1"/>
  <c r="J1329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4" i="1"/>
  <c r="J1356" i="1"/>
  <c r="J1358" i="1"/>
  <c r="J1359" i="1"/>
  <c r="J1361" i="1"/>
  <c r="J1363" i="1"/>
  <c r="J1364" i="1"/>
  <c r="J1366" i="1"/>
  <c r="J1368" i="1"/>
  <c r="J1369" i="1"/>
  <c r="J1370" i="1"/>
  <c r="J1371" i="1"/>
  <c r="J1372" i="1"/>
  <c r="J1374" i="1"/>
  <c r="J1375" i="1"/>
  <c r="J1376" i="1"/>
  <c r="J1377" i="1"/>
  <c r="J1382" i="1"/>
  <c r="J1384" i="1"/>
  <c r="J1385" i="1"/>
  <c r="J1386" i="1"/>
  <c r="J1387" i="1"/>
  <c r="J1388" i="1"/>
  <c r="J1390" i="1"/>
  <c r="J1391" i="1"/>
  <c r="J1392" i="1"/>
  <c r="J1393" i="1"/>
  <c r="J1394" i="1"/>
  <c r="J1397" i="1"/>
  <c r="J1398" i="1"/>
  <c r="J1399" i="1"/>
  <c r="J1401" i="1"/>
  <c r="J1402" i="1"/>
  <c r="J1404" i="1"/>
  <c r="J1405" i="1"/>
  <c r="J1407" i="1"/>
  <c r="J1409" i="1"/>
  <c r="J1410" i="1"/>
  <c r="J1411" i="1"/>
  <c r="J1413" i="1"/>
  <c r="J1414" i="1"/>
  <c r="J1415" i="1"/>
  <c r="J1416" i="1"/>
  <c r="J1417" i="1"/>
  <c r="J1419" i="1"/>
  <c r="J1421" i="1"/>
  <c r="J1422" i="1"/>
  <c r="J1424" i="1"/>
  <c r="J1425" i="1"/>
  <c r="J1426" i="1"/>
  <c r="J1427" i="1"/>
  <c r="J1428" i="1"/>
  <c r="J1429" i="1"/>
  <c r="J1430" i="1"/>
  <c r="J1431" i="1"/>
  <c r="J1432" i="1"/>
  <c r="J1433" i="1"/>
  <c r="J1435" i="1"/>
  <c r="J1436" i="1"/>
  <c r="J1437" i="1"/>
  <c r="J1438" i="1"/>
  <c r="J1439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7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1" i="1"/>
  <c r="J1493" i="1"/>
  <c r="J1496" i="1"/>
  <c r="J1502" i="1"/>
  <c r="J1504" i="1"/>
  <c r="J1505" i="1"/>
  <c r="J1506" i="1"/>
  <c r="J1507" i="1"/>
  <c r="J1508" i="1"/>
  <c r="J1509" i="1"/>
  <c r="J1512" i="1"/>
  <c r="J1513" i="1"/>
  <c r="J1514" i="1"/>
  <c r="J1515" i="1"/>
  <c r="J1516" i="1"/>
  <c r="J1519" i="1"/>
  <c r="J1520" i="1"/>
  <c r="J1521" i="1"/>
  <c r="J1523" i="1"/>
  <c r="J78" i="1"/>
  <c r="J77" i="1"/>
  <c r="J76" i="1"/>
  <c r="J75" i="1"/>
  <c r="J74" i="1"/>
  <c r="J73" i="1"/>
  <c r="J72" i="1"/>
  <c r="J71" i="1"/>
  <c r="J56" i="1"/>
  <c r="J70" i="1"/>
  <c r="J69" i="1"/>
  <c r="J68" i="1"/>
  <c r="J67" i="1"/>
  <c r="J66" i="1"/>
  <c r="J65" i="1"/>
  <c r="J80" i="1"/>
  <c r="J64" i="1"/>
  <c r="J58" i="1"/>
  <c r="J57" i="1"/>
  <c r="J48" i="1"/>
  <c r="J45" i="1"/>
  <c r="J43" i="1"/>
  <c r="AA578" i="1"/>
  <c r="AA902" i="1"/>
  <c r="AA1158" i="1"/>
  <c r="AA65" i="1"/>
  <c r="AA66" i="1"/>
  <c r="AA67" i="1"/>
  <c r="AA68" i="1"/>
  <c r="AA69" i="1"/>
  <c r="AA70" i="1"/>
  <c r="AA56" i="1"/>
  <c r="AA71" i="1"/>
  <c r="AA72" i="1"/>
  <c r="AA73" i="1"/>
  <c r="AA74" i="1"/>
  <c r="AA75" i="1"/>
  <c r="AA76" i="1"/>
  <c r="AA77" i="1"/>
  <c r="AA81" i="1"/>
  <c r="AA59" i="1"/>
  <c r="AA60" i="1"/>
  <c r="AA78" i="1"/>
  <c r="AA61" i="1"/>
  <c r="AA82" i="1"/>
  <c r="AA62" i="1"/>
  <c r="AE578" i="1"/>
  <c r="AF578" i="1" s="1"/>
  <c r="AE902" i="1"/>
  <c r="AF902" i="1" s="1"/>
  <c r="AE1158" i="1"/>
  <c r="AF1158" i="1" s="1"/>
  <c r="AE65" i="1"/>
  <c r="AF65" i="1" s="1"/>
  <c r="AE66" i="1"/>
  <c r="AF66" i="1" s="1"/>
  <c r="AE67" i="1"/>
  <c r="AF67" i="1" s="1"/>
  <c r="AE68" i="1"/>
  <c r="AF68" i="1" s="1"/>
  <c r="AE69" i="1"/>
  <c r="AF69" i="1" s="1"/>
  <c r="AE70" i="1"/>
  <c r="AF70" i="1" s="1"/>
  <c r="AE56" i="1"/>
  <c r="AF56" i="1" s="1"/>
  <c r="AE71" i="1"/>
  <c r="AF71" i="1" s="1"/>
  <c r="AE72" i="1"/>
  <c r="AF72" i="1" s="1"/>
  <c r="AE73" i="1"/>
  <c r="AF73" i="1" s="1"/>
  <c r="AE74" i="1"/>
  <c r="AF74" i="1" s="1"/>
  <c r="AE75" i="1"/>
  <c r="AF75" i="1" s="1"/>
  <c r="AE76" i="1"/>
  <c r="AF76" i="1" s="1"/>
  <c r="AE77" i="1"/>
  <c r="AF77" i="1" s="1"/>
  <c r="AE81" i="1"/>
  <c r="AF81" i="1" s="1"/>
  <c r="AE59" i="1"/>
  <c r="AF59" i="1" s="1"/>
  <c r="AE60" i="1"/>
  <c r="AF60" i="1" s="1"/>
  <c r="AE78" i="1"/>
  <c r="AF78" i="1" s="1"/>
  <c r="AE61" i="1"/>
  <c r="AF61" i="1" s="1"/>
  <c r="AE82" i="1"/>
  <c r="AF82" i="1" s="1"/>
  <c r="AE62" i="1"/>
  <c r="AF62" i="1" s="1"/>
  <c r="AE692" i="1" l="1"/>
  <c r="AF692" i="1" s="1"/>
  <c r="AA692" i="1"/>
  <c r="AA113" i="1" l="1"/>
  <c r="AA970" i="1"/>
  <c r="AA1021" i="1"/>
  <c r="AA320" i="1"/>
  <c r="AA1473" i="1"/>
  <c r="AE113" i="1"/>
  <c r="AF113" i="1" s="1"/>
  <c r="AE970" i="1"/>
  <c r="AF970" i="1" s="1"/>
  <c r="AE1021" i="1"/>
  <c r="AF1021" i="1" s="1"/>
  <c r="AE320" i="1"/>
  <c r="AF320" i="1" s="1"/>
  <c r="AE1473" i="1"/>
  <c r="AF1473" i="1" s="1"/>
  <c r="AA968" i="1"/>
  <c r="AA162" i="1" l="1"/>
  <c r="AA236" i="1"/>
  <c r="AA1510" i="1"/>
  <c r="AA541" i="1"/>
  <c r="AA456" i="1"/>
  <c r="AA809" i="1"/>
  <c r="AA197" i="1"/>
  <c r="AA1062" i="1"/>
  <c r="AA1159" i="1"/>
  <c r="AA813" i="1"/>
  <c r="AA814" i="1"/>
  <c r="AA1323" i="1"/>
  <c r="AA691" i="1"/>
  <c r="AA348" i="1"/>
  <c r="AA877" i="1"/>
  <c r="AA1409" i="1"/>
  <c r="AA1410" i="1"/>
  <c r="AA862" i="1"/>
  <c r="AA911" i="1"/>
  <c r="AA372" i="1"/>
  <c r="AA873" i="1"/>
  <c r="AA1106" i="1"/>
  <c r="AA1107" i="1"/>
  <c r="AA1108" i="1"/>
  <c r="AA1109" i="1"/>
  <c r="AA1117" i="1"/>
  <c r="AA1176" i="1"/>
  <c r="AA1501" i="1"/>
  <c r="AA1519" i="1"/>
  <c r="AE162" i="1"/>
  <c r="AF162" i="1" s="1"/>
  <c r="AE236" i="1"/>
  <c r="AF236" i="1" s="1"/>
  <c r="AE1510" i="1"/>
  <c r="AF1510" i="1" s="1"/>
  <c r="AE541" i="1"/>
  <c r="AF541" i="1" s="1"/>
  <c r="AE456" i="1"/>
  <c r="AF456" i="1" s="1"/>
  <c r="AE809" i="1"/>
  <c r="AF809" i="1" s="1"/>
  <c r="AE197" i="1"/>
  <c r="AF197" i="1" s="1"/>
  <c r="AE1062" i="1"/>
  <c r="AF1062" i="1" s="1"/>
  <c r="AE1159" i="1"/>
  <c r="AF1159" i="1" s="1"/>
  <c r="AE813" i="1"/>
  <c r="AF813" i="1" s="1"/>
  <c r="AE814" i="1"/>
  <c r="AF814" i="1" s="1"/>
  <c r="AE1323" i="1"/>
  <c r="AF1323" i="1" s="1"/>
  <c r="AE691" i="1"/>
  <c r="AF691" i="1" s="1"/>
  <c r="AE348" i="1"/>
  <c r="AF348" i="1" s="1"/>
  <c r="AE877" i="1"/>
  <c r="AF877" i="1" s="1"/>
  <c r="AE1409" i="1"/>
  <c r="AF1409" i="1" s="1"/>
  <c r="AE1410" i="1"/>
  <c r="AF1410" i="1" s="1"/>
  <c r="AE862" i="1"/>
  <c r="AF862" i="1" s="1"/>
  <c r="AE911" i="1"/>
  <c r="AF911" i="1" s="1"/>
  <c r="AE372" i="1"/>
  <c r="AF372" i="1" s="1"/>
  <c r="AE873" i="1"/>
  <c r="AF873" i="1" s="1"/>
  <c r="AE1106" i="1"/>
  <c r="AF1106" i="1" s="1"/>
  <c r="AE1107" i="1"/>
  <c r="AF1107" i="1" s="1"/>
  <c r="AE1108" i="1"/>
  <c r="AF1108" i="1" s="1"/>
  <c r="AE1109" i="1"/>
  <c r="AF1109" i="1" s="1"/>
  <c r="AE1117" i="1"/>
  <c r="AF1117" i="1" s="1"/>
  <c r="AE1176" i="1"/>
  <c r="AF1176" i="1" s="1"/>
  <c r="AE1501" i="1"/>
  <c r="AF1501" i="1" s="1"/>
  <c r="AE1519" i="1"/>
  <c r="AF1519" i="1" s="1"/>
  <c r="M1519" i="1"/>
  <c r="M873" i="1"/>
  <c r="M372" i="1"/>
  <c r="M911" i="1"/>
  <c r="M1410" i="1"/>
  <c r="M1409" i="1"/>
  <c r="M348" i="1"/>
  <c r="M162" i="1"/>
  <c r="M1523" i="1"/>
  <c r="M1521" i="1"/>
  <c r="M1520" i="1"/>
  <c r="M814" i="1"/>
  <c r="M1503" i="1"/>
  <c r="M1311" i="1"/>
  <c r="M1307" i="1"/>
  <c r="M1301" i="1"/>
  <c r="M1299" i="1"/>
  <c r="M1278" i="1"/>
  <c r="M1275" i="1"/>
  <c r="M1274" i="1"/>
  <c r="M1273" i="1"/>
  <c r="M1269" i="1"/>
  <c r="M1268" i="1"/>
  <c r="M1267" i="1"/>
  <c r="M1265" i="1"/>
  <c r="M1264" i="1"/>
  <c r="M1263" i="1"/>
  <c r="M1260" i="1"/>
  <c r="M1256" i="1"/>
  <c r="M1255" i="1"/>
  <c r="M1254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39" i="1"/>
  <c r="M1238" i="1"/>
  <c r="M1237" i="1"/>
  <c r="M1222" i="1"/>
  <c r="M1156" i="1"/>
  <c r="M1154" i="1"/>
  <c r="M1152" i="1"/>
  <c r="M1143" i="1"/>
  <c r="M1131" i="1"/>
  <c r="M1130" i="1"/>
  <c r="M1128" i="1"/>
  <c r="M1127" i="1"/>
  <c r="M991" i="1"/>
  <c r="M926" i="1"/>
  <c r="M903" i="1"/>
  <c r="M870" i="1"/>
  <c r="M868" i="1"/>
  <c r="M867" i="1"/>
  <c r="M866" i="1"/>
  <c r="M865" i="1"/>
  <c r="M864" i="1"/>
  <c r="M863" i="1"/>
  <c r="M743" i="1"/>
  <c r="M737" i="1"/>
  <c r="M720" i="1"/>
  <c r="M717" i="1"/>
  <c r="M704" i="1"/>
  <c r="M616" i="1"/>
  <c r="M588" i="1"/>
  <c r="M587" i="1"/>
  <c r="M564" i="1"/>
  <c r="M539" i="1"/>
  <c r="M535" i="1"/>
  <c r="M530" i="1"/>
  <c r="M527" i="1"/>
  <c r="M524" i="1"/>
  <c r="M520" i="1"/>
  <c r="M516" i="1"/>
  <c r="M514" i="1"/>
  <c r="M508" i="1"/>
  <c r="M506" i="1"/>
  <c r="M501" i="1"/>
  <c r="M496" i="1"/>
  <c r="M493" i="1"/>
  <c r="M490" i="1"/>
  <c r="M487" i="1"/>
  <c r="M484" i="1"/>
  <c r="M480" i="1"/>
  <c r="M477" i="1"/>
  <c r="M473" i="1"/>
  <c r="M470" i="1"/>
  <c r="M462" i="1"/>
  <c r="M459" i="1"/>
  <c r="M80" i="1"/>
  <c r="M64" i="1"/>
  <c r="M58" i="1"/>
  <c r="M57" i="1"/>
  <c r="M48" i="1"/>
  <c r="M45" i="1"/>
  <c r="M43" i="1"/>
  <c r="M862" i="1"/>
  <c r="M1518" i="1"/>
  <c r="M877" i="1"/>
  <c r="M1396" i="1"/>
  <c r="M1056" i="1"/>
  <c r="M1054" i="1"/>
  <c r="M1501" i="1"/>
  <c r="J1501" i="1"/>
  <c r="M1176" i="1"/>
  <c r="J1176" i="1"/>
  <c r="M1117" i="1"/>
  <c r="J1117" i="1"/>
  <c r="M1109" i="1"/>
  <c r="J1109" i="1"/>
  <c r="M1108" i="1"/>
  <c r="J1108" i="1"/>
  <c r="M1107" i="1"/>
  <c r="J1107" i="1"/>
  <c r="M1106" i="1"/>
  <c r="J1106" i="1"/>
  <c r="M1323" i="1"/>
  <c r="J1323" i="1"/>
  <c r="M1062" i="1"/>
  <c r="J1062" i="1"/>
  <c r="M197" i="1"/>
  <c r="J197" i="1"/>
  <c r="M809" i="1"/>
  <c r="J809" i="1"/>
  <c r="M541" i="1"/>
  <c r="J541" i="1"/>
  <c r="J236" i="1"/>
  <c r="J1510" i="1"/>
  <c r="J456" i="1"/>
  <c r="J1159" i="1"/>
  <c r="J813" i="1"/>
  <c r="J814" i="1"/>
  <c r="J691" i="1"/>
  <c r="J877" i="1"/>
  <c r="J862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8" i="1"/>
  <c r="AA63" i="1"/>
  <c r="AA64" i="1"/>
  <c r="AA79" i="1"/>
  <c r="AA80" i="1"/>
  <c r="AA83" i="1"/>
  <c r="AA84" i="1"/>
  <c r="AA85" i="1"/>
  <c r="AA86" i="1"/>
  <c r="AA87" i="1"/>
  <c r="AA88" i="1"/>
  <c r="AA89" i="1"/>
  <c r="AA90" i="1"/>
  <c r="AA95" i="1"/>
  <c r="AA96" i="1"/>
  <c r="AA97" i="1"/>
  <c r="AA98" i="1"/>
  <c r="AA99" i="1"/>
  <c r="AA100" i="1"/>
  <c r="AA101" i="1"/>
  <c r="AA102" i="1"/>
  <c r="AA103" i="1"/>
  <c r="AA104" i="1"/>
  <c r="AA105" i="1"/>
  <c r="AA111" i="1"/>
  <c r="AA112" i="1"/>
  <c r="AA116" i="1"/>
  <c r="AA117" i="1"/>
  <c r="AA118" i="1"/>
  <c r="AA119" i="1"/>
  <c r="AA120" i="1"/>
  <c r="AA121" i="1"/>
  <c r="AA122" i="1"/>
  <c r="AA123" i="1"/>
  <c r="AA128" i="1"/>
  <c r="AA129" i="1"/>
  <c r="AA131" i="1"/>
  <c r="AA132" i="1"/>
  <c r="AA133" i="1"/>
  <c r="AA134" i="1"/>
  <c r="AA135" i="1"/>
  <c r="AA136" i="1"/>
  <c r="AA137" i="1"/>
  <c r="AA138" i="1"/>
  <c r="AA139" i="1"/>
  <c r="AA144" i="1"/>
  <c r="AA145" i="1"/>
  <c r="AA146" i="1"/>
  <c r="AA147" i="1"/>
  <c r="AA148" i="1"/>
  <c r="AA149" i="1"/>
  <c r="AA150" i="1"/>
  <c r="AA151" i="1"/>
  <c r="AA152" i="1"/>
  <c r="AA153" i="1"/>
  <c r="AA155" i="1"/>
  <c r="AA165" i="1"/>
  <c r="AA166" i="1"/>
  <c r="AA167" i="1"/>
  <c r="AA168" i="1"/>
  <c r="AA169" i="1"/>
  <c r="AA170" i="1"/>
  <c r="AA171" i="1"/>
  <c r="AA172" i="1"/>
  <c r="AA173" i="1"/>
  <c r="AA174" i="1"/>
  <c r="AA175" i="1"/>
  <c r="AA180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8" i="1"/>
  <c r="AA220" i="1"/>
  <c r="AA221" i="1"/>
  <c r="AA222" i="1"/>
  <c r="AA223" i="1"/>
  <c r="AA224" i="1"/>
  <c r="AA232" i="1"/>
  <c r="AA233" i="1"/>
  <c r="AA234" i="1"/>
  <c r="AA235" i="1"/>
  <c r="AA237" i="1"/>
  <c r="AA238" i="1"/>
  <c r="AA239" i="1"/>
  <c r="AA240" i="1"/>
  <c r="AA241" i="1"/>
  <c r="AA250" i="1"/>
  <c r="AA251" i="1"/>
  <c r="AA252" i="1"/>
  <c r="AA253" i="1"/>
  <c r="AA254" i="1"/>
  <c r="AA255" i="1"/>
  <c r="AA256" i="1"/>
  <c r="AA257" i="1"/>
  <c r="AA258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5" i="1"/>
  <c r="AA276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5" i="1"/>
  <c r="AA296" i="1"/>
  <c r="AA297" i="1"/>
  <c r="AA298" i="1"/>
  <c r="AA299" i="1"/>
  <c r="AA300" i="1"/>
  <c r="AA301" i="1"/>
  <c r="AA302" i="1"/>
  <c r="AA303" i="1"/>
  <c r="AA304" i="1"/>
  <c r="AA305" i="1"/>
  <c r="AA308" i="1"/>
  <c r="AA309" i="1"/>
  <c r="AA311" i="1"/>
  <c r="AA312" i="1"/>
  <c r="AA313" i="1"/>
  <c r="AA314" i="1"/>
  <c r="AA315" i="1"/>
  <c r="AA316" i="1"/>
  <c r="AA317" i="1"/>
  <c r="AA318" i="1"/>
  <c r="AA319" i="1"/>
  <c r="AA321" i="1"/>
  <c r="AA322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42" i="1"/>
  <c r="AA343" i="1"/>
  <c r="AA347" i="1"/>
  <c r="AA349" i="1"/>
  <c r="AA351" i="1"/>
  <c r="AA352" i="1"/>
  <c r="AA353" i="1"/>
  <c r="AA354" i="1"/>
  <c r="AA355" i="1"/>
  <c r="AA356" i="1"/>
  <c r="AA357" i="1"/>
  <c r="AA362" i="1"/>
  <c r="AA363" i="1"/>
  <c r="AA364" i="1"/>
  <c r="AA365" i="1"/>
  <c r="AA366" i="1"/>
  <c r="AA367" i="1"/>
  <c r="AA368" i="1"/>
  <c r="AA369" i="1"/>
  <c r="AA370" i="1"/>
  <c r="AA371" i="1"/>
  <c r="AA373" i="1"/>
  <c r="AA374" i="1"/>
  <c r="AA376" i="1"/>
  <c r="AA378" i="1"/>
  <c r="AA379" i="1"/>
  <c r="AA380" i="1"/>
  <c r="AA381" i="1"/>
  <c r="AA382" i="1"/>
  <c r="AA383" i="1"/>
  <c r="AA384" i="1"/>
  <c r="AA385" i="1"/>
  <c r="AA386" i="1"/>
  <c r="AA387" i="1"/>
  <c r="AA388" i="1"/>
  <c r="AA391" i="1"/>
  <c r="AA394" i="1"/>
  <c r="AA395" i="1"/>
  <c r="AA396" i="1"/>
  <c r="AA397" i="1"/>
  <c r="AA398" i="1"/>
  <c r="AA399" i="1"/>
  <c r="AA400" i="1"/>
  <c r="AA401" i="1"/>
  <c r="AA402" i="1"/>
  <c r="AA403" i="1"/>
  <c r="AA404" i="1"/>
  <c r="AA407" i="1"/>
  <c r="AA411" i="1"/>
  <c r="AA412" i="1"/>
  <c r="AA413" i="1"/>
  <c r="AA414" i="1"/>
  <c r="AA415" i="1"/>
  <c r="AA416" i="1"/>
  <c r="AA417" i="1"/>
  <c r="AA418" i="1"/>
  <c r="AA419" i="1"/>
  <c r="AA420" i="1"/>
  <c r="AA422" i="1"/>
  <c r="AA423" i="1"/>
  <c r="AA426" i="1"/>
  <c r="AA427" i="1"/>
  <c r="AA428" i="1"/>
  <c r="AA429" i="1"/>
  <c r="AA430" i="1"/>
  <c r="AA431" i="1"/>
  <c r="AA432" i="1"/>
  <c r="AA433" i="1"/>
  <c r="AA434" i="1"/>
  <c r="AA435" i="1"/>
  <c r="AA436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8" i="1"/>
  <c r="AA460" i="1"/>
  <c r="AA463" i="1"/>
  <c r="AA464" i="1"/>
  <c r="AA465" i="1"/>
  <c r="AA466" i="1"/>
  <c r="AA467" i="1"/>
  <c r="AA468" i="1"/>
  <c r="AA469" i="1"/>
  <c r="AA470" i="1"/>
  <c r="AA471" i="1"/>
  <c r="AA473" i="1"/>
  <c r="AA474" i="1"/>
  <c r="AA476" i="1"/>
  <c r="AA477" i="1"/>
  <c r="AA478" i="1"/>
  <c r="AA481" i="1"/>
  <c r="AA482" i="1"/>
  <c r="AA483" i="1"/>
  <c r="AA484" i="1"/>
  <c r="AA485" i="1"/>
  <c r="AA486" i="1"/>
  <c r="AA488" i="1"/>
  <c r="AA489" i="1"/>
  <c r="AA490" i="1"/>
  <c r="AA491" i="1"/>
  <c r="AA492" i="1"/>
  <c r="AA493" i="1"/>
  <c r="AA495" i="1"/>
  <c r="AA496" i="1"/>
  <c r="AA497" i="1"/>
  <c r="AA498" i="1"/>
  <c r="AA499" i="1"/>
  <c r="AA500" i="1"/>
  <c r="AA501" i="1"/>
  <c r="AA506" i="1"/>
  <c r="AA508" i="1"/>
  <c r="AA509" i="1"/>
  <c r="AA510" i="1"/>
  <c r="AA511" i="1"/>
  <c r="AA512" i="1"/>
  <c r="AA513" i="1"/>
  <c r="AA514" i="1"/>
  <c r="AA515" i="1"/>
  <c r="AA516" i="1"/>
  <c r="AA517" i="1"/>
  <c r="AA523" i="1"/>
  <c r="AA524" i="1"/>
  <c r="AA525" i="1"/>
  <c r="AA526" i="1"/>
  <c r="AA527" i="1"/>
  <c r="AA528" i="1"/>
  <c r="AA530" i="1"/>
  <c r="AA531" i="1"/>
  <c r="AA532" i="1"/>
  <c r="AA533" i="1"/>
  <c r="AA536" i="1"/>
  <c r="AA539" i="1"/>
  <c r="AA540" i="1"/>
  <c r="AA542" i="1"/>
  <c r="AA543" i="1"/>
  <c r="AA544" i="1"/>
  <c r="AA545" i="1"/>
  <c r="AA546" i="1"/>
  <c r="AA547" i="1"/>
  <c r="AA548" i="1"/>
  <c r="AA549" i="1"/>
  <c r="AA550" i="1"/>
  <c r="AA556" i="1"/>
  <c r="AA557" i="1"/>
  <c r="AA558" i="1"/>
  <c r="AA559" i="1"/>
  <c r="AA560" i="1"/>
  <c r="AA561" i="1"/>
  <c r="AA562" i="1"/>
  <c r="AA563" i="1"/>
  <c r="AA564" i="1"/>
  <c r="AA565" i="1"/>
  <c r="AA566" i="1"/>
  <c r="AA571" i="1"/>
  <c r="AA572" i="1"/>
  <c r="AA573" i="1"/>
  <c r="AA575" i="1"/>
  <c r="AA576" i="1"/>
  <c r="AA577" i="1"/>
  <c r="AA579" i="1"/>
  <c r="AA580" i="1"/>
  <c r="AA581" i="1"/>
  <c r="AA582" i="1"/>
  <c r="AA583" i="1"/>
  <c r="AA584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4" i="1"/>
  <c r="AA635" i="1"/>
  <c r="AA638" i="1"/>
  <c r="AA639" i="1"/>
  <c r="AA640" i="1"/>
  <c r="AA641" i="1"/>
  <c r="AA642" i="1"/>
  <c r="AA643" i="1"/>
  <c r="AA644" i="1"/>
  <c r="AA645" i="1"/>
  <c r="AA646" i="1"/>
  <c r="AA647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5" i="1"/>
  <c r="AA666" i="1"/>
  <c r="AA667" i="1"/>
  <c r="AA668" i="1"/>
  <c r="AA670" i="1"/>
  <c r="AA671" i="1"/>
  <c r="AA672" i="1"/>
  <c r="AA673" i="1"/>
  <c r="AA674" i="1"/>
  <c r="AA675" i="1"/>
  <c r="AA676" i="1"/>
  <c r="AA677" i="1"/>
  <c r="AA678" i="1"/>
  <c r="AA679" i="1"/>
  <c r="AA689" i="1"/>
  <c r="AA694" i="1"/>
  <c r="AA695" i="1"/>
  <c r="AA696" i="1"/>
  <c r="AA697" i="1"/>
  <c r="AA698" i="1"/>
  <c r="AA699" i="1"/>
  <c r="AA700" i="1"/>
  <c r="AA701" i="1"/>
  <c r="AA702" i="1"/>
  <c r="AA708" i="1"/>
  <c r="AA709" i="1"/>
  <c r="AA711" i="1"/>
  <c r="AA712" i="1"/>
  <c r="AA713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2" i="1"/>
  <c r="AA733" i="1"/>
  <c r="AA734" i="1"/>
  <c r="AA735" i="1"/>
  <c r="AA738" i="1"/>
  <c r="AA739" i="1"/>
  <c r="AA740" i="1"/>
  <c r="AA741" i="1"/>
  <c r="AA742" i="1"/>
  <c r="AA743" i="1"/>
  <c r="AA744" i="1"/>
  <c r="AA745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4" i="1"/>
  <c r="AA765" i="1"/>
  <c r="AA766" i="1"/>
  <c r="AA767" i="1"/>
  <c r="AA768" i="1"/>
  <c r="AA769" i="1"/>
  <c r="AA770" i="1"/>
  <c r="AA773" i="1"/>
  <c r="AA774" i="1"/>
  <c r="AA775" i="1"/>
  <c r="AA776" i="1"/>
  <c r="AA777" i="1"/>
  <c r="AA782" i="1"/>
  <c r="AA786" i="1"/>
  <c r="AA787" i="1"/>
  <c r="AA788" i="1"/>
  <c r="AA789" i="1"/>
  <c r="AA790" i="1"/>
  <c r="AA791" i="1"/>
  <c r="AA792" i="1"/>
  <c r="AA793" i="1"/>
  <c r="AA794" i="1"/>
  <c r="AA795" i="1"/>
  <c r="AA796" i="1"/>
  <c r="AA798" i="1"/>
  <c r="AA799" i="1"/>
  <c r="AA801" i="1"/>
  <c r="AA802" i="1"/>
  <c r="AA803" i="1"/>
  <c r="AA804" i="1"/>
  <c r="AA805" i="1"/>
  <c r="AA806" i="1"/>
  <c r="AA807" i="1"/>
  <c r="AA808" i="1"/>
  <c r="AA810" i="1"/>
  <c r="AA811" i="1"/>
  <c r="AA812" i="1"/>
  <c r="AA815" i="1"/>
  <c r="AA818" i="1"/>
  <c r="AA819" i="1"/>
  <c r="AA820" i="1"/>
  <c r="AA821" i="1"/>
  <c r="AA822" i="1"/>
  <c r="AA823" i="1"/>
  <c r="AA824" i="1"/>
  <c r="AA825" i="1"/>
  <c r="AA826" i="1"/>
  <c r="AA827" i="1"/>
  <c r="AA828" i="1"/>
  <c r="AA831" i="1"/>
  <c r="AA832" i="1"/>
  <c r="AA834" i="1"/>
  <c r="AA835" i="1"/>
  <c r="AA837" i="1"/>
  <c r="AA838" i="1"/>
  <c r="AA839" i="1"/>
  <c r="AA841" i="1"/>
  <c r="AA842" i="1"/>
  <c r="AA843" i="1"/>
  <c r="AA844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4" i="1"/>
  <c r="AA866" i="1"/>
  <c r="AA868" i="1"/>
  <c r="AA869" i="1"/>
  <c r="AA871" i="1"/>
  <c r="AA872" i="1"/>
  <c r="AA874" i="1"/>
  <c r="AA875" i="1"/>
  <c r="AA876" i="1"/>
  <c r="AA878" i="1"/>
  <c r="AA879" i="1"/>
  <c r="AA882" i="1"/>
  <c r="AA884" i="1"/>
  <c r="AA886" i="1"/>
  <c r="AA887" i="1"/>
  <c r="AA888" i="1"/>
  <c r="AA889" i="1"/>
  <c r="AA890" i="1"/>
  <c r="AA891" i="1"/>
  <c r="AA892" i="1"/>
  <c r="AA893" i="1"/>
  <c r="AA894" i="1"/>
  <c r="AA895" i="1"/>
  <c r="AA901" i="1"/>
  <c r="AA903" i="1"/>
  <c r="AA906" i="1"/>
  <c r="AA907" i="1"/>
  <c r="AA908" i="1"/>
  <c r="AA909" i="1"/>
  <c r="AA910" i="1"/>
  <c r="AA912" i="1"/>
  <c r="AA913" i="1"/>
  <c r="AA914" i="1"/>
  <c r="AA915" i="1"/>
  <c r="AA917" i="1"/>
  <c r="AA920" i="1"/>
  <c r="AA922" i="1"/>
  <c r="AA923" i="1"/>
  <c r="AA924" i="1"/>
  <c r="AA925" i="1"/>
  <c r="AA926" i="1"/>
  <c r="AA927" i="1"/>
  <c r="AA928" i="1"/>
  <c r="AA929" i="1"/>
  <c r="AA930" i="1"/>
  <c r="AA934" i="1"/>
  <c r="AA935" i="1"/>
  <c r="AA936" i="1"/>
  <c r="AA937" i="1"/>
  <c r="AA939" i="1"/>
  <c r="AA940" i="1"/>
  <c r="AA941" i="1"/>
  <c r="AA942" i="1"/>
  <c r="AA943" i="1"/>
  <c r="AA944" i="1"/>
  <c r="AA945" i="1"/>
  <c r="AA948" i="1"/>
  <c r="AA952" i="1"/>
  <c r="AA953" i="1"/>
  <c r="AA954" i="1"/>
  <c r="AA955" i="1"/>
  <c r="AA957" i="1"/>
  <c r="AA958" i="1"/>
  <c r="AA959" i="1"/>
  <c r="AA960" i="1"/>
  <c r="AA961" i="1"/>
  <c r="AA966" i="1"/>
  <c r="AA967" i="1"/>
  <c r="AA969" i="1"/>
  <c r="AA971" i="1"/>
  <c r="AA972" i="1"/>
  <c r="AA973" i="1"/>
  <c r="AA974" i="1"/>
  <c r="AA975" i="1"/>
  <c r="AA977" i="1"/>
  <c r="AA978" i="1"/>
  <c r="AA984" i="1"/>
  <c r="AA985" i="1"/>
  <c r="AA986" i="1"/>
  <c r="AA987" i="1"/>
  <c r="AA988" i="1"/>
  <c r="AA989" i="1"/>
  <c r="AA990" i="1"/>
  <c r="AA991" i="1"/>
  <c r="AA992" i="1"/>
  <c r="AA993" i="1"/>
  <c r="AA994" i="1"/>
  <c r="AA995" i="1"/>
  <c r="AA996" i="1"/>
  <c r="AA997" i="1"/>
  <c r="AA998" i="1"/>
  <c r="AA1001" i="1"/>
  <c r="AA1003" i="1"/>
  <c r="AA1004" i="1"/>
  <c r="AA1005" i="1"/>
  <c r="AA1006" i="1"/>
  <c r="AA1007" i="1"/>
  <c r="AA1008" i="1"/>
  <c r="AA1009" i="1"/>
  <c r="AA1010" i="1"/>
  <c r="AA1014" i="1"/>
  <c r="AA1015" i="1"/>
  <c r="AA1016" i="1"/>
  <c r="AA1017" i="1"/>
  <c r="AA1019" i="1"/>
  <c r="AA1020" i="1"/>
  <c r="AA1022" i="1"/>
  <c r="AA1023" i="1"/>
  <c r="AA1024" i="1"/>
  <c r="AA1025" i="1"/>
  <c r="AA1026" i="1"/>
  <c r="AA1027" i="1"/>
  <c r="AA1032" i="1"/>
  <c r="AA1033" i="1"/>
  <c r="AA1034" i="1"/>
  <c r="AA1035" i="1"/>
  <c r="AA1036" i="1"/>
  <c r="AA1037" i="1"/>
  <c r="AA1038" i="1"/>
  <c r="AA1039" i="1"/>
  <c r="AA1040" i="1"/>
  <c r="AA1041" i="1"/>
  <c r="AA1042" i="1"/>
  <c r="AA1043" i="1"/>
  <c r="AA1046" i="1"/>
  <c r="AA1048" i="1"/>
  <c r="AA1049" i="1"/>
  <c r="AA1050" i="1"/>
  <c r="AA1051" i="1"/>
  <c r="AA1052" i="1"/>
  <c r="AA1053" i="1"/>
  <c r="AA1054" i="1"/>
  <c r="AA1055" i="1"/>
  <c r="AA1056" i="1"/>
  <c r="AA1057" i="1"/>
  <c r="AA1058" i="1"/>
  <c r="AA1059" i="1"/>
  <c r="AA1060" i="1"/>
  <c r="AA1063" i="1"/>
  <c r="AA1064" i="1"/>
  <c r="AA1068" i="1"/>
  <c r="AA1071" i="1"/>
  <c r="AA1073" i="1"/>
  <c r="AA1074" i="1"/>
  <c r="AA1075" i="1"/>
  <c r="AA1076" i="1"/>
  <c r="AA1079" i="1"/>
  <c r="AA1080" i="1"/>
  <c r="AA1081" i="1"/>
  <c r="AA1082" i="1"/>
  <c r="AA1083" i="1"/>
  <c r="AA1084" i="1"/>
  <c r="AA1085" i="1"/>
  <c r="AA1086" i="1"/>
  <c r="AA1087" i="1"/>
  <c r="AA1088" i="1"/>
  <c r="AA1090" i="1"/>
  <c r="AA1091" i="1"/>
  <c r="AA1092" i="1"/>
  <c r="AA1095" i="1"/>
  <c r="AA1097" i="1"/>
  <c r="AA1098" i="1"/>
  <c r="AA1099" i="1"/>
  <c r="AA1101" i="1"/>
  <c r="AA1102" i="1"/>
  <c r="AA1103" i="1"/>
  <c r="AA1104" i="1"/>
  <c r="AA1105" i="1"/>
  <c r="AA1110" i="1"/>
  <c r="AA1111" i="1"/>
  <c r="AA1112" i="1"/>
  <c r="AA1113" i="1"/>
  <c r="AA1114" i="1"/>
  <c r="AA1115" i="1"/>
  <c r="AA1119" i="1"/>
  <c r="AA1121" i="1"/>
  <c r="AA1122" i="1"/>
  <c r="AA1123" i="1"/>
  <c r="AA1124" i="1"/>
  <c r="AA1125" i="1"/>
  <c r="AA1126" i="1"/>
  <c r="AA1127" i="1"/>
  <c r="AA1128" i="1"/>
  <c r="AA1129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7" i="1"/>
  <c r="AA1148" i="1"/>
  <c r="AA1149" i="1"/>
  <c r="AA1152" i="1"/>
  <c r="AA1153" i="1"/>
  <c r="AA1154" i="1"/>
  <c r="AA1155" i="1"/>
  <c r="AA1156" i="1"/>
  <c r="AA1157" i="1"/>
  <c r="AA1160" i="1"/>
  <c r="AA1161" i="1"/>
  <c r="AA1162" i="1"/>
  <c r="AA1163" i="1"/>
  <c r="AA1167" i="1"/>
  <c r="AA1171" i="1"/>
  <c r="AA1172" i="1"/>
  <c r="AA1174" i="1"/>
  <c r="AA1175" i="1"/>
  <c r="AA1177" i="1"/>
  <c r="AA1178" i="1"/>
  <c r="AA1179" i="1"/>
  <c r="AA1180" i="1"/>
  <c r="AA1183" i="1"/>
  <c r="AA1184" i="1"/>
  <c r="AA1185" i="1"/>
  <c r="AA1186" i="1"/>
  <c r="AA1187" i="1"/>
  <c r="AA1188" i="1"/>
  <c r="AA1190" i="1"/>
  <c r="AA1191" i="1"/>
  <c r="AA1192" i="1"/>
  <c r="AA1193" i="1"/>
  <c r="AA1194" i="1"/>
  <c r="AA1195" i="1"/>
  <c r="AA1196" i="1"/>
  <c r="AA1199" i="1"/>
  <c r="AA1200" i="1"/>
  <c r="AA1202" i="1"/>
  <c r="AA1204" i="1"/>
  <c r="AA1205" i="1"/>
  <c r="AA1206" i="1"/>
  <c r="AA1207" i="1"/>
  <c r="AA1208" i="1"/>
  <c r="AA1209" i="1"/>
  <c r="AA1210" i="1"/>
  <c r="AA1211" i="1"/>
  <c r="AA1212" i="1"/>
  <c r="AA1213" i="1"/>
  <c r="AA1218" i="1"/>
  <c r="AA1220" i="1"/>
  <c r="AA1221" i="1"/>
  <c r="AA1222" i="1"/>
  <c r="AA1223" i="1"/>
  <c r="AA1224" i="1"/>
  <c r="AA1226" i="1"/>
  <c r="AA1227" i="1"/>
  <c r="AA1228" i="1"/>
  <c r="AA1230" i="1"/>
  <c r="AA1231" i="1"/>
  <c r="AA1232" i="1"/>
  <c r="AA1233" i="1"/>
  <c r="AA1234" i="1"/>
  <c r="AA1235" i="1"/>
  <c r="AA1236" i="1"/>
  <c r="AA1237" i="1"/>
  <c r="AA1238" i="1"/>
  <c r="AA1239" i="1"/>
  <c r="AA1240" i="1"/>
  <c r="AA1241" i="1"/>
  <c r="AA1242" i="1"/>
  <c r="AA1243" i="1"/>
  <c r="AA1244" i="1"/>
  <c r="AA1248" i="1"/>
  <c r="AA1249" i="1"/>
  <c r="AA1250" i="1"/>
  <c r="AA1251" i="1"/>
  <c r="AA1252" i="1"/>
  <c r="AA1253" i="1"/>
  <c r="AA1254" i="1"/>
  <c r="AA1255" i="1"/>
  <c r="AA1256" i="1"/>
  <c r="AA1257" i="1"/>
  <c r="AA1258" i="1"/>
  <c r="AA1259" i="1"/>
  <c r="AA1260" i="1"/>
  <c r="AA1264" i="1"/>
  <c r="AA1267" i="1"/>
  <c r="AA1268" i="1"/>
  <c r="AA1269" i="1"/>
  <c r="AA1270" i="1"/>
  <c r="AA1271" i="1"/>
  <c r="AA1272" i="1"/>
  <c r="AA1273" i="1"/>
  <c r="AA1274" i="1"/>
  <c r="AA1275" i="1"/>
  <c r="AA1276" i="1"/>
  <c r="AA1279" i="1"/>
  <c r="AA1281" i="1"/>
  <c r="AA1282" i="1"/>
  <c r="AA1283" i="1"/>
  <c r="AA1284" i="1"/>
  <c r="AA1285" i="1"/>
  <c r="AA1286" i="1"/>
  <c r="AA1287" i="1"/>
  <c r="AA1288" i="1"/>
  <c r="AA1289" i="1"/>
  <c r="AA1290" i="1"/>
  <c r="AA1291" i="1"/>
  <c r="AA1292" i="1"/>
  <c r="AA1293" i="1"/>
  <c r="AA1294" i="1"/>
  <c r="AA1295" i="1"/>
  <c r="AA1298" i="1"/>
  <c r="AA1301" i="1"/>
  <c r="AA1303" i="1"/>
  <c r="AA1304" i="1"/>
  <c r="AA1305" i="1"/>
  <c r="AA1306" i="1"/>
  <c r="AA1307" i="1"/>
  <c r="AA1308" i="1"/>
  <c r="AA1310" i="1"/>
  <c r="AA1311" i="1"/>
  <c r="AA1314" i="1"/>
  <c r="AA1315" i="1"/>
  <c r="AA1316" i="1"/>
  <c r="AA1318" i="1"/>
  <c r="AA1319" i="1"/>
  <c r="AA1320" i="1"/>
  <c r="AA1321" i="1"/>
  <c r="AA1322" i="1"/>
  <c r="AA1324" i="1"/>
  <c r="AA1325" i="1"/>
  <c r="AA1326" i="1"/>
  <c r="AA1327" i="1"/>
  <c r="AA1328" i="1"/>
  <c r="AA1329" i="1"/>
  <c r="AA1330" i="1"/>
  <c r="AA1331" i="1"/>
  <c r="AA1332" i="1"/>
  <c r="AA1333" i="1"/>
  <c r="AA1334" i="1"/>
  <c r="AA1335" i="1"/>
  <c r="AA1336" i="1"/>
  <c r="AA1337" i="1"/>
  <c r="AA1338" i="1"/>
  <c r="AA1339" i="1"/>
  <c r="AA1340" i="1"/>
  <c r="AA1341" i="1"/>
  <c r="AA1345" i="1"/>
  <c r="AA1346" i="1"/>
  <c r="AA1347" i="1"/>
  <c r="AA1348" i="1"/>
  <c r="AA1349" i="1"/>
  <c r="AA1350" i="1"/>
  <c r="AA1351" i="1"/>
  <c r="AA1352" i="1"/>
  <c r="AA1353" i="1"/>
  <c r="AA1354" i="1"/>
  <c r="AA1355" i="1"/>
  <c r="AA1356" i="1"/>
  <c r="AA1357" i="1"/>
  <c r="AA1361" i="1"/>
  <c r="AA1363" i="1"/>
  <c r="AA1364" i="1"/>
  <c r="AA1365" i="1"/>
  <c r="AA1366" i="1"/>
  <c r="AA1367" i="1"/>
  <c r="AA1368" i="1"/>
  <c r="AA1369" i="1"/>
  <c r="AA1370" i="1"/>
  <c r="AA1371" i="1"/>
  <c r="AA1372" i="1"/>
  <c r="AA1373" i="1"/>
  <c r="AA1376" i="1"/>
  <c r="AA1377" i="1"/>
  <c r="AA1380" i="1"/>
  <c r="AA1381" i="1"/>
  <c r="AA1382" i="1"/>
  <c r="AA1383" i="1"/>
  <c r="AA1384" i="1"/>
  <c r="AA1385" i="1"/>
  <c r="AA1386" i="1"/>
  <c r="AA1387" i="1"/>
  <c r="AA1388" i="1"/>
  <c r="AA1389" i="1"/>
  <c r="AA1392" i="1"/>
  <c r="AA1393" i="1"/>
  <c r="AA1394" i="1"/>
  <c r="AA1395" i="1"/>
  <c r="AA1396" i="1"/>
  <c r="AA1397" i="1"/>
  <c r="AA1398" i="1"/>
  <c r="AA1399" i="1"/>
  <c r="AA1400" i="1"/>
  <c r="AA1401" i="1"/>
  <c r="AA1402" i="1"/>
  <c r="AA1403" i="1"/>
  <c r="AA1404" i="1"/>
  <c r="AA1405" i="1"/>
  <c r="AA1407" i="1"/>
  <c r="AA1411" i="1"/>
  <c r="AA1413" i="1"/>
  <c r="AA1414" i="1"/>
  <c r="AA1415" i="1"/>
  <c r="AA1416" i="1"/>
  <c r="AA1417" i="1"/>
  <c r="AA1418" i="1"/>
  <c r="AA1419" i="1"/>
  <c r="AA1420" i="1"/>
  <c r="AA1421" i="1"/>
  <c r="AA1422" i="1"/>
  <c r="AA1423" i="1"/>
  <c r="AA1425" i="1"/>
  <c r="AA1427" i="1"/>
  <c r="AA1429" i="1"/>
  <c r="AA1430" i="1"/>
  <c r="AA1431" i="1"/>
  <c r="AA1432" i="1"/>
  <c r="AA1433" i="1"/>
  <c r="AA1434" i="1"/>
  <c r="AA1435" i="1"/>
  <c r="AA1436" i="1"/>
  <c r="AA1437" i="1"/>
  <c r="AA1438" i="1"/>
  <c r="AA1439" i="1"/>
  <c r="AA1448" i="1"/>
  <c r="AA1449" i="1"/>
  <c r="AA1450" i="1"/>
  <c r="AA1451" i="1"/>
  <c r="AA1452" i="1"/>
  <c r="AA1453" i="1"/>
  <c r="AA1454" i="1"/>
  <c r="AA1455" i="1"/>
  <c r="AA1459" i="1"/>
  <c r="AA1460" i="1"/>
  <c r="AA1465" i="1"/>
  <c r="AA1466" i="1"/>
  <c r="AA1467" i="1"/>
  <c r="AA1468" i="1"/>
  <c r="AA1469" i="1"/>
  <c r="AA1470" i="1"/>
  <c r="AA1471" i="1"/>
  <c r="AA1475" i="1"/>
  <c r="AA1476" i="1"/>
  <c r="AA1478" i="1"/>
  <c r="AA1479" i="1"/>
  <c r="AA1480" i="1"/>
  <c r="AA1481" i="1"/>
  <c r="AA1482" i="1"/>
  <c r="AA1483" i="1"/>
  <c r="AA1484" i="1"/>
  <c r="AA1485" i="1"/>
  <c r="AA1486" i="1"/>
  <c r="AA1487" i="1"/>
  <c r="AA1488" i="1"/>
  <c r="AA1491" i="1"/>
  <c r="AA1494" i="1"/>
  <c r="AA1495" i="1"/>
  <c r="AA1496" i="1"/>
  <c r="AA1497" i="1"/>
  <c r="AA1498" i="1"/>
  <c r="AA1499" i="1"/>
  <c r="AA1500" i="1"/>
  <c r="AA1502" i="1"/>
  <c r="AA1503" i="1"/>
  <c r="AA1504" i="1"/>
  <c r="AA1505" i="1"/>
  <c r="AA1506" i="1"/>
  <c r="AA1507" i="1"/>
  <c r="AA1509" i="1"/>
  <c r="AA1513" i="1"/>
  <c r="AA1514" i="1"/>
  <c r="AA1515" i="1"/>
  <c r="AA1517" i="1"/>
  <c r="AA1518" i="1"/>
  <c r="AA1520" i="1"/>
  <c r="AA1521" i="1"/>
  <c r="AA1522" i="1"/>
  <c r="AA1523" i="1"/>
  <c r="AE104" i="1"/>
  <c r="AF104" i="1" s="1"/>
  <c r="M104" i="1"/>
  <c r="AE103" i="1"/>
  <c r="AF103" i="1" s="1"/>
  <c r="M103" i="1"/>
  <c r="AE102" i="1"/>
  <c r="AF102" i="1" s="1"/>
  <c r="M102" i="1"/>
  <c r="AA324" i="1"/>
  <c r="AA325" i="1"/>
  <c r="AA340" i="1"/>
  <c r="AA344" i="1"/>
  <c r="AA345" i="1"/>
  <c r="AA358" i="1"/>
  <c r="AA375" i="1"/>
  <c r="AA390" i="1"/>
  <c r="AA406" i="1"/>
  <c r="AA421" i="1"/>
  <c r="AA438" i="1"/>
  <c r="AA439" i="1"/>
  <c r="AA454" i="1"/>
  <c r="AA455" i="1"/>
  <c r="AA459" i="1"/>
  <c r="AA487" i="1"/>
  <c r="AA503" i="1"/>
  <c r="AA504" i="1"/>
  <c r="AA519" i="1"/>
  <c r="AA520" i="1"/>
  <c r="AA552" i="1"/>
  <c r="AA553" i="1"/>
  <c r="AA568" i="1"/>
  <c r="AA569" i="1"/>
  <c r="AA585" i="1"/>
  <c r="AA586" i="1"/>
  <c r="AA616" i="1"/>
  <c r="AA617" i="1"/>
  <c r="AA618" i="1"/>
  <c r="AA633" i="1"/>
  <c r="AA649" i="1"/>
  <c r="AA669" i="1"/>
  <c r="AA681" i="1"/>
  <c r="AA682" i="1"/>
  <c r="AA685" i="1"/>
  <c r="AA703" i="1"/>
  <c r="AA704" i="1"/>
  <c r="AA731" i="1"/>
  <c r="AA736" i="1"/>
  <c r="AA746" i="1"/>
  <c r="AA747" i="1"/>
  <c r="AA748" i="1"/>
  <c r="AA779" i="1"/>
  <c r="AA780" i="1"/>
  <c r="AA783" i="1"/>
  <c r="AA800" i="1"/>
  <c r="AA816" i="1"/>
  <c r="AA830" i="1"/>
  <c r="AA863" i="1"/>
  <c r="AA870" i="1"/>
  <c r="AA896" i="1"/>
  <c r="AA897" i="1"/>
  <c r="AA898" i="1"/>
  <c r="AA899" i="1"/>
  <c r="AA931" i="1"/>
  <c r="AA932" i="1"/>
  <c r="AA947" i="1"/>
  <c r="AA963" i="1"/>
  <c r="AA964" i="1"/>
  <c r="AA976" i="1"/>
  <c r="AA979" i="1"/>
  <c r="AA980" i="1"/>
  <c r="AA981" i="1"/>
  <c r="AA1000" i="1"/>
  <c r="AA1011" i="1"/>
  <c r="AA1012" i="1"/>
  <c r="AA1013" i="1"/>
  <c r="AA1018" i="1"/>
  <c r="AA1028" i="1"/>
  <c r="AA1029" i="1"/>
  <c r="AA1030" i="1"/>
  <c r="AA1061" i="1"/>
  <c r="AA1089" i="1"/>
  <c r="AA1093" i="1"/>
  <c r="AA1094" i="1"/>
  <c r="AA1131" i="1"/>
  <c r="AA1132" i="1"/>
  <c r="AA1146" i="1"/>
  <c r="AA1164" i="1"/>
  <c r="AA1165" i="1"/>
  <c r="AA1166" i="1"/>
  <c r="AA1168" i="1"/>
  <c r="AA1169" i="1"/>
  <c r="AA1170" i="1"/>
  <c r="AA1182" i="1"/>
  <c r="AA1197" i="1"/>
  <c r="AA1203" i="1"/>
  <c r="AA1214" i="1"/>
  <c r="AA1215" i="1"/>
  <c r="AA1261" i="1"/>
  <c r="AA1262" i="1"/>
  <c r="AA1263" i="1"/>
  <c r="AA1265" i="1"/>
  <c r="AA1266" i="1"/>
  <c r="AA1277" i="1"/>
  <c r="AA1278" i="1"/>
  <c r="AA1342" i="1"/>
  <c r="AA1343" i="1"/>
  <c r="AA1344" i="1"/>
  <c r="AA1359" i="1"/>
  <c r="AA1360" i="1"/>
  <c r="AA1375" i="1"/>
  <c r="AA1379" i="1"/>
  <c r="AA1391" i="1"/>
  <c r="AA1406" i="1"/>
  <c r="AA1408" i="1"/>
  <c r="AA1426" i="1"/>
  <c r="AA1440" i="1"/>
  <c r="AA1441" i="1"/>
  <c r="AA1442" i="1"/>
  <c r="AA1445" i="1"/>
  <c r="AA1458" i="1"/>
  <c r="AA1461" i="1"/>
  <c r="AA1462" i="1"/>
  <c r="AA1463" i="1"/>
  <c r="AA1464" i="1"/>
  <c r="AA1472" i="1"/>
  <c r="AA1474" i="1"/>
  <c r="AA1489" i="1"/>
  <c r="AA1490" i="1"/>
  <c r="AA1508" i="1"/>
  <c r="AA1511" i="1"/>
  <c r="AA1512" i="1"/>
  <c r="M1272" i="1"/>
  <c r="M1271" i="1"/>
  <c r="M620" i="1"/>
  <c r="M1188" i="1"/>
  <c r="M1186" i="1"/>
  <c r="M1190" i="1"/>
  <c r="M1184" i="1"/>
  <c r="M1183" i="1"/>
  <c r="M685" i="1"/>
  <c r="M133" i="1"/>
  <c r="M134" i="1"/>
  <c r="M154" i="1"/>
  <c r="M569" i="1"/>
  <c r="M570" i="1"/>
  <c r="M571" i="1"/>
  <c r="M576" i="1"/>
  <c r="M577" i="1"/>
  <c r="M581" i="1"/>
  <c r="M586" i="1"/>
  <c r="M579" i="1"/>
  <c r="M580" i="1"/>
  <c r="M719" i="1"/>
  <c r="M497" i="1"/>
  <c r="M507" i="1"/>
  <c r="M517" i="1"/>
  <c r="M1479" i="1"/>
  <c r="M1480" i="1"/>
  <c r="M1481" i="1"/>
  <c r="M1483" i="1"/>
  <c r="J685" i="1"/>
  <c r="M283" i="1"/>
  <c r="M276" i="1"/>
  <c r="J1131" i="1"/>
  <c r="M1129" i="1"/>
  <c r="J1130" i="1"/>
  <c r="J1128" i="1"/>
  <c r="J1127" i="1"/>
  <c r="M963" i="1"/>
  <c r="M945" i="1"/>
  <c r="M946" i="1"/>
  <c r="M950" i="1"/>
  <c r="M953" i="1"/>
  <c r="M977" i="1"/>
  <c r="M983" i="1"/>
  <c r="M874" i="1"/>
  <c r="M878" i="1"/>
  <c r="M875" i="1"/>
  <c r="M927" i="1"/>
  <c r="M928" i="1"/>
  <c r="M618" i="1"/>
  <c r="M622" i="1"/>
  <c r="M623" i="1"/>
  <c r="M624" i="1"/>
  <c r="M626" i="1"/>
  <c r="M619" i="1"/>
  <c r="J620" i="1"/>
  <c r="M613" i="1"/>
  <c r="J616" i="1"/>
  <c r="M1262" i="1"/>
  <c r="J1248" i="1"/>
  <c r="J1249" i="1"/>
  <c r="J1250" i="1"/>
  <c r="J1251" i="1"/>
  <c r="J1252" i="1"/>
  <c r="J1237" i="1"/>
  <c r="J1238" i="1"/>
  <c r="J1239" i="1"/>
  <c r="M1259" i="1"/>
  <c r="J1254" i="1"/>
  <c r="J1256" i="1"/>
  <c r="J1255" i="1"/>
  <c r="J1260" i="1"/>
  <c r="J1271" i="1"/>
  <c r="J1272" i="1"/>
  <c r="J1273" i="1"/>
  <c r="J1274" i="1"/>
  <c r="J1275" i="1"/>
  <c r="M1277" i="1"/>
  <c r="J1278" i="1"/>
  <c r="J1265" i="1"/>
  <c r="M1240" i="1"/>
  <c r="J1241" i="1"/>
  <c r="J1242" i="1"/>
  <c r="J1243" i="1"/>
  <c r="J1244" i="1"/>
  <c r="J1245" i="1"/>
  <c r="J1246" i="1"/>
  <c r="J1247" i="1"/>
  <c r="M1266" i="1"/>
  <c r="J1268" i="1"/>
  <c r="J1269" i="1"/>
  <c r="J1263" i="1"/>
  <c r="J1264" i="1"/>
  <c r="M1253" i="1"/>
  <c r="M1136" i="1"/>
  <c r="M1350" i="1"/>
  <c r="M1369" i="1"/>
  <c r="M1384" i="1"/>
  <c r="M1397" i="1"/>
  <c r="M1413" i="1"/>
  <c r="M1348" i="1"/>
  <c r="M1349" i="1"/>
  <c r="M1347" i="1"/>
  <c r="J1183" i="1"/>
  <c r="J1184" i="1"/>
  <c r="M1185" i="1"/>
  <c r="J1190" i="1"/>
  <c r="M1191" i="1"/>
  <c r="J1186" i="1"/>
  <c r="M1187" i="1"/>
  <c r="J1188" i="1"/>
  <c r="M353" i="1"/>
  <c r="M128" i="1"/>
  <c r="AE128" i="1"/>
  <c r="AF128" i="1" s="1"/>
  <c r="AE133" i="1"/>
  <c r="AF133" i="1" s="1"/>
  <c r="AE134" i="1"/>
  <c r="AF134" i="1" s="1"/>
  <c r="AE154" i="1"/>
  <c r="AF154" i="1" s="1"/>
  <c r="AE569" i="1"/>
  <c r="AF569" i="1" s="1"/>
  <c r="AE570" i="1"/>
  <c r="AF570" i="1" s="1"/>
  <c r="AE571" i="1"/>
  <c r="AF571" i="1" s="1"/>
  <c r="AE576" i="1"/>
  <c r="AF576" i="1" s="1"/>
  <c r="AE577" i="1"/>
  <c r="AF577" i="1" s="1"/>
  <c r="AE581" i="1"/>
  <c r="AF581" i="1" s="1"/>
  <c r="AE586" i="1"/>
  <c r="AF586" i="1" s="1"/>
  <c r="AE579" i="1"/>
  <c r="AF579" i="1" s="1"/>
  <c r="AE580" i="1"/>
  <c r="AF580" i="1" s="1"/>
  <c r="AE719" i="1"/>
  <c r="AF719" i="1" s="1"/>
  <c r="AE497" i="1"/>
  <c r="AF497" i="1" s="1"/>
  <c r="AE507" i="1"/>
  <c r="AF507" i="1" s="1"/>
  <c r="AE517" i="1"/>
  <c r="AF517" i="1" s="1"/>
  <c r="AE1479" i="1"/>
  <c r="AF1479" i="1" s="1"/>
  <c r="AE1480" i="1"/>
  <c r="AF1480" i="1" s="1"/>
  <c r="AE1481" i="1"/>
  <c r="AF1481" i="1" s="1"/>
  <c r="AE1483" i="1"/>
  <c r="AF1483" i="1" s="1"/>
  <c r="AE685" i="1"/>
  <c r="AF685" i="1" s="1"/>
  <c r="AE283" i="1"/>
  <c r="AF283" i="1" s="1"/>
  <c r="AE276" i="1"/>
  <c r="AF276" i="1" s="1"/>
  <c r="AE1131" i="1"/>
  <c r="AF1131" i="1" s="1"/>
  <c r="AE1129" i="1"/>
  <c r="AF1129" i="1" s="1"/>
  <c r="AE1130" i="1"/>
  <c r="AF1130" i="1" s="1"/>
  <c r="AE1128" i="1"/>
  <c r="AF1128" i="1" s="1"/>
  <c r="AE1127" i="1"/>
  <c r="AF1127" i="1" s="1"/>
  <c r="AE963" i="1"/>
  <c r="AF963" i="1" s="1"/>
  <c r="AE945" i="1"/>
  <c r="AF945" i="1" s="1"/>
  <c r="AE946" i="1"/>
  <c r="AF946" i="1" s="1"/>
  <c r="AE950" i="1"/>
  <c r="AF950" i="1" s="1"/>
  <c r="AE953" i="1"/>
  <c r="AF953" i="1" s="1"/>
  <c r="AE977" i="1"/>
  <c r="AF977" i="1" s="1"/>
  <c r="AE983" i="1"/>
  <c r="AF983" i="1" s="1"/>
  <c r="AE874" i="1"/>
  <c r="AF874" i="1" s="1"/>
  <c r="AE878" i="1"/>
  <c r="AF878" i="1" s="1"/>
  <c r="AE875" i="1"/>
  <c r="AF875" i="1" s="1"/>
  <c r="AE927" i="1"/>
  <c r="AF927" i="1" s="1"/>
  <c r="AE928" i="1"/>
  <c r="AF928" i="1" s="1"/>
  <c r="AE618" i="1"/>
  <c r="AF618" i="1" s="1"/>
  <c r="AE622" i="1"/>
  <c r="AF622" i="1" s="1"/>
  <c r="AE623" i="1"/>
  <c r="AF623" i="1" s="1"/>
  <c r="AE624" i="1"/>
  <c r="AF624" i="1" s="1"/>
  <c r="AE626" i="1"/>
  <c r="AF626" i="1" s="1"/>
  <c r="AE619" i="1"/>
  <c r="AF619" i="1" s="1"/>
  <c r="AE620" i="1"/>
  <c r="AF620" i="1" s="1"/>
  <c r="AE613" i="1"/>
  <c r="AF613" i="1" s="1"/>
  <c r="AE616" i="1"/>
  <c r="AF616" i="1" s="1"/>
  <c r="AE1262" i="1"/>
  <c r="AF1262" i="1" s="1"/>
  <c r="AE1248" i="1"/>
  <c r="AF1248" i="1" s="1"/>
  <c r="AE1249" i="1"/>
  <c r="AF1249" i="1" s="1"/>
  <c r="AE1250" i="1"/>
  <c r="AF1250" i="1" s="1"/>
  <c r="AE1251" i="1"/>
  <c r="AF1251" i="1" s="1"/>
  <c r="AE1252" i="1"/>
  <c r="AF1252" i="1" s="1"/>
  <c r="AE1237" i="1"/>
  <c r="AF1237" i="1" s="1"/>
  <c r="AE1238" i="1"/>
  <c r="AF1238" i="1" s="1"/>
  <c r="AE1239" i="1"/>
  <c r="AF1239" i="1" s="1"/>
  <c r="AE1259" i="1"/>
  <c r="AF1259" i="1" s="1"/>
  <c r="AE1254" i="1"/>
  <c r="AF1254" i="1" s="1"/>
  <c r="AE1256" i="1"/>
  <c r="AF1256" i="1" s="1"/>
  <c r="AE1255" i="1"/>
  <c r="AF1255" i="1" s="1"/>
  <c r="AE1260" i="1"/>
  <c r="AF1260" i="1" s="1"/>
  <c r="AE1271" i="1"/>
  <c r="AF1271" i="1" s="1"/>
  <c r="AE1272" i="1"/>
  <c r="AF1272" i="1" s="1"/>
  <c r="AE1273" i="1"/>
  <c r="AF1273" i="1" s="1"/>
  <c r="AE1274" i="1"/>
  <c r="AF1274" i="1" s="1"/>
  <c r="AE1275" i="1"/>
  <c r="AF1275" i="1" s="1"/>
  <c r="AE1277" i="1"/>
  <c r="AF1277" i="1" s="1"/>
  <c r="AE1278" i="1"/>
  <c r="AF1278" i="1" s="1"/>
  <c r="AE1265" i="1"/>
  <c r="AF1265" i="1" s="1"/>
  <c r="AE1240" i="1"/>
  <c r="AF1240" i="1" s="1"/>
  <c r="AE1241" i="1"/>
  <c r="AF1241" i="1" s="1"/>
  <c r="AE1242" i="1"/>
  <c r="AF1242" i="1" s="1"/>
  <c r="AE1243" i="1"/>
  <c r="AF1243" i="1" s="1"/>
  <c r="AE1244" i="1"/>
  <c r="AF1244" i="1" s="1"/>
  <c r="AE1245" i="1"/>
  <c r="AF1245" i="1" s="1"/>
  <c r="AE1246" i="1"/>
  <c r="AF1246" i="1" s="1"/>
  <c r="AE1247" i="1"/>
  <c r="AF1247" i="1" s="1"/>
  <c r="AE1266" i="1"/>
  <c r="AF1266" i="1" s="1"/>
  <c r="AE1268" i="1"/>
  <c r="AF1268" i="1" s="1"/>
  <c r="AE1269" i="1"/>
  <c r="AF1269" i="1" s="1"/>
  <c r="AE1263" i="1"/>
  <c r="AF1263" i="1" s="1"/>
  <c r="AE1264" i="1"/>
  <c r="AF1264" i="1" s="1"/>
  <c r="AE1253" i="1"/>
  <c r="AF1253" i="1" s="1"/>
  <c r="AE1136" i="1"/>
  <c r="AF1136" i="1" s="1"/>
  <c r="AE1350" i="1"/>
  <c r="AF1350" i="1" s="1"/>
  <c r="AE1369" i="1"/>
  <c r="AF1369" i="1" s="1"/>
  <c r="AE1384" i="1"/>
  <c r="AF1384" i="1" s="1"/>
  <c r="AE1397" i="1"/>
  <c r="AF1397" i="1" s="1"/>
  <c r="AE1413" i="1"/>
  <c r="AF1413" i="1" s="1"/>
  <c r="AE1348" i="1"/>
  <c r="AF1348" i="1" s="1"/>
  <c r="AE1349" i="1"/>
  <c r="AF1349" i="1" s="1"/>
  <c r="AE1347" i="1"/>
  <c r="AF1347" i="1" s="1"/>
  <c r="AE1183" i="1"/>
  <c r="AF1183" i="1" s="1"/>
  <c r="AE1184" i="1"/>
  <c r="AF1184" i="1" s="1"/>
  <c r="AE1185" i="1"/>
  <c r="AF1185" i="1" s="1"/>
  <c r="AE1190" i="1"/>
  <c r="AF1190" i="1" s="1"/>
  <c r="AE1191" i="1"/>
  <c r="AF1191" i="1" s="1"/>
  <c r="AE1186" i="1"/>
  <c r="AF1186" i="1" s="1"/>
  <c r="AE1187" i="1"/>
  <c r="AF1187" i="1" s="1"/>
  <c r="AE1188" i="1"/>
  <c r="AF1188" i="1" s="1"/>
  <c r="AE353" i="1"/>
  <c r="AF353" i="1" s="1"/>
  <c r="AA154" i="1"/>
  <c r="AA570" i="1"/>
  <c r="AA507" i="1"/>
  <c r="AA1130" i="1"/>
  <c r="AA946" i="1"/>
  <c r="AA950" i="1"/>
  <c r="AA983" i="1"/>
  <c r="AA619" i="1"/>
  <c r="AA620" i="1"/>
  <c r="AA1245" i="1"/>
  <c r="AA1246" i="1"/>
  <c r="AA1247" i="1"/>
  <c r="M1326" i="1"/>
  <c r="M1175" i="1"/>
  <c r="M1177" i="1"/>
  <c r="M1404" i="1"/>
  <c r="M621" i="1"/>
  <c r="M752" i="1"/>
  <c r="J1326" i="1"/>
  <c r="J1177" i="1"/>
  <c r="J1175" i="1"/>
  <c r="AE752" i="1"/>
  <c r="AF752" i="1" s="1"/>
  <c r="AE1326" i="1"/>
  <c r="AF1326" i="1" s="1"/>
  <c r="AE621" i="1"/>
  <c r="AF621" i="1" s="1"/>
  <c r="AE1404" i="1"/>
  <c r="AF1404" i="1" s="1"/>
  <c r="AE1177" i="1"/>
  <c r="AF1177" i="1" s="1"/>
  <c r="AE1175" i="1"/>
  <c r="AF1175" i="1" s="1"/>
  <c r="AA361" i="1"/>
  <c r="AA410" i="1"/>
  <c r="AA472" i="1"/>
  <c r="AA475" i="1"/>
  <c r="AA479" i="1"/>
  <c r="AA480" i="1"/>
  <c r="AA505" i="1"/>
  <c r="AA518" i="1"/>
  <c r="AA534" i="1"/>
  <c r="AA535" i="1"/>
  <c r="AA551" i="1"/>
  <c r="AA567" i="1"/>
  <c r="AA636" i="1"/>
  <c r="AA648" i="1"/>
  <c r="AA664" i="1"/>
  <c r="AA680" i="1"/>
  <c r="AA683" i="1"/>
  <c r="AA684" i="1"/>
  <c r="AA707" i="1"/>
  <c r="AA710" i="1"/>
  <c r="AA714" i="1"/>
  <c r="AA715" i="1"/>
  <c r="AA781" i="1"/>
  <c r="AA784" i="1"/>
  <c r="AA785" i="1"/>
  <c r="AA797" i="1"/>
  <c r="AA836" i="1"/>
  <c r="AA840" i="1"/>
  <c r="AA865" i="1"/>
  <c r="AA867" i="1"/>
  <c r="AA881" i="1"/>
  <c r="AA885" i="1"/>
  <c r="AA918" i="1"/>
  <c r="AA919" i="1"/>
  <c r="AA933" i="1"/>
  <c r="AA938" i="1"/>
  <c r="AA956" i="1"/>
  <c r="AA962" i="1"/>
  <c r="AA1002" i="1"/>
  <c r="AA1031" i="1"/>
  <c r="AA1047" i="1"/>
  <c r="AA1096" i="1"/>
  <c r="AA1100" i="1"/>
  <c r="AA1116" i="1"/>
  <c r="AA1150" i="1"/>
  <c r="AA1151" i="1"/>
  <c r="AA1173" i="1"/>
  <c r="AA1189" i="1"/>
  <c r="AA1216" i="1"/>
  <c r="AA1225" i="1"/>
  <c r="AA1229" i="1"/>
  <c r="AA1280" i="1"/>
  <c r="AA1296" i="1"/>
  <c r="AA1297" i="1"/>
  <c r="AA1299" i="1"/>
  <c r="AA1300" i="1"/>
  <c r="AA1302" i="1"/>
  <c r="AA1312" i="1"/>
  <c r="AA1313" i="1"/>
  <c r="AA1358" i="1"/>
  <c r="AA1378" i="1"/>
  <c r="AA1412" i="1"/>
  <c r="AA1424" i="1"/>
  <c r="AA1456" i="1"/>
  <c r="AA1457" i="1"/>
  <c r="AA1493" i="1"/>
  <c r="AA1516" i="1"/>
  <c r="AA36" i="1"/>
  <c r="AA37" i="1"/>
  <c r="AA38" i="1"/>
  <c r="AA39" i="1"/>
  <c r="AA40" i="1"/>
  <c r="AA53" i="1"/>
  <c r="AA54" i="1"/>
  <c r="AA55" i="1"/>
  <c r="AA57" i="1"/>
  <c r="AA91" i="1"/>
  <c r="AA92" i="1"/>
  <c r="AA93" i="1"/>
  <c r="AA94" i="1"/>
  <c r="AA106" i="1"/>
  <c r="AA107" i="1"/>
  <c r="AA108" i="1"/>
  <c r="AA109" i="1"/>
  <c r="AA110" i="1"/>
  <c r="AA114" i="1"/>
  <c r="AA115" i="1"/>
  <c r="AA124" i="1"/>
  <c r="AA126" i="1"/>
  <c r="AA127" i="1"/>
  <c r="AA130" i="1"/>
  <c r="AA140" i="1"/>
  <c r="AA141" i="1"/>
  <c r="AA142" i="1"/>
  <c r="AA143" i="1"/>
  <c r="AA156" i="1"/>
  <c r="AA157" i="1"/>
  <c r="AA158" i="1"/>
  <c r="AA163" i="1"/>
  <c r="AA164" i="1"/>
  <c r="AA176" i="1"/>
  <c r="AA177" i="1"/>
  <c r="AA178" i="1"/>
  <c r="AA179" i="1"/>
  <c r="AA181" i="1"/>
  <c r="AA182" i="1"/>
  <c r="AA198" i="1"/>
  <c r="AA199" i="1"/>
  <c r="AA200" i="1"/>
  <c r="AA214" i="1"/>
  <c r="AA215" i="1"/>
  <c r="AA216" i="1"/>
  <c r="AA217" i="1"/>
  <c r="AA219" i="1"/>
  <c r="AA225" i="1"/>
  <c r="AA226" i="1"/>
  <c r="AA227" i="1"/>
  <c r="AA228" i="1"/>
  <c r="AA229" i="1"/>
  <c r="AA230" i="1"/>
  <c r="AA231" i="1"/>
  <c r="AA242" i="1"/>
  <c r="AA243" i="1"/>
  <c r="AA244" i="1"/>
  <c r="AA245" i="1"/>
  <c r="AA246" i="1"/>
  <c r="AA247" i="1"/>
  <c r="AA248" i="1"/>
  <c r="AA249" i="1"/>
  <c r="AA259" i="1"/>
  <c r="AA260" i="1"/>
  <c r="AA261" i="1"/>
  <c r="AA274" i="1"/>
  <c r="AA277" i="1"/>
  <c r="AA290" i="1"/>
  <c r="AA291" i="1"/>
  <c r="AA292" i="1"/>
  <c r="AA293" i="1"/>
  <c r="AA294" i="1"/>
  <c r="AA306" i="1"/>
  <c r="AA307" i="1"/>
  <c r="AA310" i="1"/>
  <c r="AA323" i="1"/>
  <c r="AA326" i="1"/>
  <c r="AA339" i="1"/>
  <c r="AA341" i="1"/>
  <c r="AA346" i="1"/>
  <c r="AA350" i="1"/>
  <c r="AA359" i="1"/>
  <c r="AA360" i="1"/>
  <c r="AA377" i="1"/>
  <c r="AA389" i="1"/>
  <c r="AA392" i="1"/>
  <c r="AA393" i="1"/>
  <c r="AA405" i="1"/>
  <c r="AA408" i="1"/>
  <c r="AA409" i="1"/>
  <c r="AA424" i="1"/>
  <c r="AA425" i="1"/>
  <c r="AA437" i="1"/>
  <c r="AA453" i="1"/>
  <c r="AA457" i="1"/>
  <c r="AA461" i="1"/>
  <c r="AA462" i="1"/>
  <c r="AA494" i="1"/>
  <c r="AA502" i="1"/>
  <c r="AA521" i="1"/>
  <c r="AA522" i="1"/>
  <c r="AA529" i="1"/>
  <c r="AA537" i="1"/>
  <c r="AA538" i="1"/>
  <c r="AA554" i="1"/>
  <c r="AA555" i="1"/>
  <c r="AA574" i="1"/>
  <c r="AA587" i="1"/>
  <c r="AA588" i="1"/>
  <c r="AA603" i="1"/>
  <c r="AA637" i="1"/>
  <c r="AA686" i="1"/>
  <c r="AA687" i="1"/>
  <c r="AA688" i="1"/>
  <c r="AA690" i="1"/>
  <c r="AA693" i="1"/>
  <c r="AA705" i="1"/>
  <c r="AA706" i="1"/>
  <c r="AA737" i="1"/>
  <c r="AA749" i="1"/>
  <c r="AA762" i="1"/>
  <c r="AA763" i="1"/>
  <c r="AA771" i="1"/>
  <c r="AA772" i="1"/>
  <c r="AA778" i="1"/>
  <c r="AA817" i="1"/>
  <c r="AA829" i="1"/>
  <c r="AA833" i="1"/>
  <c r="AA845" i="1"/>
  <c r="AA846" i="1"/>
  <c r="AA880" i="1"/>
  <c r="AA883" i="1"/>
  <c r="AA900" i="1"/>
  <c r="AA904" i="1"/>
  <c r="AA905" i="1"/>
  <c r="AA916" i="1"/>
  <c r="AA921" i="1"/>
  <c r="AA949" i="1"/>
  <c r="AA951" i="1"/>
  <c r="AA965" i="1"/>
  <c r="AA982" i="1"/>
  <c r="AA999" i="1"/>
  <c r="AA1044" i="1"/>
  <c r="AA1045" i="1"/>
  <c r="AA1065" i="1"/>
  <c r="AA1066" i="1"/>
  <c r="AA1067" i="1"/>
  <c r="AA1069" i="1"/>
  <c r="AA1070" i="1"/>
  <c r="AA1072" i="1"/>
  <c r="AA1077" i="1"/>
  <c r="AA1078" i="1"/>
  <c r="AA1118" i="1"/>
  <c r="AA1120" i="1"/>
  <c r="AA1181" i="1"/>
  <c r="AA1198" i="1"/>
  <c r="AA1201" i="1"/>
  <c r="AA1217" i="1"/>
  <c r="AA1219" i="1"/>
  <c r="AA1309" i="1"/>
  <c r="AA1317" i="1"/>
  <c r="AA1362" i="1"/>
  <c r="AA1374" i="1"/>
  <c r="AA1390" i="1"/>
  <c r="AA1428" i="1"/>
  <c r="AA1443" i="1"/>
  <c r="AA1444" i="1"/>
  <c r="AA1446" i="1"/>
  <c r="AA1447" i="1"/>
  <c r="AA1477" i="1"/>
  <c r="AA1492" i="1"/>
  <c r="M1179" i="1"/>
  <c r="M1178" i="1"/>
  <c r="M675" i="1"/>
  <c r="M193" i="1"/>
  <c r="M1489" i="1"/>
  <c r="M1392" i="1"/>
  <c r="M151" i="1"/>
  <c r="J675" i="1"/>
  <c r="J1178" i="1"/>
  <c r="J1179" i="1"/>
  <c r="AE151" i="1"/>
  <c r="AF151" i="1" s="1"/>
  <c r="AE193" i="1"/>
  <c r="AF193" i="1" s="1"/>
  <c r="AE1489" i="1"/>
  <c r="AF1489" i="1" s="1"/>
  <c r="AE1392" i="1"/>
  <c r="AF1392" i="1" s="1"/>
  <c r="AE675" i="1"/>
  <c r="AF675" i="1" s="1"/>
  <c r="AE1178" i="1"/>
  <c r="AF1178" i="1" s="1"/>
  <c r="AE1179" i="1"/>
  <c r="AF1179" i="1" s="1"/>
  <c r="AE753" i="1" l="1"/>
  <c r="AF753" i="1" s="1"/>
  <c r="AE744" i="1"/>
  <c r="AF744" i="1" s="1"/>
  <c r="AE745" i="1"/>
  <c r="AF745" i="1" s="1"/>
  <c r="AE746" i="1"/>
  <c r="AF746" i="1" s="1"/>
  <c r="AE747" i="1"/>
  <c r="AF747" i="1" s="1"/>
  <c r="AE748" i="1"/>
  <c r="AF748" i="1" s="1"/>
  <c r="AE749" i="1"/>
  <c r="AF749" i="1" s="1"/>
  <c r="AE750" i="1"/>
  <c r="AF750" i="1" s="1"/>
  <c r="AE751" i="1"/>
  <c r="AF751" i="1" s="1"/>
  <c r="AE194" i="1"/>
  <c r="AF194" i="1" s="1"/>
  <c r="AE1484" i="1"/>
  <c r="AF1484" i="1" s="1"/>
  <c r="AE817" i="1"/>
  <c r="AF817" i="1" s="1"/>
  <c r="AE1235" i="1"/>
  <c r="AF1235" i="1" s="1"/>
  <c r="AE947" i="1"/>
  <c r="AF947" i="1" s="1"/>
  <c r="AE973" i="1"/>
  <c r="AF973" i="1" s="1"/>
  <c r="AE968" i="1"/>
  <c r="AF968" i="1" s="1"/>
  <c r="AE969" i="1"/>
  <c r="AF969" i="1" s="1"/>
  <c r="AE1366" i="1"/>
  <c r="AF1366" i="1" s="1"/>
  <c r="AE1372" i="1"/>
  <c r="AF1372" i="1" s="1"/>
  <c r="AE1387" i="1"/>
  <c r="AF1387" i="1" s="1"/>
  <c r="AE1398" i="1"/>
  <c r="AF1398" i="1" s="1"/>
  <c r="AE1407" i="1"/>
  <c r="AF1407" i="1" s="1"/>
  <c r="AE244" i="1"/>
  <c r="AF244" i="1" s="1"/>
  <c r="AE351" i="1"/>
  <c r="AF351" i="1" s="1"/>
  <c r="AE355" i="1"/>
  <c r="AF355" i="1" s="1"/>
  <c r="AE367" i="1"/>
  <c r="AF367" i="1" s="1"/>
  <c r="AE1468" i="1"/>
  <c r="AF1468" i="1" s="1"/>
  <c r="AE901" i="1"/>
  <c r="AF901" i="1" s="1"/>
  <c r="AE1054" i="1"/>
  <c r="AF1054" i="1" s="1"/>
  <c r="AE1056" i="1"/>
  <c r="AF1056" i="1" s="1"/>
  <c r="M901" i="1"/>
  <c r="M744" i="1"/>
  <c r="M745" i="1"/>
  <c r="M746" i="1"/>
  <c r="M747" i="1"/>
  <c r="M748" i="1"/>
  <c r="M749" i="1"/>
  <c r="M750" i="1"/>
  <c r="M751" i="1"/>
  <c r="M194" i="1"/>
  <c r="M1484" i="1"/>
  <c r="M817" i="1"/>
  <c r="M1235" i="1"/>
  <c r="M947" i="1"/>
  <c r="M973" i="1"/>
  <c r="M968" i="1"/>
  <c r="M969" i="1"/>
  <c r="M1366" i="1"/>
  <c r="M1372" i="1"/>
  <c r="M1387" i="1"/>
  <c r="M1398" i="1"/>
  <c r="M1407" i="1"/>
  <c r="M244" i="1"/>
  <c r="M351" i="1"/>
  <c r="M355" i="1"/>
  <c r="M367" i="1"/>
  <c r="M1468" i="1"/>
  <c r="M753" i="1"/>
  <c r="J901" i="1"/>
  <c r="J1054" i="1"/>
  <c r="J1056" i="1"/>
  <c r="J40" i="1"/>
  <c r="J41" i="1"/>
  <c r="J42" i="1"/>
  <c r="J44" i="1"/>
  <c r="J46" i="1"/>
  <c r="J47" i="1"/>
  <c r="J63" i="1"/>
  <c r="J79" i="1"/>
  <c r="J105" i="1"/>
  <c r="J106" i="1"/>
  <c r="J107" i="1"/>
  <c r="J108" i="1"/>
  <c r="J109" i="1"/>
  <c r="J114" i="1"/>
  <c r="J115" i="1"/>
  <c r="J116" i="1"/>
  <c r="J117" i="1"/>
  <c r="J118" i="1"/>
  <c r="J119" i="1"/>
  <c r="J120" i="1"/>
  <c r="J121" i="1"/>
  <c r="J123" i="1"/>
  <c r="J124" i="1"/>
  <c r="J149" i="1"/>
  <c r="J174" i="1"/>
  <c r="J175" i="1"/>
  <c r="J177" i="1"/>
  <c r="J201" i="1"/>
  <c r="J208" i="1"/>
  <c r="J212" i="1"/>
  <c r="J213" i="1"/>
  <c r="J214" i="1"/>
  <c r="J215" i="1"/>
  <c r="J216" i="1"/>
  <c r="J217" i="1"/>
  <c r="J230" i="1"/>
  <c r="J232" i="1"/>
  <c r="J235" i="1"/>
  <c r="J249" i="1"/>
  <c r="J288" i="1"/>
  <c r="J289" i="1"/>
  <c r="J292" i="1"/>
  <c r="J293" i="1"/>
  <c r="J294" i="1"/>
  <c r="J306" i="1"/>
  <c r="J307" i="1"/>
  <c r="J308" i="1"/>
  <c r="J309" i="1"/>
  <c r="J310" i="1"/>
  <c r="J311" i="1"/>
  <c r="J314" i="1"/>
  <c r="J315" i="1"/>
  <c r="J316" i="1"/>
  <c r="J317" i="1"/>
  <c r="J318" i="1"/>
  <c r="J321" i="1"/>
  <c r="J322" i="1"/>
  <c r="J327" i="1"/>
  <c r="J373" i="1"/>
  <c r="J374" i="1"/>
  <c r="J376" i="1"/>
  <c r="J377" i="1"/>
  <c r="J379" i="1"/>
  <c r="J380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7" i="1"/>
  <c r="J459" i="1"/>
  <c r="J461" i="1"/>
  <c r="J462" i="1"/>
  <c r="J469" i="1"/>
  <c r="J470" i="1"/>
  <c r="J472" i="1"/>
  <c r="J473" i="1"/>
  <c r="J476" i="1"/>
  <c r="J477" i="1"/>
  <c r="J479" i="1"/>
  <c r="J480" i="1"/>
  <c r="J482" i="1"/>
  <c r="J483" i="1"/>
  <c r="J484" i="1"/>
  <c r="J486" i="1"/>
  <c r="J487" i="1"/>
  <c r="J489" i="1"/>
  <c r="J490" i="1"/>
  <c r="J492" i="1"/>
  <c r="J493" i="1"/>
  <c r="J496" i="1"/>
  <c r="J498" i="1"/>
  <c r="J500" i="1"/>
  <c r="J501" i="1"/>
  <c r="J506" i="1"/>
  <c r="J508" i="1"/>
  <c r="J510" i="1"/>
  <c r="J514" i="1"/>
  <c r="J516" i="1"/>
  <c r="J518" i="1"/>
  <c r="J519" i="1"/>
  <c r="J520" i="1"/>
  <c r="J523" i="1"/>
  <c r="J524" i="1"/>
  <c r="J526" i="1"/>
  <c r="J527" i="1"/>
  <c r="J529" i="1"/>
  <c r="J530" i="1"/>
  <c r="J534" i="1"/>
  <c r="J535" i="1"/>
  <c r="J539" i="1"/>
  <c r="J542" i="1"/>
  <c r="J543" i="1"/>
  <c r="J544" i="1"/>
  <c r="J545" i="1"/>
  <c r="J546" i="1"/>
  <c r="J547" i="1"/>
  <c r="J564" i="1"/>
  <c r="J566" i="1"/>
  <c r="J587" i="1"/>
  <c r="J588" i="1"/>
  <c r="J601" i="1"/>
  <c r="J610" i="1"/>
  <c r="J625" i="1"/>
  <c r="J654" i="1"/>
  <c r="J657" i="1"/>
  <c r="J659" i="1"/>
  <c r="J660" i="1"/>
  <c r="J663" i="1"/>
  <c r="J664" i="1"/>
  <c r="J666" i="1"/>
  <c r="J668" i="1"/>
  <c r="J669" i="1"/>
  <c r="J670" i="1"/>
  <c r="J671" i="1"/>
  <c r="J673" i="1"/>
  <c r="J676" i="1"/>
  <c r="J677" i="1"/>
  <c r="J678" i="1"/>
  <c r="J679" i="1"/>
  <c r="J686" i="1"/>
  <c r="J704" i="1"/>
  <c r="J717" i="1"/>
  <c r="J720" i="1"/>
  <c r="J737" i="1"/>
  <c r="J743" i="1"/>
  <c r="J758" i="1"/>
  <c r="J765" i="1"/>
  <c r="J766" i="1"/>
  <c r="J778" i="1"/>
  <c r="J779" i="1"/>
  <c r="J780" i="1"/>
  <c r="J781" i="1"/>
  <c r="J782" i="1"/>
  <c r="J783" i="1"/>
  <c r="J784" i="1"/>
  <c r="J785" i="1"/>
  <c r="J786" i="1"/>
  <c r="J799" i="1"/>
  <c r="J800" i="1"/>
  <c r="J802" i="1"/>
  <c r="J860" i="1"/>
  <c r="J861" i="1"/>
  <c r="J863" i="1"/>
  <c r="J864" i="1"/>
  <c r="J865" i="1"/>
  <c r="J866" i="1"/>
  <c r="J867" i="1"/>
  <c r="J868" i="1"/>
  <c r="J869" i="1"/>
  <c r="J870" i="1"/>
  <c r="J876" i="1"/>
  <c r="J882" i="1"/>
  <c r="J883" i="1"/>
  <c r="J884" i="1"/>
  <c r="J885" i="1"/>
  <c r="J886" i="1"/>
  <c r="J887" i="1"/>
  <c r="J888" i="1"/>
  <c r="J890" i="1"/>
  <c r="J891" i="1"/>
  <c r="J892" i="1"/>
  <c r="J894" i="1"/>
  <c r="J896" i="1"/>
  <c r="J899" i="1"/>
  <c r="J900" i="1"/>
  <c r="J903" i="1"/>
  <c r="J906" i="1"/>
  <c r="J912" i="1"/>
  <c r="J913" i="1"/>
  <c r="J915" i="1"/>
  <c r="J916" i="1"/>
  <c r="J917" i="1"/>
  <c r="J918" i="1"/>
  <c r="J919" i="1"/>
  <c r="J920" i="1"/>
  <c r="J921" i="1"/>
  <c r="J922" i="1"/>
  <c r="J923" i="1"/>
  <c r="J926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8" i="1"/>
  <c r="J952" i="1"/>
  <c r="J954" i="1"/>
  <c r="J956" i="1"/>
  <c r="J958" i="1"/>
  <c r="J960" i="1"/>
  <c r="J975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11" i="1"/>
  <c r="J1012" i="1"/>
  <c r="J1017" i="1"/>
  <c r="J1018" i="1"/>
  <c r="J1019" i="1"/>
  <c r="J1020" i="1"/>
  <c r="J1022" i="1"/>
  <c r="J1024" i="1"/>
  <c r="J1025" i="1"/>
  <c r="J1026" i="1"/>
  <c r="J1047" i="1"/>
  <c r="J1048" i="1"/>
  <c r="J1052" i="1"/>
  <c r="J1053" i="1"/>
  <c r="J1055" i="1"/>
  <c r="J1057" i="1"/>
  <c r="J1058" i="1"/>
  <c r="J1059" i="1"/>
  <c r="J1060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10" i="1"/>
  <c r="J1111" i="1"/>
  <c r="J1112" i="1"/>
  <c r="J1113" i="1"/>
  <c r="J1114" i="1"/>
  <c r="J1115" i="1"/>
  <c r="J1116" i="1"/>
  <c r="J1133" i="1"/>
  <c r="J1134" i="1"/>
  <c r="J1135" i="1"/>
  <c r="J1143" i="1"/>
  <c r="J1148" i="1"/>
  <c r="J1152" i="1"/>
  <c r="J1154" i="1"/>
  <c r="J1156" i="1"/>
  <c r="J1180" i="1"/>
  <c r="J1182" i="1"/>
  <c r="J1194" i="1"/>
  <c r="J1222" i="1"/>
  <c r="J1226" i="1"/>
  <c r="J1267" i="1"/>
  <c r="J1299" i="1"/>
  <c r="J1301" i="1"/>
  <c r="J1307" i="1"/>
  <c r="J1311" i="1"/>
  <c r="J1325" i="1"/>
  <c r="J1327" i="1"/>
  <c r="J1328" i="1"/>
  <c r="J1330" i="1"/>
  <c r="J1331" i="1"/>
  <c r="J1353" i="1"/>
  <c r="J1355" i="1"/>
  <c r="J1357" i="1"/>
  <c r="J1360" i="1"/>
  <c r="J1362" i="1"/>
  <c r="J1365" i="1"/>
  <c r="J1367" i="1"/>
  <c r="J1373" i="1"/>
  <c r="J1378" i="1"/>
  <c r="J1379" i="1"/>
  <c r="J1380" i="1"/>
  <c r="J1381" i="1"/>
  <c r="J1383" i="1"/>
  <c r="J1389" i="1"/>
  <c r="J1395" i="1"/>
  <c r="J1396" i="1"/>
  <c r="J1400" i="1"/>
  <c r="J1403" i="1"/>
  <c r="J1406" i="1"/>
  <c r="J1408" i="1"/>
  <c r="J1412" i="1"/>
  <c r="J1418" i="1"/>
  <c r="J1420" i="1"/>
  <c r="J1423" i="1"/>
  <c r="J1434" i="1"/>
  <c r="J1440" i="1"/>
  <c r="J1456" i="1"/>
  <c r="J1458" i="1"/>
  <c r="J1477" i="1"/>
  <c r="J1490" i="1"/>
  <c r="J1492" i="1"/>
  <c r="J1494" i="1"/>
  <c r="J1495" i="1"/>
  <c r="J1497" i="1"/>
  <c r="J1498" i="1"/>
  <c r="J1499" i="1"/>
  <c r="J1500" i="1"/>
  <c r="J1503" i="1"/>
  <c r="J1511" i="1"/>
  <c r="J1517" i="1"/>
  <c r="J1518" i="1"/>
  <c r="J1522" i="1"/>
  <c r="AE704" i="1" l="1"/>
  <c r="AF704" i="1" s="1"/>
  <c r="AE1478" i="1"/>
  <c r="AF1478" i="1" s="1"/>
  <c r="AE876" i="1"/>
  <c r="AF876" i="1" s="1"/>
  <c r="AE1371" i="1"/>
  <c r="AF1371" i="1" s="1"/>
  <c r="AE1396" i="1"/>
  <c r="AF1396" i="1" s="1"/>
  <c r="AE1395" i="1"/>
  <c r="AF1395" i="1" s="1"/>
  <c r="AE1394" i="1"/>
  <c r="AF1394" i="1" s="1"/>
  <c r="AE565" i="1"/>
  <c r="AF565" i="1" s="1"/>
  <c r="AE319" i="1"/>
  <c r="AF319" i="1" s="1"/>
  <c r="AE1257" i="1" l="1"/>
  <c r="AF1257" i="1" s="1"/>
  <c r="M1257" i="1"/>
  <c r="AE52" i="1"/>
  <c r="AF52" i="1" s="1"/>
  <c r="M52" i="1"/>
  <c r="AE544" i="1"/>
  <c r="AF544" i="1" s="1"/>
  <c r="M544" i="1"/>
  <c r="AE179" i="1"/>
  <c r="AF179" i="1" s="1"/>
  <c r="M179" i="1"/>
  <c r="M482" i="1" l="1"/>
  <c r="M109" i="1"/>
  <c r="M766" i="1"/>
  <c r="M1444" i="1"/>
  <c r="M178" i="1"/>
  <c r="M475" i="1"/>
  <c r="M1482" i="1"/>
  <c r="M1485" i="1"/>
  <c r="M959" i="1"/>
  <c r="M967" i="1"/>
  <c r="M944" i="1"/>
  <c r="M951" i="1"/>
  <c r="M971" i="1"/>
  <c r="M972" i="1"/>
  <c r="M976" i="1"/>
  <c r="M980" i="1"/>
  <c r="M1352" i="1"/>
  <c r="M1393" i="1"/>
  <c r="M1402" i="1"/>
  <c r="M1189" i="1"/>
  <c r="M672" i="1"/>
  <c r="M1049" i="1"/>
  <c r="AE766" i="1"/>
  <c r="AF766" i="1" s="1"/>
  <c r="AE1444" i="1"/>
  <c r="AF1444" i="1" s="1"/>
  <c r="AE178" i="1"/>
  <c r="AF178" i="1" s="1"/>
  <c r="AE475" i="1"/>
  <c r="AF475" i="1" s="1"/>
  <c r="AE482" i="1"/>
  <c r="AF482" i="1" s="1"/>
  <c r="AE1482" i="1"/>
  <c r="AF1482" i="1" s="1"/>
  <c r="AE1485" i="1"/>
  <c r="AF1485" i="1" s="1"/>
  <c r="AE959" i="1"/>
  <c r="AF959" i="1" s="1"/>
  <c r="AE967" i="1"/>
  <c r="AF967" i="1" s="1"/>
  <c r="AE944" i="1"/>
  <c r="AF944" i="1" s="1"/>
  <c r="AE951" i="1"/>
  <c r="AF951" i="1" s="1"/>
  <c r="AE971" i="1"/>
  <c r="AF971" i="1" s="1"/>
  <c r="AE972" i="1"/>
  <c r="AF972" i="1" s="1"/>
  <c r="AE976" i="1"/>
  <c r="AF976" i="1" s="1"/>
  <c r="AE980" i="1"/>
  <c r="AF980" i="1" s="1"/>
  <c r="AE1352" i="1"/>
  <c r="AF1352" i="1" s="1"/>
  <c r="AE1393" i="1"/>
  <c r="AF1393" i="1" s="1"/>
  <c r="AE1402" i="1"/>
  <c r="AF1402" i="1" s="1"/>
  <c r="AE1189" i="1"/>
  <c r="AF1189" i="1" s="1"/>
  <c r="AE672" i="1"/>
  <c r="AF672" i="1" s="1"/>
  <c r="AE109" i="1"/>
  <c r="AF109" i="1" s="1"/>
  <c r="AE1049" i="1"/>
  <c r="AF1049" i="1" s="1"/>
  <c r="AE1523" i="1" l="1"/>
  <c r="AF1523" i="1" s="1"/>
  <c r="AE1487" i="1"/>
  <c r="AF1487" i="1" s="1"/>
  <c r="AE1488" i="1"/>
  <c r="AF1488" i="1" s="1"/>
  <c r="AE1490" i="1"/>
  <c r="AF1490" i="1" s="1"/>
  <c r="AE1491" i="1"/>
  <c r="AF1491" i="1" s="1"/>
  <c r="AE1492" i="1"/>
  <c r="AF1492" i="1" s="1"/>
  <c r="AE1493" i="1"/>
  <c r="AF1493" i="1" s="1"/>
  <c r="AE1494" i="1"/>
  <c r="AF1494" i="1" s="1"/>
  <c r="AE1495" i="1"/>
  <c r="AF1495" i="1" s="1"/>
  <c r="AE1496" i="1"/>
  <c r="AF1496" i="1" s="1"/>
  <c r="AE1497" i="1"/>
  <c r="AF1497" i="1" s="1"/>
  <c r="AE1498" i="1"/>
  <c r="AF1498" i="1" s="1"/>
  <c r="AE1499" i="1"/>
  <c r="AF1499" i="1" s="1"/>
  <c r="AE1500" i="1"/>
  <c r="AF1500" i="1" s="1"/>
  <c r="AE1502" i="1"/>
  <c r="AF1502" i="1" s="1"/>
  <c r="AE1503" i="1"/>
  <c r="AF1503" i="1" s="1"/>
  <c r="AE1504" i="1"/>
  <c r="AF1504" i="1" s="1"/>
  <c r="AE1505" i="1"/>
  <c r="AF1505" i="1" s="1"/>
  <c r="AE1506" i="1"/>
  <c r="AF1506" i="1" s="1"/>
  <c r="AE1507" i="1"/>
  <c r="AF1507" i="1" s="1"/>
  <c r="AE1508" i="1"/>
  <c r="AF1508" i="1" s="1"/>
  <c r="AE1509" i="1"/>
  <c r="AF1509" i="1" s="1"/>
  <c r="AE1511" i="1"/>
  <c r="AF1511" i="1" s="1"/>
  <c r="AE1512" i="1"/>
  <c r="AF1512" i="1" s="1"/>
  <c r="AE1513" i="1"/>
  <c r="AF1513" i="1" s="1"/>
  <c r="AE1514" i="1"/>
  <c r="AF1514" i="1" s="1"/>
  <c r="AE1515" i="1"/>
  <c r="AF1515" i="1" s="1"/>
  <c r="AE1516" i="1"/>
  <c r="AF1516" i="1" s="1"/>
  <c r="AE1517" i="1"/>
  <c r="AF1517" i="1" s="1"/>
  <c r="AE1518" i="1"/>
  <c r="AF1518" i="1" s="1"/>
  <c r="AE1520" i="1"/>
  <c r="AF1520" i="1" s="1"/>
  <c r="AE1521" i="1"/>
  <c r="AF1521" i="1" s="1"/>
  <c r="AE1522" i="1"/>
  <c r="AF1522" i="1" s="1"/>
  <c r="AE37" i="1"/>
  <c r="AF37" i="1" s="1"/>
  <c r="AE38" i="1"/>
  <c r="AF38" i="1" s="1"/>
  <c r="AE39" i="1"/>
  <c r="AF39" i="1" s="1"/>
  <c r="AE40" i="1"/>
  <c r="AF40" i="1" s="1"/>
  <c r="AE41" i="1"/>
  <c r="AF41" i="1" s="1"/>
  <c r="AE43" i="1"/>
  <c r="AF43" i="1" s="1"/>
  <c r="AE42" i="1"/>
  <c r="AF42" i="1" s="1"/>
  <c r="AE45" i="1"/>
  <c r="AF45" i="1" s="1"/>
  <c r="AE44" i="1"/>
  <c r="AF44" i="1" s="1"/>
  <c r="AE46" i="1"/>
  <c r="AF46" i="1" s="1"/>
  <c r="AE48" i="1"/>
  <c r="AF48" i="1" s="1"/>
  <c r="AE47" i="1"/>
  <c r="AF47" i="1" s="1"/>
  <c r="AE49" i="1"/>
  <c r="AF49" i="1" s="1"/>
  <c r="AE50" i="1"/>
  <c r="AF50" i="1" s="1"/>
  <c r="AE51" i="1"/>
  <c r="AF51" i="1" s="1"/>
  <c r="AE53" i="1"/>
  <c r="AF53" i="1" s="1"/>
  <c r="AE54" i="1"/>
  <c r="AF54" i="1" s="1"/>
  <c r="AE55" i="1"/>
  <c r="AF55" i="1" s="1"/>
  <c r="AE57" i="1"/>
  <c r="AF57" i="1" s="1"/>
  <c r="AE58" i="1"/>
  <c r="AF58" i="1" s="1"/>
  <c r="AE64" i="1"/>
  <c r="AF64" i="1" s="1"/>
  <c r="AE63" i="1"/>
  <c r="AF63" i="1" s="1"/>
  <c r="AE80" i="1"/>
  <c r="AF80" i="1" s="1"/>
  <c r="AE79" i="1"/>
  <c r="AF79" i="1" s="1"/>
  <c r="AE83" i="1"/>
  <c r="AF83" i="1" s="1"/>
  <c r="AE84" i="1"/>
  <c r="AF84" i="1" s="1"/>
  <c r="AE85" i="1"/>
  <c r="AF85" i="1" s="1"/>
  <c r="AE86" i="1"/>
  <c r="AF86" i="1" s="1"/>
  <c r="AE87" i="1"/>
  <c r="AF87" i="1" s="1"/>
  <c r="AE88" i="1"/>
  <c r="AF88" i="1" s="1"/>
  <c r="AE89" i="1"/>
  <c r="AF89" i="1" s="1"/>
  <c r="AE90" i="1"/>
  <c r="AF90" i="1" s="1"/>
  <c r="AE91" i="1"/>
  <c r="AF91" i="1" s="1"/>
  <c r="AE92" i="1"/>
  <c r="AF92" i="1" s="1"/>
  <c r="AE93" i="1"/>
  <c r="AF93" i="1" s="1"/>
  <c r="AE94" i="1"/>
  <c r="AF94" i="1" s="1"/>
  <c r="AE95" i="1"/>
  <c r="AF95" i="1" s="1"/>
  <c r="AE96" i="1"/>
  <c r="AF96" i="1" s="1"/>
  <c r="AE97" i="1"/>
  <c r="AF97" i="1" s="1"/>
  <c r="AE98" i="1"/>
  <c r="AF98" i="1" s="1"/>
  <c r="AE99" i="1"/>
  <c r="AF99" i="1" s="1"/>
  <c r="AE100" i="1"/>
  <c r="AF100" i="1" s="1"/>
  <c r="AE101" i="1"/>
  <c r="AF101" i="1" s="1"/>
  <c r="AE105" i="1"/>
  <c r="AF105" i="1" s="1"/>
  <c r="AE106" i="1"/>
  <c r="AF106" i="1" s="1"/>
  <c r="AE107" i="1"/>
  <c r="AF107" i="1" s="1"/>
  <c r="AE108" i="1"/>
  <c r="AF108" i="1" s="1"/>
  <c r="AE110" i="1"/>
  <c r="AF110" i="1" s="1"/>
  <c r="AE111" i="1"/>
  <c r="AF111" i="1" s="1"/>
  <c r="AE112" i="1"/>
  <c r="AF112" i="1" s="1"/>
  <c r="AE114" i="1"/>
  <c r="AF114" i="1" s="1"/>
  <c r="AE115" i="1"/>
  <c r="AF115" i="1" s="1"/>
  <c r="AE116" i="1"/>
  <c r="AF116" i="1" s="1"/>
  <c r="AE117" i="1"/>
  <c r="AF117" i="1" s="1"/>
  <c r="AE118" i="1"/>
  <c r="AF118" i="1" s="1"/>
  <c r="AE119" i="1"/>
  <c r="AF119" i="1" s="1"/>
  <c r="AE120" i="1"/>
  <c r="AF120" i="1" s="1"/>
  <c r="AE121" i="1"/>
  <c r="AF121" i="1" s="1"/>
  <c r="AE122" i="1"/>
  <c r="AF122" i="1" s="1"/>
  <c r="AE123" i="1"/>
  <c r="AF123" i="1" s="1"/>
  <c r="AE124" i="1"/>
  <c r="AF124" i="1" s="1"/>
  <c r="AE126" i="1"/>
  <c r="AF126" i="1" s="1"/>
  <c r="AE127" i="1"/>
  <c r="AF127" i="1" s="1"/>
  <c r="AE129" i="1"/>
  <c r="AF129" i="1" s="1"/>
  <c r="AE130" i="1"/>
  <c r="AF130" i="1" s="1"/>
  <c r="AE131" i="1"/>
  <c r="AF131" i="1" s="1"/>
  <c r="AE132" i="1"/>
  <c r="AF132" i="1" s="1"/>
  <c r="AE135" i="1"/>
  <c r="AF135" i="1" s="1"/>
  <c r="AE136" i="1"/>
  <c r="AF136" i="1" s="1"/>
  <c r="AE137" i="1"/>
  <c r="AF137" i="1" s="1"/>
  <c r="AE138" i="1"/>
  <c r="AF138" i="1" s="1"/>
  <c r="AE139" i="1"/>
  <c r="AF139" i="1" s="1"/>
  <c r="AE140" i="1"/>
  <c r="AF140" i="1" s="1"/>
  <c r="AE141" i="1"/>
  <c r="AF141" i="1" s="1"/>
  <c r="AE142" i="1"/>
  <c r="AF142" i="1" s="1"/>
  <c r="AE143" i="1"/>
  <c r="AF143" i="1" s="1"/>
  <c r="AE144" i="1"/>
  <c r="AF144" i="1" s="1"/>
  <c r="AE145" i="1"/>
  <c r="AF145" i="1" s="1"/>
  <c r="AE146" i="1"/>
  <c r="AF146" i="1" s="1"/>
  <c r="AE147" i="1"/>
  <c r="AF147" i="1" s="1"/>
  <c r="AE148" i="1"/>
  <c r="AF148" i="1" s="1"/>
  <c r="AE150" i="1"/>
  <c r="AF150" i="1" s="1"/>
  <c r="AE149" i="1"/>
  <c r="AF149" i="1" s="1"/>
  <c r="AE152" i="1"/>
  <c r="AF152" i="1" s="1"/>
  <c r="AE153" i="1"/>
  <c r="AF153" i="1" s="1"/>
  <c r="AE155" i="1"/>
  <c r="AF155" i="1" s="1"/>
  <c r="AE156" i="1"/>
  <c r="AF156" i="1" s="1"/>
  <c r="AE157" i="1"/>
  <c r="AF157" i="1" s="1"/>
  <c r="AE158" i="1"/>
  <c r="AF158" i="1" s="1"/>
  <c r="AE163" i="1"/>
  <c r="AF163" i="1" s="1"/>
  <c r="AE164" i="1"/>
  <c r="AF164" i="1" s="1"/>
  <c r="AE165" i="1"/>
  <c r="AF165" i="1" s="1"/>
  <c r="AE166" i="1"/>
  <c r="AF166" i="1" s="1"/>
  <c r="AE167" i="1"/>
  <c r="AF167" i="1" s="1"/>
  <c r="AE168" i="1"/>
  <c r="AF168" i="1" s="1"/>
  <c r="AE169" i="1"/>
  <c r="AF169" i="1" s="1"/>
  <c r="AE170" i="1"/>
  <c r="AF170" i="1" s="1"/>
  <c r="AE171" i="1"/>
  <c r="AF171" i="1" s="1"/>
  <c r="AE172" i="1"/>
  <c r="AF172" i="1" s="1"/>
  <c r="AE173" i="1"/>
  <c r="AF173" i="1" s="1"/>
  <c r="AE174" i="1"/>
  <c r="AF174" i="1" s="1"/>
  <c r="AE175" i="1"/>
  <c r="AF175" i="1" s="1"/>
  <c r="AE176" i="1"/>
  <c r="AF176" i="1" s="1"/>
  <c r="AE177" i="1"/>
  <c r="AF177" i="1" s="1"/>
  <c r="AE180" i="1"/>
  <c r="AF180" i="1" s="1"/>
  <c r="AE181" i="1"/>
  <c r="AF181" i="1" s="1"/>
  <c r="AE182" i="1"/>
  <c r="AF182" i="1" s="1"/>
  <c r="AE183" i="1"/>
  <c r="AF183" i="1" s="1"/>
  <c r="AE184" i="1"/>
  <c r="AF184" i="1" s="1"/>
  <c r="AE185" i="1"/>
  <c r="AF185" i="1" s="1"/>
  <c r="AE186" i="1"/>
  <c r="AF186" i="1" s="1"/>
  <c r="AE187" i="1"/>
  <c r="AF187" i="1" s="1"/>
  <c r="AE188" i="1"/>
  <c r="AF188" i="1" s="1"/>
  <c r="AE189" i="1"/>
  <c r="AF189" i="1" s="1"/>
  <c r="AE190" i="1"/>
  <c r="AF190" i="1" s="1"/>
  <c r="AE191" i="1"/>
  <c r="AF191" i="1" s="1"/>
  <c r="AE192" i="1"/>
  <c r="AF192" i="1" s="1"/>
  <c r="AE195" i="1"/>
  <c r="AF195" i="1" s="1"/>
  <c r="AE196" i="1"/>
  <c r="AF196" i="1" s="1"/>
  <c r="AE198" i="1"/>
  <c r="AF198" i="1" s="1"/>
  <c r="AE199" i="1"/>
  <c r="AF199" i="1" s="1"/>
  <c r="AE200" i="1"/>
  <c r="AF200" i="1" s="1"/>
  <c r="AE202" i="1"/>
  <c r="AF202" i="1" s="1"/>
  <c r="AE201" i="1"/>
  <c r="AF201" i="1" s="1"/>
  <c r="AE203" i="1"/>
  <c r="AF203" i="1" s="1"/>
  <c r="AE204" i="1"/>
  <c r="AF204" i="1" s="1"/>
  <c r="AE205" i="1"/>
  <c r="AF205" i="1" s="1"/>
  <c r="AE206" i="1"/>
  <c r="AF206" i="1" s="1"/>
  <c r="AE207" i="1"/>
  <c r="AE209" i="1"/>
  <c r="AF209" i="1" s="1"/>
  <c r="AE208" i="1"/>
  <c r="AF208" i="1" s="1"/>
  <c r="AE210" i="1"/>
  <c r="AF210" i="1" s="1"/>
  <c r="AE211" i="1"/>
  <c r="AF211" i="1" s="1"/>
  <c r="AE212" i="1"/>
  <c r="AF212" i="1" s="1"/>
  <c r="AE213" i="1"/>
  <c r="AF213" i="1" s="1"/>
  <c r="AE214" i="1"/>
  <c r="AF214" i="1" s="1"/>
  <c r="AE215" i="1"/>
  <c r="AE216" i="1"/>
  <c r="AF216" i="1" s="1"/>
  <c r="AE218" i="1"/>
  <c r="AF218" i="1" s="1"/>
  <c r="AE217" i="1"/>
  <c r="AF217" i="1" s="1"/>
  <c r="AE219" i="1"/>
  <c r="AF219" i="1" s="1"/>
  <c r="AE220" i="1"/>
  <c r="AF220" i="1" s="1"/>
  <c r="AE221" i="1"/>
  <c r="AF221" i="1" s="1"/>
  <c r="AE222" i="1"/>
  <c r="AF222" i="1" s="1"/>
  <c r="AE223" i="1"/>
  <c r="AF223" i="1" s="1"/>
  <c r="AE224" i="1"/>
  <c r="AF224" i="1" s="1"/>
  <c r="AE225" i="1"/>
  <c r="AF225" i="1" s="1"/>
  <c r="AE226" i="1"/>
  <c r="AF226" i="1" s="1"/>
  <c r="AE227" i="1"/>
  <c r="AF227" i="1" s="1"/>
  <c r="AE228" i="1"/>
  <c r="AF228" i="1" s="1"/>
  <c r="AE229" i="1"/>
  <c r="AF229" i="1" s="1"/>
  <c r="AE231" i="1"/>
  <c r="AF231" i="1" s="1"/>
  <c r="AE230" i="1"/>
  <c r="AE232" i="1"/>
  <c r="AF232" i="1" s="1"/>
  <c r="AE233" i="1"/>
  <c r="AF233" i="1" s="1"/>
  <c r="AE234" i="1"/>
  <c r="AF234" i="1" s="1"/>
  <c r="AE235" i="1"/>
  <c r="AF235" i="1" s="1"/>
  <c r="AE237" i="1"/>
  <c r="AF237" i="1" s="1"/>
  <c r="AE238" i="1"/>
  <c r="AF238" i="1" s="1"/>
  <c r="AE239" i="1"/>
  <c r="AF239" i="1" s="1"/>
  <c r="AE240" i="1"/>
  <c r="AE241" i="1"/>
  <c r="AF241" i="1" s="1"/>
  <c r="AE242" i="1"/>
  <c r="AF242" i="1" s="1"/>
  <c r="AE243" i="1"/>
  <c r="AF243" i="1" s="1"/>
  <c r="AE245" i="1"/>
  <c r="AF245" i="1" s="1"/>
  <c r="AE246" i="1"/>
  <c r="AF246" i="1" s="1"/>
  <c r="AE247" i="1"/>
  <c r="AF247" i="1" s="1"/>
  <c r="AE248" i="1"/>
  <c r="AF248" i="1" s="1"/>
  <c r="AE249" i="1"/>
  <c r="AF249" i="1" s="1"/>
  <c r="AE250" i="1"/>
  <c r="AF250" i="1" s="1"/>
  <c r="AE251" i="1"/>
  <c r="AF251" i="1" s="1"/>
  <c r="AE252" i="1"/>
  <c r="AF252" i="1" s="1"/>
  <c r="AE253" i="1"/>
  <c r="AF253" i="1" s="1"/>
  <c r="AE254" i="1"/>
  <c r="AF254" i="1" s="1"/>
  <c r="AE255" i="1"/>
  <c r="AF255" i="1" s="1"/>
  <c r="AE256" i="1"/>
  <c r="AF256" i="1" s="1"/>
  <c r="AE257" i="1"/>
  <c r="AF257" i="1" s="1"/>
  <c r="AE258" i="1"/>
  <c r="AF258" i="1" s="1"/>
  <c r="AE259" i="1"/>
  <c r="AF259" i="1" s="1"/>
  <c r="AE260" i="1"/>
  <c r="AF260" i="1" s="1"/>
  <c r="AE261" i="1"/>
  <c r="AF261" i="1" s="1"/>
  <c r="AE262" i="1"/>
  <c r="AF262" i="1" s="1"/>
  <c r="AE263" i="1"/>
  <c r="AF263" i="1" s="1"/>
  <c r="AE264" i="1"/>
  <c r="AF264" i="1" s="1"/>
  <c r="AE265" i="1"/>
  <c r="AF265" i="1" s="1"/>
  <c r="AE266" i="1"/>
  <c r="AF266" i="1" s="1"/>
  <c r="AE267" i="1"/>
  <c r="AF267" i="1" s="1"/>
  <c r="AE268" i="1"/>
  <c r="AF268" i="1" s="1"/>
  <c r="AE269" i="1"/>
  <c r="AF269" i="1" s="1"/>
  <c r="AE270" i="1"/>
  <c r="AF270" i="1" s="1"/>
  <c r="AE271" i="1"/>
  <c r="AF271" i="1" s="1"/>
  <c r="AE272" i="1"/>
  <c r="AF272" i="1" s="1"/>
  <c r="AE273" i="1"/>
  <c r="AE274" i="1"/>
  <c r="AF274" i="1" s="1"/>
  <c r="AE275" i="1"/>
  <c r="AF275" i="1" s="1"/>
  <c r="AE277" i="1"/>
  <c r="AF277" i="1" s="1"/>
  <c r="AE278" i="1"/>
  <c r="AF278" i="1" s="1"/>
  <c r="AE279" i="1"/>
  <c r="AF279" i="1" s="1"/>
  <c r="AE280" i="1"/>
  <c r="AF280" i="1" s="1"/>
  <c r="AE281" i="1"/>
  <c r="AF281" i="1" s="1"/>
  <c r="AE282" i="1"/>
  <c r="AE284" i="1"/>
  <c r="AF284" i="1" s="1"/>
  <c r="AE285" i="1"/>
  <c r="AF285" i="1" s="1"/>
  <c r="AE286" i="1"/>
  <c r="AF286" i="1" s="1"/>
  <c r="AE287" i="1"/>
  <c r="AF287" i="1" s="1"/>
  <c r="AE288" i="1"/>
  <c r="AF288" i="1" s="1"/>
  <c r="AE289" i="1"/>
  <c r="AF289" i="1" s="1"/>
  <c r="AE290" i="1"/>
  <c r="AF290" i="1" s="1"/>
  <c r="AE291" i="1"/>
  <c r="AF291" i="1" s="1"/>
  <c r="AE292" i="1"/>
  <c r="AF292" i="1" s="1"/>
  <c r="AE293" i="1"/>
  <c r="AF293" i="1" s="1"/>
  <c r="AE294" i="1"/>
  <c r="AF294" i="1" s="1"/>
  <c r="AE295" i="1"/>
  <c r="AF295" i="1" s="1"/>
  <c r="AE296" i="1"/>
  <c r="AF296" i="1" s="1"/>
  <c r="AE297" i="1"/>
  <c r="AF297" i="1" s="1"/>
  <c r="AE298" i="1"/>
  <c r="AF298" i="1" s="1"/>
  <c r="AE299" i="1"/>
  <c r="AE300" i="1"/>
  <c r="AF300" i="1" s="1"/>
  <c r="AE301" i="1"/>
  <c r="AF301" i="1" s="1"/>
  <c r="AE302" i="1"/>
  <c r="AF302" i="1" s="1"/>
  <c r="AE303" i="1"/>
  <c r="AF303" i="1" s="1"/>
  <c r="AE304" i="1"/>
  <c r="AF304" i="1" s="1"/>
  <c r="AE305" i="1"/>
  <c r="AF305" i="1" s="1"/>
  <c r="AE306" i="1"/>
  <c r="AF306" i="1" s="1"/>
  <c r="AE307" i="1"/>
  <c r="AF307" i="1" s="1"/>
  <c r="AE308" i="1"/>
  <c r="AF308" i="1" s="1"/>
  <c r="AE309" i="1"/>
  <c r="AF309" i="1" s="1"/>
  <c r="AE310" i="1"/>
  <c r="AF310" i="1" s="1"/>
  <c r="AE311" i="1"/>
  <c r="AF311" i="1" s="1"/>
  <c r="AE312" i="1"/>
  <c r="AF312" i="1" s="1"/>
  <c r="AE313" i="1"/>
  <c r="AF313" i="1" s="1"/>
  <c r="AE314" i="1"/>
  <c r="AF314" i="1" s="1"/>
  <c r="AE315" i="1"/>
  <c r="AE316" i="1"/>
  <c r="AF316" i="1" s="1"/>
  <c r="AE317" i="1"/>
  <c r="AF317" i="1" s="1"/>
  <c r="AE318" i="1"/>
  <c r="AF318" i="1" s="1"/>
  <c r="AE321" i="1"/>
  <c r="AF321" i="1" s="1"/>
  <c r="AE322" i="1"/>
  <c r="AF322" i="1" s="1"/>
  <c r="AE323" i="1"/>
  <c r="AF323" i="1" s="1"/>
  <c r="AE324" i="1"/>
  <c r="AF324" i="1" s="1"/>
  <c r="AE325" i="1"/>
  <c r="AF325" i="1" s="1"/>
  <c r="AE326" i="1"/>
  <c r="AF326" i="1" s="1"/>
  <c r="AE327" i="1"/>
  <c r="AF327" i="1" s="1"/>
  <c r="AE328" i="1"/>
  <c r="AF328" i="1" s="1"/>
  <c r="AE329" i="1"/>
  <c r="AF329" i="1" s="1"/>
  <c r="AE330" i="1"/>
  <c r="AF330" i="1" s="1"/>
  <c r="AE331" i="1"/>
  <c r="AF331" i="1" s="1"/>
  <c r="AE332" i="1"/>
  <c r="AF332" i="1" s="1"/>
  <c r="AE333" i="1"/>
  <c r="AE334" i="1"/>
  <c r="AF334" i="1" s="1"/>
  <c r="AE335" i="1"/>
  <c r="AF335" i="1" s="1"/>
  <c r="AE336" i="1"/>
  <c r="AF336" i="1" s="1"/>
  <c r="AE337" i="1"/>
  <c r="AF337" i="1" s="1"/>
  <c r="AE338" i="1"/>
  <c r="AF338" i="1" s="1"/>
  <c r="AE339" i="1"/>
  <c r="AF339" i="1" s="1"/>
  <c r="AE340" i="1"/>
  <c r="AF340" i="1" s="1"/>
  <c r="AE341" i="1"/>
  <c r="AE342" i="1"/>
  <c r="AF342" i="1" s="1"/>
  <c r="AE343" i="1"/>
  <c r="AF343" i="1" s="1"/>
  <c r="AE344" i="1"/>
  <c r="AF344" i="1" s="1"/>
  <c r="AE345" i="1"/>
  <c r="AF345" i="1" s="1"/>
  <c r="AE346" i="1"/>
  <c r="AF346" i="1" s="1"/>
  <c r="AE347" i="1"/>
  <c r="AF347" i="1" s="1"/>
  <c r="AE349" i="1"/>
  <c r="AF349" i="1" s="1"/>
  <c r="AE350" i="1"/>
  <c r="AE352" i="1"/>
  <c r="AF352" i="1" s="1"/>
  <c r="AE354" i="1"/>
  <c r="AF354" i="1" s="1"/>
  <c r="AE356" i="1"/>
  <c r="AF356" i="1" s="1"/>
  <c r="AE357" i="1"/>
  <c r="AF357" i="1" s="1"/>
  <c r="AE358" i="1"/>
  <c r="AF358" i="1" s="1"/>
  <c r="AE359" i="1"/>
  <c r="AF359" i="1" s="1"/>
  <c r="AE360" i="1"/>
  <c r="AF360" i="1" s="1"/>
  <c r="AE361" i="1"/>
  <c r="AF361" i="1" s="1"/>
  <c r="AE362" i="1"/>
  <c r="AF362" i="1" s="1"/>
  <c r="AE363" i="1"/>
  <c r="AF363" i="1" s="1"/>
  <c r="AE364" i="1"/>
  <c r="AF364" i="1" s="1"/>
  <c r="AE365" i="1"/>
  <c r="AF365" i="1" s="1"/>
  <c r="AE366" i="1"/>
  <c r="AF366" i="1" s="1"/>
  <c r="AE368" i="1"/>
  <c r="AF368" i="1" s="1"/>
  <c r="AE369" i="1"/>
  <c r="AF369" i="1" s="1"/>
  <c r="AE370" i="1"/>
  <c r="AF370" i="1" s="1"/>
  <c r="AE371" i="1"/>
  <c r="AF371" i="1" s="1"/>
  <c r="AE375" i="1"/>
  <c r="AF375" i="1" s="1"/>
  <c r="AE373" i="1"/>
  <c r="AF373" i="1" s="1"/>
  <c r="AE374" i="1"/>
  <c r="AF374" i="1" s="1"/>
  <c r="AE378" i="1"/>
  <c r="AF378" i="1" s="1"/>
  <c r="AE377" i="1"/>
  <c r="AF377" i="1" s="1"/>
  <c r="AE376" i="1"/>
  <c r="AF376" i="1" s="1"/>
  <c r="AE381" i="1"/>
  <c r="AE380" i="1"/>
  <c r="AF380" i="1" s="1"/>
  <c r="AE379" i="1"/>
  <c r="AF379" i="1" s="1"/>
  <c r="AE382" i="1"/>
  <c r="AF382" i="1" s="1"/>
  <c r="AE383" i="1"/>
  <c r="AF383" i="1" s="1"/>
  <c r="AE384" i="1"/>
  <c r="AF384" i="1" s="1"/>
  <c r="AE385" i="1"/>
  <c r="AF385" i="1" s="1"/>
  <c r="AE386" i="1"/>
  <c r="AF386" i="1" s="1"/>
  <c r="AE387" i="1"/>
  <c r="AE388" i="1"/>
  <c r="AF388" i="1" s="1"/>
  <c r="AE389" i="1"/>
  <c r="AF389" i="1" s="1"/>
  <c r="AE390" i="1"/>
  <c r="AF390" i="1" s="1"/>
  <c r="AE391" i="1"/>
  <c r="AF391" i="1" s="1"/>
  <c r="AE392" i="1"/>
  <c r="AF392" i="1" s="1"/>
  <c r="AE393" i="1"/>
  <c r="AF393" i="1" s="1"/>
  <c r="AE394" i="1"/>
  <c r="AF394" i="1" s="1"/>
  <c r="AE395" i="1"/>
  <c r="AF395" i="1" s="1"/>
  <c r="AE396" i="1"/>
  <c r="AF396" i="1" s="1"/>
  <c r="AE397" i="1"/>
  <c r="AF397" i="1" s="1"/>
  <c r="AE398" i="1"/>
  <c r="AF398" i="1" s="1"/>
  <c r="AE399" i="1"/>
  <c r="AF399" i="1" s="1"/>
  <c r="AE400" i="1"/>
  <c r="AF400" i="1" s="1"/>
  <c r="AE401" i="1"/>
  <c r="AF401" i="1" s="1"/>
  <c r="AE402" i="1"/>
  <c r="AF402" i="1" s="1"/>
  <c r="AE403" i="1"/>
  <c r="AF403" i="1" s="1"/>
  <c r="AE404" i="1"/>
  <c r="AF404" i="1" s="1"/>
  <c r="AE405" i="1"/>
  <c r="AF405" i="1" s="1"/>
  <c r="AE406" i="1"/>
  <c r="AF406" i="1" s="1"/>
  <c r="AE407" i="1"/>
  <c r="AF407" i="1" s="1"/>
  <c r="AE408" i="1"/>
  <c r="AF408" i="1" s="1"/>
  <c r="AE409" i="1"/>
  <c r="AF409" i="1" s="1"/>
  <c r="AE410" i="1"/>
  <c r="AF410" i="1" s="1"/>
  <c r="AE411" i="1"/>
  <c r="AE412" i="1"/>
  <c r="AF412" i="1" s="1"/>
  <c r="AE413" i="1"/>
  <c r="AF413" i="1" s="1"/>
  <c r="AE414" i="1"/>
  <c r="AF414" i="1" s="1"/>
  <c r="AE415" i="1"/>
  <c r="AF415" i="1" s="1"/>
  <c r="AE416" i="1"/>
  <c r="AF416" i="1" s="1"/>
  <c r="AE417" i="1"/>
  <c r="AF417" i="1" s="1"/>
  <c r="AE418" i="1"/>
  <c r="AF418" i="1" s="1"/>
  <c r="AE419" i="1"/>
  <c r="AE420" i="1"/>
  <c r="AF420" i="1" s="1"/>
  <c r="AE421" i="1"/>
  <c r="AF421" i="1" s="1"/>
  <c r="AE422" i="1"/>
  <c r="AF422" i="1" s="1"/>
  <c r="AE423" i="1"/>
  <c r="AF423" i="1" s="1"/>
  <c r="AE424" i="1"/>
  <c r="AF424" i="1" s="1"/>
  <c r="AE425" i="1"/>
  <c r="AF425" i="1" s="1"/>
  <c r="AE426" i="1"/>
  <c r="AF426" i="1" s="1"/>
  <c r="AE427" i="1"/>
  <c r="AF427" i="1" s="1"/>
  <c r="AE428" i="1"/>
  <c r="AF428" i="1" s="1"/>
  <c r="AE429" i="1"/>
  <c r="AF429" i="1" s="1"/>
  <c r="AE430" i="1"/>
  <c r="AF430" i="1" s="1"/>
  <c r="AE431" i="1"/>
  <c r="AF431" i="1" s="1"/>
  <c r="AE432" i="1"/>
  <c r="AF432" i="1" s="1"/>
  <c r="AE433" i="1"/>
  <c r="AF433" i="1" s="1"/>
  <c r="AE434" i="1"/>
  <c r="AF434" i="1" s="1"/>
  <c r="AE435" i="1"/>
  <c r="AE436" i="1"/>
  <c r="AF436" i="1" s="1"/>
  <c r="AE437" i="1"/>
  <c r="AF437" i="1" s="1"/>
  <c r="AE438" i="1"/>
  <c r="AF438" i="1" s="1"/>
  <c r="AE439" i="1"/>
  <c r="AF439" i="1" s="1"/>
  <c r="AE440" i="1"/>
  <c r="AF440" i="1" s="1"/>
  <c r="AE441" i="1"/>
  <c r="AF441" i="1" s="1"/>
  <c r="AE442" i="1"/>
  <c r="AF442" i="1" s="1"/>
  <c r="AE443" i="1"/>
  <c r="AF443" i="1" s="1"/>
  <c r="AE444" i="1"/>
  <c r="AF444" i="1" s="1"/>
  <c r="AE445" i="1"/>
  <c r="AF445" i="1" s="1"/>
  <c r="AE446" i="1"/>
  <c r="AF446" i="1" s="1"/>
  <c r="AE447" i="1"/>
  <c r="AF447" i="1" s="1"/>
  <c r="AE448" i="1"/>
  <c r="AF448" i="1" s="1"/>
  <c r="AE449" i="1"/>
  <c r="AF449" i="1" s="1"/>
  <c r="AE450" i="1"/>
  <c r="AF450" i="1" s="1"/>
  <c r="AE451" i="1"/>
  <c r="AE452" i="1"/>
  <c r="AF452" i="1" s="1"/>
  <c r="AE453" i="1"/>
  <c r="AF453" i="1" s="1"/>
  <c r="AE454" i="1"/>
  <c r="AF454" i="1" s="1"/>
  <c r="AE455" i="1"/>
  <c r="AF455" i="1" s="1"/>
  <c r="AE458" i="1"/>
  <c r="AF458" i="1" s="1"/>
  <c r="AE457" i="1"/>
  <c r="AF457" i="1" s="1"/>
  <c r="AE460" i="1"/>
  <c r="AF460" i="1" s="1"/>
  <c r="AE459" i="1"/>
  <c r="AF459" i="1" s="1"/>
  <c r="AE463" i="1"/>
  <c r="AF463" i="1" s="1"/>
  <c r="AE461" i="1"/>
  <c r="AF461" i="1" s="1"/>
  <c r="AE462" i="1"/>
  <c r="AF462" i="1" s="1"/>
  <c r="AE464" i="1"/>
  <c r="AF464" i="1" s="1"/>
  <c r="AE465" i="1"/>
  <c r="AF465" i="1" s="1"/>
  <c r="AE466" i="1"/>
  <c r="AF466" i="1" s="1"/>
  <c r="AE467" i="1"/>
  <c r="AF467" i="1" s="1"/>
  <c r="AE468" i="1"/>
  <c r="AE471" i="1"/>
  <c r="AF471" i="1" s="1"/>
  <c r="AE469" i="1"/>
  <c r="AF469" i="1" s="1"/>
  <c r="AE470" i="1"/>
  <c r="AF470" i="1" s="1"/>
  <c r="AE474" i="1"/>
  <c r="AF474" i="1" s="1"/>
  <c r="AE472" i="1"/>
  <c r="AF472" i="1" s="1"/>
  <c r="AE473" i="1"/>
  <c r="AF473" i="1" s="1"/>
  <c r="AE478" i="1"/>
  <c r="AF478" i="1" s="1"/>
  <c r="AE476" i="1"/>
  <c r="AE477" i="1"/>
  <c r="AF477" i="1" s="1"/>
  <c r="AE481" i="1"/>
  <c r="AF481" i="1" s="1"/>
  <c r="AE479" i="1"/>
  <c r="AF479" i="1" s="1"/>
  <c r="AE480" i="1"/>
  <c r="AF480" i="1" s="1"/>
  <c r="AE485" i="1"/>
  <c r="AF485" i="1" s="1"/>
  <c r="AE483" i="1"/>
  <c r="AF483" i="1" s="1"/>
  <c r="AE484" i="1"/>
  <c r="AF484" i="1" s="1"/>
  <c r="AE488" i="1"/>
  <c r="AE487" i="1"/>
  <c r="AF487" i="1" s="1"/>
  <c r="AE486" i="1"/>
  <c r="AF486" i="1" s="1"/>
  <c r="AE491" i="1"/>
  <c r="AF491" i="1" s="1"/>
  <c r="AE489" i="1"/>
  <c r="AF489" i="1" s="1"/>
  <c r="AE490" i="1"/>
  <c r="AF490" i="1" s="1"/>
  <c r="AE494" i="1"/>
  <c r="AF494" i="1" s="1"/>
  <c r="AE492" i="1"/>
  <c r="AF492" i="1" s="1"/>
  <c r="AE493" i="1"/>
  <c r="AF493" i="1" s="1"/>
  <c r="AE495" i="1"/>
  <c r="AF495" i="1" s="1"/>
  <c r="AE496" i="1"/>
  <c r="AF496" i="1" s="1"/>
  <c r="AE499" i="1"/>
  <c r="AF499" i="1" s="1"/>
  <c r="AE498" i="1"/>
  <c r="AF498" i="1" s="1"/>
  <c r="AE502" i="1"/>
  <c r="AF502" i="1" s="1"/>
  <c r="AE500" i="1"/>
  <c r="AF500" i="1" s="1"/>
  <c r="AE501" i="1"/>
  <c r="AF501" i="1" s="1"/>
  <c r="AE503" i="1"/>
  <c r="AF503" i="1" s="1"/>
  <c r="AE504" i="1"/>
  <c r="AF504" i="1" s="1"/>
  <c r="AE505" i="1"/>
  <c r="AF505" i="1" s="1"/>
  <c r="AE506" i="1"/>
  <c r="AF506" i="1" s="1"/>
  <c r="AE509" i="1"/>
  <c r="AF509" i="1" s="1"/>
  <c r="AE508" i="1"/>
  <c r="AF508" i="1" s="1"/>
  <c r="AE511" i="1"/>
  <c r="AF511" i="1" s="1"/>
  <c r="AE510" i="1"/>
  <c r="AF510" i="1" s="1"/>
  <c r="AE512" i="1"/>
  <c r="AE513" i="1"/>
  <c r="AF513" i="1" s="1"/>
  <c r="AE515" i="1"/>
  <c r="AF515" i="1" s="1"/>
  <c r="AE514" i="1"/>
  <c r="AF514" i="1" s="1"/>
  <c r="AE516" i="1"/>
  <c r="AF516" i="1" s="1"/>
  <c r="AE521" i="1"/>
  <c r="AF521" i="1" s="1"/>
  <c r="AE519" i="1"/>
  <c r="AF519" i="1" s="1"/>
  <c r="AE520" i="1"/>
  <c r="AF520" i="1" s="1"/>
  <c r="AE518" i="1"/>
  <c r="AE522" i="1"/>
  <c r="AF522" i="1" s="1"/>
  <c r="AE525" i="1"/>
  <c r="AF525" i="1" s="1"/>
  <c r="AE523" i="1"/>
  <c r="AF523" i="1" s="1"/>
  <c r="AE524" i="1"/>
  <c r="AF524" i="1" s="1"/>
  <c r="AE528" i="1"/>
  <c r="AF528" i="1" s="1"/>
  <c r="AE526" i="1"/>
  <c r="AF526" i="1" s="1"/>
  <c r="AE527" i="1"/>
  <c r="AF527" i="1" s="1"/>
  <c r="AE531" i="1"/>
  <c r="AF531" i="1" s="1"/>
  <c r="AE529" i="1"/>
  <c r="AF529" i="1" s="1"/>
  <c r="AE530" i="1"/>
  <c r="AF530" i="1" s="1"/>
  <c r="AE532" i="1"/>
  <c r="AF532" i="1" s="1"/>
  <c r="AE533" i="1"/>
  <c r="AF533" i="1" s="1"/>
  <c r="AE536" i="1"/>
  <c r="AF536" i="1" s="1"/>
  <c r="AE534" i="1"/>
  <c r="AF534" i="1" s="1"/>
  <c r="AE535" i="1"/>
  <c r="AF535" i="1" s="1"/>
  <c r="AE537" i="1"/>
  <c r="AF537" i="1" s="1"/>
  <c r="AE538" i="1"/>
  <c r="AF538" i="1" s="1"/>
  <c r="AE540" i="1"/>
  <c r="AF540" i="1" s="1"/>
  <c r="AE539" i="1"/>
  <c r="AF539" i="1" s="1"/>
  <c r="AE542" i="1"/>
  <c r="AF542" i="1" s="1"/>
  <c r="AE543" i="1"/>
  <c r="AF543" i="1" s="1"/>
  <c r="AE545" i="1"/>
  <c r="AF545" i="1" s="1"/>
  <c r="AE546" i="1"/>
  <c r="AF546" i="1" s="1"/>
  <c r="AE547" i="1"/>
  <c r="AE548" i="1"/>
  <c r="AF548" i="1" s="1"/>
  <c r="AE549" i="1"/>
  <c r="AF549" i="1" s="1"/>
  <c r="AE550" i="1"/>
  <c r="AF550" i="1" s="1"/>
  <c r="AE551" i="1"/>
  <c r="AF551" i="1" s="1"/>
  <c r="AE552" i="1"/>
  <c r="AF552" i="1" s="1"/>
  <c r="AE553" i="1"/>
  <c r="AF553" i="1" s="1"/>
  <c r="AE554" i="1"/>
  <c r="AF554" i="1" s="1"/>
  <c r="AE555" i="1"/>
  <c r="AE556" i="1"/>
  <c r="AF556" i="1" s="1"/>
  <c r="AE557" i="1"/>
  <c r="AF557" i="1" s="1"/>
  <c r="AE558" i="1"/>
  <c r="AF558" i="1" s="1"/>
  <c r="AE559" i="1"/>
  <c r="AF559" i="1" s="1"/>
  <c r="AE560" i="1"/>
  <c r="AF560" i="1" s="1"/>
  <c r="AE561" i="1"/>
  <c r="AF561" i="1" s="1"/>
  <c r="AE562" i="1"/>
  <c r="AF562" i="1" s="1"/>
  <c r="AE563" i="1"/>
  <c r="AF563" i="1" s="1"/>
  <c r="AE564" i="1"/>
  <c r="AF564" i="1" s="1"/>
  <c r="AE566" i="1"/>
  <c r="AF566" i="1" s="1"/>
  <c r="AE567" i="1"/>
  <c r="AF567" i="1" s="1"/>
  <c r="AE568" i="1"/>
  <c r="AF568" i="1" s="1"/>
  <c r="AE572" i="1"/>
  <c r="AF572" i="1" s="1"/>
  <c r="AE573" i="1"/>
  <c r="AF573" i="1" s="1"/>
  <c r="AE574" i="1"/>
  <c r="AF574" i="1" s="1"/>
  <c r="AE575" i="1"/>
  <c r="AF575" i="1" s="1"/>
  <c r="AE582" i="1"/>
  <c r="AF582" i="1" s="1"/>
  <c r="AE583" i="1"/>
  <c r="AF583" i="1" s="1"/>
  <c r="AE584" i="1"/>
  <c r="AF584" i="1" s="1"/>
  <c r="AE585" i="1"/>
  <c r="AF585" i="1" s="1"/>
  <c r="AE587" i="1"/>
  <c r="AF587" i="1" s="1"/>
  <c r="AE588" i="1"/>
  <c r="AF588" i="1" s="1"/>
  <c r="AE589" i="1"/>
  <c r="AF589" i="1" s="1"/>
  <c r="AE590" i="1"/>
  <c r="AE591" i="1"/>
  <c r="AF591" i="1" s="1"/>
  <c r="AE592" i="1"/>
  <c r="AF592" i="1" s="1"/>
  <c r="AE593" i="1"/>
  <c r="AF593" i="1" s="1"/>
  <c r="AE594" i="1"/>
  <c r="AF594" i="1" s="1"/>
  <c r="AE595" i="1"/>
  <c r="AF595" i="1" s="1"/>
  <c r="AE596" i="1"/>
  <c r="AF596" i="1" s="1"/>
  <c r="AE597" i="1"/>
  <c r="AF597" i="1" s="1"/>
  <c r="AE598" i="1"/>
  <c r="AE599" i="1"/>
  <c r="AF599" i="1" s="1"/>
  <c r="AE600" i="1"/>
  <c r="AF600" i="1" s="1"/>
  <c r="AE601" i="1"/>
  <c r="AF601" i="1" s="1"/>
  <c r="AE602" i="1"/>
  <c r="AF602" i="1" s="1"/>
  <c r="AE603" i="1"/>
  <c r="AF603" i="1" s="1"/>
  <c r="AE604" i="1"/>
  <c r="AF604" i="1" s="1"/>
  <c r="AE605" i="1"/>
  <c r="AF605" i="1" s="1"/>
  <c r="AE606" i="1"/>
  <c r="AF606" i="1" s="1"/>
  <c r="AE607" i="1"/>
  <c r="AF607" i="1" s="1"/>
  <c r="AE608" i="1"/>
  <c r="AF608" i="1" s="1"/>
  <c r="AE609" i="1"/>
  <c r="AF609" i="1" s="1"/>
  <c r="AE610" i="1"/>
  <c r="AF610" i="1" s="1"/>
  <c r="AE611" i="1"/>
  <c r="AF611" i="1" s="1"/>
  <c r="AE612" i="1"/>
  <c r="AF612" i="1" s="1"/>
  <c r="AE614" i="1"/>
  <c r="AF614" i="1" s="1"/>
  <c r="AE615" i="1"/>
  <c r="AE617" i="1"/>
  <c r="AF617" i="1" s="1"/>
  <c r="AE625" i="1"/>
  <c r="AF625" i="1" s="1"/>
  <c r="AE627" i="1"/>
  <c r="AF627" i="1" s="1"/>
  <c r="AE628" i="1"/>
  <c r="AF628" i="1" s="1"/>
  <c r="AE629" i="1"/>
  <c r="AF629" i="1" s="1"/>
  <c r="AE630" i="1"/>
  <c r="AF630" i="1" s="1"/>
  <c r="AE631" i="1"/>
  <c r="AF631" i="1" s="1"/>
  <c r="AE632" i="1"/>
  <c r="AE633" i="1"/>
  <c r="AF633" i="1" s="1"/>
  <c r="AE634" i="1"/>
  <c r="AF634" i="1" s="1"/>
  <c r="AE635" i="1"/>
  <c r="AF635" i="1" s="1"/>
  <c r="AE636" i="1"/>
  <c r="AF636" i="1" s="1"/>
  <c r="AE637" i="1"/>
  <c r="AF637" i="1" s="1"/>
  <c r="AE638" i="1"/>
  <c r="AF638" i="1" s="1"/>
  <c r="AE639" i="1"/>
  <c r="AF639" i="1" s="1"/>
  <c r="AE640" i="1"/>
  <c r="AE641" i="1"/>
  <c r="AF641" i="1" s="1"/>
  <c r="AE642" i="1"/>
  <c r="AF642" i="1" s="1"/>
  <c r="AE643" i="1"/>
  <c r="AF643" i="1" s="1"/>
  <c r="AE644" i="1"/>
  <c r="AF644" i="1" s="1"/>
  <c r="AE645" i="1"/>
  <c r="AF645" i="1" s="1"/>
  <c r="AE646" i="1"/>
  <c r="AF646" i="1" s="1"/>
  <c r="AE647" i="1"/>
  <c r="AF647" i="1" s="1"/>
  <c r="AE648" i="1"/>
  <c r="AF648" i="1" s="1"/>
  <c r="AE649" i="1"/>
  <c r="AF649" i="1" s="1"/>
  <c r="AE650" i="1"/>
  <c r="AF650" i="1" s="1"/>
  <c r="AE651" i="1"/>
  <c r="AF651" i="1" s="1"/>
  <c r="AE652" i="1"/>
  <c r="AF652" i="1" s="1"/>
  <c r="AE653" i="1"/>
  <c r="AF653" i="1" s="1"/>
  <c r="AE655" i="1"/>
  <c r="AF655" i="1" s="1"/>
  <c r="AE654" i="1"/>
  <c r="AF654" i="1" s="1"/>
  <c r="AE656" i="1"/>
  <c r="AF656" i="1" s="1"/>
  <c r="AE658" i="1"/>
  <c r="AF658" i="1" s="1"/>
  <c r="AE657" i="1"/>
  <c r="AF657" i="1" s="1"/>
  <c r="AE659" i="1"/>
  <c r="AF659" i="1" s="1"/>
  <c r="AE661" i="1"/>
  <c r="AF661" i="1" s="1"/>
  <c r="AE660" i="1"/>
  <c r="AF660" i="1" s="1"/>
  <c r="AE662" i="1"/>
  <c r="AF662" i="1" s="1"/>
  <c r="AE663" i="1"/>
  <c r="AF663" i="1" s="1"/>
  <c r="AE665" i="1"/>
  <c r="AE664" i="1"/>
  <c r="AF664" i="1" s="1"/>
  <c r="AE666" i="1"/>
  <c r="AF666" i="1" s="1"/>
  <c r="AE667" i="1"/>
  <c r="AF667" i="1" s="1"/>
  <c r="AE668" i="1"/>
  <c r="AF668" i="1" s="1"/>
  <c r="AE669" i="1"/>
  <c r="AF669" i="1" s="1"/>
  <c r="AE670" i="1"/>
  <c r="AF670" i="1" s="1"/>
  <c r="AE671" i="1"/>
  <c r="AF671" i="1" s="1"/>
  <c r="AE673" i="1"/>
  <c r="AE674" i="1"/>
  <c r="AF674" i="1" s="1"/>
  <c r="AE676" i="1"/>
  <c r="AF676" i="1" s="1"/>
  <c r="AE677" i="1"/>
  <c r="AF677" i="1" s="1"/>
  <c r="AE678" i="1"/>
  <c r="AF678" i="1" s="1"/>
  <c r="AE679" i="1"/>
  <c r="AF679" i="1" s="1"/>
  <c r="AE680" i="1"/>
  <c r="AF680" i="1" s="1"/>
  <c r="AE681" i="1"/>
  <c r="AF681" i="1" s="1"/>
  <c r="AE682" i="1"/>
  <c r="AF682" i="1" s="1"/>
  <c r="AE683" i="1"/>
  <c r="AF683" i="1" s="1"/>
  <c r="AE684" i="1"/>
  <c r="AF684" i="1" s="1"/>
  <c r="AE687" i="1"/>
  <c r="AF687" i="1" s="1"/>
  <c r="AE686" i="1"/>
  <c r="AF686" i="1" s="1"/>
  <c r="AE688" i="1"/>
  <c r="AF688" i="1" s="1"/>
  <c r="AE689" i="1"/>
  <c r="AF689" i="1" s="1"/>
  <c r="AE690" i="1"/>
  <c r="AF690" i="1" s="1"/>
  <c r="AE693" i="1"/>
  <c r="AF693" i="1" s="1"/>
  <c r="AE694" i="1"/>
  <c r="AF694" i="1" s="1"/>
  <c r="AE695" i="1"/>
  <c r="AF695" i="1" s="1"/>
  <c r="AE696" i="1"/>
  <c r="AF696" i="1" s="1"/>
  <c r="AE697" i="1"/>
  <c r="AF697" i="1" s="1"/>
  <c r="AE698" i="1"/>
  <c r="AF698" i="1" s="1"/>
  <c r="AE699" i="1"/>
  <c r="AF699" i="1" s="1"/>
  <c r="AE700" i="1"/>
  <c r="AF700" i="1" s="1"/>
  <c r="AE701" i="1"/>
  <c r="AE702" i="1"/>
  <c r="AF702" i="1" s="1"/>
  <c r="AE703" i="1"/>
  <c r="AF703" i="1" s="1"/>
  <c r="AE705" i="1"/>
  <c r="AF705" i="1" s="1"/>
  <c r="AE706" i="1"/>
  <c r="AF706" i="1" s="1"/>
  <c r="AE707" i="1"/>
  <c r="AF707" i="1" s="1"/>
  <c r="AE708" i="1"/>
  <c r="AF708" i="1" s="1"/>
  <c r="AE709" i="1"/>
  <c r="AF709" i="1" s="1"/>
  <c r="AE710" i="1"/>
  <c r="AE711" i="1"/>
  <c r="AF711" i="1" s="1"/>
  <c r="AE712" i="1"/>
  <c r="AF712" i="1" s="1"/>
  <c r="AE713" i="1"/>
  <c r="AF713" i="1" s="1"/>
  <c r="AE714" i="1"/>
  <c r="AF714" i="1" s="1"/>
  <c r="AE715" i="1"/>
  <c r="AF715" i="1" s="1"/>
  <c r="AE716" i="1"/>
  <c r="AF716" i="1" s="1"/>
  <c r="AE717" i="1"/>
  <c r="AF717" i="1" s="1"/>
  <c r="AE718" i="1"/>
  <c r="AF718" i="1" s="1"/>
  <c r="AE720" i="1"/>
  <c r="AF720" i="1" s="1"/>
  <c r="AE721" i="1"/>
  <c r="AF721" i="1" s="1"/>
  <c r="AE722" i="1"/>
  <c r="AF722" i="1" s="1"/>
  <c r="AE723" i="1"/>
  <c r="AF723" i="1" s="1"/>
  <c r="AE724" i="1"/>
  <c r="AF724" i="1" s="1"/>
  <c r="AE725" i="1"/>
  <c r="AF725" i="1" s="1"/>
  <c r="AE726" i="1"/>
  <c r="AF726" i="1" s="1"/>
  <c r="AE727" i="1"/>
  <c r="AF727" i="1" s="1"/>
  <c r="AE728" i="1"/>
  <c r="AF728" i="1" s="1"/>
  <c r="AE729" i="1"/>
  <c r="AF729" i="1" s="1"/>
  <c r="AE730" i="1"/>
  <c r="AF730" i="1" s="1"/>
  <c r="AE731" i="1"/>
  <c r="AF731" i="1" s="1"/>
  <c r="AE732" i="1"/>
  <c r="AF732" i="1" s="1"/>
  <c r="AE733" i="1"/>
  <c r="AF733" i="1" s="1"/>
  <c r="AE734" i="1"/>
  <c r="AF734" i="1" s="1"/>
  <c r="AE735" i="1"/>
  <c r="AE736" i="1"/>
  <c r="AF736" i="1" s="1"/>
  <c r="AE738" i="1"/>
  <c r="AF738" i="1" s="1"/>
  <c r="AE737" i="1"/>
  <c r="AF737" i="1" s="1"/>
  <c r="AE739" i="1"/>
  <c r="AF739" i="1" s="1"/>
  <c r="AE740" i="1"/>
  <c r="AF740" i="1" s="1"/>
  <c r="AE741" i="1"/>
  <c r="AF741" i="1" s="1"/>
  <c r="AE742" i="1"/>
  <c r="AF742" i="1" s="1"/>
  <c r="AE743" i="1"/>
  <c r="AE754" i="1"/>
  <c r="AF754" i="1" s="1"/>
  <c r="AE755" i="1"/>
  <c r="AF755" i="1" s="1"/>
  <c r="AE756" i="1"/>
  <c r="AF756" i="1" s="1"/>
  <c r="AE757" i="1"/>
  <c r="AF757" i="1" s="1"/>
  <c r="AE758" i="1"/>
  <c r="AF758" i="1" s="1"/>
  <c r="AE759" i="1"/>
  <c r="AF759" i="1" s="1"/>
  <c r="AE760" i="1"/>
  <c r="AF760" i="1" s="1"/>
  <c r="AE761" i="1"/>
  <c r="AF761" i="1" s="1"/>
  <c r="AE762" i="1"/>
  <c r="AF762" i="1" s="1"/>
  <c r="AE763" i="1"/>
  <c r="AF763" i="1" s="1"/>
  <c r="AE764" i="1"/>
  <c r="AF764" i="1" s="1"/>
  <c r="AE765" i="1"/>
  <c r="AF765" i="1" s="1"/>
  <c r="AE767" i="1"/>
  <c r="AF767" i="1" s="1"/>
  <c r="AE768" i="1"/>
  <c r="AF768" i="1" s="1"/>
  <c r="AE769" i="1"/>
  <c r="AF769" i="1" s="1"/>
  <c r="AE770" i="1"/>
  <c r="AE771" i="1"/>
  <c r="AF771" i="1" s="1"/>
  <c r="AE772" i="1"/>
  <c r="AF772" i="1" s="1"/>
  <c r="AE773" i="1"/>
  <c r="AF773" i="1" s="1"/>
  <c r="AE774" i="1"/>
  <c r="AF774" i="1" s="1"/>
  <c r="AE775" i="1"/>
  <c r="AF775" i="1" s="1"/>
  <c r="AE776" i="1"/>
  <c r="AF776" i="1" s="1"/>
  <c r="AE777" i="1"/>
  <c r="AF777" i="1" s="1"/>
  <c r="AE778" i="1"/>
  <c r="AE779" i="1"/>
  <c r="AF779" i="1" s="1"/>
  <c r="AE780" i="1"/>
  <c r="AF780" i="1" s="1"/>
  <c r="AE781" i="1"/>
  <c r="AF781" i="1" s="1"/>
  <c r="AE782" i="1"/>
  <c r="AF782" i="1" s="1"/>
  <c r="AE783" i="1"/>
  <c r="AF783" i="1" s="1"/>
  <c r="AE784" i="1"/>
  <c r="AF784" i="1" s="1"/>
  <c r="AE785" i="1"/>
  <c r="AF785" i="1" s="1"/>
  <c r="AE786" i="1"/>
  <c r="AE787" i="1"/>
  <c r="AF787" i="1" s="1"/>
  <c r="AE788" i="1"/>
  <c r="AF788" i="1" s="1"/>
  <c r="AE789" i="1"/>
  <c r="AF789" i="1" s="1"/>
  <c r="AE790" i="1"/>
  <c r="AF790" i="1" s="1"/>
  <c r="AE791" i="1"/>
  <c r="AF791" i="1" s="1"/>
  <c r="AE792" i="1"/>
  <c r="AF792" i="1" s="1"/>
  <c r="AE793" i="1"/>
  <c r="AF793" i="1" s="1"/>
  <c r="AE794" i="1"/>
  <c r="AF794" i="1" s="1"/>
  <c r="AE795" i="1"/>
  <c r="AF795" i="1" s="1"/>
  <c r="AE796" i="1"/>
  <c r="AF796" i="1" s="1"/>
  <c r="AE797" i="1"/>
  <c r="AF797" i="1" s="1"/>
  <c r="AE798" i="1"/>
  <c r="AF798" i="1" s="1"/>
  <c r="AE799" i="1"/>
  <c r="AF799" i="1" s="1"/>
  <c r="AE800" i="1"/>
  <c r="AF800" i="1" s="1"/>
  <c r="AE801" i="1"/>
  <c r="AF801" i="1" s="1"/>
  <c r="AE803" i="1"/>
  <c r="AF803" i="1" s="1"/>
  <c r="AE802" i="1"/>
  <c r="AF802" i="1" s="1"/>
  <c r="AE804" i="1"/>
  <c r="AF804" i="1" s="1"/>
  <c r="AE805" i="1"/>
  <c r="AF805" i="1" s="1"/>
  <c r="AE806" i="1"/>
  <c r="AF806" i="1" s="1"/>
  <c r="AE807" i="1"/>
  <c r="AF807" i="1" s="1"/>
  <c r="AE808" i="1"/>
  <c r="AF808" i="1" s="1"/>
  <c r="AE810" i="1"/>
  <c r="AF810" i="1" s="1"/>
  <c r="AE811" i="1"/>
  <c r="AE812" i="1"/>
  <c r="AF812" i="1" s="1"/>
  <c r="AE815" i="1"/>
  <c r="AF815" i="1" s="1"/>
  <c r="AE816" i="1"/>
  <c r="AF816" i="1" s="1"/>
  <c r="AE818" i="1"/>
  <c r="AF818" i="1" s="1"/>
  <c r="AE819" i="1"/>
  <c r="AF819" i="1" s="1"/>
  <c r="AE820" i="1"/>
  <c r="AF820" i="1" s="1"/>
  <c r="AE821" i="1"/>
  <c r="AF821" i="1" s="1"/>
  <c r="AE822" i="1"/>
  <c r="AF822" i="1" s="1"/>
  <c r="AE823" i="1"/>
  <c r="AF823" i="1" s="1"/>
  <c r="AE824" i="1"/>
  <c r="AF824" i="1" s="1"/>
  <c r="AE825" i="1"/>
  <c r="AF825" i="1" s="1"/>
  <c r="AE826" i="1"/>
  <c r="AF826" i="1" s="1"/>
  <c r="AE827" i="1"/>
  <c r="AF827" i="1" s="1"/>
  <c r="AE828" i="1"/>
  <c r="AF828" i="1" s="1"/>
  <c r="AE829" i="1"/>
  <c r="AF829" i="1" s="1"/>
  <c r="AE830" i="1"/>
  <c r="AF830" i="1" s="1"/>
  <c r="AE831" i="1"/>
  <c r="AF831" i="1" s="1"/>
  <c r="AE832" i="1"/>
  <c r="AF832" i="1" s="1"/>
  <c r="AE833" i="1"/>
  <c r="AF833" i="1" s="1"/>
  <c r="AE834" i="1"/>
  <c r="AF834" i="1" s="1"/>
  <c r="AE835" i="1"/>
  <c r="AF835" i="1" s="1"/>
  <c r="AE836" i="1"/>
  <c r="AF836" i="1" s="1"/>
  <c r="AE837" i="1"/>
  <c r="AF837" i="1" s="1"/>
  <c r="AE838" i="1"/>
  <c r="AF838" i="1" s="1"/>
  <c r="AE839" i="1"/>
  <c r="AF839" i="1" s="1"/>
  <c r="AE840" i="1"/>
  <c r="AF840" i="1" s="1"/>
  <c r="AE841" i="1"/>
  <c r="AF841" i="1" s="1"/>
  <c r="AE842" i="1"/>
  <c r="AF842" i="1" s="1"/>
  <c r="AE843" i="1"/>
  <c r="AF843" i="1" s="1"/>
  <c r="AE844" i="1"/>
  <c r="AF844" i="1" s="1"/>
  <c r="AE845" i="1"/>
  <c r="AF845" i="1" s="1"/>
  <c r="AE846" i="1"/>
  <c r="AF846" i="1" s="1"/>
  <c r="AE847" i="1"/>
  <c r="AF847" i="1" s="1"/>
  <c r="AE848" i="1"/>
  <c r="AF848" i="1" s="1"/>
  <c r="AE849" i="1"/>
  <c r="AF849" i="1" s="1"/>
  <c r="AE850" i="1"/>
  <c r="AF850" i="1" s="1"/>
  <c r="AE851" i="1"/>
  <c r="AF851" i="1" s="1"/>
  <c r="AE852" i="1"/>
  <c r="AF852" i="1" s="1"/>
  <c r="AE853" i="1"/>
  <c r="AF853" i="1" s="1"/>
  <c r="AE854" i="1"/>
  <c r="AF854" i="1" s="1"/>
  <c r="AE855" i="1"/>
  <c r="AF855" i="1" s="1"/>
  <c r="AE856" i="1"/>
  <c r="AF856" i="1" s="1"/>
  <c r="AE857" i="1"/>
  <c r="AF857" i="1" s="1"/>
  <c r="AE858" i="1"/>
  <c r="AF858" i="1" s="1"/>
  <c r="AE859" i="1"/>
  <c r="AF859" i="1" s="1"/>
  <c r="AE860" i="1"/>
  <c r="AF860" i="1" s="1"/>
  <c r="AE861" i="1"/>
  <c r="AF861" i="1" s="1"/>
  <c r="AE863" i="1"/>
  <c r="AF863" i="1" s="1"/>
  <c r="AE864" i="1"/>
  <c r="AF864" i="1" s="1"/>
  <c r="AE865" i="1"/>
  <c r="AF865" i="1" s="1"/>
  <c r="AE866" i="1"/>
  <c r="AF866" i="1" s="1"/>
  <c r="AE867" i="1"/>
  <c r="AF867" i="1" s="1"/>
  <c r="AE868" i="1"/>
  <c r="AF868" i="1" s="1"/>
  <c r="AE870" i="1"/>
  <c r="AF870" i="1" s="1"/>
  <c r="AE869" i="1"/>
  <c r="AF869" i="1" s="1"/>
  <c r="AE871" i="1"/>
  <c r="AF871" i="1" s="1"/>
  <c r="AE872" i="1"/>
  <c r="AF872" i="1" s="1"/>
  <c r="AE879" i="1"/>
  <c r="AF879" i="1" s="1"/>
  <c r="AE880" i="1"/>
  <c r="AF880" i="1" s="1"/>
  <c r="AE881" i="1"/>
  <c r="AF881" i="1" s="1"/>
  <c r="AE882" i="1"/>
  <c r="AF882" i="1" s="1"/>
  <c r="AE883" i="1"/>
  <c r="AF883" i="1" s="1"/>
  <c r="AE884" i="1"/>
  <c r="AF884" i="1" s="1"/>
  <c r="AE885" i="1"/>
  <c r="AF885" i="1" s="1"/>
  <c r="AE886" i="1"/>
  <c r="AF886" i="1" s="1"/>
  <c r="AE887" i="1"/>
  <c r="AF887" i="1" s="1"/>
  <c r="AE888" i="1"/>
  <c r="AF888" i="1" s="1"/>
  <c r="AE889" i="1"/>
  <c r="AF889" i="1" s="1"/>
  <c r="AE890" i="1"/>
  <c r="AF890" i="1" s="1"/>
  <c r="AE891" i="1"/>
  <c r="AF891" i="1" s="1"/>
  <c r="AE892" i="1"/>
  <c r="AF892" i="1" s="1"/>
  <c r="AE893" i="1"/>
  <c r="AF893" i="1" s="1"/>
  <c r="AE894" i="1"/>
  <c r="AF894" i="1" s="1"/>
  <c r="AE895" i="1"/>
  <c r="AF895" i="1" s="1"/>
  <c r="AE896" i="1"/>
  <c r="AF896" i="1" s="1"/>
  <c r="AE897" i="1"/>
  <c r="AF897" i="1" s="1"/>
  <c r="AE898" i="1"/>
  <c r="AF898" i="1" s="1"/>
  <c r="AE899" i="1"/>
  <c r="AF899" i="1" s="1"/>
  <c r="AE900" i="1"/>
  <c r="AF900" i="1" s="1"/>
  <c r="AE903" i="1"/>
  <c r="AF903" i="1" s="1"/>
  <c r="AE904" i="1"/>
  <c r="AF904" i="1" s="1"/>
  <c r="AE905" i="1"/>
  <c r="AF905" i="1" s="1"/>
  <c r="AE906" i="1"/>
  <c r="AF906" i="1" s="1"/>
  <c r="AE907" i="1"/>
  <c r="AF907" i="1" s="1"/>
  <c r="AE908" i="1"/>
  <c r="AF908" i="1" s="1"/>
  <c r="AE909" i="1"/>
  <c r="AF909" i="1" s="1"/>
  <c r="AE910" i="1"/>
  <c r="AF910" i="1" s="1"/>
  <c r="AE912" i="1"/>
  <c r="AF912" i="1" s="1"/>
  <c r="AE913" i="1"/>
  <c r="AF913" i="1" s="1"/>
  <c r="AE914" i="1"/>
  <c r="AF914" i="1" s="1"/>
  <c r="AE915" i="1"/>
  <c r="AF915" i="1" s="1"/>
  <c r="AE916" i="1"/>
  <c r="AF916" i="1" s="1"/>
  <c r="AE917" i="1"/>
  <c r="AF917" i="1" s="1"/>
  <c r="AE918" i="1"/>
  <c r="AF918" i="1" s="1"/>
  <c r="AE919" i="1"/>
  <c r="AF919" i="1" s="1"/>
  <c r="AE920" i="1"/>
  <c r="AF920" i="1" s="1"/>
  <c r="AE921" i="1"/>
  <c r="AF921" i="1" s="1"/>
  <c r="AE922" i="1"/>
  <c r="AF922" i="1" s="1"/>
  <c r="AE923" i="1"/>
  <c r="AF923" i="1" s="1"/>
  <c r="AE924" i="1"/>
  <c r="AF924" i="1" s="1"/>
  <c r="AE925" i="1"/>
  <c r="AF925" i="1" s="1"/>
  <c r="AE926" i="1"/>
  <c r="AF926" i="1" s="1"/>
  <c r="AE929" i="1"/>
  <c r="AF929" i="1" s="1"/>
  <c r="AE930" i="1"/>
  <c r="AF930" i="1" s="1"/>
  <c r="AE931" i="1"/>
  <c r="AF931" i="1" s="1"/>
  <c r="AE932" i="1"/>
  <c r="AF932" i="1" s="1"/>
  <c r="AE933" i="1"/>
  <c r="AF933" i="1" s="1"/>
  <c r="AE934" i="1"/>
  <c r="AF934" i="1" s="1"/>
  <c r="AE935" i="1"/>
  <c r="AF935" i="1" s="1"/>
  <c r="AE936" i="1"/>
  <c r="AF936" i="1" s="1"/>
  <c r="AE937" i="1"/>
  <c r="AF937" i="1" s="1"/>
  <c r="AE938" i="1"/>
  <c r="AF938" i="1" s="1"/>
  <c r="AE939" i="1"/>
  <c r="AF939" i="1" s="1"/>
  <c r="AE940" i="1"/>
  <c r="AF940" i="1" s="1"/>
  <c r="AE941" i="1"/>
  <c r="AF941" i="1" s="1"/>
  <c r="AE942" i="1"/>
  <c r="AF942" i="1" s="1"/>
  <c r="AE943" i="1"/>
  <c r="AF943" i="1" s="1"/>
  <c r="AE949" i="1"/>
  <c r="AF949" i="1" s="1"/>
  <c r="AE948" i="1"/>
  <c r="AF948" i="1" s="1"/>
  <c r="AE952" i="1"/>
  <c r="AF952" i="1" s="1"/>
  <c r="AE955" i="1"/>
  <c r="AF955" i="1" s="1"/>
  <c r="AE954" i="1"/>
  <c r="AF954" i="1" s="1"/>
  <c r="AE956" i="1"/>
  <c r="AF956" i="1" s="1"/>
  <c r="AE957" i="1"/>
  <c r="AF957" i="1" s="1"/>
  <c r="AE958" i="1"/>
  <c r="AF958" i="1" s="1"/>
  <c r="AE961" i="1"/>
  <c r="AF961" i="1" s="1"/>
  <c r="AE960" i="1"/>
  <c r="AF960" i="1" s="1"/>
  <c r="AE962" i="1"/>
  <c r="AF962" i="1" s="1"/>
  <c r="AE964" i="1"/>
  <c r="AF964" i="1" s="1"/>
  <c r="AE965" i="1"/>
  <c r="AF965" i="1" s="1"/>
  <c r="AE966" i="1"/>
  <c r="AF966" i="1" s="1"/>
  <c r="AE974" i="1"/>
  <c r="AF974" i="1" s="1"/>
  <c r="AE975" i="1"/>
  <c r="AF975" i="1" s="1"/>
  <c r="AE978" i="1"/>
  <c r="AF978" i="1" s="1"/>
  <c r="AE979" i="1"/>
  <c r="AF979" i="1" s="1"/>
  <c r="AE981" i="1"/>
  <c r="AF981" i="1" s="1"/>
  <c r="AE982" i="1"/>
  <c r="AF982" i="1" s="1"/>
  <c r="AE984" i="1"/>
  <c r="AF984" i="1" s="1"/>
  <c r="AE985" i="1"/>
  <c r="AF985" i="1" s="1"/>
  <c r="AE986" i="1"/>
  <c r="AF986" i="1" s="1"/>
  <c r="AE987" i="1"/>
  <c r="AF987" i="1" s="1"/>
  <c r="AE988" i="1"/>
  <c r="AF988" i="1" s="1"/>
  <c r="AE989" i="1"/>
  <c r="AF989" i="1" s="1"/>
  <c r="AE990" i="1"/>
  <c r="AF990" i="1" s="1"/>
  <c r="AE991" i="1"/>
  <c r="AF991" i="1" s="1"/>
  <c r="AE992" i="1"/>
  <c r="AF992" i="1" s="1"/>
  <c r="AE993" i="1"/>
  <c r="AF993" i="1" s="1"/>
  <c r="AE994" i="1"/>
  <c r="AF994" i="1" s="1"/>
  <c r="AE995" i="1"/>
  <c r="AF995" i="1" s="1"/>
  <c r="AE996" i="1"/>
  <c r="AF996" i="1" s="1"/>
  <c r="AE997" i="1"/>
  <c r="AF997" i="1" s="1"/>
  <c r="AE998" i="1"/>
  <c r="AF998" i="1" s="1"/>
  <c r="AE999" i="1"/>
  <c r="AF999" i="1" s="1"/>
  <c r="AE1000" i="1"/>
  <c r="AF1000" i="1" s="1"/>
  <c r="AE1001" i="1"/>
  <c r="AF1001" i="1" s="1"/>
  <c r="AE1002" i="1"/>
  <c r="AF1002" i="1" s="1"/>
  <c r="AE1003" i="1"/>
  <c r="AF1003" i="1" s="1"/>
  <c r="AE1004" i="1"/>
  <c r="AF1004" i="1" s="1"/>
  <c r="AE1005" i="1"/>
  <c r="AF1005" i="1" s="1"/>
  <c r="AE1006" i="1"/>
  <c r="AF1006" i="1" s="1"/>
  <c r="AE1007" i="1"/>
  <c r="AF1007" i="1" s="1"/>
  <c r="AE1008" i="1"/>
  <c r="AF1008" i="1" s="1"/>
  <c r="AE1009" i="1"/>
  <c r="AF1009" i="1" s="1"/>
  <c r="AE1010" i="1"/>
  <c r="AF1010" i="1" s="1"/>
  <c r="AE1011" i="1"/>
  <c r="AF1011" i="1" s="1"/>
  <c r="AE1012" i="1"/>
  <c r="AF1012" i="1" s="1"/>
  <c r="AE1013" i="1"/>
  <c r="AF1013" i="1" s="1"/>
  <c r="AE1014" i="1"/>
  <c r="AF1014" i="1" s="1"/>
  <c r="AE1015" i="1"/>
  <c r="AF1015" i="1" s="1"/>
  <c r="AE1016" i="1"/>
  <c r="AF1016" i="1" s="1"/>
  <c r="AE1017" i="1"/>
  <c r="AF1017" i="1" s="1"/>
  <c r="AE1018" i="1"/>
  <c r="AF1018" i="1" s="1"/>
  <c r="AE1019" i="1"/>
  <c r="AF1019" i="1" s="1"/>
  <c r="AE1020" i="1"/>
  <c r="AF1020" i="1" s="1"/>
  <c r="AE1022" i="1"/>
  <c r="AF1022" i="1" s="1"/>
  <c r="AE1023" i="1"/>
  <c r="AF1023" i="1" s="1"/>
  <c r="AE1024" i="1"/>
  <c r="AF1024" i="1" s="1"/>
  <c r="AE1025" i="1"/>
  <c r="AF1025" i="1" s="1"/>
  <c r="AE1026" i="1"/>
  <c r="AF1026" i="1" s="1"/>
  <c r="AE1027" i="1"/>
  <c r="AF1027" i="1" s="1"/>
  <c r="AE1028" i="1"/>
  <c r="AF1028" i="1" s="1"/>
  <c r="AE1029" i="1"/>
  <c r="AF1029" i="1" s="1"/>
  <c r="AE1030" i="1"/>
  <c r="AF1030" i="1" s="1"/>
  <c r="AE1031" i="1"/>
  <c r="AF1031" i="1" s="1"/>
  <c r="AE1032" i="1"/>
  <c r="AF1032" i="1" s="1"/>
  <c r="AE1033" i="1"/>
  <c r="AF1033" i="1" s="1"/>
  <c r="AE1034" i="1"/>
  <c r="AF1034" i="1" s="1"/>
  <c r="AE1035" i="1"/>
  <c r="AF1035" i="1" s="1"/>
  <c r="AE1036" i="1"/>
  <c r="AF1036" i="1" s="1"/>
  <c r="AE1037" i="1"/>
  <c r="AF1037" i="1" s="1"/>
  <c r="AE1038" i="1"/>
  <c r="AF1038" i="1" s="1"/>
  <c r="AE1039" i="1"/>
  <c r="AF1039" i="1" s="1"/>
  <c r="AE1040" i="1"/>
  <c r="AF1040" i="1" s="1"/>
  <c r="AE1041" i="1"/>
  <c r="AF1041" i="1" s="1"/>
  <c r="AE1042" i="1"/>
  <c r="AF1042" i="1" s="1"/>
  <c r="AE1043" i="1"/>
  <c r="AF1043" i="1" s="1"/>
  <c r="AE1044" i="1"/>
  <c r="AF1044" i="1" s="1"/>
  <c r="AE1045" i="1"/>
  <c r="AF1045" i="1" s="1"/>
  <c r="AE1046" i="1"/>
  <c r="AF1046" i="1" s="1"/>
  <c r="AE1047" i="1"/>
  <c r="AF1047" i="1" s="1"/>
  <c r="AE1048" i="1"/>
  <c r="AF1048" i="1" s="1"/>
  <c r="AE1050" i="1"/>
  <c r="AF1050" i="1" s="1"/>
  <c r="AE1051" i="1"/>
  <c r="AF1051" i="1" s="1"/>
  <c r="AE1052" i="1"/>
  <c r="AF1052" i="1" s="1"/>
  <c r="AE1053" i="1"/>
  <c r="AF1053" i="1" s="1"/>
  <c r="AE1055" i="1"/>
  <c r="AF1055" i="1" s="1"/>
  <c r="AE1057" i="1"/>
  <c r="AF1057" i="1" s="1"/>
  <c r="AE1058" i="1"/>
  <c r="AF1058" i="1" s="1"/>
  <c r="AE1059" i="1"/>
  <c r="AF1059" i="1" s="1"/>
  <c r="AE1060" i="1"/>
  <c r="AF1060" i="1" s="1"/>
  <c r="AE1061" i="1"/>
  <c r="AF1061" i="1" s="1"/>
  <c r="AE1063" i="1"/>
  <c r="AF1063" i="1" s="1"/>
  <c r="AE1064" i="1"/>
  <c r="AF1064" i="1" s="1"/>
  <c r="AE1065" i="1"/>
  <c r="AF1065" i="1" s="1"/>
  <c r="AE1066" i="1"/>
  <c r="AF1066" i="1" s="1"/>
  <c r="AE1067" i="1"/>
  <c r="AF1067" i="1" s="1"/>
  <c r="AE1068" i="1"/>
  <c r="AF1068" i="1" s="1"/>
  <c r="AE1069" i="1"/>
  <c r="AF1069" i="1" s="1"/>
  <c r="AE1070" i="1"/>
  <c r="AF1070" i="1" s="1"/>
  <c r="AE1071" i="1"/>
  <c r="AF1071" i="1" s="1"/>
  <c r="AE1072" i="1"/>
  <c r="AF1072" i="1" s="1"/>
  <c r="AE1073" i="1"/>
  <c r="AF1073" i="1" s="1"/>
  <c r="AE1074" i="1"/>
  <c r="AF1074" i="1" s="1"/>
  <c r="AE1075" i="1"/>
  <c r="AF1075" i="1" s="1"/>
  <c r="AE1076" i="1"/>
  <c r="AF1076" i="1" s="1"/>
  <c r="AE1077" i="1"/>
  <c r="AF1077" i="1" s="1"/>
  <c r="AE1078" i="1"/>
  <c r="AF1078" i="1" s="1"/>
  <c r="AE1079" i="1"/>
  <c r="AF1079" i="1" s="1"/>
  <c r="AE1080" i="1"/>
  <c r="AF1080" i="1" s="1"/>
  <c r="AE1081" i="1"/>
  <c r="AF1081" i="1" s="1"/>
  <c r="AE1082" i="1"/>
  <c r="AF1082" i="1" s="1"/>
  <c r="AE1083" i="1"/>
  <c r="AF1083" i="1" s="1"/>
  <c r="AE1084" i="1"/>
  <c r="AF1084" i="1" s="1"/>
  <c r="AE1085" i="1"/>
  <c r="AF1085" i="1" s="1"/>
  <c r="AE1086" i="1"/>
  <c r="AF1086" i="1" s="1"/>
  <c r="AE1087" i="1"/>
  <c r="AF1087" i="1" s="1"/>
  <c r="AE1088" i="1"/>
  <c r="AF1088" i="1" s="1"/>
  <c r="AE1089" i="1"/>
  <c r="AF1089" i="1" s="1"/>
  <c r="AE1090" i="1"/>
  <c r="AF1090" i="1" s="1"/>
  <c r="AE1091" i="1"/>
  <c r="AF1091" i="1" s="1"/>
  <c r="AE1092" i="1"/>
  <c r="AF1092" i="1" s="1"/>
  <c r="AE1093" i="1"/>
  <c r="AF1093" i="1" s="1"/>
  <c r="AE1094" i="1"/>
  <c r="AF1094" i="1" s="1"/>
  <c r="AE1095" i="1"/>
  <c r="AF1095" i="1" s="1"/>
  <c r="AE1096" i="1"/>
  <c r="AF1096" i="1" s="1"/>
  <c r="AE1097" i="1"/>
  <c r="AF1097" i="1" s="1"/>
  <c r="AE1098" i="1"/>
  <c r="AF1098" i="1" s="1"/>
  <c r="AE1099" i="1"/>
  <c r="AF1099" i="1" s="1"/>
  <c r="AE1100" i="1"/>
  <c r="AF1100" i="1" s="1"/>
  <c r="AE1101" i="1"/>
  <c r="AF1101" i="1" s="1"/>
  <c r="AE1102" i="1"/>
  <c r="AF1102" i="1" s="1"/>
  <c r="AE1103" i="1"/>
  <c r="AF1103" i="1" s="1"/>
  <c r="AE1104" i="1"/>
  <c r="AF1104" i="1" s="1"/>
  <c r="AE1105" i="1"/>
  <c r="AF1105" i="1" s="1"/>
  <c r="AE1110" i="1"/>
  <c r="AF1110" i="1" s="1"/>
  <c r="AE1111" i="1"/>
  <c r="AF1111" i="1" s="1"/>
  <c r="AE1112" i="1"/>
  <c r="AF1112" i="1" s="1"/>
  <c r="AE1113" i="1"/>
  <c r="AF1113" i="1" s="1"/>
  <c r="AE1114" i="1"/>
  <c r="AF1114" i="1" s="1"/>
  <c r="AE1115" i="1"/>
  <c r="AF1115" i="1" s="1"/>
  <c r="AE1116" i="1"/>
  <c r="AF1116" i="1" s="1"/>
  <c r="AE1118" i="1"/>
  <c r="AF1118" i="1" s="1"/>
  <c r="AE1119" i="1"/>
  <c r="AF1119" i="1" s="1"/>
  <c r="AE1120" i="1"/>
  <c r="AF1120" i="1" s="1"/>
  <c r="AE1121" i="1"/>
  <c r="AF1121" i="1" s="1"/>
  <c r="AE1122" i="1"/>
  <c r="AF1122" i="1" s="1"/>
  <c r="AE1123" i="1"/>
  <c r="AF1123" i="1" s="1"/>
  <c r="AE1124" i="1"/>
  <c r="AF1124" i="1" s="1"/>
  <c r="AE1125" i="1"/>
  <c r="AF1125" i="1" s="1"/>
  <c r="AE1126" i="1"/>
  <c r="AF1126" i="1" s="1"/>
  <c r="AE1132" i="1"/>
  <c r="AF1132" i="1" s="1"/>
  <c r="AE1133" i="1"/>
  <c r="AF1133" i="1" s="1"/>
  <c r="AE1134" i="1"/>
  <c r="AF1134" i="1" s="1"/>
  <c r="AE1135" i="1"/>
  <c r="AF1135" i="1" s="1"/>
  <c r="AE1137" i="1"/>
  <c r="AF1137" i="1" s="1"/>
  <c r="AE1138" i="1"/>
  <c r="AF1138" i="1" s="1"/>
  <c r="AE1139" i="1"/>
  <c r="AF1139" i="1" s="1"/>
  <c r="AE1140" i="1"/>
  <c r="AF1140" i="1" s="1"/>
  <c r="AE1141" i="1"/>
  <c r="AF1141" i="1" s="1"/>
  <c r="AE1142" i="1"/>
  <c r="AF1142" i="1" s="1"/>
  <c r="AE1144" i="1"/>
  <c r="AF1144" i="1" s="1"/>
  <c r="AE1143" i="1"/>
  <c r="AF1143" i="1" s="1"/>
  <c r="AE1145" i="1"/>
  <c r="AF1145" i="1" s="1"/>
  <c r="AE1146" i="1"/>
  <c r="AF1146" i="1" s="1"/>
  <c r="AE1147" i="1"/>
  <c r="AF1147" i="1" s="1"/>
  <c r="AE1149" i="1"/>
  <c r="AF1149" i="1" s="1"/>
  <c r="AE1148" i="1"/>
  <c r="AF1148" i="1" s="1"/>
  <c r="AE1150" i="1"/>
  <c r="AF1150" i="1" s="1"/>
  <c r="AE1151" i="1"/>
  <c r="AF1151" i="1" s="1"/>
  <c r="AE1153" i="1"/>
  <c r="AF1153" i="1" s="1"/>
  <c r="AE1152" i="1"/>
  <c r="AF1152" i="1" s="1"/>
  <c r="AE1155" i="1"/>
  <c r="AF1155" i="1" s="1"/>
  <c r="AE1154" i="1"/>
  <c r="AF1154" i="1" s="1"/>
  <c r="AE1157" i="1"/>
  <c r="AF1157" i="1" s="1"/>
  <c r="AE1156" i="1"/>
  <c r="AF1156" i="1" s="1"/>
  <c r="AE1160" i="1"/>
  <c r="AF1160" i="1" s="1"/>
  <c r="AE1161" i="1"/>
  <c r="AF1161" i="1" s="1"/>
  <c r="AE1162" i="1"/>
  <c r="AF1162" i="1" s="1"/>
  <c r="AE1163" i="1"/>
  <c r="AF1163" i="1" s="1"/>
  <c r="AE1164" i="1"/>
  <c r="AF1164" i="1" s="1"/>
  <c r="AE1165" i="1"/>
  <c r="AF1165" i="1" s="1"/>
  <c r="AE1166" i="1"/>
  <c r="AF1166" i="1" s="1"/>
  <c r="AE1167" i="1"/>
  <c r="AF1167" i="1" s="1"/>
  <c r="AE1168" i="1"/>
  <c r="AF1168" i="1" s="1"/>
  <c r="AE1169" i="1"/>
  <c r="AF1169" i="1" s="1"/>
  <c r="AE1170" i="1"/>
  <c r="AF1170" i="1" s="1"/>
  <c r="AE1171" i="1"/>
  <c r="AF1171" i="1" s="1"/>
  <c r="AE1172" i="1"/>
  <c r="AF1172" i="1" s="1"/>
  <c r="AE1173" i="1"/>
  <c r="AF1173" i="1" s="1"/>
  <c r="AE1174" i="1"/>
  <c r="AF1174" i="1" s="1"/>
  <c r="AE1181" i="1"/>
  <c r="AF1181" i="1" s="1"/>
  <c r="AE1180" i="1"/>
  <c r="AF1180" i="1" s="1"/>
  <c r="AE1182" i="1"/>
  <c r="AF1182" i="1" s="1"/>
  <c r="AE1192" i="1"/>
  <c r="AF1192" i="1" s="1"/>
  <c r="AE1193" i="1"/>
  <c r="AF1193" i="1" s="1"/>
  <c r="AE1194" i="1"/>
  <c r="AF1194" i="1" s="1"/>
  <c r="AE1195" i="1"/>
  <c r="AF1195" i="1" s="1"/>
  <c r="AE1196" i="1"/>
  <c r="AF1196" i="1" s="1"/>
  <c r="AE1197" i="1"/>
  <c r="AF1197" i="1" s="1"/>
  <c r="AE1198" i="1"/>
  <c r="AF1198" i="1" s="1"/>
  <c r="AE1199" i="1"/>
  <c r="AF1199" i="1" s="1"/>
  <c r="AE1200" i="1"/>
  <c r="AF1200" i="1" s="1"/>
  <c r="AE1201" i="1"/>
  <c r="AF1201" i="1" s="1"/>
  <c r="AE1202" i="1"/>
  <c r="AF1202" i="1" s="1"/>
  <c r="AE1203" i="1"/>
  <c r="AF1203" i="1" s="1"/>
  <c r="AE1204" i="1"/>
  <c r="AF1204" i="1" s="1"/>
  <c r="AE1205" i="1"/>
  <c r="AF1205" i="1" s="1"/>
  <c r="AE1206" i="1"/>
  <c r="AF1206" i="1" s="1"/>
  <c r="AE1207" i="1"/>
  <c r="AF1207" i="1" s="1"/>
  <c r="AE1208" i="1"/>
  <c r="AF1208" i="1" s="1"/>
  <c r="AE1209" i="1"/>
  <c r="AF1209" i="1" s="1"/>
  <c r="AE1210" i="1"/>
  <c r="AF1210" i="1" s="1"/>
  <c r="AE1211" i="1"/>
  <c r="AF1211" i="1" s="1"/>
  <c r="AE1212" i="1"/>
  <c r="AF1212" i="1" s="1"/>
  <c r="AE1213" i="1"/>
  <c r="AF1213" i="1" s="1"/>
  <c r="AE1214" i="1"/>
  <c r="AF1214" i="1" s="1"/>
  <c r="AE1215" i="1"/>
  <c r="AF1215" i="1" s="1"/>
  <c r="AE1216" i="1"/>
  <c r="AF1216" i="1" s="1"/>
  <c r="AE1217" i="1"/>
  <c r="AF1217" i="1" s="1"/>
  <c r="AE1218" i="1"/>
  <c r="AF1218" i="1" s="1"/>
  <c r="AE1219" i="1"/>
  <c r="AF1219" i="1" s="1"/>
  <c r="AE1220" i="1"/>
  <c r="AF1220" i="1" s="1"/>
  <c r="AE1221" i="1"/>
  <c r="AF1221" i="1" s="1"/>
  <c r="AE1222" i="1"/>
  <c r="AF1222" i="1" s="1"/>
  <c r="AE1223" i="1"/>
  <c r="AF1223" i="1" s="1"/>
  <c r="AE1224" i="1"/>
  <c r="AF1224" i="1" s="1"/>
  <c r="AE1225" i="1"/>
  <c r="AF1225" i="1" s="1"/>
  <c r="AE1226" i="1"/>
  <c r="AF1226" i="1" s="1"/>
  <c r="AE1227" i="1"/>
  <c r="AF1227" i="1" s="1"/>
  <c r="AE1228" i="1"/>
  <c r="AF1228" i="1" s="1"/>
  <c r="AE1229" i="1"/>
  <c r="AF1229" i="1" s="1"/>
  <c r="AE1230" i="1"/>
  <c r="AF1230" i="1" s="1"/>
  <c r="AE1231" i="1"/>
  <c r="AF1231" i="1" s="1"/>
  <c r="AE1232" i="1"/>
  <c r="AF1232" i="1" s="1"/>
  <c r="AE1233" i="1"/>
  <c r="AF1233" i="1" s="1"/>
  <c r="AE1234" i="1"/>
  <c r="AF1234" i="1" s="1"/>
  <c r="AE1236" i="1"/>
  <c r="AF1236" i="1" s="1"/>
  <c r="AE1258" i="1"/>
  <c r="AF1258" i="1" s="1"/>
  <c r="AE1261" i="1"/>
  <c r="AF1261" i="1" s="1"/>
  <c r="AE1267" i="1"/>
  <c r="AF1267" i="1" s="1"/>
  <c r="AE1270" i="1"/>
  <c r="AF1270" i="1" s="1"/>
  <c r="AE1276" i="1"/>
  <c r="AF1276" i="1" s="1"/>
  <c r="AE1279" i="1"/>
  <c r="AF1279" i="1" s="1"/>
  <c r="AE1280" i="1"/>
  <c r="AF1280" i="1" s="1"/>
  <c r="AE1281" i="1"/>
  <c r="AF1281" i="1" s="1"/>
  <c r="AE1282" i="1"/>
  <c r="AF1282" i="1" s="1"/>
  <c r="AE1283" i="1"/>
  <c r="AF1283" i="1" s="1"/>
  <c r="AE1284" i="1"/>
  <c r="AF1284" i="1" s="1"/>
  <c r="AE1285" i="1"/>
  <c r="AF1285" i="1" s="1"/>
  <c r="AE1286" i="1"/>
  <c r="AF1286" i="1" s="1"/>
  <c r="AE1287" i="1"/>
  <c r="AF1287" i="1" s="1"/>
  <c r="AE1288" i="1"/>
  <c r="AF1288" i="1" s="1"/>
  <c r="AE1289" i="1"/>
  <c r="AF1289" i="1" s="1"/>
  <c r="AE1290" i="1"/>
  <c r="AF1290" i="1" s="1"/>
  <c r="AE1291" i="1"/>
  <c r="AF1291" i="1" s="1"/>
  <c r="AE1292" i="1"/>
  <c r="AF1292" i="1" s="1"/>
  <c r="AE1293" i="1"/>
  <c r="AF1293" i="1" s="1"/>
  <c r="AE1294" i="1"/>
  <c r="AF1294" i="1" s="1"/>
  <c r="AE1295" i="1"/>
  <c r="AF1295" i="1" s="1"/>
  <c r="AE1296" i="1"/>
  <c r="AF1296" i="1" s="1"/>
  <c r="AE1297" i="1"/>
  <c r="AF1297" i="1" s="1"/>
  <c r="AE1298" i="1"/>
  <c r="AF1298" i="1" s="1"/>
  <c r="AE1300" i="1"/>
  <c r="AF1300" i="1" s="1"/>
  <c r="AE1299" i="1"/>
  <c r="AF1299" i="1" s="1"/>
  <c r="AE1302" i="1"/>
  <c r="AF1302" i="1" s="1"/>
  <c r="AE1301" i="1"/>
  <c r="AF1301" i="1" s="1"/>
  <c r="AE1303" i="1"/>
  <c r="AF1303" i="1" s="1"/>
  <c r="AE1304" i="1"/>
  <c r="AF1304" i="1" s="1"/>
  <c r="AE1305" i="1"/>
  <c r="AF1305" i="1" s="1"/>
  <c r="AE1306" i="1"/>
  <c r="AF1306" i="1" s="1"/>
  <c r="AE1308" i="1"/>
  <c r="AF1308" i="1" s="1"/>
  <c r="AE1307" i="1"/>
  <c r="AF1307" i="1" s="1"/>
  <c r="AE1309" i="1"/>
  <c r="AF1309" i="1" s="1"/>
  <c r="AE1310" i="1"/>
  <c r="AF1310" i="1" s="1"/>
  <c r="AE1312" i="1"/>
  <c r="AF1312" i="1" s="1"/>
  <c r="AE1311" i="1"/>
  <c r="AF1311" i="1" s="1"/>
  <c r="AE1313" i="1"/>
  <c r="AF1313" i="1" s="1"/>
  <c r="AE1314" i="1"/>
  <c r="AF1314" i="1" s="1"/>
  <c r="AE1315" i="1"/>
  <c r="AF1315" i="1" s="1"/>
  <c r="AE1316" i="1"/>
  <c r="AF1316" i="1" s="1"/>
  <c r="AE1317" i="1"/>
  <c r="AF1317" i="1" s="1"/>
  <c r="AE1318" i="1"/>
  <c r="AF1318" i="1" s="1"/>
  <c r="AE1319" i="1"/>
  <c r="AF1319" i="1" s="1"/>
  <c r="AE1320" i="1"/>
  <c r="AF1320" i="1" s="1"/>
  <c r="AE1321" i="1"/>
  <c r="AF1321" i="1" s="1"/>
  <c r="AE1322" i="1"/>
  <c r="AF1322" i="1" s="1"/>
  <c r="AE1324" i="1"/>
  <c r="AF1324" i="1" s="1"/>
  <c r="AE1325" i="1"/>
  <c r="AF1325" i="1" s="1"/>
  <c r="AE1327" i="1"/>
  <c r="AF1327" i="1" s="1"/>
  <c r="AE1329" i="1"/>
  <c r="AF1329" i="1" s="1"/>
  <c r="AE1328" i="1"/>
  <c r="AF1328" i="1" s="1"/>
  <c r="AE1330" i="1"/>
  <c r="AF1330" i="1" s="1"/>
  <c r="AE1331" i="1"/>
  <c r="AF1331" i="1" s="1"/>
  <c r="AE1332" i="1"/>
  <c r="AF1332" i="1" s="1"/>
  <c r="AE1333" i="1"/>
  <c r="AF1333" i="1" s="1"/>
  <c r="AE1334" i="1"/>
  <c r="AF1334" i="1" s="1"/>
  <c r="AE1335" i="1"/>
  <c r="AF1335" i="1" s="1"/>
  <c r="AE1336" i="1"/>
  <c r="AF1336" i="1" s="1"/>
  <c r="AE1337" i="1"/>
  <c r="AF1337" i="1" s="1"/>
  <c r="AE1338" i="1"/>
  <c r="AF1338" i="1" s="1"/>
  <c r="AE1339" i="1"/>
  <c r="AF1339" i="1" s="1"/>
  <c r="AE1340" i="1"/>
  <c r="AF1340" i="1" s="1"/>
  <c r="AE1341" i="1"/>
  <c r="AF1341" i="1" s="1"/>
  <c r="AE1342" i="1"/>
  <c r="AF1342" i="1" s="1"/>
  <c r="AE1343" i="1"/>
  <c r="AF1343" i="1" s="1"/>
  <c r="AE1344" i="1"/>
  <c r="AF1344" i="1" s="1"/>
  <c r="AE1345" i="1"/>
  <c r="AF1345" i="1" s="1"/>
  <c r="AE1346" i="1"/>
  <c r="AF1346" i="1" s="1"/>
  <c r="AE1351" i="1"/>
  <c r="AF1351" i="1" s="1"/>
  <c r="AE1354" i="1"/>
  <c r="AF1354" i="1" s="1"/>
  <c r="AE1353" i="1"/>
  <c r="AF1353" i="1" s="1"/>
  <c r="AE1356" i="1"/>
  <c r="AF1356" i="1" s="1"/>
  <c r="AE1355" i="1"/>
  <c r="AF1355" i="1" s="1"/>
  <c r="AE1357" i="1"/>
  <c r="AF1357" i="1" s="1"/>
  <c r="AE1358" i="1"/>
  <c r="AF1358" i="1" s="1"/>
  <c r="AE1359" i="1"/>
  <c r="AF1359" i="1" s="1"/>
  <c r="AE1361" i="1"/>
  <c r="AF1361" i="1" s="1"/>
  <c r="AE1360" i="1"/>
  <c r="AF1360" i="1" s="1"/>
  <c r="AE1363" i="1"/>
  <c r="AF1363" i="1" s="1"/>
  <c r="AE1362" i="1"/>
  <c r="AF1362" i="1" s="1"/>
  <c r="AE1364" i="1"/>
  <c r="AF1364" i="1" s="1"/>
  <c r="AE1365" i="1"/>
  <c r="AF1365" i="1" s="1"/>
  <c r="AE1368" i="1"/>
  <c r="AF1368" i="1" s="1"/>
  <c r="AE1367" i="1"/>
  <c r="AF1367" i="1" s="1"/>
  <c r="AE1370" i="1"/>
  <c r="AF1370" i="1" s="1"/>
  <c r="AE1374" i="1"/>
  <c r="AF1374" i="1" s="1"/>
  <c r="AE1373" i="1"/>
  <c r="AF1373" i="1" s="1"/>
  <c r="AE1375" i="1"/>
  <c r="AF1375" i="1" s="1"/>
  <c r="AE1376" i="1"/>
  <c r="AF1376" i="1" s="1"/>
  <c r="AE1377" i="1"/>
  <c r="AF1377" i="1" s="1"/>
  <c r="AE1378" i="1"/>
  <c r="AF1378" i="1" s="1"/>
  <c r="AE1379" i="1"/>
  <c r="AF1379" i="1" s="1"/>
  <c r="AE1380" i="1"/>
  <c r="AF1380" i="1" s="1"/>
  <c r="AE1382" i="1"/>
  <c r="AF1382" i="1" s="1"/>
  <c r="AE1381" i="1"/>
  <c r="AF1381" i="1" s="1"/>
  <c r="AE1383" i="1"/>
  <c r="AF1383" i="1" s="1"/>
  <c r="AE1385" i="1"/>
  <c r="AF1385" i="1" s="1"/>
  <c r="AE1386" i="1"/>
  <c r="AF1386" i="1" s="1"/>
  <c r="AE1388" i="1"/>
  <c r="AF1388" i="1" s="1"/>
  <c r="AE1390" i="1"/>
  <c r="AF1390" i="1" s="1"/>
  <c r="AE1389" i="1"/>
  <c r="AF1389" i="1" s="1"/>
  <c r="AE1391" i="1"/>
  <c r="AF1391" i="1" s="1"/>
  <c r="AE1399" i="1"/>
  <c r="AF1399" i="1" s="1"/>
  <c r="AE1401" i="1"/>
  <c r="AF1401" i="1" s="1"/>
  <c r="AE1400" i="1"/>
  <c r="AF1400" i="1" s="1"/>
  <c r="AE1403" i="1"/>
  <c r="AF1403" i="1" s="1"/>
  <c r="AE1405" i="1"/>
  <c r="AF1405" i="1" s="1"/>
  <c r="AE1406" i="1"/>
  <c r="AF1406" i="1" s="1"/>
  <c r="AE1408" i="1"/>
  <c r="AF1408" i="1" s="1"/>
  <c r="AE1411" i="1"/>
  <c r="AF1411" i="1" s="1"/>
  <c r="AE1412" i="1"/>
  <c r="AF1412" i="1" s="1"/>
  <c r="AE1414" i="1"/>
  <c r="AF1414" i="1" s="1"/>
  <c r="AE1415" i="1"/>
  <c r="AF1415" i="1" s="1"/>
  <c r="AE1416" i="1"/>
  <c r="AF1416" i="1" s="1"/>
  <c r="AE1417" i="1"/>
  <c r="AF1417" i="1" s="1"/>
  <c r="AE1419" i="1"/>
  <c r="AF1419" i="1" s="1"/>
  <c r="AE1418" i="1"/>
  <c r="AF1418" i="1" s="1"/>
  <c r="AE1420" i="1"/>
  <c r="AF1420" i="1" s="1"/>
  <c r="AE1421" i="1"/>
  <c r="AF1421" i="1" s="1"/>
  <c r="AE1422" i="1"/>
  <c r="AF1422" i="1" s="1"/>
  <c r="AE1424" i="1"/>
  <c r="AF1424" i="1" s="1"/>
  <c r="AE1423" i="1"/>
  <c r="AF1423" i="1" s="1"/>
  <c r="AE1425" i="1"/>
  <c r="AF1425" i="1" s="1"/>
  <c r="AE1426" i="1"/>
  <c r="AF1426" i="1" s="1"/>
  <c r="AE1427" i="1"/>
  <c r="AF1427" i="1" s="1"/>
  <c r="AE1428" i="1"/>
  <c r="AF1428" i="1" s="1"/>
  <c r="AE1429" i="1"/>
  <c r="AF1429" i="1" s="1"/>
  <c r="AE1430" i="1"/>
  <c r="AF1430" i="1" s="1"/>
  <c r="AE1431" i="1"/>
  <c r="AF1431" i="1" s="1"/>
  <c r="AE1432" i="1"/>
  <c r="AF1432" i="1" s="1"/>
  <c r="AE1433" i="1"/>
  <c r="AF1433" i="1" s="1"/>
  <c r="AE1435" i="1"/>
  <c r="AF1435" i="1" s="1"/>
  <c r="AE1434" i="1"/>
  <c r="AF1434" i="1" s="1"/>
  <c r="AE1436" i="1"/>
  <c r="AF1436" i="1" s="1"/>
  <c r="AE1437" i="1"/>
  <c r="AF1437" i="1" s="1"/>
  <c r="AE1438" i="1"/>
  <c r="AF1438" i="1" s="1"/>
  <c r="AE1439" i="1"/>
  <c r="AF1439" i="1" s="1"/>
  <c r="AE1441" i="1"/>
  <c r="AF1441" i="1" s="1"/>
  <c r="AE1440" i="1"/>
  <c r="AF1440" i="1" s="1"/>
  <c r="AE1442" i="1"/>
  <c r="AF1442" i="1" s="1"/>
  <c r="AE1443" i="1"/>
  <c r="AF1443" i="1" s="1"/>
  <c r="AE1445" i="1"/>
  <c r="AF1445" i="1" s="1"/>
  <c r="AE1446" i="1"/>
  <c r="AF1446" i="1" s="1"/>
  <c r="AE1447" i="1"/>
  <c r="AF1447" i="1" s="1"/>
  <c r="AE1448" i="1"/>
  <c r="AF1448" i="1" s="1"/>
  <c r="AE1449" i="1"/>
  <c r="AF1449" i="1" s="1"/>
  <c r="AE1450" i="1"/>
  <c r="AF1450" i="1" s="1"/>
  <c r="AE1451" i="1"/>
  <c r="AF1451" i="1" s="1"/>
  <c r="AE1452" i="1"/>
  <c r="AF1452" i="1" s="1"/>
  <c r="AE1453" i="1"/>
  <c r="AF1453" i="1" s="1"/>
  <c r="AE1454" i="1"/>
  <c r="AF1454" i="1" s="1"/>
  <c r="AE1455" i="1"/>
  <c r="AF1455" i="1" s="1"/>
  <c r="AE1456" i="1"/>
  <c r="AF1456" i="1" s="1"/>
  <c r="AE1457" i="1"/>
  <c r="AF1457" i="1" s="1"/>
  <c r="AE1459" i="1"/>
  <c r="AF1459" i="1" s="1"/>
  <c r="AE1458" i="1"/>
  <c r="AF1458" i="1" s="1"/>
  <c r="AE1460" i="1"/>
  <c r="AF1460" i="1" s="1"/>
  <c r="AE1461" i="1"/>
  <c r="AF1461" i="1" s="1"/>
  <c r="AE1462" i="1"/>
  <c r="AF1462" i="1" s="1"/>
  <c r="AE1463" i="1"/>
  <c r="AF1463" i="1" s="1"/>
  <c r="AE1464" i="1"/>
  <c r="AF1464" i="1" s="1"/>
  <c r="AE1465" i="1"/>
  <c r="AF1465" i="1" s="1"/>
  <c r="AE1466" i="1"/>
  <c r="AF1466" i="1" s="1"/>
  <c r="AE1467" i="1"/>
  <c r="AF1467" i="1" s="1"/>
  <c r="AE1469" i="1"/>
  <c r="AF1469" i="1" s="1"/>
  <c r="AE1470" i="1"/>
  <c r="AF1470" i="1" s="1"/>
  <c r="AE1471" i="1"/>
  <c r="AF1471" i="1" s="1"/>
  <c r="AE1472" i="1"/>
  <c r="AF1472" i="1" s="1"/>
  <c r="AE1474" i="1"/>
  <c r="AF1474" i="1" s="1"/>
  <c r="AE1475" i="1"/>
  <c r="AF1475" i="1" s="1"/>
  <c r="AE1476" i="1"/>
  <c r="AF1476" i="1" s="1"/>
  <c r="AE1477" i="1"/>
  <c r="AF1477" i="1" s="1"/>
  <c r="AE1486" i="1"/>
  <c r="AF1486" i="1" s="1"/>
  <c r="AE36" i="1"/>
  <c r="AF36" i="1" s="1"/>
  <c r="M1498" i="1"/>
  <c r="M1499" i="1"/>
  <c r="M1500" i="1"/>
  <c r="M1497" i="1"/>
  <c r="M1495" i="1"/>
  <c r="M1494" i="1"/>
  <c r="M1492" i="1"/>
  <c r="M1490" i="1"/>
  <c r="M386" i="1"/>
  <c r="M1084" i="1"/>
  <c r="M1486" i="1"/>
  <c r="M1487" i="1"/>
  <c r="M1361" i="1"/>
  <c r="M1382" i="1"/>
  <c r="M1390" i="1"/>
  <c r="M914" i="1"/>
  <c r="M36" i="1"/>
  <c r="M925" i="1"/>
  <c r="M198" i="1"/>
  <c r="M326" i="1"/>
  <c r="M328" i="1"/>
  <c r="M1491" i="1"/>
  <c r="M1493" i="1"/>
  <c r="M1496" i="1"/>
  <c r="J36" i="1"/>
  <c r="K125" i="1" l="1"/>
  <c r="L125" i="1" s="1"/>
  <c r="K159" i="1"/>
  <c r="L159" i="1" s="1"/>
  <c r="K161" i="1"/>
  <c r="L161" i="1" s="1"/>
  <c r="K160" i="1"/>
  <c r="L160" i="1" s="1"/>
  <c r="AF701" i="1"/>
  <c r="AF547" i="1"/>
  <c r="AF411" i="1"/>
  <c r="AF273" i="1"/>
  <c r="AF710" i="1"/>
  <c r="AF555" i="1"/>
  <c r="AF419" i="1"/>
  <c r="AF282" i="1"/>
  <c r="AF435" i="1"/>
  <c r="AF299" i="1"/>
  <c r="AF735" i="1"/>
  <c r="AF590" i="1"/>
  <c r="AF743" i="1"/>
  <c r="AF598" i="1"/>
  <c r="AF451" i="1"/>
  <c r="AF315" i="1"/>
  <c r="AF770" i="1"/>
  <c r="AF615" i="1"/>
  <c r="AF468" i="1"/>
  <c r="AF333" i="1"/>
  <c r="AF778" i="1"/>
  <c r="AF632" i="1"/>
  <c r="AF476" i="1"/>
  <c r="AF341" i="1"/>
  <c r="AF207" i="1"/>
  <c r="AF786" i="1"/>
  <c r="AF640" i="1"/>
  <c r="AF488" i="1"/>
  <c r="AF350" i="1"/>
  <c r="AF215" i="1"/>
  <c r="AF230" i="1"/>
  <c r="AF811" i="1"/>
  <c r="AF665" i="1"/>
  <c r="AF512" i="1"/>
  <c r="AF381" i="1"/>
  <c r="AF240" i="1"/>
  <c r="AF673" i="1"/>
  <c r="AF518" i="1"/>
  <c r="AF387" i="1"/>
  <c r="M1511" i="1" l="1"/>
  <c r="M1458" i="1"/>
  <c r="M1522" i="1"/>
  <c r="M249" i="1"/>
  <c r="M292" i="1"/>
  <c r="M293" i="1"/>
  <c r="M216" i="1"/>
  <c r="M1432" i="1"/>
  <c r="M548" i="1"/>
  <c r="M1071" i="1"/>
  <c r="M853" i="1"/>
  <c r="M1198" i="1"/>
  <c r="M166" i="1"/>
  <c r="M50" i="1"/>
  <c r="M51" i="1"/>
  <c r="M53" i="1"/>
  <c r="M964" i="1"/>
  <c r="M965" i="1"/>
  <c r="M974" i="1"/>
  <c r="M981" i="1"/>
  <c r="M982" i="1"/>
  <c r="M943" i="1"/>
  <c r="M929" i="1"/>
  <c r="M1351" i="1"/>
  <c r="M1356" i="1"/>
  <c r="M1374" i="1"/>
  <c r="M1388" i="1"/>
  <c r="M609" i="1"/>
  <c r="M1016" i="1"/>
  <c r="M312" i="1"/>
  <c r="M313" i="1"/>
  <c r="M1451" i="1"/>
  <c r="M1453" i="1"/>
  <c r="M1454" i="1"/>
  <c r="M1455" i="1"/>
  <c r="M1457" i="1"/>
  <c r="M1460" i="1"/>
  <c r="M1461" i="1"/>
  <c r="M1463" i="1"/>
  <c r="M1464" i="1"/>
  <c r="M1466" i="1"/>
  <c r="M1470" i="1"/>
  <c r="M1472" i="1"/>
  <c r="M871" i="1"/>
  <c r="M984" i="1"/>
  <c r="M1050" i="1"/>
  <c r="M290" i="1"/>
  <c r="M291" i="1"/>
  <c r="M705" i="1"/>
  <c r="P33" i="1"/>
  <c r="P28" i="1"/>
  <c r="M659" i="1"/>
  <c r="M657" i="1"/>
  <c r="M995" i="1"/>
  <c r="M384" i="1"/>
  <c r="M476" i="1"/>
  <c r="M150" i="1"/>
  <c r="M697" i="1"/>
  <c r="M698" i="1"/>
  <c r="M699" i="1"/>
  <c r="M700" i="1"/>
  <c r="M701" i="1"/>
  <c r="M702" i="1"/>
  <c r="M706" i="1"/>
  <c r="M703" i="1"/>
  <c r="M323" i="1"/>
  <c r="M460" i="1"/>
  <c r="M468" i="1"/>
  <c r="M515" i="1"/>
  <c r="M718" i="1"/>
  <c r="M295" i="1"/>
  <c r="M296" i="1"/>
  <c r="M1070" i="1"/>
  <c r="M1072" i="1"/>
  <c r="M1073" i="1"/>
  <c r="M1075" i="1"/>
  <c r="M1076" i="1"/>
  <c r="M1077" i="1"/>
  <c r="M658" i="1"/>
  <c r="M1280" i="1"/>
  <c r="M1282" i="1"/>
  <c r="M1294" i="1"/>
  <c r="M1287" i="1"/>
  <c r="M1297" i="1"/>
  <c r="M1290" i="1"/>
  <c r="M1295" i="1"/>
  <c r="M1286" i="1"/>
  <c r="M1206" i="1"/>
  <c r="M1208" i="1"/>
  <c r="M1210" i="1"/>
  <c r="M303" i="1"/>
  <c r="M86" i="1"/>
  <c r="M83" i="1"/>
  <c r="M84" i="1"/>
  <c r="M49" i="1"/>
  <c r="M85" i="1"/>
  <c r="M87" i="1"/>
  <c r="M37" i="1"/>
  <c r="M54" i="1"/>
  <c r="M38" i="1"/>
  <c r="M55" i="1"/>
  <c r="M39" i="1"/>
  <c r="M742" i="1"/>
  <c r="M739" i="1"/>
  <c r="M740" i="1"/>
  <c r="M1411" i="1"/>
  <c r="M91" i="1"/>
  <c r="M667" i="1"/>
  <c r="M606" i="1"/>
  <c r="M352" i="1"/>
  <c r="M363" i="1"/>
  <c r="M199" i="1"/>
  <c r="M1452" i="1"/>
  <c r="M1459" i="1"/>
  <c r="M1462" i="1"/>
  <c r="M1465" i="1"/>
  <c r="M1467" i="1"/>
  <c r="M1469" i="1"/>
  <c r="M1471" i="1"/>
  <c r="M1051" i="1"/>
  <c r="M147" i="1"/>
  <c r="M1517" i="1" l="1"/>
  <c r="M1516" i="1"/>
  <c r="M1515" i="1"/>
  <c r="M1514" i="1"/>
  <c r="M1513" i="1"/>
  <c r="M1512" i="1"/>
  <c r="M1509" i="1"/>
  <c r="M1508" i="1"/>
  <c r="M1507" i="1"/>
  <c r="M1506" i="1"/>
  <c r="M1505" i="1"/>
  <c r="M1504" i="1"/>
  <c r="M1502" i="1"/>
  <c r="M1488" i="1"/>
  <c r="M1477" i="1"/>
  <c r="M1476" i="1"/>
  <c r="M1475" i="1"/>
  <c r="M1474" i="1"/>
  <c r="M1456" i="1"/>
  <c r="M1450" i="1"/>
  <c r="M1449" i="1"/>
  <c r="M1448" i="1"/>
  <c r="M1447" i="1"/>
  <c r="M1446" i="1"/>
  <c r="M1445" i="1"/>
  <c r="M1443" i="1"/>
  <c r="M1442" i="1"/>
  <c r="M1441" i="1"/>
  <c r="M1440" i="1"/>
  <c r="M1439" i="1"/>
  <c r="M1438" i="1"/>
  <c r="M1437" i="1"/>
  <c r="M1436" i="1"/>
  <c r="M1435" i="1"/>
  <c r="M1434" i="1"/>
  <c r="M1433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2" i="1"/>
  <c r="M1408" i="1"/>
  <c r="M1406" i="1"/>
  <c r="M1405" i="1"/>
  <c r="M1403" i="1"/>
  <c r="M1401" i="1"/>
  <c r="M1400" i="1"/>
  <c r="M1399" i="1"/>
  <c r="M1391" i="1"/>
  <c r="M1389" i="1"/>
  <c r="M1386" i="1"/>
  <c r="M1385" i="1"/>
  <c r="M1383" i="1"/>
  <c r="M1381" i="1"/>
  <c r="M1380" i="1"/>
  <c r="M1379" i="1"/>
  <c r="M1378" i="1"/>
  <c r="M1377" i="1"/>
  <c r="M1376" i="1"/>
  <c r="M1375" i="1"/>
  <c r="M1373" i="1"/>
  <c r="M1370" i="1"/>
  <c r="M1368" i="1"/>
  <c r="M1367" i="1"/>
  <c r="M1365" i="1"/>
  <c r="M1364" i="1"/>
  <c r="M1363" i="1"/>
  <c r="M1362" i="1"/>
  <c r="M1360" i="1"/>
  <c r="M1359" i="1"/>
  <c r="M1358" i="1"/>
  <c r="M1357" i="1"/>
  <c r="M1355" i="1"/>
  <c r="M1354" i="1"/>
  <c r="M1353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5" i="1"/>
  <c r="M1324" i="1"/>
  <c r="M1322" i="1"/>
  <c r="M1321" i="1"/>
  <c r="M1320" i="1"/>
  <c r="M1319" i="1"/>
  <c r="M1318" i="1"/>
  <c r="M1317" i="1"/>
  <c r="M1316" i="1"/>
  <c r="M1315" i="1"/>
  <c r="M1314" i="1"/>
  <c r="M1313" i="1"/>
  <c r="M1312" i="1"/>
  <c r="M1310" i="1"/>
  <c r="M1309" i="1"/>
  <c r="M1308" i="1"/>
  <c r="M1306" i="1"/>
  <c r="M1305" i="1"/>
  <c r="M1304" i="1"/>
  <c r="M1303" i="1"/>
  <c r="M1302" i="1"/>
  <c r="M1300" i="1"/>
  <c r="M1298" i="1"/>
  <c r="M1296" i="1"/>
  <c r="M1293" i="1"/>
  <c r="M1292" i="1"/>
  <c r="M1291" i="1"/>
  <c r="M1289" i="1"/>
  <c r="M1288" i="1"/>
  <c r="M1285" i="1"/>
  <c r="M1284" i="1"/>
  <c r="M1283" i="1"/>
  <c r="M1281" i="1"/>
  <c r="M1279" i="1"/>
  <c r="M1276" i="1"/>
  <c r="M1270" i="1"/>
  <c r="M1261" i="1"/>
  <c r="M1258" i="1"/>
  <c r="M1236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1" i="1"/>
  <c r="M1220" i="1"/>
  <c r="M1219" i="1"/>
  <c r="M1218" i="1"/>
  <c r="M1217" i="1"/>
  <c r="M1216" i="1"/>
  <c r="M1215" i="1"/>
  <c r="M1214" i="1"/>
  <c r="M1213" i="1"/>
  <c r="M1212" i="1"/>
  <c r="M1211" i="1"/>
  <c r="M1209" i="1"/>
  <c r="M1207" i="1"/>
  <c r="M1205" i="1"/>
  <c r="M1204" i="1"/>
  <c r="M1203" i="1"/>
  <c r="M1202" i="1"/>
  <c r="M1201" i="1"/>
  <c r="M1200" i="1"/>
  <c r="M1199" i="1"/>
  <c r="M1197" i="1"/>
  <c r="M1196" i="1"/>
  <c r="M1195" i="1"/>
  <c r="M1194" i="1"/>
  <c r="M1193" i="1"/>
  <c r="M1192" i="1"/>
  <c r="M1182" i="1"/>
  <c r="M1181" i="1"/>
  <c r="M1180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7" i="1"/>
  <c r="M1155" i="1"/>
  <c r="M1153" i="1"/>
  <c r="M1151" i="1"/>
  <c r="M1150" i="1"/>
  <c r="M1149" i="1"/>
  <c r="M1148" i="1"/>
  <c r="M1147" i="1"/>
  <c r="M1146" i="1"/>
  <c r="M1145" i="1"/>
  <c r="M1144" i="1"/>
  <c r="M1142" i="1"/>
  <c r="M1141" i="1"/>
  <c r="M1140" i="1"/>
  <c r="M1139" i="1"/>
  <c r="M1138" i="1"/>
  <c r="M1137" i="1"/>
  <c r="M1135" i="1"/>
  <c r="M1134" i="1"/>
  <c r="M1133" i="1"/>
  <c r="M1132" i="1"/>
  <c r="M1126" i="1"/>
  <c r="M1125" i="1"/>
  <c r="M1124" i="1"/>
  <c r="M1123" i="1"/>
  <c r="M1122" i="1"/>
  <c r="M1121" i="1"/>
  <c r="M1120" i="1"/>
  <c r="M1119" i="1"/>
  <c r="M1118" i="1"/>
  <c r="M1116" i="1"/>
  <c r="M1115" i="1"/>
  <c r="M1114" i="1"/>
  <c r="M1113" i="1"/>
  <c r="M1112" i="1"/>
  <c r="M1111" i="1"/>
  <c r="M1110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3" i="1"/>
  <c r="M1082" i="1"/>
  <c r="M1081" i="1"/>
  <c r="M1080" i="1"/>
  <c r="M1079" i="1"/>
  <c r="M1078" i="1"/>
  <c r="M1074" i="1"/>
  <c r="M1069" i="1"/>
  <c r="M1068" i="1"/>
  <c r="M1067" i="1"/>
  <c r="M1066" i="1"/>
  <c r="M1065" i="1"/>
  <c r="M1064" i="1"/>
  <c r="M1063" i="1"/>
  <c r="M1061" i="1"/>
  <c r="M1060" i="1"/>
  <c r="M1059" i="1"/>
  <c r="M1058" i="1"/>
  <c r="M1057" i="1"/>
  <c r="M1055" i="1"/>
  <c r="M1053" i="1"/>
  <c r="M1052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0" i="1"/>
  <c r="M1019" i="1"/>
  <c r="M1018" i="1"/>
  <c r="M1017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4" i="1"/>
  <c r="M993" i="1"/>
  <c r="M992" i="1"/>
  <c r="M990" i="1"/>
  <c r="M989" i="1"/>
  <c r="M988" i="1"/>
  <c r="M987" i="1"/>
  <c r="M986" i="1"/>
  <c r="M985" i="1"/>
  <c r="M979" i="1"/>
  <c r="M978" i="1"/>
  <c r="M975" i="1"/>
  <c r="M966" i="1"/>
  <c r="M962" i="1"/>
  <c r="M961" i="1"/>
  <c r="M960" i="1"/>
  <c r="M958" i="1"/>
  <c r="M957" i="1"/>
  <c r="M956" i="1"/>
  <c r="M955" i="1"/>
  <c r="M954" i="1"/>
  <c r="M952" i="1"/>
  <c r="M949" i="1"/>
  <c r="M948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4" i="1"/>
  <c r="M923" i="1"/>
  <c r="M922" i="1"/>
  <c r="M921" i="1"/>
  <c r="M920" i="1"/>
  <c r="M919" i="1"/>
  <c r="M918" i="1"/>
  <c r="M917" i="1"/>
  <c r="M916" i="1"/>
  <c r="M915" i="1"/>
  <c r="M913" i="1"/>
  <c r="M912" i="1"/>
  <c r="M910" i="1"/>
  <c r="M909" i="1"/>
  <c r="M908" i="1"/>
  <c r="M907" i="1"/>
  <c r="M906" i="1"/>
  <c r="M905" i="1"/>
  <c r="M904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2" i="1"/>
  <c r="M869" i="1"/>
  <c r="M861" i="1"/>
  <c r="M860" i="1"/>
  <c r="M859" i="1"/>
  <c r="M858" i="1"/>
  <c r="M857" i="1"/>
  <c r="M856" i="1"/>
  <c r="M855" i="1"/>
  <c r="M854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6" i="1"/>
  <c r="M815" i="1"/>
  <c r="M812" i="1"/>
  <c r="M811" i="1"/>
  <c r="M810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41" i="1"/>
  <c r="M738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16" i="1"/>
  <c r="M715" i="1"/>
  <c r="M714" i="1"/>
  <c r="M713" i="1"/>
  <c r="M712" i="1"/>
  <c r="M711" i="1"/>
  <c r="M710" i="1"/>
  <c r="M709" i="1"/>
  <c r="M708" i="1"/>
  <c r="M707" i="1"/>
  <c r="M696" i="1"/>
  <c r="M695" i="1"/>
  <c r="M694" i="1"/>
  <c r="M693" i="1"/>
  <c r="M690" i="1"/>
  <c r="M689" i="1"/>
  <c r="M688" i="1"/>
  <c r="M687" i="1"/>
  <c r="M686" i="1"/>
  <c r="M684" i="1"/>
  <c r="M683" i="1"/>
  <c r="M682" i="1"/>
  <c r="M681" i="1"/>
  <c r="M680" i="1"/>
  <c r="M679" i="1"/>
  <c r="M678" i="1"/>
  <c r="M677" i="1"/>
  <c r="M676" i="1"/>
  <c r="M674" i="1"/>
  <c r="M673" i="1"/>
  <c r="M671" i="1"/>
  <c r="M670" i="1"/>
  <c r="M669" i="1"/>
  <c r="M668" i="1"/>
  <c r="M666" i="1"/>
  <c r="M665" i="1"/>
  <c r="M664" i="1"/>
  <c r="M663" i="1"/>
  <c r="M662" i="1"/>
  <c r="M661" i="1"/>
  <c r="M660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5" i="1"/>
  <c r="M617" i="1"/>
  <c r="M615" i="1"/>
  <c r="M614" i="1"/>
  <c r="M612" i="1"/>
  <c r="M611" i="1"/>
  <c r="M610" i="1"/>
  <c r="M608" i="1"/>
  <c r="M607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5" i="1"/>
  <c r="M584" i="1"/>
  <c r="M583" i="1"/>
  <c r="M582" i="1"/>
  <c r="M575" i="1"/>
  <c r="M574" i="1"/>
  <c r="M573" i="1"/>
  <c r="M572" i="1"/>
  <c r="M568" i="1"/>
  <c r="M567" i="1"/>
  <c r="M566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7" i="1"/>
  <c r="M546" i="1"/>
  <c r="M545" i="1"/>
  <c r="M543" i="1"/>
  <c r="M542" i="1"/>
  <c r="M540" i="1"/>
  <c r="M538" i="1"/>
  <c r="M537" i="1"/>
  <c r="M536" i="1"/>
  <c r="M534" i="1"/>
  <c r="M533" i="1"/>
  <c r="M532" i="1"/>
  <c r="M531" i="1"/>
  <c r="M529" i="1"/>
  <c r="M528" i="1"/>
  <c r="M526" i="1"/>
  <c r="M525" i="1"/>
  <c r="M523" i="1"/>
  <c r="M522" i="1"/>
  <c r="M521" i="1"/>
  <c r="M519" i="1"/>
  <c r="M518" i="1"/>
  <c r="M513" i="1"/>
  <c r="M512" i="1"/>
  <c r="M511" i="1"/>
  <c r="M510" i="1"/>
  <c r="M509" i="1"/>
  <c r="M505" i="1"/>
  <c r="M504" i="1"/>
  <c r="M503" i="1"/>
  <c r="M502" i="1"/>
  <c r="M500" i="1"/>
  <c r="M499" i="1"/>
  <c r="M498" i="1"/>
  <c r="M495" i="1"/>
  <c r="M494" i="1"/>
  <c r="M492" i="1"/>
  <c r="M491" i="1"/>
  <c r="M489" i="1"/>
  <c r="M488" i="1"/>
  <c r="M486" i="1"/>
  <c r="M485" i="1"/>
  <c r="M483" i="1"/>
  <c r="M481" i="1"/>
  <c r="M479" i="1"/>
  <c r="M478" i="1"/>
  <c r="M474" i="1"/>
  <c r="M472" i="1"/>
  <c r="M471" i="1"/>
  <c r="M469" i="1"/>
  <c r="M467" i="1"/>
  <c r="M466" i="1"/>
  <c r="M465" i="1"/>
  <c r="M464" i="1"/>
  <c r="M463" i="1"/>
  <c r="M461" i="1"/>
  <c r="M458" i="1"/>
  <c r="M457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5" i="1"/>
  <c r="M383" i="1"/>
  <c r="M382" i="1"/>
  <c r="M381" i="1"/>
  <c r="M380" i="1"/>
  <c r="M379" i="1"/>
  <c r="M378" i="1"/>
  <c r="M377" i="1"/>
  <c r="M376" i="1"/>
  <c r="M375" i="1"/>
  <c r="M374" i="1"/>
  <c r="M373" i="1"/>
  <c r="M371" i="1"/>
  <c r="M370" i="1"/>
  <c r="M369" i="1"/>
  <c r="M368" i="1"/>
  <c r="M366" i="1"/>
  <c r="M365" i="1"/>
  <c r="M364" i="1"/>
  <c r="M362" i="1"/>
  <c r="M361" i="1"/>
  <c r="M360" i="1"/>
  <c r="M359" i="1"/>
  <c r="M358" i="1"/>
  <c r="M357" i="1"/>
  <c r="M356" i="1"/>
  <c r="M354" i="1"/>
  <c r="M350" i="1"/>
  <c r="M349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7" i="1"/>
  <c r="M325" i="1"/>
  <c r="M324" i="1"/>
  <c r="M322" i="1"/>
  <c r="M321" i="1"/>
  <c r="M318" i="1"/>
  <c r="M317" i="1"/>
  <c r="M316" i="1"/>
  <c r="M315" i="1"/>
  <c r="M314" i="1"/>
  <c r="M311" i="1"/>
  <c r="M310" i="1"/>
  <c r="M309" i="1"/>
  <c r="M308" i="1"/>
  <c r="M307" i="1"/>
  <c r="M306" i="1"/>
  <c r="M305" i="1"/>
  <c r="M304" i="1"/>
  <c r="M302" i="1"/>
  <c r="M301" i="1"/>
  <c r="M300" i="1"/>
  <c r="M299" i="1"/>
  <c r="M298" i="1"/>
  <c r="M297" i="1"/>
  <c r="M294" i="1"/>
  <c r="M289" i="1"/>
  <c r="M288" i="1"/>
  <c r="M287" i="1"/>
  <c r="M286" i="1"/>
  <c r="M285" i="1"/>
  <c r="M284" i="1"/>
  <c r="M282" i="1"/>
  <c r="M281" i="1"/>
  <c r="M280" i="1"/>
  <c r="M279" i="1"/>
  <c r="M278" i="1"/>
  <c r="M277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8" i="1"/>
  <c r="M247" i="1"/>
  <c r="M246" i="1"/>
  <c r="M245" i="1"/>
  <c r="M243" i="1"/>
  <c r="M242" i="1"/>
  <c r="M241" i="1"/>
  <c r="M240" i="1"/>
  <c r="M239" i="1"/>
  <c r="M238" i="1"/>
  <c r="M237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6" i="1"/>
  <c r="M195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7" i="1"/>
  <c r="M176" i="1"/>
  <c r="M175" i="1"/>
  <c r="M174" i="1"/>
  <c r="M173" i="1"/>
  <c r="M172" i="1"/>
  <c r="M171" i="1"/>
  <c r="M170" i="1"/>
  <c r="M169" i="1"/>
  <c r="M168" i="1"/>
  <c r="M167" i="1"/>
  <c r="M165" i="1"/>
  <c r="M164" i="1"/>
  <c r="M163" i="1"/>
  <c r="M158" i="1"/>
  <c r="M157" i="1"/>
  <c r="M156" i="1"/>
  <c r="M155" i="1"/>
  <c r="M153" i="1"/>
  <c r="M152" i="1"/>
  <c r="M149" i="1"/>
  <c r="M148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2" i="1"/>
  <c r="M131" i="1"/>
  <c r="M130" i="1"/>
  <c r="M129" i="1"/>
  <c r="M127" i="1"/>
  <c r="M126" i="1"/>
  <c r="M124" i="1"/>
  <c r="M123" i="1"/>
  <c r="M122" i="1"/>
  <c r="M121" i="1"/>
  <c r="M120" i="1"/>
  <c r="M119" i="1"/>
  <c r="M118" i="1"/>
  <c r="M117" i="1"/>
  <c r="M116" i="1"/>
  <c r="M115" i="1"/>
  <c r="M114" i="1"/>
  <c r="M112" i="1"/>
  <c r="M111" i="1"/>
  <c r="M110" i="1"/>
  <c r="M108" i="1"/>
  <c r="M107" i="1"/>
  <c r="M106" i="1"/>
  <c r="M105" i="1"/>
  <c r="M101" i="1"/>
  <c r="M100" i="1"/>
  <c r="M99" i="1"/>
  <c r="M98" i="1"/>
  <c r="M97" i="1"/>
  <c r="M96" i="1"/>
  <c r="M95" i="1"/>
  <c r="M94" i="1"/>
  <c r="M93" i="1"/>
  <c r="M92" i="1"/>
  <c r="M90" i="1"/>
  <c r="M89" i="1"/>
  <c r="M88" i="1"/>
  <c r="M79" i="1"/>
  <c r="M63" i="1"/>
  <c r="M47" i="1"/>
  <c r="M46" i="1"/>
  <c r="M44" i="1"/>
  <c r="M42" i="1"/>
  <c r="M41" i="1"/>
  <c r="M40" i="1"/>
  <c r="R33" i="1"/>
  <c r="P32" i="1"/>
  <c r="R32" i="1" s="1"/>
  <c r="P30" i="1"/>
  <c r="R30" i="1" s="1"/>
  <c r="P29" i="1"/>
  <c r="R29" i="1" s="1"/>
  <c r="R28" i="1"/>
  <c r="P27" i="1"/>
  <c r="R27" i="1" s="1"/>
  <c r="P26" i="1"/>
  <c r="R26" i="1" s="1"/>
  <c r="P25" i="1"/>
  <c r="R25" i="1" s="1"/>
  <c r="P24" i="1"/>
  <c r="Q24" i="1" s="1"/>
  <c r="P23" i="1"/>
  <c r="Q23" i="1" s="1"/>
  <c r="I16" i="1"/>
  <c r="K1158" i="1" l="1"/>
  <c r="L1158" i="1" s="1"/>
  <c r="Q34" i="1"/>
  <c r="R34" i="1"/>
  <c r="K60" i="1" l="1"/>
  <c r="L60" i="1" s="1"/>
  <c r="K62" i="1"/>
  <c r="L62" i="1" s="1"/>
  <c r="K61" i="1"/>
  <c r="L61" i="1" s="1"/>
  <c r="K59" i="1"/>
  <c r="L59" i="1" s="1"/>
  <c r="K81" i="1"/>
  <c r="L81" i="1" s="1"/>
  <c r="K82" i="1"/>
  <c r="L82" i="1" s="1"/>
  <c r="K578" i="1"/>
  <c r="L578" i="1" s="1"/>
  <c r="K902" i="1"/>
  <c r="L902" i="1" s="1"/>
  <c r="K55" i="1"/>
  <c r="L55" i="1" s="1"/>
  <c r="K102" i="1"/>
  <c r="L102" i="1" s="1"/>
  <c r="K138" i="1"/>
  <c r="L138" i="1" s="1"/>
  <c r="K162" i="1"/>
  <c r="L162" i="1" s="1"/>
  <c r="K185" i="1"/>
  <c r="L185" i="1" s="1"/>
  <c r="K207" i="1"/>
  <c r="L207" i="1" s="1"/>
  <c r="K238" i="1"/>
  <c r="L238" i="1" s="1"/>
  <c r="K259" i="1"/>
  <c r="L259" i="1" s="1"/>
  <c r="K279" i="1"/>
  <c r="L279" i="1" s="1"/>
  <c r="K304" i="1"/>
  <c r="L304" i="1" s="1"/>
  <c r="K338" i="1"/>
  <c r="L338" i="1" s="1"/>
  <c r="K358" i="1"/>
  <c r="L358" i="1" s="1"/>
  <c r="K460" i="1"/>
  <c r="L460" i="1" s="1"/>
  <c r="K503" i="1"/>
  <c r="L503" i="1" s="1"/>
  <c r="K540" i="1"/>
  <c r="L540" i="1" s="1"/>
  <c r="K569" i="1"/>
  <c r="L569" i="1" s="1"/>
  <c r="K592" i="1"/>
  <c r="L592" i="1" s="1"/>
  <c r="K614" i="1"/>
  <c r="L614" i="1" s="1"/>
  <c r="K637" i="1"/>
  <c r="L637" i="1" s="1"/>
  <c r="K661" i="1"/>
  <c r="L661" i="1" s="1"/>
  <c r="K697" i="1"/>
  <c r="L697" i="1" s="1"/>
  <c r="K719" i="1"/>
  <c r="L719" i="1" s="1"/>
  <c r="K741" i="1"/>
  <c r="L741" i="1" s="1"/>
  <c r="K763" i="1"/>
  <c r="L763" i="1" s="1"/>
  <c r="K794" i="1"/>
  <c r="L794" i="1" s="1"/>
  <c r="K820" i="1"/>
  <c r="L820" i="1" s="1"/>
  <c r="K840" i="1"/>
  <c r="L840" i="1" s="1"/>
  <c r="K871" i="1"/>
  <c r="L871" i="1" s="1"/>
  <c r="K911" i="1"/>
  <c r="L911" i="1" s="1"/>
  <c r="K961" i="1"/>
  <c r="L961" i="1" s="1"/>
  <c r="K982" i="1"/>
  <c r="L982" i="1" s="1"/>
  <c r="K1027" i="1"/>
  <c r="L1027" i="1" s="1"/>
  <c r="K1049" i="1"/>
  <c r="L1049" i="1" s="1"/>
  <c r="K1119" i="1"/>
  <c r="L1119" i="1" s="1"/>
  <c r="K1147" i="1"/>
  <c r="L1147" i="1" s="1"/>
  <c r="K1173" i="1"/>
  <c r="L1173" i="1" s="1"/>
  <c r="K1206" i="1"/>
  <c r="L1206" i="1" s="1"/>
  <c r="K1228" i="1"/>
  <c r="L1228" i="1" s="1"/>
  <c r="K1279" i="1"/>
  <c r="L1279" i="1" s="1"/>
  <c r="K1300" i="1"/>
  <c r="L1300" i="1" s="1"/>
  <c r="K1324" i="1"/>
  <c r="L1324" i="1" s="1"/>
  <c r="K1350" i="1"/>
  <c r="L1350" i="1" s="1"/>
  <c r="K89" i="1"/>
  <c r="L89" i="1" s="1"/>
  <c r="K122" i="1"/>
  <c r="L122" i="1" s="1"/>
  <c r="K145" i="1"/>
  <c r="L145" i="1" s="1"/>
  <c r="K169" i="1"/>
  <c r="L169" i="1" s="1"/>
  <c r="K192" i="1"/>
  <c r="L192" i="1" s="1"/>
  <c r="K221" i="1"/>
  <c r="L221" i="1" s="1"/>
  <c r="K245" i="1"/>
  <c r="L245" i="1" s="1"/>
  <c r="K266" i="1"/>
  <c r="L266" i="1" s="1"/>
  <c r="K286" i="1"/>
  <c r="L286" i="1" s="1"/>
  <c r="K324" i="1"/>
  <c r="L324" i="1" s="1"/>
  <c r="K345" i="1"/>
  <c r="L345" i="1" s="1"/>
  <c r="K365" i="1"/>
  <c r="L365" i="1" s="1"/>
  <c r="K471" i="1"/>
  <c r="L471" i="1" s="1"/>
  <c r="K513" i="1"/>
  <c r="L513" i="1" s="1"/>
  <c r="K554" i="1"/>
  <c r="L554" i="1" s="1"/>
  <c r="K576" i="1"/>
  <c r="L576" i="1" s="1"/>
  <c r="K599" i="1"/>
  <c r="L599" i="1" s="1"/>
  <c r="K623" i="1"/>
  <c r="L623" i="1" s="1"/>
  <c r="K644" i="1"/>
  <c r="L644" i="1" s="1"/>
  <c r="K681" i="1"/>
  <c r="L681" i="1" s="1"/>
  <c r="K705" i="1"/>
  <c r="L705" i="1" s="1"/>
  <c r="K727" i="1"/>
  <c r="L727" i="1" s="1"/>
  <c r="K749" i="1"/>
  <c r="L749" i="1" s="1"/>
  <c r="K772" i="1"/>
  <c r="L772" i="1" s="1"/>
  <c r="K804" i="1"/>
  <c r="L804" i="1" s="1"/>
  <c r="K827" i="1"/>
  <c r="L827" i="1" s="1"/>
  <c r="K847" i="1"/>
  <c r="L847" i="1" s="1"/>
  <c r="K880" i="1"/>
  <c r="L880" i="1" s="1"/>
  <c r="K930" i="1"/>
  <c r="L930" i="1" s="1"/>
  <c r="K968" i="1"/>
  <c r="L968" i="1" s="1"/>
  <c r="K1004" i="1"/>
  <c r="L1004" i="1" s="1"/>
  <c r="K1034" i="1"/>
  <c r="L1034" i="1" s="1"/>
  <c r="K1066" i="1"/>
  <c r="L1066" i="1" s="1"/>
  <c r="K1126" i="1"/>
  <c r="L1126" i="1" s="1"/>
  <c r="K1160" i="1"/>
  <c r="L1160" i="1" s="1"/>
  <c r="K1192" i="1"/>
  <c r="L1192" i="1" s="1"/>
  <c r="K1213" i="1"/>
  <c r="L1213" i="1" s="1"/>
  <c r="K1235" i="1"/>
  <c r="L1235" i="1" s="1"/>
  <c r="K1286" i="1"/>
  <c r="L1286" i="1" s="1"/>
  <c r="K1309" i="1"/>
  <c r="L1309" i="1" s="1"/>
  <c r="K1337" i="1"/>
  <c r="L1337" i="1" s="1"/>
  <c r="K1361" i="1"/>
  <c r="L1361" i="1" s="1"/>
  <c r="K49" i="1"/>
  <c r="L49" i="1" s="1"/>
  <c r="K96" i="1"/>
  <c r="L96" i="1" s="1"/>
  <c r="K132" i="1"/>
  <c r="L132" i="1" s="1"/>
  <c r="K153" i="1"/>
  <c r="L153" i="1" s="1"/>
  <c r="K179" i="1"/>
  <c r="L179" i="1" s="1"/>
  <c r="K200" i="1"/>
  <c r="L200" i="1" s="1"/>
  <c r="K228" i="1"/>
  <c r="L228" i="1" s="1"/>
  <c r="K253" i="1"/>
  <c r="L253" i="1" s="1"/>
  <c r="K273" i="1"/>
  <c r="L273" i="1" s="1"/>
  <c r="K298" i="1"/>
  <c r="L298" i="1" s="1"/>
  <c r="K332" i="1"/>
  <c r="L332" i="1" s="1"/>
  <c r="K352" i="1"/>
  <c r="L352" i="1" s="1"/>
  <c r="K372" i="1"/>
  <c r="L372" i="1" s="1"/>
  <c r="K491" i="1"/>
  <c r="L491" i="1" s="1"/>
  <c r="K531" i="1"/>
  <c r="L531" i="1" s="1"/>
  <c r="K561" i="1"/>
  <c r="L561" i="1" s="1"/>
  <c r="K584" i="1"/>
  <c r="L584" i="1" s="1"/>
  <c r="K607" i="1"/>
  <c r="L607" i="1" s="1"/>
  <c r="K631" i="1"/>
  <c r="L631" i="1" s="1"/>
  <c r="K651" i="1"/>
  <c r="L651" i="1" s="1"/>
  <c r="K690" i="1"/>
  <c r="L690" i="1" s="1"/>
  <c r="K712" i="1"/>
  <c r="L712" i="1" s="1"/>
  <c r="K734" i="1"/>
  <c r="L734" i="1" s="1"/>
  <c r="K756" i="1"/>
  <c r="L756" i="1" s="1"/>
  <c r="K788" i="1"/>
  <c r="L788" i="1" s="1"/>
  <c r="K812" i="1"/>
  <c r="L812" i="1" s="1"/>
  <c r="K834" i="1"/>
  <c r="L834" i="1" s="1"/>
  <c r="K854" i="1"/>
  <c r="L854" i="1" s="1"/>
  <c r="K904" i="1"/>
  <c r="L904" i="1" s="1"/>
  <c r="K950" i="1"/>
  <c r="L950" i="1" s="1"/>
  <c r="K976" i="1"/>
  <c r="L976" i="1" s="1"/>
  <c r="K1013" i="1"/>
  <c r="L1013" i="1" s="1"/>
  <c r="K1041" i="1"/>
  <c r="L1041" i="1" s="1"/>
  <c r="K1073" i="1"/>
  <c r="L1073" i="1" s="1"/>
  <c r="K1140" i="1"/>
  <c r="L1140" i="1" s="1"/>
  <c r="K1167" i="1"/>
  <c r="L1167" i="1" s="1"/>
  <c r="K1200" i="1"/>
  <c r="L1200" i="1" s="1"/>
  <c r="K1220" i="1"/>
  <c r="L1220" i="1" s="1"/>
  <c r="K1261" i="1"/>
  <c r="L1261" i="1" s="1"/>
  <c r="K1293" i="1"/>
  <c r="L1293" i="1" s="1"/>
  <c r="K1317" i="1"/>
  <c r="L1317" i="1" s="1"/>
  <c r="K1344" i="1"/>
  <c r="L1344" i="1" s="1"/>
  <c r="K1371" i="1"/>
  <c r="L1371" i="1" s="1"/>
  <c r="K83" i="1"/>
  <c r="L83" i="1" s="1"/>
  <c r="K103" i="1"/>
  <c r="L103" i="1" s="1"/>
  <c r="K139" i="1"/>
  <c r="L139" i="1" s="1"/>
  <c r="K163" i="1"/>
  <c r="L163" i="1" s="1"/>
  <c r="K186" i="1"/>
  <c r="L186" i="1" s="1"/>
  <c r="K209" i="1"/>
  <c r="L209" i="1" s="1"/>
  <c r="K239" i="1"/>
  <c r="L239" i="1" s="1"/>
  <c r="K260" i="1"/>
  <c r="L260" i="1" s="1"/>
  <c r="K280" i="1"/>
  <c r="L280" i="1" s="1"/>
  <c r="K305" i="1"/>
  <c r="L305" i="1" s="1"/>
  <c r="K339" i="1"/>
  <c r="L339" i="1" s="1"/>
  <c r="K359" i="1"/>
  <c r="L359" i="1" s="1"/>
  <c r="K463" i="1"/>
  <c r="L463" i="1" s="1"/>
  <c r="K504" i="1"/>
  <c r="L504" i="1" s="1"/>
  <c r="K548" i="1"/>
  <c r="L548" i="1" s="1"/>
  <c r="K570" i="1"/>
  <c r="L570" i="1" s="1"/>
  <c r="K593" i="1"/>
  <c r="L593" i="1" s="1"/>
  <c r="K615" i="1"/>
  <c r="L615" i="1" s="1"/>
  <c r="K638" i="1"/>
  <c r="L638" i="1" s="1"/>
  <c r="K662" i="1"/>
  <c r="L662" i="1" s="1"/>
  <c r="K698" i="1"/>
  <c r="L698" i="1" s="1"/>
  <c r="K721" i="1"/>
  <c r="L721" i="1" s="1"/>
  <c r="K742" i="1"/>
  <c r="L742" i="1" s="1"/>
  <c r="K764" i="1"/>
  <c r="L764" i="1" s="1"/>
  <c r="K795" i="1"/>
  <c r="L795" i="1" s="1"/>
  <c r="K821" i="1"/>
  <c r="L821" i="1" s="1"/>
  <c r="K841" i="1"/>
  <c r="L841" i="1" s="1"/>
  <c r="K872" i="1"/>
  <c r="L872" i="1" s="1"/>
  <c r="K914" i="1"/>
  <c r="L914" i="1" s="1"/>
  <c r="K962" i="1"/>
  <c r="L962" i="1" s="1"/>
  <c r="K983" i="1"/>
  <c r="L983" i="1" s="1"/>
  <c r="K1028" i="1"/>
  <c r="L1028" i="1" s="1"/>
  <c r="K1050" i="1"/>
  <c r="L1050" i="1" s="1"/>
  <c r="K1120" i="1"/>
  <c r="L1120" i="1" s="1"/>
  <c r="K1149" i="1"/>
  <c r="L1149" i="1" s="1"/>
  <c r="K1174" i="1"/>
  <c r="L1174" i="1" s="1"/>
  <c r="K1207" i="1"/>
  <c r="L1207" i="1" s="1"/>
  <c r="K1229" i="1"/>
  <c r="L1229" i="1" s="1"/>
  <c r="K1280" i="1"/>
  <c r="L1280" i="1" s="1"/>
  <c r="K1302" i="1"/>
  <c r="L1302" i="1" s="1"/>
  <c r="K1329" i="1"/>
  <c r="L1329" i="1" s="1"/>
  <c r="K1351" i="1"/>
  <c r="L1351" i="1" s="1"/>
  <c r="K84" i="1"/>
  <c r="L84" i="1" s="1"/>
  <c r="K104" i="1"/>
  <c r="L104" i="1" s="1"/>
  <c r="K140" i="1"/>
  <c r="L140" i="1" s="1"/>
  <c r="K164" i="1"/>
  <c r="L164" i="1" s="1"/>
  <c r="K187" i="1"/>
  <c r="L187" i="1" s="1"/>
  <c r="K210" i="1"/>
  <c r="L210" i="1" s="1"/>
  <c r="K240" i="1"/>
  <c r="L240" i="1" s="1"/>
  <c r="K261" i="1"/>
  <c r="L261" i="1" s="1"/>
  <c r="K281" i="1"/>
  <c r="L281" i="1" s="1"/>
  <c r="K312" i="1"/>
  <c r="L312" i="1" s="1"/>
  <c r="K340" i="1"/>
  <c r="L340" i="1" s="1"/>
  <c r="K360" i="1"/>
  <c r="L360" i="1" s="1"/>
  <c r="K464" i="1"/>
  <c r="L464" i="1" s="1"/>
  <c r="K505" i="1"/>
  <c r="L505" i="1" s="1"/>
  <c r="K549" i="1"/>
  <c r="L549" i="1" s="1"/>
  <c r="K571" i="1"/>
  <c r="L571" i="1" s="1"/>
  <c r="K594" i="1"/>
  <c r="L594" i="1" s="1"/>
  <c r="K617" i="1"/>
  <c r="L617" i="1" s="1"/>
  <c r="K639" i="1"/>
  <c r="L639" i="1" s="1"/>
  <c r="K665" i="1"/>
  <c r="L665" i="1" s="1"/>
  <c r="K699" i="1"/>
  <c r="L699" i="1" s="1"/>
  <c r="K722" i="1"/>
  <c r="L722" i="1" s="1"/>
  <c r="K744" i="1"/>
  <c r="L744" i="1" s="1"/>
  <c r="K767" i="1"/>
  <c r="L767" i="1" s="1"/>
  <c r="K796" i="1"/>
  <c r="L796" i="1" s="1"/>
  <c r="K822" i="1"/>
  <c r="L822" i="1" s="1"/>
  <c r="K842" i="1"/>
  <c r="L842" i="1" s="1"/>
  <c r="K873" i="1"/>
  <c r="L873" i="1" s="1"/>
  <c r="K924" i="1"/>
  <c r="L924" i="1" s="1"/>
  <c r="K963" i="1"/>
  <c r="L963" i="1" s="1"/>
  <c r="K984" i="1"/>
  <c r="L984" i="1" s="1"/>
  <c r="K1029" i="1"/>
  <c r="L1029" i="1" s="1"/>
  <c r="K1051" i="1"/>
  <c r="L1051" i="1" s="1"/>
  <c r="K1121" i="1"/>
  <c r="L1121" i="1" s="1"/>
  <c r="K1150" i="1"/>
  <c r="L1150" i="1" s="1"/>
  <c r="K1181" i="1"/>
  <c r="L1181" i="1" s="1"/>
  <c r="K1208" i="1"/>
  <c r="L1208" i="1" s="1"/>
  <c r="K91" i="1"/>
  <c r="L91" i="1" s="1"/>
  <c r="K127" i="1"/>
  <c r="L127" i="1" s="1"/>
  <c r="K147" i="1"/>
  <c r="L147" i="1" s="1"/>
  <c r="K171" i="1"/>
  <c r="L171" i="1" s="1"/>
  <c r="K194" i="1"/>
  <c r="L194" i="1" s="1"/>
  <c r="K223" i="1"/>
  <c r="L223" i="1" s="1"/>
  <c r="K247" i="1"/>
  <c r="L247" i="1" s="1"/>
  <c r="K268" i="1"/>
  <c r="L268" i="1" s="1"/>
  <c r="K290" i="1"/>
  <c r="L290" i="1" s="1"/>
  <c r="K326" i="1"/>
  <c r="L326" i="1" s="1"/>
  <c r="K347" i="1"/>
  <c r="L347" i="1" s="1"/>
  <c r="K367" i="1"/>
  <c r="L367" i="1" s="1"/>
  <c r="K475" i="1"/>
  <c r="L475" i="1" s="1"/>
  <c r="K517" i="1"/>
  <c r="L517" i="1" s="1"/>
  <c r="K556" i="1"/>
  <c r="L556" i="1" s="1"/>
  <c r="K579" i="1"/>
  <c r="L579" i="1" s="1"/>
  <c r="K602" i="1"/>
  <c r="L602" i="1" s="1"/>
  <c r="K626" i="1"/>
  <c r="L626" i="1" s="1"/>
  <c r="K646" i="1"/>
  <c r="L646" i="1" s="1"/>
  <c r="K683" i="1"/>
  <c r="L683" i="1" s="1"/>
  <c r="K707" i="1"/>
  <c r="L707" i="1" s="1"/>
  <c r="K729" i="1"/>
  <c r="L729" i="1" s="1"/>
  <c r="K751" i="1"/>
  <c r="L751" i="1" s="1"/>
  <c r="K774" i="1"/>
  <c r="L774" i="1" s="1"/>
  <c r="K806" i="1"/>
  <c r="L806" i="1" s="1"/>
  <c r="K829" i="1"/>
  <c r="L829" i="1" s="1"/>
  <c r="K849" i="1"/>
  <c r="L849" i="1" s="1"/>
  <c r="K889" i="1"/>
  <c r="L889" i="1" s="1"/>
  <c r="K944" i="1"/>
  <c r="L944" i="1" s="1"/>
  <c r="K970" i="1"/>
  <c r="L970" i="1" s="1"/>
  <c r="K1006" i="1"/>
  <c r="L1006" i="1" s="1"/>
  <c r="K1036" i="1"/>
  <c r="L1036" i="1" s="1"/>
  <c r="K1068" i="1"/>
  <c r="L1068" i="1" s="1"/>
  <c r="K1132" i="1"/>
  <c r="L1132" i="1" s="1"/>
  <c r="K1162" i="1"/>
  <c r="L1162" i="1" s="1"/>
  <c r="K1195" i="1"/>
  <c r="L1195" i="1" s="1"/>
  <c r="K92" i="1"/>
  <c r="L92" i="1" s="1"/>
  <c r="K128" i="1"/>
  <c r="L128" i="1" s="1"/>
  <c r="K148" i="1"/>
  <c r="L148" i="1" s="1"/>
  <c r="K172" i="1"/>
  <c r="L172" i="1" s="1"/>
  <c r="K195" i="1"/>
  <c r="L195" i="1" s="1"/>
  <c r="K224" i="1"/>
  <c r="L224" i="1" s="1"/>
  <c r="K248" i="1"/>
  <c r="L248" i="1" s="1"/>
  <c r="K269" i="1"/>
  <c r="L269" i="1" s="1"/>
  <c r="K291" i="1"/>
  <c r="L291" i="1" s="1"/>
  <c r="K328" i="1"/>
  <c r="L328" i="1" s="1"/>
  <c r="K348" i="1"/>
  <c r="L348" i="1" s="1"/>
  <c r="K368" i="1"/>
  <c r="L368" i="1" s="1"/>
  <c r="K478" i="1"/>
  <c r="L478" i="1" s="1"/>
  <c r="K521" i="1"/>
  <c r="L521" i="1" s="1"/>
  <c r="K557" i="1"/>
  <c r="L557" i="1" s="1"/>
  <c r="K580" i="1"/>
  <c r="L580" i="1" s="1"/>
  <c r="K603" i="1"/>
  <c r="L603" i="1" s="1"/>
  <c r="K627" i="1"/>
  <c r="L627" i="1" s="1"/>
  <c r="K647" i="1"/>
  <c r="L647" i="1" s="1"/>
  <c r="K684" i="1"/>
  <c r="L684" i="1" s="1"/>
  <c r="K708" i="1"/>
  <c r="L708" i="1" s="1"/>
  <c r="K730" i="1"/>
  <c r="L730" i="1" s="1"/>
  <c r="K752" i="1"/>
  <c r="L752" i="1" s="1"/>
  <c r="K775" i="1"/>
  <c r="L775" i="1" s="1"/>
  <c r="K807" i="1"/>
  <c r="L807" i="1" s="1"/>
  <c r="K830" i="1"/>
  <c r="L830" i="1" s="1"/>
  <c r="K850" i="1"/>
  <c r="L850" i="1" s="1"/>
  <c r="K893" i="1"/>
  <c r="L893" i="1" s="1"/>
  <c r="K945" i="1"/>
  <c r="L945" i="1" s="1"/>
  <c r="K971" i="1"/>
  <c r="L971" i="1" s="1"/>
  <c r="K1007" i="1"/>
  <c r="L1007" i="1" s="1"/>
  <c r="K1037" i="1"/>
  <c r="L1037" i="1" s="1"/>
  <c r="K1069" i="1"/>
  <c r="L1069" i="1" s="1"/>
  <c r="K1136" i="1"/>
  <c r="L1136" i="1" s="1"/>
  <c r="K1163" i="1"/>
  <c r="L1163" i="1" s="1"/>
  <c r="K1196" i="1"/>
  <c r="L1196" i="1" s="1"/>
  <c r="K1216" i="1"/>
  <c r="L1216" i="1" s="1"/>
  <c r="K1253" i="1"/>
  <c r="L1253" i="1" s="1"/>
  <c r="K1289" i="1"/>
  <c r="L1289" i="1" s="1"/>
  <c r="K1313" i="1"/>
  <c r="L1313" i="1" s="1"/>
  <c r="K1340" i="1"/>
  <c r="L1340" i="1" s="1"/>
  <c r="K1366" i="1"/>
  <c r="L1366" i="1" s="1"/>
  <c r="K90" i="1"/>
  <c r="L90" i="1" s="1"/>
  <c r="K141" i="1"/>
  <c r="L141" i="1" s="1"/>
  <c r="K37" i="1"/>
  <c r="L37" i="1" s="1"/>
  <c r="K54" i="1"/>
  <c r="L54" i="1" s="1"/>
  <c r="K99" i="1"/>
  <c r="L99" i="1" s="1"/>
  <c r="K51" i="1"/>
  <c r="L51" i="1" s="1"/>
  <c r="K87" i="1"/>
  <c r="L87" i="1" s="1"/>
  <c r="K95" i="1"/>
  <c r="L95" i="1" s="1"/>
  <c r="K129" i="1"/>
  <c r="L129" i="1" s="1"/>
  <c r="K137" i="1"/>
  <c r="L137" i="1" s="1"/>
  <c r="K156" i="1"/>
  <c r="L156" i="1" s="1"/>
  <c r="K343" i="1"/>
  <c r="L343" i="1" s="1"/>
  <c r="K351" i="1"/>
  <c r="L351" i="1" s="1"/>
  <c r="K369" i="1"/>
  <c r="L369" i="1" s="1"/>
  <c r="K458" i="1"/>
  <c r="L458" i="1" s="1"/>
  <c r="K497" i="1"/>
  <c r="L497" i="1" s="1"/>
  <c r="K702" i="1"/>
  <c r="L702" i="1" s="1"/>
  <c r="K711" i="1"/>
  <c r="L711" i="1" s="1"/>
  <c r="K731" i="1"/>
  <c r="L731" i="1" s="1"/>
  <c r="K740" i="1"/>
  <c r="L740" i="1" s="1"/>
  <c r="K760" i="1"/>
  <c r="L760" i="1" s="1"/>
  <c r="K1002" i="1"/>
  <c r="L1002" i="1" s="1"/>
  <c r="K1010" i="1"/>
  <c r="L1010" i="1" s="1"/>
  <c r="K1038" i="1"/>
  <c r="L1038" i="1" s="1"/>
  <c r="K1046" i="1"/>
  <c r="L1046" i="1" s="1"/>
  <c r="K1076" i="1"/>
  <c r="L1076" i="1" s="1"/>
  <c r="K1221" i="1"/>
  <c r="L1221" i="1" s="1"/>
  <c r="K1294" i="1"/>
  <c r="L1294" i="1" s="1"/>
  <c r="K1345" i="1"/>
  <c r="L1345" i="1" s="1"/>
  <c r="K1398" i="1"/>
  <c r="L1398" i="1" s="1"/>
  <c r="K1426" i="1"/>
  <c r="L1426" i="1" s="1"/>
  <c r="K1448" i="1"/>
  <c r="L1448" i="1" s="1"/>
  <c r="K1470" i="1"/>
  <c r="L1470" i="1" s="1"/>
  <c r="K110" i="1"/>
  <c r="L110" i="1" s="1"/>
  <c r="K52" i="1"/>
  <c r="L52" i="1" s="1"/>
  <c r="K190" i="1"/>
  <c r="L190" i="1" s="1"/>
  <c r="K199" i="1"/>
  <c r="L199" i="1" s="1"/>
  <c r="K225" i="1"/>
  <c r="L225" i="1" s="1"/>
  <c r="K237" i="1"/>
  <c r="L237" i="1" s="1"/>
  <c r="K256" i="1"/>
  <c r="L256" i="1" s="1"/>
  <c r="K552" i="1"/>
  <c r="L552" i="1" s="1"/>
  <c r="K560" i="1"/>
  <c r="L560" i="1" s="1"/>
  <c r="K581" i="1"/>
  <c r="L581" i="1" s="1"/>
  <c r="K591" i="1"/>
  <c r="L591" i="1" s="1"/>
  <c r="K611" i="1"/>
  <c r="L611" i="1" s="1"/>
  <c r="K801" i="1"/>
  <c r="L801" i="1" s="1"/>
  <c r="K811" i="1"/>
  <c r="L811" i="1" s="1"/>
  <c r="K831" i="1"/>
  <c r="L831" i="1" s="1"/>
  <c r="K839" i="1"/>
  <c r="L839" i="1" s="1"/>
  <c r="K857" i="1"/>
  <c r="L857" i="1" s="1"/>
  <c r="K1155" i="1"/>
  <c r="L1155" i="1" s="1"/>
  <c r="K1166" i="1"/>
  <c r="L1166" i="1" s="1"/>
  <c r="K1197" i="1"/>
  <c r="L1197" i="1" s="1"/>
  <c r="K1205" i="1"/>
  <c r="L1205" i="1" s="1"/>
  <c r="K1258" i="1"/>
  <c r="L1258" i="1" s="1"/>
  <c r="K1315" i="1"/>
  <c r="L1315" i="1" s="1"/>
  <c r="K1369" i="1"/>
  <c r="L1369" i="1" s="1"/>
  <c r="K1410" i="1"/>
  <c r="L1410" i="1" s="1"/>
  <c r="K1435" i="1"/>
  <c r="L1435" i="1" s="1"/>
  <c r="K1457" i="1"/>
  <c r="L1457" i="1" s="1"/>
  <c r="K53" i="1"/>
  <c r="L53" i="1" s="1"/>
  <c r="K98" i="1"/>
  <c r="L98" i="1" s="1"/>
  <c r="K170" i="1"/>
  <c r="L170" i="1" s="1"/>
  <c r="K211" i="1"/>
  <c r="L211" i="1" s="1"/>
  <c r="K265" i="1"/>
  <c r="L265" i="1" s="1"/>
  <c r="K274" i="1"/>
  <c r="L274" i="1" s="1"/>
  <c r="K283" i="1"/>
  <c r="L283" i="1" s="1"/>
  <c r="K296" i="1"/>
  <c r="L296" i="1" s="1"/>
  <c r="K336" i="1"/>
  <c r="L336" i="1" s="1"/>
  <c r="K354" i="1"/>
  <c r="L354" i="1" s="1"/>
  <c r="K515" i="1"/>
  <c r="L515" i="1" s="1"/>
  <c r="K572" i="1"/>
  <c r="L572" i="1" s="1"/>
  <c r="K622" i="1"/>
  <c r="L622" i="1" s="1"/>
  <c r="K632" i="1"/>
  <c r="L632" i="1" s="1"/>
  <c r="K641" i="1"/>
  <c r="L641" i="1" s="1"/>
  <c r="K649" i="1"/>
  <c r="L649" i="1" s="1"/>
  <c r="K695" i="1"/>
  <c r="L695" i="1" s="1"/>
  <c r="K714" i="1"/>
  <c r="L714" i="1" s="1"/>
  <c r="K773" i="1"/>
  <c r="L773" i="1" s="1"/>
  <c r="K823" i="1"/>
  <c r="L823" i="1" s="1"/>
  <c r="K879" i="1"/>
  <c r="L879" i="1" s="1"/>
  <c r="K905" i="1"/>
  <c r="L905" i="1" s="1"/>
  <c r="K927" i="1"/>
  <c r="L927" i="1" s="1"/>
  <c r="K947" i="1"/>
  <c r="L947" i="1" s="1"/>
  <c r="K980" i="1"/>
  <c r="L980" i="1" s="1"/>
  <c r="K1015" i="1"/>
  <c r="L1015" i="1" s="1"/>
  <c r="K1129" i="1"/>
  <c r="L1129" i="1" s="1"/>
  <c r="K1185" i="1"/>
  <c r="L1185" i="1" s="1"/>
  <c r="K1382" i="1"/>
  <c r="L1382" i="1" s="1"/>
  <c r="K1391" i="1"/>
  <c r="L1391" i="1" s="1"/>
  <c r="K1419" i="1"/>
  <c r="L1419" i="1" s="1"/>
  <c r="K1443" i="1"/>
  <c r="L1443" i="1" s="1"/>
  <c r="K1465" i="1"/>
  <c r="L1465" i="1" s="1"/>
  <c r="K111" i="1"/>
  <c r="L111" i="1" s="1"/>
  <c r="K133" i="1"/>
  <c r="L133" i="1" s="1"/>
  <c r="K189" i="1"/>
  <c r="L189" i="1" s="1"/>
  <c r="K270" i="1"/>
  <c r="L270" i="1" s="1"/>
  <c r="K468" i="1"/>
  <c r="L468" i="1" s="1"/>
  <c r="K495" i="1"/>
  <c r="L495" i="1" s="1"/>
  <c r="K551" i="1"/>
  <c r="L551" i="1" s="1"/>
  <c r="K628" i="1"/>
  <c r="L628" i="1" s="1"/>
  <c r="K748" i="1"/>
  <c r="L748" i="1" s="1"/>
  <c r="K759" i="1"/>
  <c r="L759" i="1" s="1"/>
  <c r="K798" i="1"/>
  <c r="L798" i="1" s="1"/>
  <c r="K895" i="1"/>
  <c r="L895" i="1" s="1"/>
  <c r="K1065" i="1"/>
  <c r="L1065" i="1" s="1"/>
  <c r="K1075" i="1"/>
  <c r="L1075" i="1" s="1"/>
  <c r="K1153" i="1"/>
  <c r="L1153" i="1" s="1"/>
  <c r="K1374" i="1"/>
  <c r="L1374" i="1" s="1"/>
  <c r="K1397" i="1"/>
  <c r="L1397" i="1" s="1"/>
  <c r="K1417" i="1"/>
  <c r="L1417" i="1" s="1"/>
  <c r="K1436" i="1"/>
  <c r="L1436" i="1" s="1"/>
  <c r="K1461" i="1"/>
  <c r="L1461" i="1" s="1"/>
  <c r="K1507" i="1"/>
  <c r="L1507" i="1" s="1"/>
  <c r="K135" i="1"/>
  <c r="L135" i="1" s="1"/>
  <c r="K157" i="1"/>
  <c r="L157" i="1" s="1"/>
  <c r="K182" i="1"/>
  <c r="L182" i="1" s="1"/>
  <c r="K203" i="1"/>
  <c r="L203" i="1" s="1"/>
  <c r="K219" i="1"/>
  <c r="L219" i="1" s="1"/>
  <c r="K229" i="1"/>
  <c r="L229" i="1" s="1"/>
  <c r="K263" i="1"/>
  <c r="L263" i="1" s="1"/>
  <c r="K272" i="1"/>
  <c r="L272" i="1" s="1"/>
  <c r="K499" i="1"/>
  <c r="L499" i="1" s="1"/>
  <c r="K536" i="1"/>
  <c r="L536" i="1" s="1"/>
  <c r="K563" i="1"/>
  <c r="L563" i="1" s="1"/>
  <c r="K574" i="1"/>
  <c r="L574" i="1" s="1"/>
  <c r="K585" i="1"/>
  <c r="L585" i="1" s="1"/>
  <c r="K619" i="1"/>
  <c r="L619" i="1" s="1"/>
  <c r="K630" i="1"/>
  <c r="L630" i="1" s="1"/>
  <c r="K761" i="1"/>
  <c r="L761" i="1" s="1"/>
  <c r="K791" i="1"/>
  <c r="L791" i="1" s="1"/>
  <c r="K816" i="1"/>
  <c r="L816" i="1" s="1"/>
  <c r="K825" i="1"/>
  <c r="L825" i="1" s="1"/>
  <c r="K835" i="1"/>
  <c r="L835" i="1" s="1"/>
  <c r="K875" i="1"/>
  <c r="L875" i="1" s="1"/>
  <c r="K898" i="1"/>
  <c r="L898" i="1" s="1"/>
  <c r="K1077" i="1"/>
  <c r="L1077" i="1" s="1"/>
  <c r="K1144" i="1"/>
  <c r="L1144" i="1" s="1"/>
  <c r="K1169" i="1"/>
  <c r="L1169" i="1" s="1"/>
  <c r="K1189" i="1"/>
  <c r="L1189" i="1" s="1"/>
  <c r="K1201" i="1"/>
  <c r="L1201" i="1" s="1"/>
  <c r="K1219" i="1"/>
  <c r="L1219" i="1" s="1"/>
  <c r="K1318" i="1"/>
  <c r="L1318" i="1" s="1"/>
  <c r="K1333" i="1"/>
  <c r="L1333" i="1" s="1"/>
  <c r="K1364" i="1"/>
  <c r="L1364" i="1" s="1"/>
  <c r="K1399" i="1"/>
  <c r="L1399" i="1" s="1"/>
  <c r="K1421" i="1"/>
  <c r="L1421" i="1" s="1"/>
  <c r="K1446" i="1"/>
  <c r="L1446" i="1" s="1"/>
  <c r="K1496" i="1"/>
  <c r="L1496" i="1" s="1"/>
  <c r="K101" i="1"/>
  <c r="L101" i="1" s="1"/>
  <c r="K173" i="1"/>
  <c r="L173" i="1" s="1"/>
  <c r="K222" i="1"/>
  <c r="L222" i="1" s="1"/>
  <c r="K246" i="1"/>
  <c r="L246" i="1" s="1"/>
  <c r="K276" i="1"/>
  <c r="L276" i="1" s="1"/>
  <c r="K465" i="1"/>
  <c r="L465" i="1" s="1"/>
  <c r="K485" i="1"/>
  <c r="L485" i="1" s="1"/>
  <c r="K522" i="1"/>
  <c r="L522" i="1" s="1"/>
  <c r="K577" i="1"/>
  <c r="L577" i="1" s="1"/>
  <c r="K600" i="1"/>
  <c r="L600" i="1" s="1"/>
  <c r="K634" i="1"/>
  <c r="L634" i="1" s="1"/>
  <c r="K745" i="1"/>
  <c r="L745" i="1" s="1"/>
  <c r="K754" i="1"/>
  <c r="L754" i="1" s="1"/>
  <c r="K776" i="1"/>
  <c r="L776" i="1" s="1"/>
  <c r="K828" i="1"/>
  <c r="L828" i="1" s="1"/>
  <c r="K848" i="1"/>
  <c r="L848" i="1" s="1"/>
  <c r="K908" i="1"/>
  <c r="L908" i="1" s="1"/>
  <c r="K1061" i="1"/>
  <c r="L1061" i="1" s="1"/>
  <c r="K1071" i="1"/>
  <c r="L1071" i="1" s="1"/>
  <c r="K1137" i="1"/>
  <c r="L1137" i="1" s="1"/>
  <c r="K1193" i="1"/>
  <c r="L1193" i="1" s="1"/>
  <c r="K1214" i="1"/>
  <c r="L1214" i="1" s="1"/>
  <c r="K1224" i="1"/>
  <c r="L1224" i="1" s="1"/>
  <c r="K1384" i="1"/>
  <c r="L1384" i="1" s="1"/>
  <c r="K1414" i="1"/>
  <c r="L1414" i="1" s="1"/>
  <c r="K1441" i="1"/>
  <c r="L1441" i="1" s="1"/>
  <c r="K1473" i="1"/>
  <c r="L1473" i="1" s="1"/>
  <c r="K1513" i="1"/>
  <c r="L1513" i="1" s="1"/>
  <c r="K165" i="1"/>
  <c r="L165" i="1" s="1"/>
  <c r="K206" i="1"/>
  <c r="L206" i="1" s="1"/>
  <c r="K151" i="1"/>
  <c r="L151" i="1" s="1"/>
  <c r="K234" i="1"/>
  <c r="L234" i="1" s="1"/>
  <c r="K257" i="1"/>
  <c r="L257" i="1" s="1"/>
  <c r="K267" i="1"/>
  <c r="L267" i="1" s="1"/>
  <c r="K333" i="1"/>
  <c r="L333" i="1" s="1"/>
  <c r="K362" i="1"/>
  <c r="L362" i="1" s="1"/>
  <c r="K371" i="1"/>
  <c r="L371" i="1" s="1"/>
  <c r="K590" i="1"/>
  <c r="L590" i="1" s="1"/>
  <c r="K612" i="1"/>
  <c r="L612" i="1" s="1"/>
  <c r="K624" i="1"/>
  <c r="L624" i="1" s="1"/>
  <c r="K692" i="1"/>
  <c r="L692" i="1" s="1"/>
  <c r="K724" i="1"/>
  <c r="L724" i="1" s="1"/>
  <c r="K733" i="1"/>
  <c r="L733" i="1" s="1"/>
  <c r="K838" i="1"/>
  <c r="L838" i="1" s="1"/>
  <c r="K858" i="1"/>
  <c r="L858" i="1" s="1"/>
  <c r="K881" i="1"/>
  <c r="L881" i="1" s="1"/>
  <c r="K977" i="1"/>
  <c r="L977" i="1" s="1"/>
  <c r="K1031" i="1"/>
  <c r="L1031" i="1" s="1"/>
  <c r="K1040" i="1"/>
  <c r="L1040" i="1" s="1"/>
  <c r="K1204" i="1"/>
  <c r="L1204" i="1" s="1"/>
  <c r="K1262" i="1"/>
  <c r="L1262" i="1" s="1"/>
  <c r="K1282" i="1"/>
  <c r="L1282" i="1" s="1"/>
  <c r="K1312" i="1"/>
  <c r="L1312" i="1" s="1"/>
  <c r="K1336" i="1"/>
  <c r="L1336" i="1" s="1"/>
  <c r="K1356" i="1"/>
  <c r="L1356" i="1" s="1"/>
  <c r="K1404" i="1"/>
  <c r="L1404" i="1" s="1"/>
  <c r="K1432" i="1"/>
  <c r="L1432" i="1" s="1"/>
  <c r="K1449" i="1"/>
  <c r="L1449" i="1" s="1"/>
  <c r="K1466" i="1"/>
  <c r="L1466" i="1" s="1"/>
  <c r="K1481" i="1"/>
  <c r="L1481" i="1" s="1"/>
  <c r="K1488" i="1"/>
  <c r="L1488" i="1" s="1"/>
  <c r="K1523" i="1"/>
  <c r="L1523" i="1" s="1"/>
  <c r="K142" i="1"/>
  <c r="L142" i="1" s="1"/>
  <c r="K152" i="1"/>
  <c r="L152" i="1" s="1"/>
  <c r="K166" i="1"/>
  <c r="L166" i="1" s="1"/>
  <c r="K258" i="1"/>
  <c r="L258" i="1" s="1"/>
  <c r="K344" i="1"/>
  <c r="L344" i="1" s="1"/>
  <c r="K375" i="1"/>
  <c r="L375" i="1" s="1"/>
  <c r="K509" i="1"/>
  <c r="L509" i="1" s="1"/>
  <c r="K613" i="1"/>
  <c r="L613" i="1" s="1"/>
  <c r="K703" i="1"/>
  <c r="L703" i="1" s="1"/>
  <c r="K735" i="1"/>
  <c r="L735" i="1" s="1"/>
  <c r="K769" i="1"/>
  <c r="L769" i="1" s="1"/>
  <c r="K859" i="1"/>
  <c r="L859" i="1" s="1"/>
  <c r="K1003" i="1"/>
  <c r="L1003" i="1" s="1"/>
  <c r="K1042" i="1"/>
  <c r="L1042" i="1" s="1"/>
  <c r="K1123" i="1"/>
  <c r="L1123" i="1" s="1"/>
  <c r="K1266" i="1"/>
  <c r="L1266" i="1" s="1"/>
  <c r="K1303" i="1"/>
  <c r="L1303" i="1" s="1"/>
  <c r="K1322" i="1"/>
  <c r="L1322" i="1" s="1"/>
  <c r="K1338" i="1"/>
  <c r="L1338" i="1" s="1"/>
  <c r="K1347" i="1"/>
  <c r="L1347" i="1" s="1"/>
  <c r="K1405" i="1"/>
  <c r="L1405" i="1" s="1"/>
  <c r="K1433" i="1"/>
  <c r="L1433" i="1" s="1"/>
  <c r="K1467" i="1"/>
  <c r="L1467" i="1" s="1"/>
  <c r="K1482" i="1"/>
  <c r="L1482" i="1" s="1"/>
  <c r="K1489" i="1"/>
  <c r="L1489" i="1" s="1"/>
  <c r="K94" i="1"/>
  <c r="L94" i="1" s="1"/>
  <c r="K178" i="1"/>
  <c r="L178" i="1" s="1"/>
  <c r="K188" i="1"/>
  <c r="L188" i="1" s="1"/>
  <c r="K198" i="1"/>
  <c r="L198" i="1" s="1"/>
  <c r="K250" i="1"/>
  <c r="L250" i="1" s="1"/>
  <c r="K278" i="1"/>
  <c r="L278" i="1" s="1"/>
  <c r="K325" i="1"/>
  <c r="L325" i="1" s="1"/>
  <c r="K355" i="1"/>
  <c r="L355" i="1" s="1"/>
  <c r="K364" i="1"/>
  <c r="L364" i="1" s="1"/>
  <c r="K378" i="1"/>
  <c r="L378" i="1" s="1"/>
  <c r="K494" i="1"/>
  <c r="L494" i="1" s="1"/>
  <c r="K528" i="1"/>
  <c r="L528" i="1" s="1"/>
  <c r="K550" i="1"/>
  <c r="L550" i="1" s="1"/>
  <c r="K559" i="1"/>
  <c r="L559" i="1" s="1"/>
  <c r="K604" i="1"/>
  <c r="L604" i="1" s="1"/>
  <c r="K636" i="1"/>
  <c r="L636" i="1" s="1"/>
  <c r="K682" i="1"/>
  <c r="L682" i="1" s="1"/>
  <c r="K715" i="1"/>
  <c r="L715" i="1" s="1"/>
  <c r="K726" i="1"/>
  <c r="L726" i="1" s="1"/>
  <c r="K736" i="1"/>
  <c r="L736" i="1" s="1"/>
  <c r="K757" i="1"/>
  <c r="L757" i="1" s="1"/>
  <c r="K787" i="1"/>
  <c r="L787" i="1" s="1"/>
  <c r="K797" i="1"/>
  <c r="L797" i="1" s="1"/>
  <c r="K810" i="1"/>
  <c r="L810" i="1" s="1"/>
  <c r="K851" i="1"/>
  <c r="L851" i="1" s="1"/>
  <c r="K910" i="1"/>
  <c r="L910" i="1" s="1"/>
  <c r="K969" i="1"/>
  <c r="L969" i="1" s="1"/>
  <c r="K1016" i="1"/>
  <c r="L1016" i="1" s="1"/>
  <c r="K1033" i="1"/>
  <c r="L1033" i="1" s="1"/>
  <c r="K1043" i="1"/>
  <c r="L1043" i="1" s="1"/>
  <c r="K1074" i="1"/>
  <c r="L1074" i="1" s="1"/>
  <c r="K1139" i="1"/>
  <c r="L1139" i="1" s="1"/>
  <c r="K1151" i="1"/>
  <c r="L1151" i="1" s="1"/>
  <c r="K1165" i="1"/>
  <c r="L1165" i="1" s="1"/>
  <c r="K1227" i="1"/>
  <c r="L1227" i="1" s="1"/>
  <c r="K1236" i="1"/>
  <c r="L1236" i="1" s="1"/>
  <c r="K1284" i="1"/>
  <c r="L1284" i="1" s="1"/>
  <c r="K1314" i="1"/>
  <c r="L1314" i="1" s="1"/>
  <c r="K1339" i="1"/>
  <c r="L1339" i="1" s="1"/>
  <c r="K1359" i="1"/>
  <c r="L1359" i="1" s="1"/>
  <c r="K1386" i="1"/>
  <c r="L1386" i="1" s="1"/>
  <c r="K1416" i="1"/>
  <c r="L1416" i="1" s="1"/>
  <c r="K1451" i="1"/>
  <c r="L1451" i="1" s="1"/>
  <c r="K1475" i="1"/>
  <c r="L1475" i="1" s="1"/>
  <c r="K1515" i="1"/>
  <c r="L1515" i="1" s="1"/>
  <c r="K143" i="1"/>
  <c r="L143" i="1" s="1"/>
  <c r="K154" i="1"/>
  <c r="L154" i="1" s="1"/>
  <c r="K167" i="1"/>
  <c r="L167" i="1" s="1"/>
  <c r="K113" i="1"/>
  <c r="L113" i="1" s="1"/>
  <c r="K181" i="1"/>
  <c r="L181" i="1" s="1"/>
  <c r="K193" i="1"/>
  <c r="L193" i="1" s="1"/>
  <c r="K313" i="1"/>
  <c r="L313" i="1" s="1"/>
  <c r="K481" i="1"/>
  <c r="L481" i="1" s="1"/>
  <c r="K507" i="1"/>
  <c r="L507" i="1" s="1"/>
  <c r="K553" i="1"/>
  <c r="L553" i="1" s="1"/>
  <c r="K658" i="1"/>
  <c r="L658" i="1" s="1"/>
  <c r="K710" i="1"/>
  <c r="L710" i="1" s="1"/>
  <c r="K1223" i="1"/>
  <c r="L1223" i="1" s="1"/>
  <c r="K1270" i="1"/>
  <c r="L1270" i="1" s="1"/>
  <c r="K1287" i="1"/>
  <c r="L1287" i="1" s="1"/>
  <c r="K1297" i="1"/>
  <c r="L1297" i="1" s="1"/>
  <c r="K1349" i="1"/>
  <c r="L1349" i="1" s="1"/>
  <c r="K1377" i="1"/>
  <c r="L1377" i="1" s="1"/>
  <c r="K1430" i="1"/>
  <c r="L1430" i="1" s="1"/>
  <c r="K1460" i="1"/>
  <c r="L1460" i="1" s="1"/>
  <c r="K1469" i="1"/>
  <c r="L1469" i="1" s="1"/>
  <c r="K1506" i="1"/>
  <c r="L1506" i="1" s="1"/>
  <c r="K136" i="1"/>
  <c r="L136" i="1" s="1"/>
  <c r="K150" i="1"/>
  <c r="L150" i="1" s="1"/>
  <c r="K227" i="1"/>
  <c r="L227" i="1" s="1"/>
  <c r="K243" i="1"/>
  <c r="L243" i="1" s="1"/>
  <c r="K255" i="1"/>
  <c r="L255" i="1" s="1"/>
  <c r="K331" i="1"/>
  <c r="L331" i="1" s="1"/>
  <c r="K366" i="1"/>
  <c r="L366" i="1" s="1"/>
  <c r="K532" i="1"/>
  <c r="L532" i="1" s="1"/>
  <c r="K621" i="1"/>
  <c r="L621" i="1" s="1"/>
  <c r="K750" i="1"/>
  <c r="L750" i="1" s="1"/>
  <c r="K815" i="1"/>
  <c r="L815" i="1" s="1"/>
  <c r="K97" i="1"/>
  <c r="L97" i="1" s="1"/>
  <c r="K183" i="1"/>
  <c r="L183" i="1" s="1"/>
  <c r="K244" i="1"/>
  <c r="L244" i="1" s="1"/>
  <c r="K356" i="1"/>
  <c r="L356" i="1" s="1"/>
  <c r="K488" i="1"/>
  <c r="L488" i="1" s="1"/>
  <c r="K511" i="1"/>
  <c r="L511" i="1" s="1"/>
  <c r="K568" i="1"/>
  <c r="L568" i="1" s="1"/>
  <c r="K582" i="1"/>
  <c r="L582" i="1" s="1"/>
  <c r="K596" i="1"/>
  <c r="L596" i="1" s="1"/>
  <c r="K688" i="1"/>
  <c r="L688" i="1" s="1"/>
  <c r="K874" i="1"/>
  <c r="L874" i="1" s="1"/>
  <c r="K907" i="1"/>
  <c r="L907" i="1" s="1"/>
  <c r="K957" i="1"/>
  <c r="L957" i="1" s="1"/>
  <c r="K1240" i="1"/>
  <c r="L1240" i="1" s="1"/>
  <c r="K1277" i="1"/>
  <c r="L1277" i="1" s="1"/>
  <c r="K1341" i="1"/>
  <c r="L1341" i="1" s="1"/>
  <c r="K1368" i="1"/>
  <c r="L1368" i="1" s="1"/>
  <c r="K1394" i="1"/>
  <c r="L1394" i="1" s="1"/>
  <c r="K1462" i="1"/>
  <c r="L1462" i="1" s="1"/>
  <c r="K1471" i="1"/>
  <c r="L1471" i="1" s="1"/>
  <c r="K1508" i="1"/>
  <c r="L1508" i="1" s="1"/>
  <c r="K155" i="1"/>
  <c r="L155" i="1" s="1"/>
  <c r="K184" i="1"/>
  <c r="L184" i="1" s="1"/>
  <c r="K271" i="1"/>
  <c r="L271" i="1" s="1"/>
  <c r="K284" i="1"/>
  <c r="L284" i="1" s="1"/>
  <c r="K300" i="1"/>
  <c r="L300" i="1" s="1"/>
  <c r="K323" i="1"/>
  <c r="L323" i="1" s="1"/>
  <c r="K335" i="1"/>
  <c r="L335" i="1" s="1"/>
  <c r="K357" i="1"/>
  <c r="L357" i="1" s="1"/>
  <c r="K466" i="1"/>
  <c r="L466" i="1" s="1"/>
  <c r="K537" i="1"/>
  <c r="L537" i="1" s="1"/>
  <c r="K597" i="1"/>
  <c r="L597" i="1" s="1"/>
  <c r="K609" i="1"/>
  <c r="L609" i="1" s="1"/>
  <c r="K689" i="1"/>
  <c r="L689" i="1" s="1"/>
  <c r="K728" i="1"/>
  <c r="L728" i="1" s="1"/>
  <c r="K789" i="1"/>
  <c r="L789" i="1" s="1"/>
  <c r="K878" i="1"/>
  <c r="L878" i="1" s="1"/>
  <c r="K1067" i="1"/>
  <c r="L1067" i="1" s="1"/>
  <c r="K1168" i="1"/>
  <c r="L1168" i="1" s="1"/>
  <c r="K1290" i="1"/>
  <c r="L1290" i="1" s="1"/>
  <c r="K1332" i="1"/>
  <c r="L1332" i="1" s="1"/>
  <c r="K1342" i="1"/>
  <c r="L1342" i="1" s="1"/>
  <c r="K1411" i="1"/>
  <c r="L1411" i="1" s="1"/>
  <c r="K1463" i="1"/>
  <c r="L1463" i="1" s="1"/>
  <c r="K1493" i="1"/>
  <c r="L1493" i="1" s="1"/>
  <c r="K1509" i="1"/>
  <c r="L1509" i="1" s="1"/>
  <c r="K85" i="1"/>
  <c r="L85" i="1" s="1"/>
  <c r="K233" i="1"/>
  <c r="L233" i="1" s="1"/>
  <c r="K650" i="1"/>
  <c r="L650" i="1" s="1"/>
  <c r="K672" i="1"/>
  <c r="L672" i="1" s="1"/>
  <c r="K818" i="1"/>
  <c r="L818" i="1" s="1"/>
  <c r="K86" i="1"/>
  <c r="L86" i="1" s="1"/>
  <c r="K196" i="1"/>
  <c r="L196" i="1" s="1"/>
  <c r="K251" i="1"/>
  <c r="L251" i="1" s="1"/>
  <c r="K264" i="1"/>
  <c r="L264" i="1" s="1"/>
  <c r="K319" i="1"/>
  <c r="L319" i="1" s="1"/>
  <c r="K334" i="1"/>
  <c r="L334" i="1" s="1"/>
  <c r="K474" i="1"/>
  <c r="L474" i="1" s="1"/>
  <c r="K533" i="1"/>
  <c r="L533" i="1" s="1"/>
  <c r="K586" i="1"/>
  <c r="L586" i="1" s="1"/>
  <c r="K732" i="1"/>
  <c r="L732" i="1" s="1"/>
  <c r="K853" i="1"/>
  <c r="L853" i="1" s="1"/>
  <c r="K1021" i="1"/>
  <c r="L1021" i="1" s="1"/>
  <c r="K1146" i="1"/>
  <c r="L1146" i="1" s="1"/>
  <c r="K1187" i="1"/>
  <c r="L1187" i="1" s="1"/>
  <c r="K1257" i="1"/>
  <c r="L1257" i="1" s="1"/>
  <c r="K1428" i="1"/>
  <c r="L1428" i="1" s="1"/>
  <c r="K1442" i="1"/>
  <c r="L1442" i="1" s="1"/>
  <c r="K146" i="1"/>
  <c r="L146" i="1" s="1"/>
  <c r="K718" i="1"/>
  <c r="L718" i="1" s="1"/>
  <c r="K777" i="1"/>
  <c r="L777" i="1" s="1"/>
  <c r="K817" i="1"/>
  <c r="L817" i="1" s="1"/>
  <c r="K843" i="1"/>
  <c r="L843" i="1" s="1"/>
  <c r="K965" i="1"/>
  <c r="L965" i="1" s="1"/>
  <c r="K1203" i="1"/>
  <c r="L1203" i="1" s="1"/>
  <c r="K1215" i="1"/>
  <c r="L1215" i="1" s="1"/>
  <c r="K1283" i="1"/>
  <c r="L1283" i="1" s="1"/>
  <c r="K1308" i="1"/>
  <c r="L1308" i="1" s="1"/>
  <c r="K1387" i="1"/>
  <c r="L1387" i="1" s="1"/>
  <c r="K1427" i="1"/>
  <c r="L1427" i="1" s="1"/>
  <c r="K1459" i="1"/>
  <c r="L1459" i="1" s="1"/>
  <c r="K1491" i="1"/>
  <c r="L1491" i="1" s="1"/>
  <c r="K1352" i="1"/>
  <c r="L1352" i="1" s="1"/>
  <c r="K134" i="1"/>
  <c r="L134" i="1" s="1"/>
  <c r="K297" i="1"/>
  <c r="L297" i="1" s="1"/>
  <c r="K558" i="1"/>
  <c r="L558" i="1" s="1"/>
  <c r="K573" i="1"/>
  <c r="L573" i="1" s="1"/>
  <c r="K618" i="1"/>
  <c r="L618" i="1" s="1"/>
  <c r="K706" i="1"/>
  <c r="L706" i="1" s="1"/>
  <c r="K949" i="1"/>
  <c r="L949" i="1" s="1"/>
  <c r="K1295" i="1"/>
  <c r="L1295" i="1" s="1"/>
  <c r="K1320" i="1"/>
  <c r="L1320" i="1" s="1"/>
  <c r="K1370" i="1"/>
  <c r="L1370" i="1" s="1"/>
  <c r="K1401" i="1"/>
  <c r="L1401" i="1" s="1"/>
  <c r="K1438" i="1"/>
  <c r="L1438" i="1" s="1"/>
  <c r="K1512" i="1"/>
  <c r="L1512" i="1" s="1"/>
  <c r="K1138" i="1"/>
  <c r="L1138" i="1" s="1"/>
  <c r="K38" i="1"/>
  <c r="L38" i="1" s="1"/>
  <c r="K88" i="1"/>
  <c r="L88" i="1" s="1"/>
  <c r="K220" i="1"/>
  <c r="L220" i="1" s="1"/>
  <c r="K252" i="1"/>
  <c r="L252" i="1" s="1"/>
  <c r="K320" i="1"/>
  <c r="L320" i="1" s="1"/>
  <c r="K349" i="1"/>
  <c r="L349" i="1" s="1"/>
  <c r="K361" i="1"/>
  <c r="L361" i="1" s="1"/>
  <c r="K589" i="1"/>
  <c r="L589" i="1" s="1"/>
  <c r="K635" i="1"/>
  <c r="L635" i="1" s="1"/>
  <c r="K648" i="1"/>
  <c r="L648" i="1" s="1"/>
  <c r="K667" i="1"/>
  <c r="L667" i="1" s="1"/>
  <c r="K803" i="1"/>
  <c r="L803" i="1" s="1"/>
  <c r="K844" i="1"/>
  <c r="L844" i="1" s="1"/>
  <c r="K855" i="1"/>
  <c r="L855" i="1" s="1"/>
  <c r="K978" i="1"/>
  <c r="L978" i="1" s="1"/>
  <c r="K1005" i="1"/>
  <c r="L1005" i="1" s="1"/>
  <c r="K1023" i="1"/>
  <c r="L1023" i="1" s="1"/>
  <c r="K1063" i="1"/>
  <c r="L1063" i="1" s="1"/>
  <c r="K1230" i="1"/>
  <c r="L1230" i="1" s="1"/>
  <c r="K168" i="1"/>
  <c r="L168" i="1" s="1"/>
  <c r="K337" i="1"/>
  <c r="L337" i="1" s="1"/>
  <c r="K381" i="1"/>
  <c r="L381" i="1" s="1"/>
  <c r="K693" i="1"/>
  <c r="L693" i="1" s="1"/>
  <c r="K832" i="1"/>
  <c r="L832" i="1" s="1"/>
  <c r="K925" i="1"/>
  <c r="L925" i="1" s="1"/>
  <c r="K966" i="1"/>
  <c r="L966" i="1" s="1"/>
  <c r="K1191" i="1"/>
  <c r="L1191" i="1" s="1"/>
  <c r="K1259" i="1"/>
  <c r="L1259" i="1" s="1"/>
  <c r="K1296" i="1"/>
  <c r="L1296" i="1" s="1"/>
  <c r="K1321" i="1"/>
  <c r="L1321" i="1" s="1"/>
  <c r="K1388" i="1"/>
  <c r="L1388" i="1" s="1"/>
  <c r="K202" i="1"/>
  <c r="L202" i="1" s="1"/>
  <c r="K299" i="1"/>
  <c r="L299" i="1" s="1"/>
  <c r="K512" i="1"/>
  <c r="L512" i="1" s="1"/>
  <c r="K538" i="1"/>
  <c r="L538" i="1" s="1"/>
  <c r="K819" i="1"/>
  <c r="L819" i="1" s="1"/>
  <c r="K856" i="1"/>
  <c r="L856" i="1" s="1"/>
  <c r="K951" i="1"/>
  <c r="L951" i="1" s="1"/>
  <c r="K979" i="1"/>
  <c r="L979" i="1" s="1"/>
  <c r="K1039" i="1"/>
  <c r="L1039" i="1" s="1"/>
  <c r="K1064" i="1"/>
  <c r="L1064" i="1" s="1"/>
  <c r="K1118" i="1"/>
  <c r="L1118" i="1" s="1"/>
  <c r="K1217" i="1"/>
  <c r="L1217" i="1" s="1"/>
  <c r="K1231" i="1"/>
  <c r="L1231" i="1" s="1"/>
  <c r="K1285" i="1"/>
  <c r="L1285" i="1" s="1"/>
  <c r="K1310" i="1"/>
  <c r="L1310" i="1" s="1"/>
  <c r="K1354" i="1"/>
  <c r="L1354" i="1" s="1"/>
  <c r="K1372" i="1"/>
  <c r="L1372" i="1" s="1"/>
  <c r="K1402" i="1"/>
  <c r="L1402" i="1" s="1"/>
  <c r="K1439" i="1"/>
  <c r="L1439" i="1" s="1"/>
  <c r="K1450" i="1"/>
  <c r="L1450" i="1" s="1"/>
  <c r="K1472" i="1"/>
  <c r="L1472" i="1" s="1"/>
  <c r="K1483" i="1"/>
  <c r="L1483" i="1" s="1"/>
  <c r="K1358" i="1"/>
  <c r="L1358" i="1" s="1"/>
  <c r="K39" i="1"/>
  <c r="L39" i="1" s="1"/>
  <c r="K112" i="1"/>
  <c r="L112" i="1" s="1"/>
  <c r="K241" i="1"/>
  <c r="L241" i="1" s="1"/>
  <c r="K254" i="1"/>
  <c r="L254" i="1" s="1"/>
  <c r="K282" i="1"/>
  <c r="L282" i="1" s="1"/>
  <c r="K350" i="1"/>
  <c r="L350" i="1" s="1"/>
  <c r="K363" i="1"/>
  <c r="L363" i="1" s="1"/>
  <c r="K605" i="1"/>
  <c r="L605" i="1" s="1"/>
  <c r="K694" i="1"/>
  <c r="L694" i="1" s="1"/>
  <c r="K738" i="1"/>
  <c r="L738" i="1" s="1"/>
  <c r="K768" i="1"/>
  <c r="L768" i="1" s="1"/>
  <c r="K790" i="1"/>
  <c r="L790" i="1" s="1"/>
  <c r="K805" i="1"/>
  <c r="L805" i="1" s="1"/>
  <c r="K833" i="1"/>
  <c r="L833" i="1" s="1"/>
  <c r="K845" i="1"/>
  <c r="L845" i="1" s="1"/>
  <c r="K967" i="1"/>
  <c r="L967" i="1" s="1"/>
  <c r="K1390" i="1"/>
  <c r="L1390" i="1" s="1"/>
  <c r="K1429" i="1"/>
  <c r="L1429" i="1" s="1"/>
  <c r="K1514" i="1"/>
  <c r="L1514" i="1" s="1"/>
  <c r="K382" i="1"/>
  <c r="L382" i="1" s="1"/>
  <c r="K575" i="1"/>
  <c r="L575" i="1" s="1"/>
  <c r="K674" i="1"/>
  <c r="L674" i="1" s="1"/>
  <c r="K723" i="1"/>
  <c r="L723" i="1" s="1"/>
  <c r="K953" i="1"/>
  <c r="L953" i="1" s="1"/>
  <c r="K1218" i="1"/>
  <c r="L1218" i="1" s="1"/>
  <c r="K1232" i="1"/>
  <c r="L1232" i="1" s="1"/>
  <c r="K1484" i="1"/>
  <c r="L1484" i="1" s="1"/>
  <c r="K1502" i="1"/>
  <c r="L1502" i="1" s="1"/>
  <c r="K242" i="1"/>
  <c r="L242" i="1" s="1"/>
  <c r="K301" i="1"/>
  <c r="L301" i="1" s="1"/>
  <c r="K562" i="1"/>
  <c r="L562" i="1" s="1"/>
  <c r="K606" i="1"/>
  <c r="L606" i="1" s="1"/>
  <c r="K709" i="1"/>
  <c r="L709" i="1" s="1"/>
  <c r="K753" i="1"/>
  <c r="L753" i="1" s="1"/>
  <c r="K928" i="1"/>
  <c r="L928" i="1" s="1"/>
  <c r="K981" i="1"/>
  <c r="L981" i="1" s="1"/>
  <c r="K1474" i="1"/>
  <c r="L1474" i="1" s="1"/>
  <c r="K50" i="1"/>
  <c r="L50" i="1" s="1"/>
  <c r="K93" i="1"/>
  <c r="L93" i="1" s="1"/>
  <c r="K204" i="1"/>
  <c r="L204" i="1" s="1"/>
  <c r="K640" i="1"/>
  <c r="L640" i="1" s="1"/>
  <c r="K652" i="1"/>
  <c r="L652" i="1" s="1"/>
  <c r="K680" i="1"/>
  <c r="L680" i="1" s="1"/>
  <c r="K696" i="1"/>
  <c r="L696" i="1" s="1"/>
  <c r="K739" i="1"/>
  <c r="L739" i="1" s="1"/>
  <c r="K770" i="1"/>
  <c r="L770" i="1" s="1"/>
  <c r="K846" i="1"/>
  <c r="L846" i="1" s="1"/>
  <c r="K897" i="1"/>
  <c r="L897" i="1" s="1"/>
  <c r="K955" i="1"/>
  <c r="L955" i="1" s="1"/>
  <c r="K1008" i="1"/>
  <c r="L1008" i="1" s="1"/>
  <c r="K1030" i="1"/>
  <c r="L1030" i="1" s="1"/>
  <c r="K1233" i="1"/>
  <c r="L1233" i="1" s="1"/>
  <c r="K1288" i="1"/>
  <c r="L1288" i="1" s="1"/>
  <c r="K1343" i="1"/>
  <c r="L1343" i="1" s="1"/>
  <c r="K1375" i="1"/>
  <c r="L1375" i="1" s="1"/>
  <c r="K126" i="1"/>
  <c r="L126" i="1" s="1"/>
  <c r="K725" i="1"/>
  <c r="L725" i="1" s="1"/>
  <c r="K792" i="1"/>
  <c r="L792" i="1" s="1"/>
  <c r="K836" i="1"/>
  <c r="L836" i="1" s="1"/>
  <c r="K929" i="1"/>
  <c r="L929" i="1" s="1"/>
  <c r="K1157" i="1"/>
  <c r="L1157" i="1" s="1"/>
  <c r="K1209" i="1"/>
  <c r="L1209" i="1" s="1"/>
  <c r="K1431" i="1"/>
  <c r="L1431" i="1" s="1"/>
  <c r="K1464" i="1"/>
  <c r="L1464" i="1" s="1"/>
  <c r="K1504" i="1"/>
  <c r="L1504" i="1" s="1"/>
  <c r="K1516" i="1"/>
  <c r="L1516" i="1" s="1"/>
  <c r="K1298" i="1"/>
  <c r="L1298" i="1" s="1"/>
  <c r="K1452" i="1"/>
  <c r="L1452" i="1" s="1"/>
  <c r="K226" i="1"/>
  <c r="L226" i="1" s="1"/>
  <c r="K285" i="1"/>
  <c r="L285" i="1" s="1"/>
  <c r="K302" i="1"/>
  <c r="L302" i="1" s="1"/>
  <c r="K341" i="1"/>
  <c r="L341" i="1" s="1"/>
  <c r="K353" i="1"/>
  <c r="L353" i="1" s="1"/>
  <c r="K608" i="1"/>
  <c r="L608" i="1" s="1"/>
  <c r="K653" i="1"/>
  <c r="L653" i="1" s="1"/>
  <c r="K755" i="1"/>
  <c r="L755" i="1" s="1"/>
  <c r="K771" i="1"/>
  <c r="L771" i="1" s="1"/>
  <c r="K1009" i="1"/>
  <c r="L1009" i="1" s="1"/>
  <c r="K1171" i="1"/>
  <c r="L1171" i="1" s="1"/>
  <c r="K1234" i="1"/>
  <c r="L1234" i="1" s="1"/>
  <c r="K1392" i="1"/>
  <c r="L1392" i="1" s="1"/>
  <c r="K1486" i="1"/>
  <c r="L1486" i="1" s="1"/>
  <c r="K176" i="1"/>
  <c r="L176" i="1" s="1"/>
  <c r="K191" i="1"/>
  <c r="L191" i="1" s="1"/>
  <c r="K303" i="1"/>
  <c r="L303" i="1" s="1"/>
  <c r="K342" i="1"/>
  <c r="L342" i="1" s="1"/>
  <c r="K642" i="1"/>
  <c r="L642" i="1" s="1"/>
  <c r="K655" i="1"/>
  <c r="L655" i="1" s="1"/>
  <c r="K793" i="1"/>
  <c r="L793" i="1" s="1"/>
  <c r="K837" i="1"/>
  <c r="L837" i="1" s="1"/>
  <c r="K943" i="1"/>
  <c r="L943" i="1" s="1"/>
  <c r="K959" i="1"/>
  <c r="L959" i="1" s="1"/>
  <c r="K1070" i="1"/>
  <c r="L1070" i="1" s="1"/>
  <c r="K1161" i="1"/>
  <c r="L1161" i="1" s="1"/>
  <c r="K1172" i="1"/>
  <c r="L1172" i="1" s="1"/>
  <c r="K1346" i="1"/>
  <c r="L1346" i="1" s="1"/>
  <c r="K1363" i="1"/>
  <c r="L1363" i="1" s="1"/>
  <c r="K205" i="1"/>
  <c r="L205" i="1" s="1"/>
  <c r="K329" i="1"/>
  <c r="L329" i="1" s="1"/>
  <c r="K565" i="1"/>
  <c r="L565" i="1" s="1"/>
  <c r="K595" i="1"/>
  <c r="L595" i="1" s="1"/>
  <c r="K808" i="1"/>
  <c r="L808" i="1" s="1"/>
  <c r="K824" i="1"/>
  <c r="L824" i="1" s="1"/>
  <c r="K1032" i="1"/>
  <c r="L1032" i="1" s="1"/>
  <c r="K1044" i="1"/>
  <c r="L1044" i="1" s="1"/>
  <c r="K1122" i="1"/>
  <c r="L1122" i="1" s="1"/>
  <c r="K1141" i="1"/>
  <c r="L1141" i="1" s="1"/>
  <c r="K1198" i="1"/>
  <c r="L1198" i="1" s="1"/>
  <c r="K1210" i="1"/>
  <c r="L1210" i="1" s="1"/>
  <c r="K1276" i="1"/>
  <c r="L1276" i="1" s="1"/>
  <c r="K1376" i="1"/>
  <c r="L1376" i="1" s="1"/>
  <c r="K1407" i="1"/>
  <c r="L1407" i="1" s="1"/>
  <c r="K1422" i="1"/>
  <c r="L1422" i="1" s="1"/>
  <c r="K1444" i="1"/>
  <c r="L1444" i="1" s="1"/>
  <c r="K1453" i="1"/>
  <c r="L1453" i="1" s="1"/>
  <c r="K1476" i="1"/>
  <c r="L1476" i="1" s="1"/>
  <c r="K1505" i="1"/>
  <c r="L1505" i="1" s="1"/>
  <c r="K1334" i="1"/>
  <c r="L1334" i="1" s="1"/>
  <c r="K1393" i="1"/>
  <c r="L1393" i="1" s="1"/>
  <c r="K1519" i="1"/>
  <c r="L1519" i="1" s="1"/>
  <c r="K1199" i="1"/>
  <c r="L1199" i="1" s="1"/>
  <c r="K1409" i="1"/>
  <c r="L1409" i="1" s="1"/>
  <c r="K1454" i="1"/>
  <c r="L1454" i="1" s="1"/>
  <c r="K158" i="1"/>
  <c r="L158" i="1" s="1"/>
  <c r="K287" i="1"/>
  <c r="L287" i="1" s="1"/>
  <c r="K330" i="1"/>
  <c r="L330" i="1" s="1"/>
  <c r="K502" i="1"/>
  <c r="L502" i="1" s="1"/>
  <c r="K567" i="1"/>
  <c r="L567" i="1" s="1"/>
  <c r="K629" i="1"/>
  <c r="L629" i="1" s="1"/>
  <c r="K713" i="1"/>
  <c r="L713" i="1" s="1"/>
  <c r="K972" i="1"/>
  <c r="L972" i="1" s="1"/>
  <c r="K1142" i="1"/>
  <c r="L1142" i="1" s="1"/>
  <c r="K1304" i="1"/>
  <c r="L1304" i="1" s="1"/>
  <c r="K1316" i="1"/>
  <c r="L1316" i="1" s="1"/>
  <c r="K1424" i="1"/>
  <c r="L1424" i="1" s="1"/>
  <c r="K1445" i="1"/>
  <c r="L1445" i="1" s="1"/>
  <c r="K1487" i="1"/>
  <c r="L1487" i="1" s="1"/>
  <c r="K275" i="1"/>
  <c r="L275" i="1" s="1"/>
  <c r="K467" i="1"/>
  <c r="L467" i="1" s="1"/>
  <c r="K525" i="1"/>
  <c r="L525" i="1" s="1"/>
  <c r="K700" i="1"/>
  <c r="L700" i="1" s="1"/>
  <c r="K1000" i="1"/>
  <c r="L1000" i="1" s="1"/>
  <c r="K1014" i="1"/>
  <c r="L1014" i="1" s="1"/>
  <c r="K1045" i="1"/>
  <c r="L1045" i="1" s="1"/>
  <c r="K1211" i="1"/>
  <c r="L1211" i="1" s="1"/>
  <c r="K1291" i="1"/>
  <c r="L1291" i="1" s="1"/>
  <c r="K1478" i="1"/>
  <c r="L1478" i="1" s="1"/>
  <c r="K1520" i="1"/>
  <c r="L1520" i="1" s="1"/>
  <c r="K645" i="1"/>
  <c r="L645" i="1" s="1"/>
  <c r="K1164" i="1"/>
  <c r="L1164" i="1" s="1"/>
  <c r="K1447" i="1"/>
  <c r="L1447" i="1" s="1"/>
  <c r="K1170" i="1"/>
  <c r="L1170" i="1" s="1"/>
  <c r="K130" i="1"/>
  <c r="L130" i="1" s="1"/>
  <c r="K231" i="1"/>
  <c r="L231" i="1" s="1"/>
  <c r="K583" i="1"/>
  <c r="L583" i="1" s="1"/>
  <c r="K643" i="1"/>
  <c r="L643" i="1" s="1"/>
  <c r="K656" i="1"/>
  <c r="L656" i="1" s="1"/>
  <c r="K746" i="1"/>
  <c r="L746" i="1" s="1"/>
  <c r="K826" i="1"/>
  <c r="L826" i="1" s="1"/>
  <c r="K973" i="1"/>
  <c r="L973" i="1" s="1"/>
  <c r="K1124" i="1"/>
  <c r="L1124" i="1" s="1"/>
  <c r="K1225" i="1"/>
  <c r="L1225" i="1" s="1"/>
  <c r="K1305" i="1"/>
  <c r="L1305" i="1" s="1"/>
  <c r="K1335" i="1"/>
  <c r="L1335" i="1" s="1"/>
  <c r="K1425" i="1"/>
  <c r="L1425" i="1" s="1"/>
  <c r="K633" i="1"/>
  <c r="L633" i="1" s="1"/>
  <c r="K747" i="1"/>
  <c r="L747" i="1" s="1"/>
  <c r="K1485" i="1"/>
  <c r="L1485" i="1" s="1"/>
  <c r="K100" i="1"/>
  <c r="L100" i="1" s="1"/>
  <c r="K144" i="1"/>
  <c r="L144" i="1" s="1"/>
  <c r="K180" i="1"/>
  <c r="L180" i="1" s="1"/>
  <c r="K262" i="1"/>
  <c r="L262" i="1" s="1"/>
  <c r="K370" i="1"/>
  <c r="L370" i="1" s="1"/>
  <c r="K555" i="1"/>
  <c r="L555" i="1" s="1"/>
  <c r="K598" i="1"/>
  <c r="L598" i="1" s="1"/>
  <c r="K687" i="1"/>
  <c r="L687" i="1" s="1"/>
  <c r="K701" i="1"/>
  <c r="L701" i="1" s="1"/>
  <c r="K852" i="1"/>
  <c r="L852" i="1" s="1"/>
  <c r="K909" i="1"/>
  <c r="L909" i="1" s="1"/>
  <c r="K946" i="1"/>
  <c r="L946" i="1" s="1"/>
  <c r="K1001" i="1"/>
  <c r="L1001" i="1" s="1"/>
  <c r="K1035" i="1"/>
  <c r="L1035" i="1" s="1"/>
  <c r="K1072" i="1"/>
  <c r="L1072" i="1" s="1"/>
  <c r="K1212" i="1"/>
  <c r="L1212" i="1" s="1"/>
  <c r="K1281" i="1"/>
  <c r="L1281" i="1" s="1"/>
  <c r="K1348" i="1"/>
  <c r="L1348" i="1" s="1"/>
  <c r="K1455" i="1"/>
  <c r="L1455" i="1" s="1"/>
  <c r="K1479" i="1"/>
  <c r="L1479" i="1" s="1"/>
  <c r="K1521" i="1"/>
  <c r="L1521" i="1" s="1"/>
  <c r="K277" i="1"/>
  <c r="L277" i="1" s="1"/>
  <c r="K1480" i="1"/>
  <c r="L1480" i="1" s="1"/>
  <c r="K1415" i="1"/>
  <c r="L1415" i="1" s="1"/>
  <c r="K131" i="1"/>
  <c r="L131" i="1" s="1"/>
  <c r="K295" i="1"/>
  <c r="L295" i="1" s="1"/>
  <c r="K346" i="1"/>
  <c r="L346" i="1" s="1"/>
  <c r="K716" i="1"/>
  <c r="L716" i="1" s="1"/>
  <c r="K1125" i="1"/>
  <c r="L1125" i="1" s="1"/>
  <c r="K1145" i="1"/>
  <c r="L1145" i="1" s="1"/>
  <c r="K1202" i="1"/>
  <c r="L1202" i="1" s="1"/>
  <c r="K1292" i="1"/>
  <c r="L1292" i="1" s="1"/>
  <c r="K1306" i="1"/>
  <c r="L1306" i="1" s="1"/>
  <c r="K1385" i="1"/>
  <c r="L1385" i="1" s="1"/>
  <c r="K218" i="1"/>
  <c r="L218" i="1" s="1"/>
  <c r="K964" i="1"/>
  <c r="L964" i="1" s="1"/>
  <c r="K974" i="1"/>
  <c r="L974" i="1" s="1"/>
  <c r="K1319" i="1"/>
  <c r="L1319" i="1" s="1"/>
  <c r="K1413" i="1"/>
  <c r="L1413" i="1" s="1"/>
  <c r="K1437" i="1"/>
  <c r="L1437" i="1" s="1"/>
  <c r="K1468" i="1"/>
  <c r="L1468" i="1" s="1"/>
  <c r="K762" i="1"/>
  <c r="L762" i="1" s="1"/>
  <c r="K66" i="1"/>
  <c r="L66" i="1" s="1"/>
  <c r="K78" i="1"/>
  <c r="L78" i="1" s="1"/>
  <c r="K45" i="1"/>
  <c r="L45" i="1" s="1"/>
  <c r="K71" i="1"/>
  <c r="L71" i="1" s="1"/>
  <c r="K65" i="1"/>
  <c r="L65" i="1" s="1"/>
  <c r="K80" i="1"/>
  <c r="L80" i="1" s="1"/>
  <c r="K69" i="1"/>
  <c r="L69" i="1" s="1"/>
  <c r="K67" i="1"/>
  <c r="L67" i="1" s="1"/>
  <c r="K75" i="1"/>
  <c r="L75" i="1" s="1"/>
  <c r="K58" i="1"/>
  <c r="L58" i="1" s="1"/>
  <c r="K74" i="1"/>
  <c r="L74" i="1" s="1"/>
  <c r="K64" i="1"/>
  <c r="L64" i="1" s="1"/>
  <c r="K68" i="1"/>
  <c r="L68" i="1" s="1"/>
  <c r="K57" i="1"/>
  <c r="L57" i="1" s="1"/>
  <c r="K73" i="1"/>
  <c r="L73" i="1" s="1"/>
  <c r="K56" i="1"/>
  <c r="L56" i="1" s="1"/>
  <c r="K70" i="1"/>
  <c r="L70" i="1" s="1"/>
  <c r="K48" i="1"/>
  <c r="L48" i="1" s="1"/>
  <c r="K72" i="1"/>
  <c r="L72" i="1" s="1"/>
  <c r="K77" i="1"/>
  <c r="L77" i="1" s="1"/>
  <c r="K43" i="1"/>
  <c r="L43" i="1" s="1"/>
  <c r="K76" i="1"/>
  <c r="L76" i="1" s="1"/>
  <c r="K1501" i="1"/>
  <c r="L1501" i="1" s="1"/>
  <c r="K1117" i="1"/>
  <c r="L1117" i="1" s="1"/>
  <c r="K1108" i="1"/>
  <c r="L1108" i="1" s="1"/>
  <c r="K1106" i="1"/>
  <c r="L1106" i="1" s="1"/>
  <c r="K1062" i="1"/>
  <c r="L1062" i="1" s="1"/>
  <c r="K809" i="1"/>
  <c r="L809" i="1" s="1"/>
  <c r="K1176" i="1"/>
  <c r="L1176" i="1" s="1"/>
  <c r="K1109" i="1"/>
  <c r="L1109" i="1" s="1"/>
  <c r="K1107" i="1"/>
  <c r="L1107" i="1" s="1"/>
  <c r="K1323" i="1"/>
  <c r="L1323" i="1" s="1"/>
  <c r="K197" i="1"/>
  <c r="L197" i="1" s="1"/>
  <c r="K541" i="1"/>
  <c r="L541" i="1" s="1"/>
  <c r="K1159" i="1"/>
  <c r="L1159" i="1" s="1"/>
  <c r="K877" i="1"/>
  <c r="L877" i="1" s="1"/>
  <c r="K814" i="1"/>
  <c r="L814" i="1" s="1"/>
  <c r="K236" i="1"/>
  <c r="L236" i="1" s="1"/>
  <c r="K813" i="1"/>
  <c r="L813" i="1" s="1"/>
  <c r="K862" i="1"/>
  <c r="L862" i="1" s="1"/>
  <c r="K456" i="1"/>
  <c r="L456" i="1" s="1"/>
  <c r="K691" i="1"/>
  <c r="L691" i="1" s="1"/>
  <c r="K1510" i="1"/>
  <c r="L1510" i="1" s="1"/>
  <c r="K685" i="1"/>
  <c r="L685" i="1" s="1"/>
  <c r="K616" i="1"/>
  <c r="L616" i="1" s="1"/>
  <c r="K1250" i="1"/>
  <c r="L1250" i="1" s="1"/>
  <c r="K1238" i="1"/>
  <c r="L1238" i="1" s="1"/>
  <c r="K1256" i="1"/>
  <c r="L1256" i="1" s="1"/>
  <c r="K1272" i="1"/>
  <c r="L1272" i="1" s="1"/>
  <c r="K1241" i="1"/>
  <c r="L1241" i="1" s="1"/>
  <c r="K1245" i="1"/>
  <c r="L1245" i="1" s="1"/>
  <c r="K1268" i="1"/>
  <c r="L1268" i="1" s="1"/>
  <c r="K1130" i="1"/>
  <c r="L1130" i="1" s="1"/>
  <c r="K1251" i="1"/>
  <c r="L1251" i="1" s="1"/>
  <c r="K1239" i="1"/>
  <c r="L1239" i="1" s="1"/>
  <c r="K1255" i="1"/>
  <c r="L1255" i="1" s="1"/>
  <c r="K1273" i="1"/>
  <c r="L1273" i="1" s="1"/>
  <c r="K1278" i="1"/>
  <c r="L1278" i="1" s="1"/>
  <c r="K1242" i="1"/>
  <c r="L1242" i="1" s="1"/>
  <c r="K1246" i="1"/>
  <c r="L1246" i="1" s="1"/>
  <c r="K1269" i="1"/>
  <c r="L1269" i="1" s="1"/>
  <c r="K1190" i="1"/>
  <c r="L1190" i="1" s="1"/>
  <c r="K1188" i="1"/>
  <c r="L1188" i="1" s="1"/>
  <c r="K1128" i="1"/>
  <c r="L1128" i="1" s="1"/>
  <c r="K620" i="1"/>
  <c r="L620" i="1" s="1"/>
  <c r="K1248" i="1"/>
  <c r="L1248" i="1" s="1"/>
  <c r="K1252" i="1"/>
  <c r="L1252" i="1" s="1"/>
  <c r="K1260" i="1"/>
  <c r="L1260" i="1" s="1"/>
  <c r="K1274" i="1"/>
  <c r="L1274" i="1" s="1"/>
  <c r="K1265" i="1"/>
  <c r="L1265" i="1" s="1"/>
  <c r="K1243" i="1"/>
  <c r="L1243" i="1" s="1"/>
  <c r="K1247" i="1"/>
  <c r="L1247" i="1" s="1"/>
  <c r="K1263" i="1"/>
  <c r="L1263" i="1" s="1"/>
  <c r="K1183" i="1"/>
  <c r="L1183" i="1" s="1"/>
  <c r="K1131" i="1"/>
  <c r="L1131" i="1" s="1"/>
  <c r="K1127" i="1"/>
  <c r="L1127" i="1" s="1"/>
  <c r="K1249" i="1"/>
  <c r="L1249" i="1" s="1"/>
  <c r="K1237" i="1"/>
  <c r="L1237" i="1" s="1"/>
  <c r="K1254" i="1"/>
  <c r="L1254" i="1" s="1"/>
  <c r="K1271" i="1"/>
  <c r="L1271" i="1" s="1"/>
  <c r="K1275" i="1"/>
  <c r="L1275" i="1" s="1"/>
  <c r="K1244" i="1"/>
  <c r="L1244" i="1" s="1"/>
  <c r="K1264" i="1"/>
  <c r="L1264" i="1" s="1"/>
  <c r="K1184" i="1"/>
  <c r="L1184" i="1" s="1"/>
  <c r="K1186" i="1"/>
  <c r="L1186" i="1" s="1"/>
  <c r="K1326" i="1"/>
  <c r="L1326" i="1" s="1"/>
  <c r="K1177" i="1"/>
  <c r="L1177" i="1" s="1"/>
  <c r="K1175" i="1"/>
  <c r="L1175" i="1" s="1"/>
  <c r="K1178" i="1"/>
  <c r="L1178" i="1" s="1"/>
  <c r="K1179" i="1"/>
  <c r="L1179" i="1" s="1"/>
  <c r="K675" i="1"/>
  <c r="L675" i="1" s="1"/>
  <c r="K1054" i="1"/>
  <c r="L1054" i="1" s="1"/>
  <c r="K1056" i="1"/>
  <c r="L1056" i="1" s="1"/>
  <c r="K901" i="1"/>
  <c r="L901" i="1" s="1"/>
  <c r="K116" i="1"/>
  <c r="L116" i="1" s="1"/>
  <c r="K174" i="1"/>
  <c r="L174" i="1" s="1"/>
  <c r="K293" i="1"/>
  <c r="L293" i="1" s="1"/>
  <c r="K309" i="1"/>
  <c r="L309" i="1" s="1"/>
  <c r="K380" i="1"/>
  <c r="L380" i="1" s="1"/>
  <c r="K396" i="1"/>
  <c r="L396" i="1" s="1"/>
  <c r="K412" i="1"/>
  <c r="L412" i="1" s="1"/>
  <c r="K428" i="1"/>
  <c r="L428" i="1" s="1"/>
  <c r="K444" i="1"/>
  <c r="L444" i="1" s="1"/>
  <c r="K461" i="1"/>
  <c r="L461" i="1" s="1"/>
  <c r="K477" i="1"/>
  <c r="L477" i="1" s="1"/>
  <c r="K493" i="1"/>
  <c r="L493" i="1" s="1"/>
  <c r="K545" i="1"/>
  <c r="L545" i="1" s="1"/>
  <c r="K587" i="1"/>
  <c r="L587" i="1" s="1"/>
  <c r="K678" i="1"/>
  <c r="L678" i="1" s="1"/>
  <c r="K288" i="1"/>
  <c r="L288" i="1" s="1"/>
  <c r="K321" i="1"/>
  <c r="L321" i="1" s="1"/>
  <c r="K391" i="1"/>
  <c r="L391" i="1" s="1"/>
  <c r="K407" i="1"/>
  <c r="L407" i="1" s="1"/>
  <c r="K423" i="1"/>
  <c r="L423" i="1" s="1"/>
  <c r="K439" i="1"/>
  <c r="L439" i="1" s="1"/>
  <c r="K455" i="1"/>
  <c r="L455" i="1" s="1"/>
  <c r="K472" i="1"/>
  <c r="L472" i="1" s="1"/>
  <c r="K523" i="1"/>
  <c r="L523" i="1" s="1"/>
  <c r="K539" i="1"/>
  <c r="L539" i="1" s="1"/>
  <c r="K783" i="1"/>
  <c r="L783" i="1" s="1"/>
  <c r="K799" i="1"/>
  <c r="L799" i="1" s="1"/>
  <c r="K105" i="1"/>
  <c r="L105" i="1" s="1"/>
  <c r="K215" i="1"/>
  <c r="L215" i="1" s="1"/>
  <c r="K249" i="1"/>
  <c r="L249" i="1" s="1"/>
  <c r="K315" i="1"/>
  <c r="L315" i="1" s="1"/>
  <c r="K386" i="1"/>
  <c r="L386" i="1" s="1"/>
  <c r="K402" i="1"/>
  <c r="L402" i="1" s="1"/>
  <c r="K418" i="1"/>
  <c r="L418" i="1" s="1"/>
  <c r="K434" i="1"/>
  <c r="L434" i="1" s="1"/>
  <c r="K450" i="1"/>
  <c r="L450" i="1" s="1"/>
  <c r="K483" i="1"/>
  <c r="L483" i="1" s="1"/>
  <c r="K500" i="1"/>
  <c r="L500" i="1" s="1"/>
  <c r="K518" i="1"/>
  <c r="L518" i="1" s="1"/>
  <c r="K534" i="1"/>
  <c r="L534" i="1" s="1"/>
  <c r="K44" i="1"/>
  <c r="L44" i="1" s="1"/>
  <c r="K118" i="1"/>
  <c r="L118" i="1" s="1"/>
  <c r="K311" i="1"/>
  <c r="L311" i="1" s="1"/>
  <c r="K398" i="1"/>
  <c r="L398" i="1" s="1"/>
  <c r="K414" i="1"/>
  <c r="L414" i="1" s="1"/>
  <c r="K430" i="1"/>
  <c r="L430" i="1" s="1"/>
  <c r="K446" i="1"/>
  <c r="L446" i="1" s="1"/>
  <c r="K479" i="1"/>
  <c r="L479" i="1" s="1"/>
  <c r="K530" i="1"/>
  <c r="L530" i="1" s="1"/>
  <c r="K547" i="1"/>
  <c r="L547" i="1" s="1"/>
  <c r="K663" i="1"/>
  <c r="L663" i="1" s="1"/>
  <c r="K40" i="1"/>
  <c r="L40" i="1" s="1"/>
  <c r="K107" i="1"/>
  <c r="L107" i="1" s="1"/>
  <c r="K124" i="1"/>
  <c r="L124" i="1" s="1"/>
  <c r="K46" i="1"/>
  <c r="L46" i="1" s="1"/>
  <c r="K41" i="1"/>
  <c r="L41" i="1" s="1"/>
  <c r="K47" i="1"/>
  <c r="L47" i="1" s="1"/>
  <c r="K42" i="1"/>
  <c r="L42" i="1" s="1"/>
  <c r="K123" i="1"/>
  <c r="L123" i="1" s="1"/>
  <c r="K201" i="1"/>
  <c r="L201" i="1" s="1"/>
  <c r="K307" i="1"/>
  <c r="L307" i="1" s="1"/>
  <c r="K404" i="1"/>
  <c r="L404" i="1" s="1"/>
  <c r="K410" i="1"/>
  <c r="L410" i="1" s="1"/>
  <c r="K436" i="1"/>
  <c r="L436" i="1" s="1"/>
  <c r="K442" i="1"/>
  <c r="L442" i="1" s="1"/>
  <c r="K469" i="1"/>
  <c r="L469" i="1" s="1"/>
  <c r="K543" i="1"/>
  <c r="L543" i="1" s="1"/>
  <c r="K659" i="1"/>
  <c r="L659" i="1" s="1"/>
  <c r="K109" i="1"/>
  <c r="L109" i="1" s="1"/>
  <c r="K117" i="1"/>
  <c r="L117" i="1" s="1"/>
  <c r="K214" i="1"/>
  <c r="L214" i="1" s="1"/>
  <c r="K289" i="1"/>
  <c r="L289" i="1" s="1"/>
  <c r="K314" i="1"/>
  <c r="L314" i="1" s="1"/>
  <c r="K322" i="1"/>
  <c r="L322" i="1" s="1"/>
  <c r="K385" i="1"/>
  <c r="L385" i="1" s="1"/>
  <c r="K392" i="1"/>
  <c r="L392" i="1" s="1"/>
  <c r="K417" i="1"/>
  <c r="L417" i="1" s="1"/>
  <c r="K424" i="1"/>
  <c r="L424" i="1" s="1"/>
  <c r="K449" i="1"/>
  <c r="L449" i="1" s="1"/>
  <c r="K457" i="1"/>
  <c r="L457" i="1" s="1"/>
  <c r="K482" i="1"/>
  <c r="L482" i="1" s="1"/>
  <c r="K489" i="1"/>
  <c r="L489" i="1" s="1"/>
  <c r="K516" i="1"/>
  <c r="L516" i="1" s="1"/>
  <c r="K524" i="1"/>
  <c r="L524" i="1" s="1"/>
  <c r="K63" i="1"/>
  <c r="L63" i="1" s="1"/>
  <c r="K208" i="1"/>
  <c r="L208" i="1" s="1"/>
  <c r="K308" i="1"/>
  <c r="L308" i="1" s="1"/>
  <c r="K373" i="1"/>
  <c r="L373" i="1" s="1"/>
  <c r="K379" i="1"/>
  <c r="L379" i="1" s="1"/>
  <c r="K405" i="1"/>
  <c r="L405" i="1" s="1"/>
  <c r="K411" i="1"/>
  <c r="L411" i="1" s="1"/>
  <c r="K437" i="1"/>
  <c r="L437" i="1" s="1"/>
  <c r="K443" i="1"/>
  <c r="L443" i="1" s="1"/>
  <c r="K470" i="1"/>
  <c r="L470" i="1" s="1"/>
  <c r="K476" i="1"/>
  <c r="L476" i="1" s="1"/>
  <c r="K510" i="1"/>
  <c r="L510" i="1" s="1"/>
  <c r="K544" i="1"/>
  <c r="L544" i="1" s="1"/>
  <c r="K399" i="1"/>
  <c r="L399" i="1" s="1"/>
  <c r="K431" i="1"/>
  <c r="L431" i="1" s="1"/>
  <c r="K496" i="1"/>
  <c r="L496" i="1" s="1"/>
  <c r="K564" i="1"/>
  <c r="L564" i="1" s="1"/>
  <c r="K149" i="1"/>
  <c r="L149" i="1" s="1"/>
  <c r="K393" i="1"/>
  <c r="L393" i="1" s="1"/>
  <c r="K119" i="1"/>
  <c r="L119" i="1" s="1"/>
  <c r="K216" i="1"/>
  <c r="L216" i="1" s="1"/>
  <c r="K235" i="1"/>
  <c r="L235" i="1" s="1"/>
  <c r="K316" i="1"/>
  <c r="L316" i="1" s="1"/>
  <c r="K374" i="1"/>
  <c r="L374" i="1" s="1"/>
  <c r="K387" i="1"/>
  <c r="L387" i="1" s="1"/>
  <c r="K406" i="1"/>
  <c r="L406" i="1" s="1"/>
  <c r="K419" i="1"/>
  <c r="L419" i="1" s="1"/>
  <c r="K438" i="1"/>
  <c r="L438" i="1" s="1"/>
  <c r="K451" i="1"/>
  <c r="L451" i="1" s="1"/>
  <c r="K484" i="1"/>
  <c r="L484" i="1" s="1"/>
  <c r="K519" i="1"/>
  <c r="L519" i="1" s="1"/>
  <c r="K79" i="1"/>
  <c r="L79" i="1" s="1"/>
  <c r="K175" i="1"/>
  <c r="L175" i="1" s="1"/>
  <c r="K310" i="1"/>
  <c r="L310" i="1" s="1"/>
  <c r="K217" i="1"/>
  <c r="L217" i="1" s="1"/>
  <c r="K317" i="1"/>
  <c r="L317" i="1" s="1"/>
  <c r="K388" i="1"/>
  <c r="L388" i="1" s="1"/>
  <c r="K394" i="1"/>
  <c r="L394" i="1" s="1"/>
  <c r="K420" i="1"/>
  <c r="L420" i="1" s="1"/>
  <c r="K426" i="1"/>
  <c r="L426" i="1" s="1"/>
  <c r="K452" i="1"/>
  <c r="L452" i="1" s="1"/>
  <c r="K459" i="1"/>
  <c r="L459" i="1" s="1"/>
  <c r="K120" i="1"/>
  <c r="L120" i="1" s="1"/>
  <c r="K106" i="1"/>
  <c r="L106" i="1" s="1"/>
  <c r="K114" i="1"/>
  <c r="L114" i="1" s="1"/>
  <c r="K230" i="1"/>
  <c r="L230" i="1" s="1"/>
  <c r="K376" i="1"/>
  <c r="L376" i="1" s="1"/>
  <c r="K292" i="1"/>
  <c r="L292" i="1" s="1"/>
  <c r="K318" i="1"/>
  <c r="L318" i="1" s="1"/>
  <c r="K108" i="1"/>
  <c r="L108" i="1" s="1"/>
  <c r="K232" i="1"/>
  <c r="L232" i="1" s="1"/>
  <c r="K432" i="1"/>
  <c r="L432" i="1" s="1"/>
  <c r="K441" i="1"/>
  <c r="L441" i="1" s="1"/>
  <c r="K601" i="1"/>
  <c r="L601" i="1" s="1"/>
  <c r="K673" i="1"/>
  <c r="L673" i="1" s="1"/>
  <c r="K784" i="1"/>
  <c r="L784" i="1" s="1"/>
  <c r="K865" i="1"/>
  <c r="L865" i="1" s="1"/>
  <c r="K886" i="1"/>
  <c r="L886" i="1" s="1"/>
  <c r="K921" i="1"/>
  <c r="L921" i="1" s="1"/>
  <c r="K939" i="1"/>
  <c r="L939" i="1" s="1"/>
  <c r="K960" i="1"/>
  <c r="L960" i="1" s="1"/>
  <c r="K999" i="1"/>
  <c r="L999" i="1" s="1"/>
  <c r="K1048" i="1"/>
  <c r="L1048" i="1" s="1"/>
  <c r="K1083" i="1"/>
  <c r="L1083" i="1" s="1"/>
  <c r="K1099" i="1"/>
  <c r="L1099" i="1" s="1"/>
  <c r="K415" i="1"/>
  <c r="L415" i="1" s="1"/>
  <c r="K588" i="1"/>
  <c r="L588" i="1" s="1"/>
  <c r="K625" i="1"/>
  <c r="L625" i="1" s="1"/>
  <c r="K660" i="1"/>
  <c r="L660" i="1" s="1"/>
  <c r="K916" i="1"/>
  <c r="L916" i="1" s="1"/>
  <c r="K934" i="1"/>
  <c r="L934" i="1" s="1"/>
  <c r="K994" i="1"/>
  <c r="L994" i="1" s="1"/>
  <c r="K1078" i="1"/>
  <c r="L1078" i="1" s="1"/>
  <c r="K1094" i="1"/>
  <c r="L1094" i="1" s="1"/>
  <c r="K1114" i="1"/>
  <c r="L1114" i="1" s="1"/>
  <c r="K377" i="1"/>
  <c r="L377" i="1" s="1"/>
  <c r="K397" i="1"/>
  <c r="L397" i="1" s="1"/>
  <c r="K433" i="1"/>
  <c r="L433" i="1" s="1"/>
  <c r="K487" i="1"/>
  <c r="L487" i="1" s="1"/>
  <c r="K514" i="1"/>
  <c r="L514" i="1" s="1"/>
  <c r="K654" i="1"/>
  <c r="L654" i="1" s="1"/>
  <c r="K779" i="1"/>
  <c r="L779" i="1" s="1"/>
  <c r="K802" i="1"/>
  <c r="L802" i="1" s="1"/>
  <c r="K892" i="1"/>
  <c r="L892" i="1" s="1"/>
  <c r="K948" i="1"/>
  <c r="L948" i="1" s="1"/>
  <c r="K989" i="1"/>
  <c r="L989" i="1" s="1"/>
  <c r="K1022" i="1"/>
  <c r="L1022" i="1" s="1"/>
  <c r="K1055" i="1"/>
  <c r="L1055" i="1" s="1"/>
  <c r="K1089" i="1"/>
  <c r="L1089" i="1" s="1"/>
  <c r="K1105" i="1"/>
  <c r="L1105" i="1" s="1"/>
  <c r="K389" i="1"/>
  <c r="L389" i="1" s="1"/>
  <c r="K425" i="1"/>
  <c r="L425" i="1" s="1"/>
  <c r="K506" i="1"/>
  <c r="L506" i="1" s="1"/>
  <c r="K785" i="1"/>
  <c r="L785" i="1" s="1"/>
  <c r="K866" i="1"/>
  <c r="L866" i="1" s="1"/>
  <c r="K887" i="1"/>
  <c r="L887" i="1" s="1"/>
  <c r="K922" i="1"/>
  <c r="L922" i="1" s="1"/>
  <c r="K940" i="1"/>
  <c r="L940" i="1" s="1"/>
  <c r="K408" i="1"/>
  <c r="L408" i="1" s="1"/>
  <c r="K416" i="1"/>
  <c r="L416" i="1" s="1"/>
  <c r="K453" i="1"/>
  <c r="L453" i="1" s="1"/>
  <c r="K462" i="1"/>
  <c r="L462" i="1" s="1"/>
  <c r="K480" i="1"/>
  <c r="L480" i="1" s="1"/>
  <c r="K610" i="1"/>
  <c r="L610" i="1" s="1"/>
  <c r="K668" i="1"/>
  <c r="L668" i="1" s="1"/>
  <c r="K860" i="1"/>
  <c r="L860" i="1" s="1"/>
  <c r="K882" i="1"/>
  <c r="L882" i="1" s="1"/>
  <c r="K917" i="1"/>
  <c r="L917" i="1" s="1"/>
  <c r="K935" i="1"/>
  <c r="L935" i="1" s="1"/>
  <c r="K956" i="1"/>
  <c r="L956" i="1" s="1"/>
  <c r="K995" i="1"/>
  <c r="L995" i="1" s="1"/>
  <c r="K1011" i="1"/>
  <c r="L1011" i="1" s="1"/>
  <c r="K1079" i="1"/>
  <c r="L1079" i="1" s="1"/>
  <c r="K1095" i="1"/>
  <c r="L1095" i="1" s="1"/>
  <c r="K1115" i="1"/>
  <c r="L1115" i="1" s="1"/>
  <c r="K498" i="1"/>
  <c r="L498" i="1" s="1"/>
  <c r="K780" i="1"/>
  <c r="L780" i="1" s="1"/>
  <c r="K912" i="1"/>
  <c r="L912" i="1" s="1"/>
  <c r="K990" i="1"/>
  <c r="L990" i="1" s="1"/>
  <c r="K1057" i="1"/>
  <c r="L1057" i="1" s="1"/>
  <c r="K1090" i="1"/>
  <c r="L1090" i="1" s="1"/>
  <c r="K1110" i="1"/>
  <c r="L1110" i="1" s="1"/>
  <c r="K121" i="1"/>
  <c r="L121" i="1" s="1"/>
  <c r="K390" i="1"/>
  <c r="L390" i="1" s="1"/>
  <c r="K435" i="1"/>
  <c r="L435" i="1" s="1"/>
  <c r="K445" i="1"/>
  <c r="L445" i="1" s="1"/>
  <c r="K473" i="1"/>
  <c r="L473" i="1" s="1"/>
  <c r="K508" i="1"/>
  <c r="L508" i="1" s="1"/>
  <c r="K542" i="1"/>
  <c r="L542" i="1" s="1"/>
  <c r="K669" i="1"/>
  <c r="L669" i="1" s="1"/>
  <c r="K676" i="1"/>
  <c r="L676" i="1" s="1"/>
  <c r="K786" i="1"/>
  <c r="L786" i="1" s="1"/>
  <c r="K867" i="1"/>
  <c r="L867" i="1" s="1"/>
  <c r="K888" i="1"/>
  <c r="L888" i="1" s="1"/>
  <c r="K906" i="1"/>
  <c r="L906" i="1" s="1"/>
  <c r="K923" i="1"/>
  <c r="L923" i="1" s="1"/>
  <c r="K941" i="1"/>
  <c r="L941" i="1" s="1"/>
  <c r="K985" i="1"/>
  <c r="L985" i="1" s="1"/>
  <c r="K1017" i="1"/>
  <c r="L1017" i="1" s="1"/>
  <c r="K1085" i="1"/>
  <c r="L1085" i="1" s="1"/>
  <c r="K1101" i="1"/>
  <c r="L1101" i="1" s="1"/>
  <c r="K327" i="1"/>
  <c r="L327" i="1" s="1"/>
  <c r="K400" i="1"/>
  <c r="L400" i="1" s="1"/>
  <c r="K409" i="1"/>
  <c r="L409" i="1" s="1"/>
  <c r="K427" i="1"/>
  <c r="L427" i="1" s="1"/>
  <c r="K454" i="1"/>
  <c r="L454" i="1" s="1"/>
  <c r="K490" i="1"/>
  <c r="L490" i="1" s="1"/>
  <c r="K212" i="1"/>
  <c r="L212" i="1" s="1"/>
  <c r="K566" i="1"/>
  <c r="L566" i="1" s="1"/>
  <c r="K758" i="1"/>
  <c r="L758" i="1" s="1"/>
  <c r="K781" i="1"/>
  <c r="L781" i="1" s="1"/>
  <c r="K876" i="1"/>
  <c r="L876" i="1" s="1"/>
  <c r="K894" i="1"/>
  <c r="L894" i="1" s="1"/>
  <c r="K913" i="1"/>
  <c r="L913" i="1" s="1"/>
  <c r="K931" i="1"/>
  <c r="L931" i="1" s="1"/>
  <c r="K991" i="1"/>
  <c r="L991" i="1" s="1"/>
  <c r="K1024" i="1"/>
  <c r="L1024" i="1" s="1"/>
  <c r="K1058" i="1"/>
  <c r="L1058" i="1" s="1"/>
  <c r="K383" i="1"/>
  <c r="L383" i="1" s="1"/>
  <c r="K401" i="1"/>
  <c r="L401" i="1" s="1"/>
  <c r="K657" i="1"/>
  <c r="L657" i="1" s="1"/>
  <c r="K670" i="1"/>
  <c r="L670" i="1" s="1"/>
  <c r="K677" i="1"/>
  <c r="L677" i="1" s="1"/>
  <c r="K717" i="1"/>
  <c r="L717" i="1" s="1"/>
  <c r="K868" i="1"/>
  <c r="L868" i="1" s="1"/>
  <c r="K942" i="1"/>
  <c r="L942" i="1" s="1"/>
  <c r="K986" i="1"/>
  <c r="L986" i="1" s="1"/>
  <c r="K1018" i="1"/>
  <c r="L1018" i="1" s="1"/>
  <c r="K447" i="1"/>
  <c r="L447" i="1" s="1"/>
  <c r="K520" i="1"/>
  <c r="L520" i="1" s="1"/>
  <c r="K527" i="1"/>
  <c r="L527" i="1" s="1"/>
  <c r="K535" i="1"/>
  <c r="L535" i="1" s="1"/>
  <c r="K664" i="1"/>
  <c r="L664" i="1" s="1"/>
  <c r="K863" i="1"/>
  <c r="L863" i="1" s="1"/>
  <c r="K884" i="1"/>
  <c r="L884" i="1" s="1"/>
  <c r="K900" i="1"/>
  <c r="L900" i="1" s="1"/>
  <c r="K919" i="1"/>
  <c r="L919" i="1" s="1"/>
  <c r="K937" i="1"/>
  <c r="L937" i="1" s="1"/>
  <c r="K958" i="1"/>
  <c r="L958" i="1" s="1"/>
  <c r="K997" i="1"/>
  <c r="L997" i="1" s="1"/>
  <c r="K213" i="1"/>
  <c r="L213" i="1" s="1"/>
  <c r="K421" i="1"/>
  <c r="L421" i="1" s="1"/>
  <c r="K429" i="1"/>
  <c r="L429" i="1" s="1"/>
  <c r="K737" i="1"/>
  <c r="L737" i="1" s="1"/>
  <c r="K743" i="1"/>
  <c r="L743" i="1" s="1"/>
  <c r="K782" i="1"/>
  <c r="L782" i="1" s="1"/>
  <c r="K306" i="1"/>
  <c r="L306" i="1" s="1"/>
  <c r="K384" i="1"/>
  <c r="L384" i="1" s="1"/>
  <c r="K492" i="1"/>
  <c r="L492" i="1" s="1"/>
  <c r="K501" i="1"/>
  <c r="L501" i="1" s="1"/>
  <c r="K671" i="1"/>
  <c r="L671" i="1" s="1"/>
  <c r="K765" i="1"/>
  <c r="L765" i="1" s="1"/>
  <c r="K800" i="1"/>
  <c r="L800" i="1" s="1"/>
  <c r="K869" i="1"/>
  <c r="L869" i="1" s="1"/>
  <c r="K890" i="1"/>
  <c r="L890" i="1" s="1"/>
  <c r="K896" i="1"/>
  <c r="L896" i="1" s="1"/>
  <c r="K1026" i="1"/>
  <c r="L1026" i="1" s="1"/>
  <c r="K1091" i="1"/>
  <c r="L1091" i="1" s="1"/>
  <c r="K1135" i="1"/>
  <c r="L1135" i="1" s="1"/>
  <c r="K1152" i="1"/>
  <c r="L1152" i="1" s="1"/>
  <c r="K1373" i="1"/>
  <c r="L1373" i="1" s="1"/>
  <c r="K1522" i="1"/>
  <c r="L1522" i="1" s="1"/>
  <c r="K1440" i="1"/>
  <c r="L1440" i="1" s="1"/>
  <c r="K1456" i="1"/>
  <c r="L1456" i="1" s="1"/>
  <c r="K546" i="1"/>
  <c r="L546" i="1" s="1"/>
  <c r="K992" i="1"/>
  <c r="L992" i="1" s="1"/>
  <c r="K1084" i="1"/>
  <c r="L1084" i="1" s="1"/>
  <c r="K1098" i="1"/>
  <c r="L1098" i="1" s="1"/>
  <c r="K1194" i="1"/>
  <c r="L1194" i="1" s="1"/>
  <c r="K1226" i="1"/>
  <c r="L1226" i="1" s="1"/>
  <c r="K1311" i="1"/>
  <c r="L1311" i="1" s="1"/>
  <c r="K1365" i="1"/>
  <c r="L1365" i="1" s="1"/>
  <c r="K1406" i="1"/>
  <c r="L1406" i="1" s="1"/>
  <c r="K1458" i="1"/>
  <c r="L1458" i="1" s="1"/>
  <c r="K1498" i="1"/>
  <c r="L1498" i="1" s="1"/>
  <c r="K861" i="1"/>
  <c r="L861" i="1" s="1"/>
  <c r="K932" i="1"/>
  <c r="L932" i="1" s="1"/>
  <c r="K1360" i="1"/>
  <c r="L1360" i="1" s="1"/>
  <c r="K1379" i="1"/>
  <c r="L1379" i="1" s="1"/>
  <c r="K1400" i="1"/>
  <c r="L1400" i="1" s="1"/>
  <c r="K1511" i="1"/>
  <c r="L1511" i="1" s="1"/>
  <c r="K1156" i="1"/>
  <c r="L1156" i="1" s="1"/>
  <c r="K448" i="1"/>
  <c r="L448" i="1" s="1"/>
  <c r="K704" i="1"/>
  <c r="L704" i="1" s="1"/>
  <c r="K920" i="1"/>
  <c r="L920" i="1" s="1"/>
  <c r="K1052" i="1"/>
  <c r="L1052" i="1" s="1"/>
  <c r="K1092" i="1"/>
  <c r="L1092" i="1" s="1"/>
  <c r="K1301" i="1"/>
  <c r="L1301" i="1" s="1"/>
  <c r="K1355" i="1"/>
  <c r="L1355" i="1" s="1"/>
  <c r="K1518" i="1"/>
  <c r="L1518" i="1" s="1"/>
  <c r="K395" i="1"/>
  <c r="L395" i="1" s="1"/>
  <c r="K422" i="1"/>
  <c r="L422" i="1" s="1"/>
  <c r="K666" i="1"/>
  <c r="L666" i="1" s="1"/>
  <c r="K679" i="1"/>
  <c r="L679" i="1" s="1"/>
  <c r="K933" i="1"/>
  <c r="L933" i="1" s="1"/>
  <c r="K993" i="1"/>
  <c r="L993" i="1" s="1"/>
  <c r="K1019" i="1"/>
  <c r="L1019" i="1" s="1"/>
  <c r="K1111" i="1"/>
  <c r="L1111" i="1" s="1"/>
  <c r="K1148" i="1"/>
  <c r="L1148" i="1" s="1"/>
  <c r="K1330" i="1"/>
  <c r="L1330" i="1" s="1"/>
  <c r="K1367" i="1"/>
  <c r="L1367" i="1" s="1"/>
  <c r="K1408" i="1"/>
  <c r="L1408" i="1" s="1"/>
  <c r="K1477" i="1"/>
  <c r="L1477" i="1" s="1"/>
  <c r="K1499" i="1"/>
  <c r="L1499" i="1" s="1"/>
  <c r="K1517" i="1"/>
  <c r="L1517" i="1" s="1"/>
  <c r="K1494" i="1"/>
  <c r="L1494" i="1" s="1"/>
  <c r="K864" i="1"/>
  <c r="L864" i="1" s="1"/>
  <c r="K899" i="1"/>
  <c r="L899" i="1" s="1"/>
  <c r="K1086" i="1"/>
  <c r="L1086" i="1" s="1"/>
  <c r="K1100" i="1"/>
  <c r="L1100" i="1" s="1"/>
  <c r="K1143" i="1"/>
  <c r="L1143" i="1" s="1"/>
  <c r="K1182" i="1"/>
  <c r="L1182" i="1" s="1"/>
  <c r="K1222" i="1"/>
  <c r="L1222" i="1" s="1"/>
  <c r="K1307" i="1"/>
  <c r="L1307" i="1" s="1"/>
  <c r="K1380" i="1"/>
  <c r="L1380" i="1" s="1"/>
  <c r="K686" i="1"/>
  <c r="L686" i="1" s="1"/>
  <c r="K766" i="1"/>
  <c r="L766" i="1" s="1"/>
  <c r="K1053" i="1"/>
  <c r="L1053" i="1" s="1"/>
  <c r="K1093" i="1"/>
  <c r="L1093" i="1" s="1"/>
  <c r="K1154" i="1"/>
  <c r="L1154" i="1" s="1"/>
  <c r="K1012" i="1"/>
  <c r="L1012" i="1" s="1"/>
  <c r="K1020" i="1"/>
  <c r="L1020" i="1" s="1"/>
  <c r="K1080" i="1"/>
  <c r="L1080" i="1" s="1"/>
  <c r="K1112" i="1"/>
  <c r="L1112" i="1" s="1"/>
  <c r="K1331" i="1"/>
  <c r="L1331" i="1" s="1"/>
  <c r="K1500" i="1"/>
  <c r="L1500" i="1" s="1"/>
  <c r="K115" i="1"/>
  <c r="L115" i="1" s="1"/>
  <c r="K975" i="1"/>
  <c r="L975" i="1" s="1"/>
  <c r="K1087" i="1"/>
  <c r="L1087" i="1" s="1"/>
  <c r="K1267" i="1"/>
  <c r="L1267" i="1" s="1"/>
  <c r="K1325" i="1"/>
  <c r="L1325" i="1" s="1"/>
  <c r="K1362" i="1"/>
  <c r="L1362" i="1" s="1"/>
  <c r="K1381" i="1"/>
  <c r="L1381" i="1" s="1"/>
  <c r="K1423" i="1"/>
  <c r="L1423" i="1" s="1"/>
  <c r="K1495" i="1"/>
  <c r="L1495" i="1" s="1"/>
  <c r="K952" i="1"/>
  <c r="L952" i="1" s="1"/>
  <c r="K1059" i="1"/>
  <c r="L1059" i="1" s="1"/>
  <c r="K413" i="1"/>
  <c r="L413" i="1" s="1"/>
  <c r="K440" i="1"/>
  <c r="L440" i="1" s="1"/>
  <c r="K720" i="1"/>
  <c r="L720" i="1" s="1"/>
  <c r="K891" i="1"/>
  <c r="L891" i="1" s="1"/>
  <c r="K903" i="1"/>
  <c r="L903" i="1" s="1"/>
  <c r="K936" i="1"/>
  <c r="L936" i="1" s="1"/>
  <c r="K987" i="1"/>
  <c r="L987" i="1" s="1"/>
  <c r="K996" i="1"/>
  <c r="L996" i="1" s="1"/>
  <c r="K1047" i="1"/>
  <c r="L1047" i="1" s="1"/>
  <c r="K1102" i="1"/>
  <c r="L1102" i="1" s="1"/>
  <c r="K1357" i="1"/>
  <c r="L1357" i="1" s="1"/>
  <c r="K1395" i="1"/>
  <c r="L1395" i="1" s="1"/>
  <c r="K1418" i="1"/>
  <c r="L1418" i="1" s="1"/>
  <c r="K1434" i="1"/>
  <c r="L1434" i="1" s="1"/>
  <c r="K1490" i="1"/>
  <c r="L1490" i="1" s="1"/>
  <c r="K988" i="1"/>
  <c r="L988" i="1" s="1"/>
  <c r="K1103" i="1"/>
  <c r="L1103" i="1" s="1"/>
  <c r="K526" i="1"/>
  <c r="L526" i="1" s="1"/>
  <c r="K915" i="1"/>
  <c r="L915" i="1" s="1"/>
  <c r="K1081" i="1"/>
  <c r="L1081" i="1" s="1"/>
  <c r="K1113" i="1"/>
  <c r="L1113" i="1" s="1"/>
  <c r="K1133" i="1"/>
  <c r="L1133" i="1" s="1"/>
  <c r="K1389" i="1"/>
  <c r="L1389" i="1" s="1"/>
  <c r="K1412" i="1"/>
  <c r="L1412" i="1" s="1"/>
  <c r="K1403" i="1"/>
  <c r="L1403" i="1" s="1"/>
  <c r="K883" i="1"/>
  <c r="L883" i="1" s="1"/>
  <c r="K1088" i="1"/>
  <c r="L1088" i="1" s="1"/>
  <c r="K1096" i="1"/>
  <c r="L1096" i="1" s="1"/>
  <c r="K1327" i="1"/>
  <c r="L1327" i="1" s="1"/>
  <c r="K403" i="1"/>
  <c r="L403" i="1" s="1"/>
  <c r="K486" i="1"/>
  <c r="L486" i="1" s="1"/>
  <c r="K529" i="1"/>
  <c r="L529" i="1" s="1"/>
  <c r="K778" i="1"/>
  <c r="L778" i="1" s="1"/>
  <c r="K954" i="1"/>
  <c r="L954" i="1" s="1"/>
  <c r="K1097" i="1"/>
  <c r="L1097" i="1" s="1"/>
  <c r="K1328" i="1"/>
  <c r="L1328" i="1" s="1"/>
  <c r="K1383" i="1"/>
  <c r="L1383" i="1" s="1"/>
  <c r="K1497" i="1"/>
  <c r="L1497" i="1" s="1"/>
  <c r="K177" i="1"/>
  <c r="L177" i="1" s="1"/>
  <c r="K294" i="1"/>
  <c r="L294" i="1" s="1"/>
  <c r="K1104" i="1"/>
  <c r="L1104" i="1" s="1"/>
  <c r="K938" i="1"/>
  <c r="L938" i="1" s="1"/>
  <c r="K1503" i="1"/>
  <c r="L1503" i="1" s="1"/>
  <c r="K870" i="1"/>
  <c r="L870" i="1" s="1"/>
  <c r="K1025" i="1"/>
  <c r="L1025" i="1" s="1"/>
  <c r="K1353" i="1"/>
  <c r="L1353" i="1" s="1"/>
  <c r="K1060" i="1"/>
  <c r="L1060" i="1" s="1"/>
  <c r="K1396" i="1"/>
  <c r="L1396" i="1" s="1"/>
  <c r="K1420" i="1"/>
  <c r="L1420" i="1" s="1"/>
  <c r="K926" i="1"/>
  <c r="L926" i="1" s="1"/>
  <c r="K998" i="1"/>
  <c r="L998" i="1" s="1"/>
  <c r="K1082" i="1"/>
  <c r="L1082" i="1" s="1"/>
  <c r="K1134" i="1"/>
  <c r="L1134" i="1" s="1"/>
  <c r="K1180" i="1"/>
  <c r="L1180" i="1" s="1"/>
  <c r="K1299" i="1"/>
  <c r="L1299" i="1" s="1"/>
  <c r="K1116" i="1"/>
  <c r="L1116" i="1" s="1"/>
  <c r="K1378" i="1"/>
  <c r="L1378" i="1" s="1"/>
  <c r="K918" i="1"/>
  <c r="L918" i="1" s="1"/>
  <c r="K1492" i="1"/>
  <c r="L1492" i="1" s="1"/>
  <c r="K885" i="1"/>
  <c r="L885" i="1" s="1"/>
  <c r="K36" i="1"/>
  <c r="L36" i="1" s="1"/>
</calcChain>
</file>

<file path=xl/sharedStrings.xml><?xml version="1.0" encoding="utf-8"?>
<sst xmlns="http://schemas.openxmlformats.org/spreadsheetml/2006/main" count="12003" uniqueCount="6353">
  <si>
    <r>
      <t xml:space="preserve">Укорененные черенки </t>
    </r>
    <r>
      <rPr>
        <b/>
        <sz val="22"/>
        <rFont val="Arial"/>
        <family val="2"/>
        <charset val="204"/>
      </rPr>
      <t xml:space="preserve">Нидерланды </t>
    </r>
    <r>
      <rPr>
        <sz val="22"/>
        <rFont val="Arial"/>
        <family val="2"/>
        <charset val="204"/>
      </rPr>
      <t>осень 2022 - весна 2023</t>
    </r>
  </si>
  <si>
    <t>Перед оформлением заказа, пожалуйста, ознакомьтесь с условиями работы и подтвердите своё согласие с ними:</t>
  </si>
  <si>
    <t xml:space="preserve"> </t>
  </si>
  <si>
    <t>&gt;&gt;&gt; Условия работы &lt;&lt;&lt;</t>
  </si>
  <si>
    <t>с условиями работы ознакомлен</t>
  </si>
  <si>
    <t>СПРАВОЧНАЯ вместимость  в тару, шт</t>
  </si>
  <si>
    <r>
      <t xml:space="preserve">Адрес склада: </t>
    </r>
    <r>
      <rPr>
        <sz val="11"/>
        <color indexed="8"/>
        <rFont val="Arial"/>
        <family val="2"/>
        <charset val="204"/>
      </rPr>
      <t>Владимирская область, Киржачский район, пос. Знаменское</t>
    </r>
  </si>
  <si>
    <t>Курс продажи СберБанка</t>
  </si>
  <si>
    <t>Ящик фанерный</t>
  </si>
  <si>
    <t>Ящик деревянный</t>
  </si>
  <si>
    <t>Ящик с кольцом</t>
  </si>
  <si>
    <t>Паллетоместо</t>
  </si>
  <si>
    <t>Предварительная сумма за растения</t>
  </si>
  <si>
    <t>P9 / P10,5</t>
  </si>
  <si>
    <t>Оплата в рублях по курсу продажи СберБанка на дату зачисления</t>
  </si>
  <si>
    <t>Надбавка за сборку</t>
  </si>
  <si>
    <t>P12 / P13</t>
  </si>
  <si>
    <t>Итоговая сумма за растения</t>
  </si>
  <si>
    <t>P14 / C1,5</t>
  </si>
  <si>
    <t>Цены в прайсе  - без учета доставки и тары.</t>
  </si>
  <si>
    <t>Сумма за тару (заполняется оператором)</t>
  </si>
  <si>
    <t>C2</t>
  </si>
  <si>
    <t>Сумма за доставку (заполняется оператором)</t>
  </si>
  <si>
    <t>C3</t>
  </si>
  <si>
    <t>Минимальный заказ на сорт:</t>
  </si>
  <si>
    <t>Общая сумма, без ден. переводов</t>
  </si>
  <si>
    <t>C3,5</t>
  </si>
  <si>
    <r>
      <t>P9 / P10,5</t>
    </r>
    <r>
      <rPr>
        <sz val="11"/>
        <rFont val="Arial"/>
        <family val="2"/>
        <charset val="204"/>
      </rPr>
      <t xml:space="preserve"> - 80 шт (кратность заказа 40 шт)</t>
    </r>
  </si>
  <si>
    <t>-</t>
  </si>
  <si>
    <t>← Выберите способ оплаты</t>
  </si>
  <si>
    <t>C4</t>
  </si>
  <si>
    <r>
      <t>P</t>
    </r>
    <r>
      <rPr>
        <b/>
        <sz val="11"/>
        <rFont val="Arial"/>
        <family val="2"/>
        <charset val="204"/>
      </rPr>
      <t>12 / P13</t>
    </r>
    <r>
      <rPr>
        <sz val="11"/>
        <rFont val="Arial"/>
        <family val="2"/>
        <charset val="204"/>
      </rPr>
      <t>- 75 шт (кратность заказа 25 шт)</t>
    </r>
  </si>
  <si>
    <t>Комиссия за ден. переводы</t>
  </si>
  <si>
    <t>C5</t>
  </si>
  <si>
    <r>
      <t xml:space="preserve">P14, C1.5-C2 </t>
    </r>
    <r>
      <rPr>
        <sz val="11"/>
        <rFont val="Arial"/>
        <family val="2"/>
        <charset val="204"/>
      </rPr>
      <t>- 50 шт</t>
    </r>
  </si>
  <si>
    <t>Итоговая сумма заказа</t>
  </si>
  <si>
    <t>C7,5</t>
  </si>
  <si>
    <r>
      <t>&gt;C3</t>
    </r>
    <r>
      <rPr>
        <sz val="11"/>
        <rFont val="Arial"/>
        <family val="2"/>
        <charset val="204"/>
      </rPr>
      <t xml:space="preserve"> - 25 шт</t>
    </r>
  </si>
  <si>
    <t>C10</t>
  </si>
  <si>
    <t>Тарифы на тару и доставку</t>
  </si>
  <si>
    <t>Справочный расчет объёма заказа</t>
  </si>
  <si>
    <t>Габариты</t>
  </si>
  <si>
    <t>Цена тары,  €</t>
  </si>
  <si>
    <t>Стоимость доставки, €</t>
  </si>
  <si>
    <t>Контейнер</t>
  </si>
  <si>
    <t>Кол-во растений</t>
  </si>
  <si>
    <t>Кол-во фан. ящиков</t>
  </si>
  <si>
    <t>Объём боксов</t>
  </si>
  <si>
    <t>1 х 1,2 х 1,05 м</t>
  </si>
  <si>
    <t>1 х 1,2 х 2,4 м</t>
  </si>
  <si>
    <t>P11 / P12 / P13</t>
  </si>
  <si>
    <t>Ящик деревянный  (1 х 1,2 х 1м)</t>
  </si>
  <si>
    <t>1 х 1,2 х 1м</t>
  </si>
  <si>
    <t>Ящик деревянный + Кольцо  (1 х 1,2 х 1,4м)</t>
  </si>
  <si>
    <t>1 х 1,2 х 1,4м</t>
  </si>
  <si>
    <t>Паллетоместо = 2 ящика деревянных + Кольцо  (1 х 1,2 х 2,4м)</t>
  </si>
  <si>
    <t>1 х 1,2 х 2,4м</t>
  </si>
  <si>
    <t>Паллет дно для растений выше 1м (1 х 1,2 х 0,2м)</t>
  </si>
  <si>
    <t>1 х 1,2 х 0,2м</t>
  </si>
  <si>
    <t>При отправке заказа необходимо указать дату поставки с точностью +/- 1 неделя (строгое условие поставщика)</t>
  </si>
  <si>
    <t>При заказе менее 7000 € за растения действует торговая надбавка 7%</t>
  </si>
  <si>
    <t>ПОЖАЛУЙСТА, НЕ МЕНЯЙТЕ НИЧЕГО В ФАЙЛЕ, ЗАПОЛНЯЙТЕ ТОЛЬКО СТОЛБЕЦ:  ЗАКАЗ, шт</t>
  </si>
  <si>
    <t xml:space="preserve">  </t>
  </si>
  <si>
    <t>итого</t>
  </si>
  <si>
    <t>Артикул</t>
  </si>
  <si>
    <t>Наименование</t>
  </si>
  <si>
    <t>Цена без доставки, €</t>
  </si>
  <si>
    <t>Заказ, шт.</t>
  </si>
  <si>
    <t>Предварительная сумма, €</t>
  </si>
  <si>
    <t>Надбавка за сборку, €</t>
  </si>
  <si>
    <t xml:space="preserve">Итоговая сумма, €  </t>
  </si>
  <si>
    <t>87-07-10213</t>
  </si>
  <si>
    <t>Rhododendron</t>
  </si>
  <si>
    <t>Азалия/Рододендрон</t>
  </si>
  <si>
    <t>Cunninghams White</t>
  </si>
  <si>
    <t>P13</t>
  </si>
  <si>
    <t>87-07-8057</t>
  </si>
  <si>
    <t>Cunningham's White</t>
  </si>
  <si>
    <t>87-07-8058</t>
  </si>
  <si>
    <t>Germania</t>
  </si>
  <si>
    <t>87-07-10961</t>
  </si>
  <si>
    <t>87-07-8059</t>
  </si>
  <si>
    <t>Marcel Menard</t>
  </si>
  <si>
    <t>87-07-3361</t>
  </si>
  <si>
    <t>87-07-8060</t>
  </si>
  <si>
    <t>Nova Zembla</t>
  </si>
  <si>
    <t>87-07-8061</t>
  </si>
  <si>
    <t>Roseum Elegans</t>
  </si>
  <si>
    <t>87-07-7895</t>
  </si>
  <si>
    <t>Rhododendron Y</t>
  </si>
  <si>
    <t>Азалия/Рододендрон Y</t>
  </si>
  <si>
    <t>Sneezy</t>
  </si>
  <si>
    <t>87-07-8056</t>
  </si>
  <si>
    <t>Rhododendron catawbiense</t>
  </si>
  <si>
    <t>Азалия/Рододендрон катевбинский</t>
  </si>
  <si>
    <t>Grandiflorum</t>
  </si>
  <si>
    <t>87-07-10957</t>
  </si>
  <si>
    <t>87-07-10962</t>
  </si>
  <si>
    <t>Rhododendron yakushimanum</t>
  </si>
  <si>
    <t>Азалия/Рододендрон якушиманский</t>
  </si>
  <si>
    <t>Percy Wiseman</t>
  </si>
  <si>
    <t>87-07-3374</t>
  </si>
  <si>
    <t>87-07-1123</t>
  </si>
  <si>
    <t>Actinidia deliciosa</t>
  </si>
  <si>
    <t>Актинидия деликатесная</t>
  </si>
  <si>
    <t>Atlas</t>
  </si>
  <si>
    <t>P9</t>
  </si>
  <si>
    <t>87-07-0858</t>
  </si>
  <si>
    <t>Hayward</t>
  </si>
  <si>
    <t>87-07-0859</t>
  </si>
  <si>
    <t>Jenny</t>
  </si>
  <si>
    <t>87-07-10326</t>
  </si>
  <si>
    <t>Actinidia kolomikta</t>
  </si>
  <si>
    <t>Актинидия коломикта</t>
  </si>
  <si>
    <t>Velikanski</t>
  </si>
  <si>
    <t>87-07-0840</t>
  </si>
  <si>
    <t>Actinidia arguta</t>
  </si>
  <si>
    <t>Актинидия острая</t>
  </si>
  <si>
    <t>Ananasnaya</t>
  </si>
  <si>
    <t>87-07-10708</t>
  </si>
  <si>
    <t>Dumbarton Oaks</t>
  </si>
  <si>
    <t>87-07-0842</t>
  </si>
  <si>
    <t>Geneva</t>
  </si>
  <si>
    <t>87-07-0847</t>
  </si>
  <si>
    <t>Jumbo</t>
  </si>
  <si>
    <t>87-07-0849</t>
  </si>
  <si>
    <t>Ken's Red</t>
  </si>
  <si>
    <t>87-07-0854</t>
  </si>
  <si>
    <t>Weiki</t>
  </si>
  <si>
    <t>87-07-0866</t>
  </si>
  <si>
    <t>Актинидия пестролистная</t>
  </si>
  <si>
    <t>Sentyabraskaya</t>
  </si>
  <si>
    <t>87-07-0868</t>
  </si>
  <si>
    <t>Zakarpacie</t>
  </si>
  <si>
    <t>87-07-11063</t>
  </si>
  <si>
    <t>Anaphalis triplinervis</t>
  </si>
  <si>
    <t>Анафалис трехжилковый</t>
  </si>
  <si>
    <t>87-07-11065</t>
  </si>
  <si>
    <t>Anemone hybrida</t>
  </si>
  <si>
    <t>Анемона гибридная</t>
  </si>
  <si>
    <t>Hadspen Abundance</t>
  </si>
  <si>
    <t>P12</t>
  </si>
  <si>
    <t>87-07-11066</t>
  </si>
  <si>
    <t>Rosenschale</t>
  </si>
  <si>
    <t>87-07-11067</t>
  </si>
  <si>
    <t>Serenade</t>
  </si>
  <si>
    <t>87-07-11064</t>
  </si>
  <si>
    <t>Anemone hupehensis</t>
  </si>
  <si>
    <t>Анемона хубейская</t>
  </si>
  <si>
    <t>Splendens</t>
  </si>
  <si>
    <t>87-07-1249</t>
  </si>
  <si>
    <t>Aronia arbutifolia</t>
  </si>
  <si>
    <t>Арония красная</t>
  </si>
  <si>
    <t>Brilliant</t>
  </si>
  <si>
    <t>87-07-1251</t>
  </si>
  <si>
    <t>Aronia mitschurinii</t>
  </si>
  <si>
    <t>Арония Мичурина</t>
  </si>
  <si>
    <t>Amit</t>
  </si>
  <si>
    <t>87-07-1259</t>
  </si>
  <si>
    <t>Aronia prunifolia</t>
  </si>
  <si>
    <t>Арония сливолистная</t>
  </si>
  <si>
    <t>Viking</t>
  </si>
  <si>
    <t>87-07-11073</t>
  </si>
  <si>
    <t>Astilba arendsii</t>
  </si>
  <si>
    <t>Астильба арендса</t>
  </si>
  <si>
    <t>Brautschleier</t>
  </si>
  <si>
    <t>87-07-11074</t>
  </si>
  <si>
    <t>Granat</t>
  </si>
  <si>
    <t>87-07-11069</t>
  </si>
  <si>
    <t>Aster (D)</t>
  </si>
  <si>
    <t>Астра (D)</t>
  </si>
  <si>
    <t>87-07-11070</t>
  </si>
  <si>
    <t>Lady in Blue</t>
  </si>
  <si>
    <t>87-07-11071</t>
  </si>
  <si>
    <t>Peter Harrison</t>
  </si>
  <si>
    <t>87-07-11072</t>
  </si>
  <si>
    <t>Schneekissen</t>
  </si>
  <si>
    <t>87-07-10830</t>
  </si>
  <si>
    <t>Cercis canadensis</t>
  </si>
  <si>
    <t>Багрянник/Церцис канадский</t>
  </si>
  <si>
    <t>Forest Pansy</t>
  </si>
  <si>
    <t>87-07-10829</t>
  </si>
  <si>
    <t>P14</t>
  </si>
  <si>
    <t>87-07-1465</t>
  </si>
  <si>
    <t>Cercidiphyllum/Cercis japonicum</t>
  </si>
  <si>
    <t>Багрянник/Церцис японский</t>
  </si>
  <si>
    <t>87-07-11075</t>
  </si>
  <si>
    <t>Bergenia crassifolia</t>
  </si>
  <si>
    <t>Бадан толстолистный</t>
  </si>
  <si>
    <t>87-07-6546</t>
  </si>
  <si>
    <t>Berberis ottawensis</t>
  </si>
  <si>
    <t>Барбарис оттавский</t>
  </si>
  <si>
    <t>Superba</t>
  </si>
  <si>
    <t>87-07-1303</t>
  </si>
  <si>
    <t>Berberis thunbergii</t>
  </si>
  <si>
    <t>Барбарис тунберга</t>
  </si>
  <si>
    <t>Atropurpurea</t>
  </si>
  <si>
    <t>87-07-1300</t>
  </si>
  <si>
    <t>Atropurpurea Nana</t>
  </si>
  <si>
    <t>87-07-10441</t>
  </si>
  <si>
    <t>BailErin</t>
  </si>
  <si>
    <t>87-07-1313</t>
  </si>
  <si>
    <t>Carmen</t>
  </si>
  <si>
    <t>87-07-7614</t>
  </si>
  <si>
    <t>Chicquita</t>
  </si>
  <si>
    <t>87-07-7251</t>
  </si>
  <si>
    <t>Chocolate Summer</t>
  </si>
  <si>
    <t>87-07-1321</t>
  </si>
  <si>
    <t>Flamingo</t>
  </si>
  <si>
    <t>87-07-7253</t>
  </si>
  <si>
    <t>Florence</t>
  </si>
  <si>
    <t>87-07-1329</t>
  </si>
  <si>
    <t>Golden Horizon</t>
  </si>
  <si>
    <t>87-07-1333</t>
  </si>
  <si>
    <t>Golden Ring</t>
  </si>
  <si>
    <t>87-07-1327</t>
  </si>
  <si>
    <t>Green Carpet</t>
  </si>
  <si>
    <t>87-07-1332</t>
  </si>
  <si>
    <t>Green Ornament</t>
  </si>
  <si>
    <t>87-07-1349</t>
  </si>
  <si>
    <t>Lutin Rouge</t>
  </si>
  <si>
    <t>87-07-1351</t>
  </si>
  <si>
    <t>Maria</t>
  </si>
  <si>
    <t>87-07-9132</t>
  </si>
  <si>
    <t>Moscato BailAnna</t>
  </si>
  <si>
    <t>87-07-1353</t>
  </si>
  <si>
    <t>Natasza</t>
  </si>
  <si>
    <t>87-07-9133</t>
  </si>
  <si>
    <t>Orange Alf</t>
  </si>
  <si>
    <t>87-07-9351</t>
  </si>
  <si>
    <t>Orange Ice</t>
  </si>
  <si>
    <t>87-07-9353</t>
  </si>
  <si>
    <t>Red Compact</t>
  </si>
  <si>
    <t>87-07-10795</t>
  </si>
  <si>
    <t>Red DJ</t>
  </si>
  <si>
    <t>87-07-1368</t>
  </si>
  <si>
    <t>Rose Glow</t>
  </si>
  <si>
    <t>87-07-7825</t>
  </si>
  <si>
    <t>Ruby Star</t>
  </si>
  <si>
    <t>87-07-0614</t>
  </si>
  <si>
    <t>Silver Pillar</t>
  </si>
  <si>
    <t>87-07-7260</t>
  </si>
  <si>
    <t>Summer Sunset</t>
  </si>
  <si>
    <t>87-07-9356</t>
  </si>
  <si>
    <t>Sunny</t>
  </si>
  <si>
    <t>87-07-7261</t>
  </si>
  <si>
    <t>Venice</t>
  </si>
  <si>
    <t>87-07-6862</t>
  </si>
  <si>
    <t>Vinca major</t>
  </si>
  <si>
    <t>Барвинок большой</t>
  </si>
  <si>
    <t>Variegata</t>
  </si>
  <si>
    <t>87-07-6859</t>
  </si>
  <si>
    <t>87-07-0770</t>
  </si>
  <si>
    <t>Vinca minor</t>
  </si>
  <si>
    <t>Барвинок малый</t>
  </si>
  <si>
    <t>Argenteovariegata</t>
  </si>
  <si>
    <t>87-07-4072</t>
  </si>
  <si>
    <t xml:space="preserve">Blue and Gold </t>
  </si>
  <si>
    <t>87-07-7435</t>
  </si>
  <si>
    <t>Bowles Variety</t>
  </si>
  <si>
    <t>87-07-4075</t>
  </si>
  <si>
    <t>Gertrude Jekyl</t>
  </si>
  <si>
    <t>87-07-4076</t>
  </si>
  <si>
    <t>Illumination</t>
  </si>
  <si>
    <t>87-07-4079</t>
  </si>
  <si>
    <t>Ralph Shugert</t>
  </si>
  <si>
    <t>87-07-6864</t>
  </si>
  <si>
    <t>Seng</t>
  </si>
  <si>
    <t>87-07-4077</t>
  </si>
  <si>
    <t>87-07-10800</t>
  </si>
  <si>
    <t>Betula nana</t>
  </si>
  <si>
    <t>Береза карликовая</t>
  </si>
  <si>
    <t>87-07-10801</t>
  </si>
  <si>
    <t>Betula pendula</t>
  </si>
  <si>
    <t>Береза повислая</t>
  </si>
  <si>
    <t>Dalecarlica</t>
  </si>
  <si>
    <t>87-07-10804</t>
  </si>
  <si>
    <t>Youngii</t>
  </si>
  <si>
    <t>87-07-10805</t>
  </si>
  <si>
    <t>Betula utilis jacquemontii</t>
  </si>
  <si>
    <t>Береза полезная</t>
  </si>
  <si>
    <t>87-07-1816</t>
  </si>
  <si>
    <t>Euonymus fortunei</t>
  </si>
  <si>
    <t>Бересклет Форчуна</t>
  </si>
  <si>
    <t>Emerald Gaiety</t>
  </si>
  <si>
    <t>87-07-1827</t>
  </si>
  <si>
    <t>Emerald in Gold</t>
  </si>
  <si>
    <t>87-07-1834</t>
  </si>
  <si>
    <t>Harlequin</t>
  </si>
  <si>
    <t>87-07-10486</t>
  </si>
  <si>
    <t>Euonymus japonica</t>
  </si>
  <si>
    <t>Бересклет японский</t>
  </si>
  <si>
    <t>Albomarginatus</t>
  </si>
  <si>
    <t>87-07-9764</t>
  </si>
  <si>
    <t>Green Spire</t>
  </si>
  <si>
    <t>87-07-8006</t>
  </si>
  <si>
    <t>Jean Hugues</t>
  </si>
  <si>
    <t>87-07-7841</t>
  </si>
  <si>
    <t>Microphylusitanica Aureovar</t>
  </si>
  <si>
    <t>87-07-10907</t>
  </si>
  <si>
    <t>Ligustrum lucidum</t>
  </si>
  <si>
    <t>Бирючина блестящая</t>
  </si>
  <si>
    <t>Argenteum</t>
  </si>
  <si>
    <t>87-07-10906</t>
  </si>
  <si>
    <t>Ligustrum ibota</t>
  </si>
  <si>
    <t>Бирючина ибота</t>
  </si>
  <si>
    <t>Musli</t>
  </si>
  <si>
    <t>87-07-10071</t>
  </si>
  <si>
    <t>Ligustrum vulgare</t>
  </si>
  <si>
    <t>Бирючина обыкновенная</t>
  </si>
  <si>
    <t>Atrovirens</t>
  </si>
  <si>
    <t>87-07-10908</t>
  </si>
  <si>
    <t>Aureum</t>
  </si>
  <si>
    <t>87-07-10558</t>
  </si>
  <si>
    <t>Lodense</t>
  </si>
  <si>
    <t>87-07-9204</t>
  </si>
  <si>
    <t>Straight Talk</t>
  </si>
  <si>
    <t>87-07-6722</t>
  </si>
  <si>
    <t>Ligustrum ovalifolium</t>
  </si>
  <si>
    <t>Бирючина овальнолистная</t>
  </si>
  <si>
    <t>Green Diamond</t>
  </si>
  <si>
    <t>87-07-0764</t>
  </si>
  <si>
    <t>87-07-0676</t>
  </si>
  <si>
    <t>Vaccinium vitis-idaea</t>
  </si>
  <si>
    <t>Брусника обыкновенная</t>
  </si>
  <si>
    <t>Red Pearl</t>
  </si>
  <si>
    <t>87-07-9664</t>
  </si>
  <si>
    <t>Buddleja</t>
  </si>
  <si>
    <t>Буддлея</t>
  </si>
  <si>
    <t>Dreaming Purple</t>
  </si>
  <si>
    <t>87-07-10825</t>
  </si>
  <si>
    <t>87-07-10826</t>
  </si>
  <si>
    <t>Lochinch</t>
  </si>
  <si>
    <t>87-07-10827</t>
  </si>
  <si>
    <t>White Ball</t>
  </si>
  <si>
    <t>87-07-10824</t>
  </si>
  <si>
    <t>Buddleja weyeriana</t>
  </si>
  <si>
    <t>Буддлея Вейера</t>
  </si>
  <si>
    <t>Flower Power</t>
  </si>
  <si>
    <t>87-07-1435</t>
  </si>
  <si>
    <t>Sungold</t>
  </si>
  <si>
    <t>87-07-10808</t>
  </si>
  <si>
    <t>Buddleja davidii</t>
  </si>
  <si>
    <t>Буддлея давида</t>
  </si>
  <si>
    <t>Adonis Blue</t>
  </si>
  <si>
    <t>87-07-9659</t>
  </si>
  <si>
    <t>Berries and Cream</t>
  </si>
  <si>
    <t>87-07-10809</t>
  </si>
  <si>
    <t>87-07-1396</t>
  </si>
  <si>
    <t>Black Knight</t>
  </si>
  <si>
    <t>87-07-1393</t>
  </si>
  <si>
    <t>Border Beauty</t>
  </si>
  <si>
    <t>87-07-10810</t>
  </si>
  <si>
    <t>Butterfly Candy Lila Sweetheart</t>
  </si>
  <si>
    <t>87-07-10811</t>
  </si>
  <si>
    <t>Butterfly Candy Little Lila</t>
  </si>
  <si>
    <t>87-07-10812</t>
  </si>
  <si>
    <t>Butterfly Candy Little Purple</t>
  </si>
  <si>
    <t>87-07-10813</t>
  </si>
  <si>
    <t>Butterfly Candy Little Ruby</t>
  </si>
  <si>
    <t>87-07-10814</t>
  </si>
  <si>
    <t>Butterfly Tower magenta</t>
  </si>
  <si>
    <t>87-07-10815</t>
  </si>
  <si>
    <t>87-07-10816</t>
  </si>
  <si>
    <t>Empire Blue</t>
  </si>
  <si>
    <t>87-07-10818</t>
  </si>
  <si>
    <t>Gulliver</t>
  </si>
  <si>
    <t>87-07-7266</t>
  </si>
  <si>
    <t>87-07-1406</t>
  </si>
  <si>
    <t>Ile de France</t>
  </si>
  <si>
    <t>87-07-10819</t>
  </si>
  <si>
    <t>Magdas Gold Knightpbr</t>
  </si>
  <si>
    <t>87-07-10820</t>
  </si>
  <si>
    <t>Moonshine</t>
  </si>
  <si>
    <t>87-07-1411</t>
  </si>
  <si>
    <t>Nanho Blue</t>
  </si>
  <si>
    <t>87-07-1413</t>
  </si>
  <si>
    <t>Nanho Purple</t>
  </si>
  <si>
    <t>87-07-7174</t>
  </si>
  <si>
    <t>Pink Delight</t>
  </si>
  <si>
    <t>87-07-1423</t>
  </si>
  <si>
    <t>Royal Red</t>
  </si>
  <si>
    <t>87-07-10822</t>
  </si>
  <si>
    <t>Sophie</t>
  </si>
  <si>
    <t>87-07-7267</t>
  </si>
  <si>
    <t>Sugar Plum</t>
  </si>
  <si>
    <t>87-07-10821</t>
  </si>
  <si>
    <t>87-07-10806</t>
  </si>
  <si>
    <t>Tricolor (white/purple/red)</t>
  </si>
  <si>
    <t>87-07-10823</t>
  </si>
  <si>
    <t>Tutti Fruitti</t>
  </si>
  <si>
    <t>87-07-1428</t>
  </si>
  <si>
    <t>White Profusion</t>
  </si>
  <si>
    <t>87-07-9948</t>
  </si>
  <si>
    <t>Wisteria Lane</t>
  </si>
  <si>
    <t>87-07-10807</t>
  </si>
  <si>
    <t>Buddleja davidii nanhoensis</t>
  </si>
  <si>
    <t>Буддлея Давида Нанхоэнсис</t>
  </si>
  <si>
    <t>87-07-9248</t>
  </si>
  <si>
    <t>Sambucus nigra</t>
  </si>
  <si>
    <t>Бузина черная</t>
  </si>
  <si>
    <t>Black Beauty</t>
  </si>
  <si>
    <t>87-07-9249</t>
  </si>
  <si>
    <t>Black Lace</t>
  </si>
  <si>
    <t>87-07-3572</t>
  </si>
  <si>
    <t>Black Tower</t>
  </si>
  <si>
    <t>87-07-9468</t>
  </si>
  <si>
    <t>Golden Spark</t>
  </si>
  <si>
    <t>87-07-3575</t>
  </si>
  <si>
    <t>Golden Tower</t>
  </si>
  <si>
    <t>87-07-8054</t>
  </si>
  <si>
    <t>Haidegg 17</t>
  </si>
  <si>
    <t>87-07-10943</t>
  </si>
  <si>
    <t>Laced Up</t>
  </si>
  <si>
    <t>87-07-10139</t>
  </si>
  <si>
    <t>Thundercloud</t>
  </si>
  <si>
    <t>87-07-1863</t>
  </si>
  <si>
    <t>Fagus sylvatica</t>
  </si>
  <si>
    <t>Бук европейский</t>
  </si>
  <si>
    <t>87-07-11076</t>
  </si>
  <si>
    <t>Bouteloua gracilis</t>
  </si>
  <si>
    <t>Бутелуа изящная</t>
  </si>
  <si>
    <t>87-07-10172</t>
  </si>
  <si>
    <t>Weigela</t>
  </si>
  <si>
    <t>Вейгела</t>
  </si>
  <si>
    <t>All Summer Monet</t>
  </si>
  <si>
    <t>87-07-7826</t>
  </si>
  <si>
    <t>All Summer Peach</t>
  </si>
  <si>
    <t>87-07-10173</t>
  </si>
  <si>
    <t>All Summer Red</t>
  </si>
  <si>
    <t>87-07-9261</t>
  </si>
  <si>
    <t>Big Love</t>
  </si>
  <si>
    <t>87-07-7864</t>
  </si>
  <si>
    <t>Ebony and Ivory</t>
  </si>
  <si>
    <t>87-07-10175</t>
  </si>
  <si>
    <t>Lucifer</t>
  </si>
  <si>
    <t>87-07-9262</t>
  </si>
  <si>
    <t>Magical Rainbow</t>
  </si>
  <si>
    <t>87-07-10604</t>
  </si>
  <si>
    <t>Maroon Swoon</t>
  </si>
  <si>
    <t>87-07-10176</t>
  </si>
  <si>
    <t>Newport Red</t>
  </si>
  <si>
    <t>87-07-10177</t>
  </si>
  <si>
    <t>Picobella Rosa</t>
  </si>
  <si>
    <t>87-07-9263</t>
  </si>
  <si>
    <t>Vintage Love</t>
  </si>
  <si>
    <t>87-07-4165</t>
  </si>
  <si>
    <t>Weigela praecox</t>
  </si>
  <si>
    <t>Вейгела ранняя</t>
  </si>
  <si>
    <t>Bouquet Rose</t>
  </si>
  <si>
    <t>87-07-4133</t>
  </si>
  <si>
    <t>Weigela florida</t>
  </si>
  <si>
    <t>Вейгела цветущая</t>
  </si>
  <si>
    <t>Alexandra</t>
  </si>
  <si>
    <t>87-07-4120</t>
  </si>
  <si>
    <t xml:space="preserve">Black and White  </t>
  </si>
  <si>
    <t>87-07-4134</t>
  </si>
  <si>
    <t>Brigela</t>
  </si>
  <si>
    <t>87-07-4117</t>
  </si>
  <si>
    <t>Bristol Ruby</t>
  </si>
  <si>
    <t>87-07-4121</t>
  </si>
  <si>
    <t>Candida</t>
  </si>
  <si>
    <t>87-07-4128</t>
  </si>
  <si>
    <t>Eva Rathke</t>
  </si>
  <si>
    <t>87-07-10602</t>
  </si>
  <si>
    <t>Evita</t>
  </si>
  <si>
    <t>87-07-4137</t>
  </si>
  <si>
    <t>Foliis Purpureis</t>
  </si>
  <si>
    <t>87-07-9260</t>
  </si>
  <si>
    <t>Lime Monster</t>
  </si>
  <si>
    <t>87-07-4156</t>
  </si>
  <si>
    <t>Marjorie</t>
  </si>
  <si>
    <t>87-07-4138</t>
  </si>
  <si>
    <t>Minor Black</t>
  </si>
  <si>
    <t>87-07-4158</t>
  </si>
  <si>
    <t>Minuet</t>
  </si>
  <si>
    <t>87-07-4142</t>
  </si>
  <si>
    <t>Nana Purpurea</t>
  </si>
  <si>
    <t>87-07-4163</t>
  </si>
  <si>
    <t>Nana Variegata</t>
  </si>
  <si>
    <t>87-07-4144</t>
  </si>
  <si>
    <t>Pink Poppet</t>
  </si>
  <si>
    <t>87-07-4147</t>
  </si>
  <si>
    <t>Pink Princess</t>
  </si>
  <si>
    <t>87-07-1155</t>
  </si>
  <si>
    <t>Red Prince</t>
  </si>
  <si>
    <t>87-07-4176</t>
  </si>
  <si>
    <t>Rumba</t>
  </si>
  <si>
    <t>87-07-4180</t>
  </si>
  <si>
    <t>Snowflake</t>
  </si>
  <si>
    <t>87-07-4149</t>
  </si>
  <si>
    <t>Sunny Princess</t>
  </si>
  <si>
    <t>87-07-4152</t>
  </si>
  <si>
    <t>Tango</t>
  </si>
  <si>
    <t>87-07-4153</t>
  </si>
  <si>
    <t>87-07-4155</t>
  </si>
  <si>
    <t>Victoria</t>
  </si>
  <si>
    <t>87-07-4183</t>
  </si>
  <si>
    <t>Wings of Fire</t>
  </si>
  <si>
    <t>87-07-10732</t>
  </si>
  <si>
    <t>Calamagrostis acutiflora</t>
  </si>
  <si>
    <t>Вейник остроцветковый</t>
  </si>
  <si>
    <t>Karl Foerster</t>
  </si>
  <si>
    <t>87-07-11194</t>
  </si>
  <si>
    <t>Verbena bonariensis</t>
  </si>
  <si>
    <t>Вербена буэнос-айресская</t>
  </si>
  <si>
    <t>87-07-11195</t>
  </si>
  <si>
    <t>Veronica schmidtiana</t>
  </si>
  <si>
    <t>Вероника Шмидта</t>
  </si>
  <si>
    <t>Alba</t>
  </si>
  <si>
    <t>87-07-10598</t>
  </si>
  <si>
    <t>Vitex agnus-castus</t>
  </si>
  <si>
    <t>Витекс священный</t>
  </si>
  <si>
    <t>Blue Puffball</t>
  </si>
  <si>
    <t>87-07-10599</t>
  </si>
  <si>
    <t>Delta Blues</t>
  </si>
  <si>
    <t>87-07-10956</t>
  </si>
  <si>
    <t>Magical Chicagoland Blues</t>
  </si>
  <si>
    <t>87-07-9259</t>
  </si>
  <si>
    <t>Витекс/Прутняк священный</t>
  </si>
  <si>
    <t>Magical Summertime Blues</t>
  </si>
  <si>
    <t>87-07-3192</t>
  </si>
  <si>
    <t>Prunus glandulosa</t>
  </si>
  <si>
    <t>Вишня железистая</t>
  </si>
  <si>
    <t>Alba Plena</t>
  </si>
  <si>
    <t>87-07-7156</t>
  </si>
  <si>
    <t>Prunus incisa</t>
  </si>
  <si>
    <t>Вишня японская</t>
  </si>
  <si>
    <t>Kojou-no-mai</t>
  </si>
  <si>
    <t>87-07-6654</t>
  </si>
  <si>
    <t>Hamamelis intermedia</t>
  </si>
  <si>
    <t>Гамамелис промежуточный</t>
  </si>
  <si>
    <t>Orange Beauty</t>
  </si>
  <si>
    <t>87-07-1919</t>
  </si>
  <si>
    <t>Westerstede</t>
  </si>
  <si>
    <t>87-07-11095</t>
  </si>
  <si>
    <t>Gaura lindheimeri</t>
  </si>
  <si>
    <t>Гаура Линдхеймера</t>
  </si>
  <si>
    <t>Baby Butterfly</t>
  </si>
  <si>
    <t>87-07-11099</t>
  </si>
  <si>
    <t>Cherry Brandy</t>
  </si>
  <si>
    <t>87-07-11096</t>
  </si>
  <si>
    <t>Flaming pink</t>
  </si>
  <si>
    <t>87-07-11097</t>
  </si>
  <si>
    <t>Flaming White</t>
  </si>
  <si>
    <t>87-07-11098</t>
  </si>
  <si>
    <t>Summer Breeze</t>
  </si>
  <si>
    <t>87-07-11103</t>
  </si>
  <si>
    <t>Heuchera</t>
  </si>
  <si>
    <t>Гейхера</t>
  </si>
  <si>
    <t>Black Sea</t>
  </si>
  <si>
    <t>87-07-11104</t>
  </si>
  <si>
    <t>Dark Secret</t>
  </si>
  <si>
    <t>87-07-11105</t>
  </si>
  <si>
    <t>Northern Exposure Lime</t>
  </si>
  <si>
    <t>87-07-11106</t>
  </si>
  <si>
    <t>Northern Exposure Silver</t>
  </si>
  <si>
    <t>87-07-1937</t>
  </si>
  <si>
    <t>Palace Purple</t>
  </si>
  <si>
    <t>87-07-11107</t>
  </si>
  <si>
    <t>Purple Petticoats</t>
  </si>
  <si>
    <t>87-07-1938</t>
  </si>
  <si>
    <t>Heuchera sanguinea</t>
  </si>
  <si>
    <t>Гейхера кроваво-красная</t>
  </si>
  <si>
    <t>Leuchtkafer</t>
  </si>
  <si>
    <t>87-07-11102</t>
  </si>
  <si>
    <t>Helenium</t>
  </si>
  <si>
    <t>Гелениум</t>
  </si>
  <si>
    <t>Short n sassy</t>
  </si>
  <si>
    <t>87-07-11101</t>
  </si>
  <si>
    <t>Geranium</t>
  </si>
  <si>
    <t>Герань</t>
  </si>
  <si>
    <t>Kelly Annepbr</t>
  </si>
  <si>
    <t>87-07-0572</t>
  </si>
  <si>
    <t>Rozanne</t>
  </si>
  <si>
    <t>87-07-11100</t>
  </si>
  <si>
    <t>Geranium sanguineum</t>
  </si>
  <si>
    <t>Герань кроваво-красная</t>
  </si>
  <si>
    <t>87-07-10843</t>
  </si>
  <si>
    <t>Hibiscus</t>
  </si>
  <si>
    <t>Гибискус</t>
  </si>
  <si>
    <t>Walbertons Roseoon</t>
  </si>
  <si>
    <t>87-07-1943</t>
  </si>
  <si>
    <t>Hibiscus syriacus</t>
  </si>
  <si>
    <t>Гибискус сирийский</t>
  </si>
  <si>
    <t>Admiral Dewey</t>
  </si>
  <si>
    <t>87-07-1944</t>
  </si>
  <si>
    <t>Ardens</t>
  </si>
  <si>
    <t>87-07-1952</t>
  </si>
  <si>
    <t>Duc de Brabant</t>
  </si>
  <si>
    <t>87-07-9173</t>
  </si>
  <si>
    <t>Flower Tower Purple</t>
  </si>
  <si>
    <t>87-07-9174</t>
  </si>
  <si>
    <t>Flower Tower Ruby</t>
  </si>
  <si>
    <t>87-07-9175</t>
  </si>
  <si>
    <t>Flower Tower White</t>
  </si>
  <si>
    <t>87-07-9387</t>
  </si>
  <si>
    <t>French Cabaret Pastel</t>
  </si>
  <si>
    <t>87-07-9388</t>
  </si>
  <si>
    <t>French Cabaret Red</t>
  </si>
  <si>
    <t>87-07-6472</t>
  </si>
  <si>
    <t>Lady Stanley</t>
  </si>
  <si>
    <t>87-07-1959</t>
  </si>
  <si>
    <t>Lavender Chiffon</t>
  </si>
  <si>
    <t>87-07-9389</t>
  </si>
  <si>
    <t>Magenta Chiffon</t>
  </si>
  <si>
    <t>87-07-1968</t>
  </si>
  <si>
    <t>Monstrosus</t>
  </si>
  <si>
    <t>87-07-1096</t>
  </si>
  <si>
    <t>Pink Chiffon</t>
  </si>
  <si>
    <t>87-07-9391</t>
  </si>
  <si>
    <t>Pink Flirt</t>
  </si>
  <si>
    <t>87-07-1972</t>
  </si>
  <si>
    <t>Purpureus Variegatus</t>
  </si>
  <si>
    <t>87-07-10842</t>
  </si>
  <si>
    <t>Speciosus</t>
  </si>
  <si>
    <t>87-07-9172</t>
  </si>
  <si>
    <t>White Chiffon</t>
  </si>
  <si>
    <t>87-07-9177</t>
  </si>
  <si>
    <t>Woojoen</t>
  </si>
  <si>
    <t>87-07-9763</t>
  </si>
  <si>
    <t>Cephalanthus occidentalis</t>
  </si>
  <si>
    <t>Головач западный</t>
  </si>
  <si>
    <t>Fiber Optics</t>
  </si>
  <si>
    <t>87-07-0805</t>
  </si>
  <si>
    <t>Vaccinium corymbosum</t>
  </si>
  <si>
    <t>Голубика садовая</t>
  </si>
  <si>
    <t>Blue Suede</t>
  </si>
  <si>
    <t>87-07-0806</t>
  </si>
  <si>
    <t>Brigitta Blue</t>
  </si>
  <si>
    <t>87-07-4000</t>
  </si>
  <si>
    <t>Chanticleer</t>
  </si>
  <si>
    <t>87-07-4004</t>
  </si>
  <si>
    <t>Darrow</t>
  </si>
  <si>
    <t>87-07-0738</t>
  </si>
  <si>
    <t>Denise Blue</t>
  </si>
  <si>
    <t>87-07-4007</t>
  </si>
  <si>
    <t>Duke</t>
  </si>
  <si>
    <t>87-07-4013</t>
  </si>
  <si>
    <t>Elliot</t>
  </si>
  <si>
    <t>87-07-6513</t>
  </si>
  <si>
    <t>87-07-4012</t>
  </si>
  <si>
    <t>Goldtraube 71</t>
  </si>
  <si>
    <t>87-07-1137</t>
  </si>
  <si>
    <t>Herbert</t>
  </si>
  <si>
    <t>87-07-10366</t>
  </si>
  <si>
    <t>Legacy</t>
  </si>
  <si>
    <t>87-07-4025</t>
  </si>
  <si>
    <t>Nelson</t>
  </si>
  <si>
    <t>87-07-4038</t>
  </si>
  <si>
    <t>Sierra</t>
  </si>
  <si>
    <t>87-07-4039</t>
  </si>
  <si>
    <t>Spartan</t>
  </si>
  <si>
    <t>87-07-10373</t>
  </si>
  <si>
    <t>Sweetheart</t>
  </si>
  <si>
    <t>87-07-4041</t>
  </si>
  <si>
    <t>Toro</t>
  </si>
  <si>
    <t>87-07-10502</t>
  </si>
  <si>
    <t>Hydrangea arborescens</t>
  </si>
  <si>
    <t>Гортензия древовидная</t>
  </si>
  <si>
    <t>Annabelle</t>
  </si>
  <si>
    <t>87-07-10844</t>
  </si>
  <si>
    <t>87-07-1988</t>
  </si>
  <si>
    <t>87-07-9394</t>
  </si>
  <si>
    <t>Candybelle Bubblegum</t>
  </si>
  <si>
    <t>87-07-9395</t>
  </si>
  <si>
    <t>87-07-9025</t>
  </si>
  <si>
    <t>87-07-10845</t>
  </si>
  <si>
    <t>Candybelle Marshmallow</t>
  </si>
  <si>
    <t>87-07-10846</t>
  </si>
  <si>
    <t>87-07-9006</t>
  </si>
  <si>
    <t>87-07-10847</t>
  </si>
  <si>
    <t>Candybelle Sorbet</t>
  </si>
  <si>
    <t>87-07-0731</t>
  </si>
  <si>
    <t>Hydrangea quercifolia</t>
  </si>
  <si>
    <t>Гортензия дуболистная</t>
  </si>
  <si>
    <t>Alice</t>
  </si>
  <si>
    <t>87-07-6466</t>
  </si>
  <si>
    <t>Applause</t>
  </si>
  <si>
    <t>87-07-6705</t>
  </si>
  <si>
    <t>Sike's Dwarf</t>
  </si>
  <si>
    <t>87-07-0695</t>
  </si>
  <si>
    <t>Snow Queen (Flemygea)</t>
  </si>
  <si>
    <t>87-07-7337</t>
  </si>
  <si>
    <t>87-07-7334</t>
  </si>
  <si>
    <t>Tennessee Clone</t>
  </si>
  <si>
    <t>87-07-2032</t>
  </si>
  <si>
    <t>Hydrangea macrophylla</t>
  </si>
  <si>
    <t>Гортензия крупнолистная</t>
  </si>
  <si>
    <t>Alpengluhen</t>
  </si>
  <si>
    <t>87-07-7311</t>
  </si>
  <si>
    <t>Amethyst</t>
  </si>
  <si>
    <t>87-07-7312</t>
  </si>
  <si>
    <t>Blauer Zwerg</t>
  </si>
  <si>
    <t>87-07-2039</t>
  </si>
  <si>
    <t>Blaumeise</t>
  </si>
  <si>
    <t>87-07-2043</t>
  </si>
  <si>
    <t>Bodensee</t>
  </si>
  <si>
    <t>87-07-7313</t>
  </si>
  <si>
    <t>87-07-7314</t>
  </si>
  <si>
    <t>Bright White</t>
  </si>
  <si>
    <t>87-07-10028</t>
  </si>
  <si>
    <t>Candy</t>
  </si>
  <si>
    <t>87-07-10848</t>
  </si>
  <si>
    <t>Chocolate</t>
  </si>
  <si>
    <t>87-07-6508</t>
  </si>
  <si>
    <t>Dancing Angel</t>
  </si>
  <si>
    <t>87-07-2050</t>
  </si>
  <si>
    <t>Dark Angel</t>
  </si>
  <si>
    <t>87-07-10030</t>
  </si>
  <si>
    <t>Doppio Bianco</t>
  </si>
  <si>
    <t>87-07-10033</t>
  </si>
  <si>
    <t>Doppio Nuvela</t>
  </si>
  <si>
    <t>87-07-10031</t>
  </si>
  <si>
    <t>Doppio Rosa</t>
  </si>
  <si>
    <t>87-07-10510</t>
  </si>
  <si>
    <t>Doris</t>
  </si>
  <si>
    <t>87-07-10034</t>
  </si>
  <si>
    <t>Early Blue</t>
  </si>
  <si>
    <t>87-07-2056</t>
  </si>
  <si>
    <t>First White</t>
  </si>
  <si>
    <t>87-07-10036</t>
  </si>
  <si>
    <t>Gertrud Glahn</t>
  </si>
  <si>
    <t>87-07-10850</t>
  </si>
  <si>
    <t>Green Cloud</t>
  </si>
  <si>
    <t>87-07-10037</t>
  </si>
  <si>
    <t>Grunes Gewolbe</t>
  </si>
  <si>
    <t>87-07-7315</t>
  </si>
  <si>
    <t>Hamburg</t>
  </si>
  <si>
    <t>87-07-9180</t>
  </si>
  <si>
    <t>Hi Chrystal Palace</t>
  </si>
  <si>
    <t>87-07-9181</t>
  </si>
  <si>
    <t>Hi Fire</t>
  </si>
  <si>
    <t>87-07-9182</t>
  </si>
  <si>
    <t>Hi Mountain</t>
  </si>
  <si>
    <t>87-07-9183</t>
  </si>
  <si>
    <t>Hi River</t>
  </si>
  <si>
    <t>87-07-9184</t>
  </si>
  <si>
    <t>Hi Sweet Sugar</t>
  </si>
  <si>
    <t>87-07-9185</t>
  </si>
  <si>
    <t>Hi Tornado</t>
  </si>
  <si>
    <t>87-07-9401</t>
  </si>
  <si>
    <t>Hornli</t>
  </si>
  <si>
    <t>87-07-2014</t>
  </si>
  <si>
    <t>Hot Red</t>
  </si>
  <si>
    <t>87-07-2063</t>
  </si>
  <si>
    <t>Leuchtfeuer</t>
  </si>
  <si>
    <t>87-07-7317</t>
  </si>
  <si>
    <t>Libelle</t>
  </si>
  <si>
    <t>87-07-10041</t>
  </si>
  <si>
    <t>Mariesii Grandiflora (White Wave)</t>
  </si>
  <si>
    <t>87-07-2073</t>
  </si>
  <si>
    <t>Mariesii Perfecta</t>
  </si>
  <si>
    <t>87-07-9403</t>
  </si>
  <si>
    <t>Messelina</t>
  </si>
  <si>
    <t>87-07-7319</t>
  </si>
  <si>
    <t>Miss Hepburn</t>
  </si>
  <si>
    <t>87-07-2077</t>
  </si>
  <si>
    <t>Miss Saori</t>
  </si>
  <si>
    <t>87-07-2080</t>
  </si>
  <si>
    <t>Nikko Blue</t>
  </si>
  <si>
    <t>87-07-9186</t>
  </si>
  <si>
    <t>Pretty Pink</t>
  </si>
  <si>
    <t>87-07-2088</t>
  </si>
  <si>
    <t>Red Angel</t>
  </si>
  <si>
    <t>87-07-9405</t>
  </si>
  <si>
    <t>Red Baron</t>
  </si>
  <si>
    <t>87-07-9187</t>
  </si>
  <si>
    <t>Red Bull</t>
  </si>
  <si>
    <t>87-07-2094</t>
  </si>
  <si>
    <t>Renate Steiniger</t>
  </si>
  <si>
    <t>87-07-2090</t>
  </si>
  <si>
    <t>Rotkehlchen</t>
  </si>
  <si>
    <t>87-07-10518</t>
  </si>
  <si>
    <t>Rotschwanz</t>
  </si>
  <si>
    <t>87-07-10519</t>
  </si>
  <si>
    <t>Sabrina</t>
  </si>
  <si>
    <t>87-07-10520</t>
  </si>
  <si>
    <t>Salsa</t>
  </si>
  <si>
    <t>87-07-9406</t>
  </si>
  <si>
    <t>Samantha</t>
  </si>
  <si>
    <t>87-07-10852</t>
  </si>
  <si>
    <t>Saxon Grafin Cosel</t>
  </si>
  <si>
    <t>87-07-10853</t>
  </si>
  <si>
    <t>Saxon Klein Winterberg</t>
  </si>
  <si>
    <t>87-07-10854</t>
  </si>
  <si>
    <t>Saxon Schloss Wackerbarth</t>
  </si>
  <si>
    <t>87-07-10855</t>
  </si>
  <si>
    <t>Saxon Schloss Zuschendorf</t>
  </si>
  <si>
    <t>87-07-10856</t>
  </si>
  <si>
    <t>Saxon Style Pink</t>
  </si>
  <si>
    <t>87-07-10522</t>
  </si>
  <si>
    <t>Schneeball</t>
  </si>
  <si>
    <t>87-07-2098</t>
  </si>
  <si>
    <t>Schone Bautzerin</t>
  </si>
  <si>
    <t>87-07-2100</t>
  </si>
  <si>
    <t>Selina</t>
  </si>
  <si>
    <t>87-07-7322</t>
  </si>
  <si>
    <t>Shakira</t>
  </si>
  <si>
    <t>87-07-9188</t>
  </si>
  <si>
    <t>Silky Pink</t>
  </si>
  <si>
    <t>87-07-7321</t>
  </si>
  <si>
    <t>Sinderella</t>
  </si>
  <si>
    <t>87-07-2104</t>
  </si>
  <si>
    <t>Soeur Therese</t>
  </si>
  <si>
    <t>87-07-7323</t>
  </si>
  <si>
    <t>Taube (Teller Pink)</t>
  </si>
  <si>
    <t>87-07-9408</t>
  </si>
  <si>
    <t>Tricolor</t>
  </si>
  <si>
    <t>87-07-2124</t>
  </si>
  <si>
    <t>Xian</t>
  </si>
  <si>
    <t>87-07-9409</t>
  </si>
  <si>
    <t>Yola</t>
  </si>
  <si>
    <t>87-07-0659</t>
  </si>
  <si>
    <t>You and Me Forever</t>
  </si>
  <si>
    <t>87-07-9404</t>
  </si>
  <si>
    <t>You and Me Perfection</t>
  </si>
  <si>
    <t>87-07-10857</t>
  </si>
  <si>
    <t>Hydrangea paniculata</t>
  </si>
  <si>
    <t>Гортензия метельчатая</t>
  </si>
  <si>
    <t>Bee Happy</t>
  </si>
  <si>
    <t>87-07-10858</t>
  </si>
  <si>
    <t>87-07-10859</t>
  </si>
  <si>
    <t>Bobo</t>
  </si>
  <si>
    <t>87-07-2140</t>
  </si>
  <si>
    <t>Candlelight</t>
  </si>
  <si>
    <t>87-07-10860</t>
  </si>
  <si>
    <t>87-07-1172</t>
  </si>
  <si>
    <t>87-07-4199</t>
  </si>
  <si>
    <t>Confetti</t>
  </si>
  <si>
    <t>87-07-2143</t>
  </si>
  <si>
    <t>Dharuma</t>
  </si>
  <si>
    <t>87-07-2155</t>
  </si>
  <si>
    <t>Diamand Rouge</t>
  </si>
  <si>
    <t>87-07-9191</t>
  </si>
  <si>
    <t>Diamantino</t>
  </si>
  <si>
    <t>87-07-9339</t>
  </si>
  <si>
    <t>Fraise Melba</t>
  </si>
  <si>
    <t>87-07-10862</t>
  </si>
  <si>
    <t>87-07-7964</t>
  </si>
  <si>
    <t>87-07-9412</t>
  </si>
  <si>
    <t>Graffiti</t>
  </si>
  <si>
    <t>87-07-10863</t>
  </si>
  <si>
    <t>87-07-9413</t>
  </si>
  <si>
    <t>87-07-10864</t>
  </si>
  <si>
    <t>Hercules</t>
  </si>
  <si>
    <t>87-07-9415</t>
  </si>
  <si>
    <t>87-07-2173</t>
  </si>
  <si>
    <t>Limelight</t>
  </si>
  <si>
    <t>87-07-10865</t>
  </si>
  <si>
    <t>87-07-2177</t>
  </si>
  <si>
    <t>87-07-10535</t>
  </si>
  <si>
    <t>Little Fresco</t>
  </si>
  <si>
    <t>87-07-10866</t>
  </si>
  <si>
    <t>87-07-9621</t>
  </si>
  <si>
    <t>87-07-10867</t>
  </si>
  <si>
    <t>Little Spooky</t>
  </si>
  <si>
    <t>87-07-10868</t>
  </si>
  <si>
    <t>87-07-2183</t>
  </si>
  <si>
    <t>Magical Candle</t>
  </si>
  <si>
    <t>87-07-10869</t>
  </si>
  <si>
    <t>87-07-0671</t>
  </si>
  <si>
    <t>87-07-6695</t>
  </si>
  <si>
    <t>Magical Fire</t>
  </si>
  <si>
    <t>87-07-10870</t>
  </si>
  <si>
    <t>87-07-2185</t>
  </si>
  <si>
    <t>87-07-9192</t>
  </si>
  <si>
    <t>Magical Lime Sparkle</t>
  </si>
  <si>
    <t>87-07-10871</t>
  </si>
  <si>
    <t>Magical Moonlight</t>
  </si>
  <si>
    <t>87-07-4196</t>
  </si>
  <si>
    <t>Magical Sweet Summer</t>
  </si>
  <si>
    <t>87-07-7226</t>
  </si>
  <si>
    <t>87-07-9420</t>
  </si>
  <si>
    <t>Mojito</t>
  </si>
  <si>
    <t>87-07-10874</t>
  </si>
  <si>
    <t>87-07-9065</t>
  </si>
  <si>
    <t>87-07-7626</t>
  </si>
  <si>
    <t>Pastelgreen</t>
  </si>
  <si>
    <t>87-07-10876</t>
  </si>
  <si>
    <t>Petite Cherry</t>
  </si>
  <si>
    <t>87-07-10881</t>
  </si>
  <si>
    <t>Petite Flori</t>
  </si>
  <si>
    <t>87-07-10878</t>
  </si>
  <si>
    <t>Petite Lantern</t>
  </si>
  <si>
    <t>87-07-10880</t>
  </si>
  <si>
    <t>Petite Star</t>
  </si>
  <si>
    <t>87-07-9195</t>
  </si>
  <si>
    <t>87-07-10536</t>
  </si>
  <si>
    <t>Phantom</t>
  </si>
  <si>
    <t>87-07-2205</t>
  </si>
  <si>
    <t>87-07-2198</t>
  </si>
  <si>
    <t>Pink Diamond</t>
  </si>
  <si>
    <t>87-07-2212</t>
  </si>
  <si>
    <t>Pink Lady</t>
  </si>
  <si>
    <t>87-07-10882</t>
  </si>
  <si>
    <t>Pinky Winky</t>
  </si>
  <si>
    <t>87-07-10883</t>
  </si>
  <si>
    <t>Polar Bear</t>
  </si>
  <si>
    <t>87-07-10884</t>
  </si>
  <si>
    <t>Polestar</t>
  </si>
  <si>
    <t>87-07-10537</t>
  </si>
  <si>
    <t>87-07-10885</t>
  </si>
  <si>
    <t>87-07-10539</t>
  </si>
  <si>
    <t>87-07-9421</t>
  </si>
  <si>
    <t>Ruby</t>
  </si>
  <si>
    <t>87-07-2221</t>
  </si>
  <si>
    <t>Silver Dollar</t>
  </si>
  <si>
    <t>87-07-10886</t>
  </si>
  <si>
    <t>87-07-2223</t>
  </si>
  <si>
    <t>87-07-10062</t>
  </si>
  <si>
    <t>Skyfall</t>
  </si>
  <si>
    <t>87-07-10887</t>
  </si>
  <si>
    <t>87-07-10063</t>
  </si>
  <si>
    <t>87-07-2228</t>
  </si>
  <si>
    <t>Sundae Fraise</t>
  </si>
  <si>
    <t>87-07-10888</t>
  </si>
  <si>
    <t>87-07-2231</t>
  </si>
  <si>
    <t>87-07-10540</t>
  </si>
  <si>
    <t>Tickled Pink</t>
  </si>
  <si>
    <t>87-07-1074</t>
  </si>
  <si>
    <t>Unique</t>
  </si>
  <si>
    <t>87-07-2240</t>
  </si>
  <si>
    <t>Vanille Fraise</t>
  </si>
  <si>
    <t>87-07-10889</t>
  </si>
  <si>
    <t>87-07-1173</t>
  </si>
  <si>
    <t>87-07-10542</t>
  </si>
  <si>
    <t>White Lady</t>
  </si>
  <si>
    <t>87-07-10890</t>
  </si>
  <si>
    <t>Whitelight</t>
  </si>
  <si>
    <t>87-07-10891</t>
  </si>
  <si>
    <t>Wim's Red</t>
  </si>
  <si>
    <t>87-07-2246</t>
  </si>
  <si>
    <t>87-07-9423</t>
  </si>
  <si>
    <t>Hydrangea serrata</t>
  </si>
  <si>
    <t>Гортензия пильчатая</t>
  </si>
  <si>
    <t>Avelroz</t>
  </si>
  <si>
    <t>87-07-10892</t>
  </si>
  <si>
    <t>Blue Clouds</t>
  </si>
  <si>
    <t>87-07-10893</t>
  </si>
  <si>
    <t>Captain America</t>
  </si>
  <si>
    <t>87-07-9196</t>
  </si>
  <si>
    <t>Daredevil</t>
  </si>
  <si>
    <t>87-07-7338</t>
  </si>
  <si>
    <t>Veerle</t>
  </si>
  <si>
    <t>87-07-1436</t>
  </si>
  <si>
    <t>Carpinus betulus</t>
  </si>
  <si>
    <t>Граб обыкновенный</t>
  </si>
  <si>
    <t>87-07-9255</t>
  </si>
  <si>
    <t>Tamarix ramosissima</t>
  </si>
  <si>
    <t>Гребенщик/Тамарикс/Тамариск ветвистый</t>
  </si>
  <si>
    <t>Pink Cascade</t>
  </si>
  <si>
    <t>87-07-9256</t>
  </si>
  <si>
    <t>Rubra</t>
  </si>
  <si>
    <t>87-07-9998</t>
  </si>
  <si>
    <t>Deutzia</t>
  </si>
  <si>
    <t>Дейция</t>
  </si>
  <si>
    <t>Rasberry Sundae</t>
  </si>
  <si>
    <t>87-07-9380</t>
  </si>
  <si>
    <t>Rosea Plena</t>
  </si>
  <si>
    <t>87-07-1749</t>
  </si>
  <si>
    <t>Deutzia hybrida</t>
  </si>
  <si>
    <t>Дейция гибридная</t>
  </si>
  <si>
    <t>Mont Rose</t>
  </si>
  <si>
    <t>87-07-1750</t>
  </si>
  <si>
    <t>Strawberry Fields</t>
  </si>
  <si>
    <t>87-07-1753</t>
  </si>
  <si>
    <t>Tourbillon Rouge</t>
  </si>
  <si>
    <t>87-07-7291</t>
  </si>
  <si>
    <t>Deutzia crenata</t>
  </si>
  <si>
    <t>Дейция городчатая</t>
  </si>
  <si>
    <t>Dippon</t>
  </si>
  <si>
    <t>87-07-1053</t>
  </si>
  <si>
    <t>Pride of Rochester</t>
  </si>
  <si>
    <t>87-07-1743</t>
  </si>
  <si>
    <t>Deutzia gracilis</t>
  </si>
  <si>
    <t>Дейция изящная</t>
  </si>
  <si>
    <t>Nikko</t>
  </si>
  <si>
    <t>87-07-1747</t>
  </si>
  <si>
    <t>87-07-1754</t>
  </si>
  <si>
    <t>Deutzia lemoinei</t>
  </si>
  <si>
    <t>Дейция лемуана</t>
  </si>
  <si>
    <t>87-07-1756</t>
  </si>
  <si>
    <t>Deutzia purpurascens</t>
  </si>
  <si>
    <t>Дейция пурпурная</t>
  </si>
  <si>
    <t>Kalmiiflora</t>
  </si>
  <si>
    <t>87-07-1757</t>
  </si>
  <si>
    <t>Deutzia rosea</t>
  </si>
  <si>
    <t>Дейция розовая</t>
  </si>
  <si>
    <t>87-07-10840</t>
  </si>
  <si>
    <t>Decaisnea fargesii</t>
  </si>
  <si>
    <t>Декенея фаргеза</t>
  </si>
  <si>
    <t>87-07-11120</t>
  </si>
  <si>
    <t>Lythrum sal</t>
  </si>
  <si>
    <t>Дербенник иволистный</t>
  </si>
  <si>
    <t>Robert</t>
  </si>
  <si>
    <t>87-07-9210</t>
  </si>
  <si>
    <t>Lycium</t>
  </si>
  <si>
    <t>Дереза /Годжи</t>
  </si>
  <si>
    <t>Little Goji</t>
  </si>
  <si>
    <t>87-07-0931</t>
  </si>
  <si>
    <t>Lycium barbarum</t>
  </si>
  <si>
    <t>Дереза обыкновенная</t>
  </si>
  <si>
    <t>87-07-1591</t>
  </si>
  <si>
    <t>Cornus alba</t>
  </si>
  <si>
    <t>Дерен белый</t>
  </si>
  <si>
    <t>Ivory Halo</t>
  </si>
  <si>
    <t>87-07-1594</t>
  </si>
  <si>
    <t>Kesselringii</t>
  </si>
  <si>
    <t>87-07-9156</t>
  </si>
  <si>
    <t>Miracle</t>
  </si>
  <si>
    <t>87-07-10471</t>
  </si>
  <si>
    <t>Neon Burst</t>
  </si>
  <si>
    <t>87-07-1609</t>
  </si>
  <si>
    <t>Cornus canadensis</t>
  </si>
  <si>
    <t>Дерен канадский</t>
  </si>
  <si>
    <t>87-07-0970</t>
  </si>
  <si>
    <t>Cornus kousa</t>
  </si>
  <si>
    <t>Дерен Коуза</t>
  </si>
  <si>
    <t>Chinensis</t>
  </si>
  <si>
    <t>87-07-1669</t>
  </si>
  <si>
    <t>Cornus sanguinea</t>
  </si>
  <si>
    <t>Дерен кроваво-красный</t>
  </si>
  <si>
    <t>Annys Winter Orange</t>
  </si>
  <si>
    <t>87-07-1696</t>
  </si>
  <si>
    <t>Winter Beauty</t>
  </si>
  <si>
    <t>87-07-10834</t>
  </si>
  <si>
    <t>Cornus mas</t>
  </si>
  <si>
    <t>Дерен мужской</t>
  </si>
  <si>
    <t>87-07-10833</t>
  </si>
  <si>
    <t>Cornus controversa</t>
  </si>
  <si>
    <t>Дерен спорный</t>
  </si>
  <si>
    <t>87-07-1637</t>
  </si>
  <si>
    <t>Cornus florida</t>
  </si>
  <si>
    <t>Дерен цветущий</t>
  </si>
  <si>
    <t>87-07-1778</t>
  </si>
  <si>
    <t>Diervilla splendens</t>
  </si>
  <si>
    <t>Диервилла блестящая</t>
  </si>
  <si>
    <t>87-07-9381</t>
  </si>
  <si>
    <t>Diervilla lonicera</t>
  </si>
  <si>
    <t>Диервилла жимолостная</t>
  </si>
  <si>
    <t>Dilon</t>
  </si>
  <si>
    <t>87-07-6614</t>
  </si>
  <si>
    <t>Diervilla rivularis</t>
  </si>
  <si>
    <t>Диервилла ручейная</t>
  </si>
  <si>
    <t>Diva</t>
  </si>
  <si>
    <t>87-07-10481</t>
  </si>
  <si>
    <t>Honey Surprise</t>
  </si>
  <si>
    <t>87-07-1763</t>
  </si>
  <si>
    <t>Troja Black</t>
  </si>
  <si>
    <t>87-07-10480</t>
  </si>
  <si>
    <t>87-07-1767</t>
  </si>
  <si>
    <t>Diervilla sessilifolia</t>
  </si>
  <si>
    <t>Диервилла сидячелистная</t>
  </si>
  <si>
    <t>Butterfly</t>
  </si>
  <si>
    <t>87-07-1770</t>
  </si>
  <si>
    <t>Cool Splash</t>
  </si>
  <si>
    <t>87-07-1773</t>
  </si>
  <si>
    <t>Dise</t>
  </si>
  <si>
    <t>87-07-10482</t>
  </si>
  <si>
    <t>Distylium</t>
  </si>
  <si>
    <t>Дистиллиум</t>
  </si>
  <si>
    <t>Linebacker</t>
  </si>
  <si>
    <t>87-07-10483</t>
  </si>
  <si>
    <t>Vintage Jade</t>
  </si>
  <si>
    <t>87-07-11077</t>
  </si>
  <si>
    <t>Calamintha nepeta</t>
  </si>
  <si>
    <t>Душевик котовниковый</t>
  </si>
  <si>
    <t>Blue Cloud</t>
  </si>
  <si>
    <t>87-07-3500</t>
  </si>
  <si>
    <t>Rubus fruticosus</t>
  </si>
  <si>
    <t>Ежевика кустистая</t>
  </si>
  <si>
    <t>Black Satin</t>
  </si>
  <si>
    <t>87-07-9329</t>
  </si>
  <si>
    <t>Cacanska Bestrna</t>
  </si>
  <si>
    <t>87-07-9330</t>
  </si>
  <si>
    <t>Dima</t>
  </si>
  <si>
    <t>87-07-10721</t>
  </si>
  <si>
    <t>Dirksen Thornless</t>
  </si>
  <si>
    <t>87-07-3514</t>
  </si>
  <si>
    <t>Thornfree</t>
  </si>
  <si>
    <t>87-07-3512</t>
  </si>
  <si>
    <t>Thornless Evergreen</t>
  </si>
  <si>
    <t>87-07-11055</t>
  </si>
  <si>
    <t>Rubus</t>
  </si>
  <si>
    <t>Ежемалина</t>
  </si>
  <si>
    <t>Tayberry</t>
  </si>
  <si>
    <t>87-07-3535</t>
  </si>
  <si>
    <t>87-07-11056</t>
  </si>
  <si>
    <t>Triple Crown</t>
  </si>
  <si>
    <t>87-07-3038</t>
  </si>
  <si>
    <t>Picea pungens</t>
  </si>
  <si>
    <t>Ель колючая</t>
  </si>
  <si>
    <t>Glauca Majestic Blue</t>
  </si>
  <si>
    <t>87-07-10656</t>
  </si>
  <si>
    <t>Karpaten</t>
  </si>
  <si>
    <t>87-07-0655</t>
  </si>
  <si>
    <t>Super Blue Seedling</t>
  </si>
  <si>
    <t>87-07-10655</t>
  </si>
  <si>
    <t>Picea glauca</t>
  </si>
  <si>
    <t>Ель сизая/канадская</t>
  </si>
  <si>
    <t>Perfecta</t>
  </si>
  <si>
    <t>87-07-2345</t>
  </si>
  <si>
    <t>Jasminum nudiflorum</t>
  </si>
  <si>
    <t>Жасмин голоцветковый</t>
  </si>
  <si>
    <t>87-07-10911</t>
  </si>
  <si>
    <t>Lonicera nitida</t>
  </si>
  <si>
    <t>Жимолость блестящая</t>
  </si>
  <si>
    <t>Garden Clouds Copper Glow</t>
  </si>
  <si>
    <t>87-07-10912</t>
  </si>
  <si>
    <t>Garden Clouds Green Breeze</t>
  </si>
  <si>
    <t>87-07-10913</t>
  </si>
  <si>
    <t>Garden Clouds Purple Storm</t>
  </si>
  <si>
    <t>87-07-1075</t>
  </si>
  <si>
    <t>Lemon Beauty</t>
  </si>
  <si>
    <t>87-07-10080</t>
  </si>
  <si>
    <t>Maigrun</t>
  </si>
  <si>
    <t>87-07-2558</t>
  </si>
  <si>
    <t>Lonicera caerulea</t>
  </si>
  <si>
    <t>Жимолость съедобная</t>
  </si>
  <si>
    <t>Atut</t>
  </si>
  <si>
    <t>87-07-2560</t>
  </si>
  <si>
    <t>Aurora</t>
  </si>
  <si>
    <t>87-07-2562</t>
  </si>
  <si>
    <t>Borealis</t>
  </si>
  <si>
    <t>87-07-4273</t>
  </si>
  <si>
    <t>Gordost Bakczara</t>
  </si>
  <si>
    <t>87-07-2577</t>
  </si>
  <si>
    <t>Kamtschatica</t>
  </si>
  <si>
    <t>87-07-2592</t>
  </si>
  <si>
    <t>Siniczka</t>
  </si>
  <si>
    <t>87-07-0578</t>
  </si>
  <si>
    <t>Sinoglaska</t>
  </si>
  <si>
    <t>87-07-2598</t>
  </si>
  <si>
    <t>Uspiech</t>
  </si>
  <si>
    <t>87-07-10428</t>
  </si>
  <si>
    <t>Wojtek</t>
  </si>
  <si>
    <t>87-07-9044</t>
  </si>
  <si>
    <t>Zojka</t>
  </si>
  <si>
    <t>87-07-6739</t>
  </si>
  <si>
    <t>Lonicera pileata</t>
  </si>
  <si>
    <t>Жимолость шапочная</t>
  </si>
  <si>
    <t>87-07-2024</t>
  </si>
  <si>
    <t>Hypericum</t>
  </si>
  <si>
    <t>Зверобой</t>
  </si>
  <si>
    <t>Hidcote</t>
  </si>
  <si>
    <t>87-07-2023</t>
  </si>
  <si>
    <t>Hypericum dummeri</t>
  </si>
  <si>
    <t>Зверобой Даммера</t>
  </si>
  <si>
    <t>Peter Dummer</t>
  </si>
  <si>
    <t>87-07-10894</t>
  </si>
  <si>
    <t>Hypericum kalmianum</t>
  </si>
  <si>
    <t>Зверобой Кальмана</t>
  </si>
  <si>
    <t>Cobalt-n-gold</t>
  </si>
  <si>
    <t>87-07-2030</t>
  </si>
  <si>
    <t>Hypericum palutum</t>
  </si>
  <si>
    <t>Зверобой раскидистый</t>
  </si>
  <si>
    <t>Gemo</t>
  </si>
  <si>
    <t>87-07-6708</t>
  </si>
  <si>
    <t>Hypericum calycinum</t>
  </si>
  <si>
    <t>Зверобой чашечковидный</t>
  </si>
  <si>
    <t>87-07-9610</t>
  </si>
  <si>
    <t>Fragaria/Pineberry ananassa</t>
  </si>
  <si>
    <t>Земляника садовая</t>
  </si>
  <si>
    <t>Mieze Schindler</t>
  </si>
  <si>
    <t>87-07-11093</t>
  </si>
  <si>
    <t>Strawberry Icepbr</t>
  </si>
  <si>
    <t>87-07-10755</t>
  </si>
  <si>
    <t>Toscana</t>
  </si>
  <si>
    <t>87-07-11094</t>
  </si>
  <si>
    <t>Toscana F1 Deep Rose</t>
  </si>
  <si>
    <t>87-07-0585</t>
  </si>
  <si>
    <t>Ophiopogon planiscapus</t>
  </si>
  <si>
    <t>Змеебородник/Офилопогон плоскострелый</t>
  </si>
  <si>
    <t>Niger</t>
  </si>
  <si>
    <t>87-07-10942</t>
  </si>
  <si>
    <t>Salix</t>
  </si>
  <si>
    <t>Ива</t>
  </si>
  <si>
    <t>Caradoc</t>
  </si>
  <si>
    <t>87-07-9011</t>
  </si>
  <si>
    <t>87-07-10939</t>
  </si>
  <si>
    <t>Salix subopposita</t>
  </si>
  <si>
    <t>Ива дальневосточная</t>
  </si>
  <si>
    <t>87-07-7416</t>
  </si>
  <si>
    <t>Salix gracilystyla</t>
  </si>
  <si>
    <t>Ива тонкостолбиковая</t>
  </si>
  <si>
    <t>Mount Aso</t>
  </si>
  <si>
    <t>87-07-7855</t>
  </si>
  <si>
    <t>87-07-10940</t>
  </si>
  <si>
    <t>Salix tetrapla</t>
  </si>
  <si>
    <t>Ива трёхтычинковая</t>
  </si>
  <si>
    <t>87-07-10941</t>
  </si>
  <si>
    <t>Salix udensis</t>
  </si>
  <si>
    <t>Ива удская</t>
  </si>
  <si>
    <t>Golden Sunshine</t>
  </si>
  <si>
    <t>87-07-10138</t>
  </si>
  <si>
    <t>Salix integra</t>
  </si>
  <si>
    <t>Ива цельнолистная</t>
  </si>
  <si>
    <t>Hakuro-nishiki</t>
  </si>
  <si>
    <t>87-07-3555</t>
  </si>
  <si>
    <t>87-07-10764</t>
  </si>
  <si>
    <t>Imperаta cylindrica</t>
  </si>
  <si>
    <t>Императа цилиндрическая</t>
  </si>
  <si>
    <t>87-07-1864</t>
  </si>
  <si>
    <t>Ficus carica</t>
  </si>
  <si>
    <t>Инжир карика</t>
  </si>
  <si>
    <t>BrownTurkey</t>
  </si>
  <si>
    <t>87-07-10717</t>
  </si>
  <si>
    <t>Signora</t>
  </si>
  <si>
    <t>87-07-10331</t>
  </si>
  <si>
    <t>Инжир обыкновенный</t>
  </si>
  <si>
    <t>Francesca</t>
  </si>
  <si>
    <t>87-07-9328</t>
  </si>
  <si>
    <t>Little Miss Figgy</t>
  </si>
  <si>
    <t>87-07-10332</t>
  </si>
  <si>
    <t>Peretta</t>
  </si>
  <si>
    <t>87-07-11052</t>
  </si>
  <si>
    <t>Perretta</t>
  </si>
  <si>
    <t>87-07-9896</t>
  </si>
  <si>
    <t>Amelanchier Alnifolia</t>
  </si>
  <si>
    <t>Ирга Ольхолистная</t>
  </si>
  <si>
    <t>Krasnojarskaja</t>
  </si>
  <si>
    <t>87-07-9897</t>
  </si>
  <si>
    <t>Mandan</t>
  </si>
  <si>
    <t>87-07-9899</t>
  </si>
  <si>
    <t>Sleyt</t>
  </si>
  <si>
    <t>87-07-9901</t>
  </si>
  <si>
    <t>Thiessen</t>
  </si>
  <si>
    <t>87-07-2338</t>
  </si>
  <si>
    <t>Itea virginica</t>
  </si>
  <si>
    <t>Итея виргинская</t>
  </si>
  <si>
    <t>Henrys Garnet</t>
  </si>
  <si>
    <t>87-07-2342</t>
  </si>
  <si>
    <t>Merlot</t>
  </si>
  <si>
    <t>87-07-4054</t>
  </si>
  <si>
    <t>Viburnum bodnantense</t>
  </si>
  <si>
    <t>Калина боднантенская</t>
  </si>
  <si>
    <t>Charles Lamont</t>
  </si>
  <si>
    <t>87-07-4055</t>
  </si>
  <si>
    <t>Dawn</t>
  </si>
  <si>
    <t>87-07-4061</t>
  </si>
  <si>
    <t>Viburnum davidii</t>
  </si>
  <si>
    <t>Калина давида</t>
  </si>
  <si>
    <t>87-07-10955</t>
  </si>
  <si>
    <t>Viburnum cinnamomifolium</t>
  </si>
  <si>
    <t>Калина коричнолистная</t>
  </si>
  <si>
    <t>87-07-6842</t>
  </si>
  <si>
    <t>87-07-4107</t>
  </si>
  <si>
    <t>Viburnum tinus</t>
  </si>
  <si>
    <t>Калина лавролистная</t>
  </si>
  <si>
    <t>Eve Price</t>
  </si>
  <si>
    <t>87-07-4108</t>
  </si>
  <si>
    <t>Gwenllian</t>
  </si>
  <si>
    <t>87-07-4109</t>
  </si>
  <si>
    <t>87-07-4090</t>
  </si>
  <si>
    <t>Viburnum plicatum</t>
  </si>
  <si>
    <t>Калина складчатая</t>
  </si>
  <si>
    <t>Kilimandjaro</t>
  </si>
  <si>
    <t>87-07-9258</t>
  </si>
  <si>
    <t>Kilimanjaro Sunrise</t>
  </si>
  <si>
    <t>87-07-4091</t>
  </si>
  <si>
    <t>Mariesii</t>
  </si>
  <si>
    <t>87-07-4100</t>
  </si>
  <si>
    <t>Watanabe</t>
  </si>
  <si>
    <t>87-07-10463</t>
  </si>
  <si>
    <t>Caryopteris clandonensis</t>
  </si>
  <si>
    <t>Кариоптерис кландоненский</t>
  </si>
  <si>
    <t>Bleu empire</t>
  </si>
  <si>
    <t>87-07-9150</t>
  </si>
  <si>
    <t>Gold Crest</t>
  </si>
  <si>
    <t>87-07-9149</t>
  </si>
  <si>
    <t>Grand Bleu</t>
  </si>
  <si>
    <t>87-07-1441</t>
  </si>
  <si>
    <t>Heavenly Blue</t>
  </si>
  <si>
    <t>87-07-9151</t>
  </si>
  <si>
    <t>Hint of Gold</t>
  </si>
  <si>
    <t>87-07-6571</t>
  </si>
  <si>
    <t>Kew Blue</t>
  </si>
  <si>
    <t>87-07-10465</t>
  </si>
  <si>
    <t>Stephi</t>
  </si>
  <si>
    <t>87-07-1445</t>
  </si>
  <si>
    <t>Summer Sorbet</t>
  </si>
  <si>
    <t>87-07-1446</t>
  </si>
  <si>
    <t>Worcester Gold</t>
  </si>
  <si>
    <t>87-07-0945</t>
  </si>
  <si>
    <t>Cedrus deodara</t>
  </si>
  <si>
    <t>Кедр гималайский</t>
  </si>
  <si>
    <t>87-07-10897</t>
  </si>
  <si>
    <t>Koelreuteria paniculata</t>
  </si>
  <si>
    <t>Кёльрейтерия метельчатая</t>
  </si>
  <si>
    <t>87-07-10839</t>
  </si>
  <si>
    <t>Cotoneaster lucidus</t>
  </si>
  <si>
    <t>Кизильник блестящий</t>
  </si>
  <si>
    <t>87-07-1675</t>
  </si>
  <si>
    <t>Cotoneaster suecicus</t>
  </si>
  <si>
    <t>Кизильник гибридный</t>
  </si>
  <si>
    <t>Coral Beauty</t>
  </si>
  <si>
    <t>87-07-1693</t>
  </si>
  <si>
    <t>Skogholm</t>
  </si>
  <si>
    <t>87-07-1642</t>
  </si>
  <si>
    <t>Cotoneaster horizontalis</t>
  </si>
  <si>
    <t>Кизильник горизонтальный</t>
  </si>
  <si>
    <t>87-07-10478</t>
  </si>
  <si>
    <t>Cotoneaster dammeri</t>
  </si>
  <si>
    <t>Кизильник дамера</t>
  </si>
  <si>
    <t>Major</t>
  </si>
  <si>
    <t>87-07-1666</t>
  </si>
  <si>
    <t>Cotoneaster radicans</t>
  </si>
  <si>
    <t>Кизильник Даммера</t>
  </si>
  <si>
    <t>Eichholz</t>
  </si>
  <si>
    <t>87-07-10418</t>
  </si>
  <si>
    <t>Miranda</t>
  </si>
  <si>
    <t>87-07-1635</t>
  </si>
  <si>
    <t>Mooncreeper</t>
  </si>
  <si>
    <t>87-07-0643</t>
  </si>
  <si>
    <t>87-07-1662</t>
  </si>
  <si>
    <t>Cotoneaster procumbens</t>
  </si>
  <si>
    <t>Кизильник лежачий</t>
  </si>
  <si>
    <t>Queen of Carpets</t>
  </si>
  <si>
    <t>87-07-1664</t>
  </si>
  <si>
    <t>Streibs Findling</t>
  </si>
  <si>
    <t>87-07-1698</t>
  </si>
  <si>
    <t>Cotoneaster microphyllus</t>
  </si>
  <si>
    <t>Кизильник мелколистный</t>
  </si>
  <si>
    <t>87-07-9000</t>
  </si>
  <si>
    <t>Cotoneaster franchetii</t>
  </si>
  <si>
    <t>Кизильник Франчетти</t>
  </si>
  <si>
    <t>87-07-1504</t>
  </si>
  <si>
    <t>Chamaecyparis pisifera</t>
  </si>
  <si>
    <t>Кипарисовик горохоплодный</t>
  </si>
  <si>
    <t>Baby Blue</t>
  </si>
  <si>
    <t>87-07-1508</t>
  </si>
  <si>
    <t>Filifera Aurea</t>
  </si>
  <si>
    <t>87-07-10234</t>
  </si>
  <si>
    <t>Filifera Nana</t>
  </si>
  <si>
    <t>87-07-10236</t>
  </si>
  <si>
    <t>87-07-10970</t>
  </si>
  <si>
    <t>Chamaecyparis obtusa</t>
  </si>
  <si>
    <t>Кипарисовик туполистный</t>
  </si>
  <si>
    <t>Nana Gracilis</t>
  </si>
  <si>
    <t>87-07-1500</t>
  </si>
  <si>
    <t>87-07-1705</t>
  </si>
  <si>
    <t>Cupressocyparis leylandii</t>
  </si>
  <si>
    <t>Кипарисовик/Купрессоципарис Лейланда</t>
  </si>
  <si>
    <t>Tweeduizendeen</t>
  </si>
  <si>
    <t>87-07-10951</t>
  </si>
  <si>
    <t>Staphylea colchica</t>
  </si>
  <si>
    <t>Клекачка колхидская</t>
  </si>
  <si>
    <t>87-07-0880</t>
  </si>
  <si>
    <t>Acer palmatum</t>
  </si>
  <si>
    <t>Клен дланевидный/веерный</t>
  </si>
  <si>
    <t>Atropurpureum</t>
  </si>
  <si>
    <t>87-07-8087</t>
  </si>
  <si>
    <t>Brown Sugar</t>
  </si>
  <si>
    <t>87-07-10784</t>
  </si>
  <si>
    <t>Butterscotch</t>
  </si>
  <si>
    <t>87-07-1195</t>
  </si>
  <si>
    <t>Emerald Lace</t>
  </si>
  <si>
    <t>87-07-9128</t>
  </si>
  <si>
    <t>Garnet</t>
  </si>
  <si>
    <t>87-07-1207</t>
  </si>
  <si>
    <t>Katsura</t>
  </si>
  <si>
    <t>87-07-1212</t>
  </si>
  <si>
    <t>Orange Dream</t>
  </si>
  <si>
    <t>87-07-1223</t>
  </si>
  <si>
    <t>Phoenix</t>
  </si>
  <si>
    <t>87-07-10785</t>
  </si>
  <si>
    <t>Royal Garnet</t>
  </si>
  <si>
    <t>87-07-9892</t>
  </si>
  <si>
    <t>Sangokaku</t>
  </si>
  <si>
    <t>87-07-1232</t>
  </si>
  <si>
    <t>Seiryu</t>
  </si>
  <si>
    <t>87-07-10786</t>
  </si>
  <si>
    <t>Skeeters Broom</t>
  </si>
  <si>
    <t>87-07-0874</t>
  </si>
  <si>
    <t>87-07-0691</t>
  </si>
  <si>
    <t>Clethra alnifolia</t>
  </si>
  <si>
    <t>Клетра ольхолистная</t>
  </si>
  <si>
    <t>Hummingbird</t>
  </si>
  <si>
    <t>87-07-1557</t>
  </si>
  <si>
    <t>Pink Spire</t>
  </si>
  <si>
    <t>87-07-8999</t>
  </si>
  <si>
    <t>87-07-7954</t>
  </si>
  <si>
    <t>Framberry</t>
  </si>
  <si>
    <t>Клубника-малина</t>
  </si>
  <si>
    <t>87-07-4043</t>
  </si>
  <si>
    <t>Vaccinium macrocarpon</t>
  </si>
  <si>
    <t>Клюква крупноплодная</t>
  </si>
  <si>
    <t>Ben Lear</t>
  </si>
  <si>
    <t>87-07-4045</t>
  </si>
  <si>
    <t>Early Black</t>
  </si>
  <si>
    <t>87-07-4047</t>
  </si>
  <si>
    <t>Pilgrim</t>
  </si>
  <si>
    <t>87-07-0734</t>
  </si>
  <si>
    <t>Stevens</t>
  </si>
  <si>
    <t>87-07-11190</t>
  </si>
  <si>
    <t>Stipa tenuissima</t>
  </si>
  <si>
    <t>Ковыль тончайший</t>
  </si>
  <si>
    <t>Pony Tails</t>
  </si>
  <si>
    <t>87-07-11189</t>
  </si>
  <si>
    <t>Stipa arundinacea</t>
  </si>
  <si>
    <t>Ковыль тростниковидный</t>
  </si>
  <si>
    <t>Sirocco (Anemanthele)</t>
  </si>
  <si>
    <t>87-07-11083</t>
  </si>
  <si>
    <t>Coreopsis lanceolata</t>
  </si>
  <si>
    <t>Кореопсис ланцетовидный</t>
  </si>
  <si>
    <t>Sterntaler</t>
  </si>
  <si>
    <t>87-07-11085</t>
  </si>
  <si>
    <t>Coreopsis verticillata</t>
  </si>
  <si>
    <t>Кореопсис мутовчатый</t>
  </si>
  <si>
    <t>Ladybird</t>
  </si>
  <si>
    <t>87-07-11086</t>
  </si>
  <si>
    <t>Zagreb</t>
  </si>
  <si>
    <t>87-07-11084</t>
  </si>
  <si>
    <t>Coreopsis rosea</t>
  </si>
  <si>
    <t>Кореопсис розовый</t>
  </si>
  <si>
    <t>American Dream</t>
  </si>
  <si>
    <t>87-07-11131</t>
  </si>
  <si>
    <t>Nepeta</t>
  </si>
  <si>
    <t>Котовник</t>
  </si>
  <si>
    <t>87-07-11129</t>
  </si>
  <si>
    <t>Nepeta racemosa</t>
  </si>
  <si>
    <t>Grog</t>
  </si>
  <si>
    <t>87-07-11130</t>
  </si>
  <si>
    <t>Little Titch</t>
  </si>
  <si>
    <t>87-07-11127</t>
  </si>
  <si>
    <t>Nepeta grandiflora</t>
  </si>
  <si>
    <t>Котовник крупноцветковый</t>
  </si>
  <si>
    <t>Dawn to Dusk</t>
  </si>
  <si>
    <t>87-07-11128</t>
  </si>
  <si>
    <t>Summer Magic</t>
  </si>
  <si>
    <t>87-07-10773</t>
  </si>
  <si>
    <t>Nepeta faassenii</t>
  </si>
  <si>
    <t>Котовник фассена</t>
  </si>
  <si>
    <t>Six Hills Giant</t>
  </si>
  <si>
    <t>87-07-10774</t>
  </si>
  <si>
    <t>Walkers Low</t>
  </si>
  <si>
    <t>87-07-9362</t>
  </si>
  <si>
    <t>Callicarpa bodinieri</t>
  </si>
  <si>
    <t>Красивоплодник Бодинье</t>
  </si>
  <si>
    <t>giraldii</t>
  </si>
  <si>
    <t>87-07-9143</t>
  </si>
  <si>
    <t>Красивоплодник Бодиньера</t>
  </si>
  <si>
    <t>Snowqueen</t>
  </si>
  <si>
    <t>87-07-1884</t>
  </si>
  <si>
    <t>Frangula alnus</t>
  </si>
  <si>
    <t>Крушина ломкая</t>
  </si>
  <si>
    <t>Fastigiata Ron Williams</t>
  </si>
  <si>
    <t>87-07-3472</t>
  </si>
  <si>
    <t>Ribes</t>
  </si>
  <si>
    <t>Крыжовник</t>
  </si>
  <si>
    <t>Jostaberry</t>
  </si>
  <si>
    <t>87-07-10718</t>
  </si>
  <si>
    <t>Ribes uva-crispa</t>
  </si>
  <si>
    <t>Крыжовник обыкновенный</t>
  </si>
  <si>
    <t>Achilles</t>
  </si>
  <si>
    <t>87-07-3475</t>
  </si>
  <si>
    <t>Capivator</t>
  </si>
  <si>
    <t>87-07-0661</t>
  </si>
  <si>
    <t>Hinnonmaki Gron</t>
  </si>
  <si>
    <t>87-07-3473</t>
  </si>
  <si>
    <t>Hinnonmaki Rod</t>
  </si>
  <si>
    <t>87-07-10719</t>
  </si>
  <si>
    <t>Invicta</t>
  </si>
  <si>
    <t>87-07-10901</t>
  </si>
  <si>
    <t>Lavandula intermedia</t>
  </si>
  <si>
    <t>Лаванда промежуточная</t>
  </si>
  <si>
    <t>Edelweiss</t>
  </si>
  <si>
    <t>87-07-10902</t>
  </si>
  <si>
    <t>Exceptional</t>
  </si>
  <si>
    <t>87-07-7365</t>
  </si>
  <si>
    <t>Phenomenal</t>
  </si>
  <si>
    <t>87-07-9201</t>
  </si>
  <si>
    <t>87-07-10903</t>
  </si>
  <si>
    <t>Sensation</t>
  </si>
  <si>
    <t>87-07-10904</t>
  </si>
  <si>
    <t>87-07-1044</t>
  </si>
  <si>
    <t>Lavandula angustifolia</t>
  </si>
  <si>
    <t>Лаванда узколистная</t>
  </si>
  <si>
    <t>87-07-7652</t>
  </si>
  <si>
    <t>Munstead</t>
  </si>
  <si>
    <t>87-07-2503</t>
  </si>
  <si>
    <t>Rosea</t>
  </si>
  <si>
    <t>87-07-10899</t>
  </si>
  <si>
    <t>Silver Edge</t>
  </si>
  <si>
    <t>87-07-10900</t>
  </si>
  <si>
    <t>Silver Mist</t>
  </si>
  <si>
    <t>87-07-10933</t>
  </si>
  <si>
    <t>Prunus laurocerasus</t>
  </si>
  <si>
    <t>Лавровишня обыкновенная</t>
  </si>
  <si>
    <t>Bonaparte</t>
  </si>
  <si>
    <t>87-07-3202</t>
  </si>
  <si>
    <t>Etna</t>
  </si>
  <si>
    <t>87-07-7402</t>
  </si>
  <si>
    <t>Genolia</t>
  </si>
  <si>
    <t>87-07-6782</t>
  </si>
  <si>
    <t>Prunus lusitanica</t>
  </si>
  <si>
    <t>Лавровишня португальская</t>
  </si>
  <si>
    <t>Angustifolia</t>
  </si>
  <si>
    <t>87-07-10119</t>
  </si>
  <si>
    <t>Elly</t>
  </si>
  <si>
    <t>87-07-6788</t>
  </si>
  <si>
    <t>Otto Luyken</t>
  </si>
  <si>
    <t>87-07-10898</t>
  </si>
  <si>
    <t>Lagerstroemia</t>
  </si>
  <si>
    <t>Лагерстремия</t>
  </si>
  <si>
    <t>Plum Magic</t>
  </si>
  <si>
    <t>87-07-10550</t>
  </si>
  <si>
    <t>Ruffled Red Magic</t>
  </si>
  <si>
    <t>87-07-3105</t>
  </si>
  <si>
    <t>Potentilla fruticosa</t>
  </si>
  <si>
    <t>Лапчатка кустарниковая</t>
  </si>
  <si>
    <t>Abbotswood</t>
  </si>
  <si>
    <t>87-07-3108</t>
  </si>
  <si>
    <t>Annette</t>
  </si>
  <si>
    <t>87-07-10109</t>
  </si>
  <si>
    <t>Bella Apple</t>
  </si>
  <si>
    <t>87-07-9243</t>
  </si>
  <si>
    <t>Bella Rosa</t>
  </si>
  <si>
    <t>87-07-1042</t>
  </si>
  <si>
    <t>Bellissima</t>
  </si>
  <si>
    <t>87-07-10582</t>
  </si>
  <si>
    <t>Citrus Tart</t>
  </si>
  <si>
    <t>87-07-9774</t>
  </si>
  <si>
    <t>Creme Brulee</t>
  </si>
  <si>
    <t>87-07-3114</t>
  </si>
  <si>
    <t>Danny Boy</t>
  </si>
  <si>
    <t>87-07-3112</t>
  </si>
  <si>
    <t>Daydawn</t>
  </si>
  <si>
    <t>87-07-3115</t>
  </si>
  <si>
    <t>Elizabeth</t>
  </si>
  <si>
    <t>87-07-7400</t>
  </si>
  <si>
    <t>Glamour Girl</t>
  </si>
  <si>
    <t>87-07-1175</t>
  </si>
  <si>
    <t>Goldfinger</t>
  </si>
  <si>
    <t>87-07-3120</t>
  </si>
  <si>
    <t>Goldstar</t>
  </si>
  <si>
    <t>87-07-3123</t>
  </si>
  <si>
    <t>Goldteppich</t>
  </si>
  <si>
    <t>87-07-3125</t>
  </si>
  <si>
    <t>Hachmanns Gigant</t>
  </si>
  <si>
    <t>87-07-9454</t>
  </si>
  <si>
    <t>Hendlin Bella Lindsey</t>
  </si>
  <si>
    <t>87-07-3127</t>
  </si>
  <si>
    <t>Hopley's Orange</t>
  </si>
  <si>
    <t>87-07-3128</t>
  </si>
  <si>
    <t>Katherine Dykes</t>
  </si>
  <si>
    <t>87-07-3129</t>
  </si>
  <si>
    <t>Klondike</t>
  </si>
  <si>
    <t>87-07-3132</t>
  </si>
  <si>
    <t>Kobold</t>
  </si>
  <si>
    <t>87-07-9775</t>
  </si>
  <si>
    <t>Lemon Meringue</t>
  </si>
  <si>
    <t>87-07-3139</t>
  </si>
  <si>
    <t>Longacre</t>
  </si>
  <si>
    <t>87-07-3145</t>
  </si>
  <si>
    <t>Manchu</t>
  </si>
  <si>
    <t>87-07-3153</t>
  </si>
  <si>
    <t>Mango Tango</t>
  </si>
  <si>
    <t>87-07-3148</t>
  </si>
  <si>
    <t>Marian Red Robin/Marrob</t>
  </si>
  <si>
    <t>87-07-3156</t>
  </si>
  <si>
    <t>McKays White</t>
  </si>
  <si>
    <t>87-07-3158</t>
  </si>
  <si>
    <t>Medicine Wheel Mountain</t>
  </si>
  <si>
    <t>87-07-3163</t>
  </si>
  <si>
    <t>Orange Star</t>
  </si>
  <si>
    <t>87-07-3164</t>
  </si>
  <si>
    <t>Pink Paradise</t>
  </si>
  <si>
    <t>87-07-0723</t>
  </si>
  <si>
    <t>Pink Queen</t>
  </si>
  <si>
    <t>87-07-10114</t>
  </si>
  <si>
    <t>Pink Whisper</t>
  </si>
  <si>
    <t>87-07-3165</t>
  </si>
  <si>
    <t>Primrose Beauty</t>
  </si>
  <si>
    <t>87-07-3176</t>
  </si>
  <si>
    <t>87-07-3180</t>
  </si>
  <si>
    <t>Sunset</t>
  </si>
  <si>
    <t>87-07-3181</t>
  </si>
  <si>
    <t>Tangerine</t>
  </si>
  <si>
    <t>87-07-10905</t>
  </si>
  <si>
    <t>Leycesteria formosa</t>
  </si>
  <si>
    <t>Лейцестерия формозская</t>
  </si>
  <si>
    <t>Little Lantarn</t>
  </si>
  <si>
    <t>87-07-2530</t>
  </si>
  <si>
    <t>Leucothoe keiskei</t>
  </si>
  <si>
    <t>Леукотоэ гетсби</t>
  </si>
  <si>
    <t>Royal Ruby</t>
  </si>
  <si>
    <t>87-07-2532</t>
  </si>
  <si>
    <t>Leucothoe fontanesiana</t>
  </si>
  <si>
    <t>Леукотоэ приручевая</t>
  </si>
  <si>
    <t>Zeblid</t>
  </si>
  <si>
    <t>87-07-11050</t>
  </si>
  <si>
    <t>Corylus</t>
  </si>
  <si>
    <t>Лещина/Орешник</t>
  </si>
  <si>
    <t>Tonda di Giffoni</t>
  </si>
  <si>
    <t>87-07-11051</t>
  </si>
  <si>
    <t>Tonda Gentile delle Langhe</t>
  </si>
  <si>
    <t>87-07-10838</t>
  </si>
  <si>
    <t>Corylus maxima</t>
  </si>
  <si>
    <t>Лещина/Орешник большая</t>
  </si>
  <si>
    <t>Purpurea</t>
  </si>
  <si>
    <t>87-07-10836</t>
  </si>
  <si>
    <t>Corylus avellana</t>
  </si>
  <si>
    <t>Лещина/Орешник обыкновенная</t>
  </si>
  <si>
    <t>Contorta</t>
  </si>
  <si>
    <t>87-07-10835</t>
  </si>
  <si>
    <t>Medusa</t>
  </si>
  <si>
    <t>87-07-10837</t>
  </si>
  <si>
    <t>Scooter</t>
  </si>
  <si>
    <t>87-07-10909</t>
  </si>
  <si>
    <t>Liquidambar styraciflua</t>
  </si>
  <si>
    <t>Ликвидамбр смолоносный</t>
  </si>
  <si>
    <t>87-07-10783</t>
  </si>
  <si>
    <t>Liriodendron tulipifera</t>
  </si>
  <si>
    <t>Лириодендрон/Тюльпанное дерево тюльпановый</t>
  </si>
  <si>
    <t>87-07-10910</t>
  </si>
  <si>
    <t>87-07-11112</t>
  </si>
  <si>
    <t>Liriope muscari</t>
  </si>
  <si>
    <t>Лириопе мускари</t>
  </si>
  <si>
    <t>Royal Blue</t>
  </si>
  <si>
    <t>87-07-11113</t>
  </si>
  <si>
    <t>Lobelia</t>
  </si>
  <si>
    <t>Лобелия</t>
  </si>
  <si>
    <t>Queen Victoria</t>
  </si>
  <si>
    <t>87-07-10841</t>
  </si>
  <si>
    <t>Elaeagnus ebbingei</t>
  </si>
  <si>
    <t>Лох Эббинге</t>
  </si>
  <si>
    <t>Compacta</t>
  </si>
  <si>
    <t>87-07-1781</t>
  </si>
  <si>
    <t>87-07-11087</t>
  </si>
  <si>
    <t>Deschampsia cespitosa</t>
  </si>
  <si>
    <t>Луговик дернистый</t>
  </si>
  <si>
    <t>Goldschleier</t>
  </si>
  <si>
    <t>87-07-11114</t>
  </si>
  <si>
    <t>Lupinus</t>
  </si>
  <si>
    <t>Люпин</t>
  </si>
  <si>
    <t>RB of Nobles Edelknaben</t>
  </si>
  <si>
    <t>87-07-11115</t>
  </si>
  <si>
    <t>RB of Nobles Fraulein</t>
  </si>
  <si>
    <t>87-07-11116</t>
  </si>
  <si>
    <t>RB of Nobles Kastellan</t>
  </si>
  <si>
    <t>87-07-11117</t>
  </si>
  <si>
    <t>RB of Nobles Kronleuchter</t>
  </si>
  <si>
    <t>87-07-11118</t>
  </si>
  <si>
    <t>RB of Nobles Mein Schloss</t>
  </si>
  <si>
    <t>87-07-11119</t>
  </si>
  <si>
    <t>RB of Nobles Schlossfrau</t>
  </si>
  <si>
    <t>87-07-2649</t>
  </si>
  <si>
    <t>Magnolia</t>
  </si>
  <si>
    <t>Магнолия</t>
  </si>
  <si>
    <t>Betty</t>
  </si>
  <si>
    <t>87-07-9214</t>
  </si>
  <si>
    <t>Black Tulip</t>
  </si>
  <si>
    <t>87-07-10914</t>
  </si>
  <si>
    <t>Came</t>
  </si>
  <si>
    <t>87-07-9215</t>
  </si>
  <si>
    <t>Cleopatra</t>
  </si>
  <si>
    <t>87-07-2657</t>
  </si>
  <si>
    <t>Galaxy</t>
  </si>
  <si>
    <t>87-07-2659</t>
  </si>
  <si>
    <t>Genie</t>
  </si>
  <si>
    <t>87-07-2662</t>
  </si>
  <si>
    <t>George Henry Kern</t>
  </si>
  <si>
    <t>87-07-10917</t>
  </si>
  <si>
    <t>Pink Ice</t>
  </si>
  <si>
    <t>87-07-7382</t>
  </si>
  <si>
    <t>Ricki</t>
  </si>
  <si>
    <t>87-07-2702</t>
  </si>
  <si>
    <t>Susan</t>
  </si>
  <si>
    <t>87-07-10918</t>
  </si>
  <si>
    <t>Winelight</t>
  </si>
  <si>
    <t>87-07-9219</t>
  </si>
  <si>
    <t>Yellow Lantern</t>
  </si>
  <si>
    <t>87-07-10915</t>
  </si>
  <si>
    <t>Magnolia kobus</t>
  </si>
  <si>
    <t>Магнолия кобус</t>
  </si>
  <si>
    <t>87-07-6746</t>
  </si>
  <si>
    <t>Magnolia loebneri</t>
  </si>
  <si>
    <t>Магнолия Лебнера</t>
  </si>
  <si>
    <t>Merrill</t>
  </si>
  <si>
    <t>87-07-2699</t>
  </si>
  <si>
    <t>Magnolia stellata</t>
  </si>
  <si>
    <t>Магнолия стеллата</t>
  </si>
  <si>
    <t>87-07-6517</t>
  </si>
  <si>
    <t>Magnolia soulangeana</t>
  </si>
  <si>
    <t>Магнолия Суланжа</t>
  </si>
  <si>
    <t>Satisfaction</t>
  </si>
  <si>
    <t>87-07-2690</t>
  </si>
  <si>
    <t>87-07-2640</t>
  </si>
  <si>
    <t>Mahonia aquifolium</t>
  </si>
  <si>
    <t>Магония падуболистная</t>
  </si>
  <si>
    <t>87-07-2681</t>
  </si>
  <si>
    <t>Mahonia media</t>
  </si>
  <si>
    <t>Магония средняя</t>
  </si>
  <si>
    <t>Charity</t>
  </si>
  <si>
    <t>87-07-2665</t>
  </si>
  <si>
    <t>Mahonia japonica</t>
  </si>
  <si>
    <t>Магония японская</t>
  </si>
  <si>
    <t>87-07-7571</t>
  </si>
  <si>
    <t>Rubus idaeus</t>
  </si>
  <si>
    <t>Малина обыкновенная</t>
  </si>
  <si>
    <t>Autumn Bliss</t>
  </si>
  <si>
    <t>87-07-10357</t>
  </si>
  <si>
    <t>BonBonBerry Yummy</t>
  </si>
  <si>
    <t>87-07-11054</t>
  </si>
  <si>
    <t>Glen Carron</t>
  </si>
  <si>
    <t>87-07-10127</t>
  </si>
  <si>
    <t>Glen Dee</t>
  </si>
  <si>
    <t>87-07-10128</t>
  </si>
  <si>
    <t>Golden Bliss</t>
  </si>
  <si>
    <t>87-07-7578</t>
  </si>
  <si>
    <t>Groovy</t>
  </si>
  <si>
    <t>87-07-7579</t>
  </si>
  <si>
    <t>Heritage</t>
  </si>
  <si>
    <t>87-07-7581</t>
  </si>
  <si>
    <t>Meeker</t>
  </si>
  <si>
    <t>87-07-3527</t>
  </si>
  <si>
    <t>Ruby Beauty</t>
  </si>
  <si>
    <t>87-07-7585</t>
  </si>
  <si>
    <t>Tulameen</t>
  </si>
  <si>
    <t>87-07-7586</t>
  </si>
  <si>
    <t>Willamette</t>
  </si>
  <si>
    <t>87-07-3533</t>
  </si>
  <si>
    <t>Rubus phoenicolasius</t>
  </si>
  <si>
    <t>Малина пурпурноплодная</t>
  </si>
  <si>
    <t>87-07-10979</t>
  </si>
  <si>
    <t>Metasequoia glyptostroboides</t>
  </si>
  <si>
    <t>Метасеквойя глиптостробоидная</t>
  </si>
  <si>
    <t>87-07-0793</t>
  </si>
  <si>
    <t>Prunus triloba</t>
  </si>
  <si>
    <t>Миндаль трехлопастной</t>
  </si>
  <si>
    <t>Rosenmund</t>
  </si>
  <si>
    <t>87-07-11121</t>
  </si>
  <si>
    <t>Miscanthus sinensis</t>
  </si>
  <si>
    <t>Мискантус китайский</t>
  </si>
  <si>
    <t>Cute One</t>
  </si>
  <si>
    <t>87-07-10736</t>
  </si>
  <si>
    <t>Gracillimus</t>
  </si>
  <si>
    <t>87-07-10765</t>
  </si>
  <si>
    <t>Kleine Siberspinne</t>
  </si>
  <si>
    <t>87-07-11122</t>
  </si>
  <si>
    <t>Morning Light</t>
  </si>
  <si>
    <t>87-07-10771</t>
  </si>
  <si>
    <t>Mostenveld</t>
  </si>
  <si>
    <t>87-07-10739</t>
  </si>
  <si>
    <t>Red Chief</t>
  </si>
  <si>
    <t>87-07-10766</t>
  </si>
  <si>
    <t>Rigoletto</t>
  </si>
  <si>
    <t>87-07-10767</t>
  </si>
  <si>
    <t>Ruby Cute</t>
  </si>
  <si>
    <t>87-07-10768</t>
  </si>
  <si>
    <t>Strictus</t>
  </si>
  <si>
    <t>87-07-10769</t>
  </si>
  <si>
    <t>Strictus Dwarf</t>
  </si>
  <si>
    <t>87-07-10770</t>
  </si>
  <si>
    <t>Yakushima Dwarf</t>
  </si>
  <si>
    <t>87-07-10740</t>
  </si>
  <si>
    <t>Zebrinus</t>
  </si>
  <si>
    <t>87-07-9543</t>
  </si>
  <si>
    <t>Juniperus horizontalis</t>
  </si>
  <si>
    <t>Можжевельник горизонтальный</t>
  </si>
  <si>
    <t>Icee Blue</t>
  </si>
  <si>
    <t>87-07-9013</t>
  </si>
  <si>
    <t>87-07-10973</t>
  </si>
  <si>
    <t>Prostrata</t>
  </si>
  <si>
    <t>87-07-0756</t>
  </si>
  <si>
    <t>Wiltonii</t>
  </si>
  <si>
    <t>87-07-2412</t>
  </si>
  <si>
    <t>87-07-10972</t>
  </si>
  <si>
    <t>Juniperus davidii</t>
  </si>
  <si>
    <t>Можжевельник Давида</t>
  </si>
  <si>
    <t>Leningrad</t>
  </si>
  <si>
    <t>87-07-2477</t>
  </si>
  <si>
    <t>Juniperus sabina</t>
  </si>
  <si>
    <t>Можжевельник казацкий</t>
  </si>
  <si>
    <t>Tamariscifolia</t>
  </si>
  <si>
    <t>87-07-4278</t>
  </si>
  <si>
    <t>Juniperus chinensis</t>
  </si>
  <si>
    <t>Можжевельник китайский</t>
  </si>
  <si>
    <t>Blue Alps</t>
  </si>
  <si>
    <t>87-07-0611</t>
  </si>
  <si>
    <t>Stricta</t>
  </si>
  <si>
    <t>87-07-2376</t>
  </si>
  <si>
    <t>87-07-2431</t>
  </si>
  <si>
    <t>Juniperus procumbens</t>
  </si>
  <si>
    <t>Можжевельник лежачий</t>
  </si>
  <si>
    <t>Nana</t>
  </si>
  <si>
    <t>87-07-2379</t>
  </si>
  <si>
    <t>Juniperus communis</t>
  </si>
  <si>
    <t>Можжевельник обыкновенный</t>
  </si>
  <si>
    <t>Suecica</t>
  </si>
  <si>
    <t>87-07-7482</t>
  </si>
  <si>
    <t>Juniperus pfitzeriana</t>
  </si>
  <si>
    <t>Можжевельник средний</t>
  </si>
  <si>
    <t>Old Gold</t>
  </si>
  <si>
    <t>87-07-2449</t>
  </si>
  <si>
    <t>Juniperus squamata</t>
  </si>
  <si>
    <t>Можжевельник чешуйчатый</t>
  </si>
  <si>
    <t>Blue Carpet</t>
  </si>
  <si>
    <t>87-07-2455</t>
  </si>
  <si>
    <t>Blue Star</t>
  </si>
  <si>
    <t>87-07-10741</t>
  </si>
  <si>
    <t>Molinia caerulea</t>
  </si>
  <si>
    <t>Молиния голубая</t>
  </si>
  <si>
    <t>Heidebraut</t>
  </si>
  <si>
    <t>87-07-10772</t>
  </si>
  <si>
    <t>Torch</t>
  </si>
  <si>
    <t>87-07-11123</t>
  </si>
  <si>
    <t>Monarda</t>
  </si>
  <si>
    <t>Монарда</t>
  </si>
  <si>
    <t>SUGAR BUZZ Bleu Moon</t>
  </si>
  <si>
    <t>87-07-11124</t>
  </si>
  <si>
    <t>SUGAR BUZZ Bubblegum Blast</t>
  </si>
  <si>
    <t>87-07-11125</t>
  </si>
  <si>
    <t>SUGAR BUZZ Grape Gumball</t>
  </si>
  <si>
    <t>87-07-11126</t>
  </si>
  <si>
    <t>SUGAR BUZZ Pink Frosting</t>
  </si>
  <si>
    <t>87-07-10919</t>
  </si>
  <si>
    <t>Mespilus germanica</t>
  </si>
  <si>
    <t>Мушмула германская</t>
  </si>
  <si>
    <t>87-07-10570</t>
  </si>
  <si>
    <t>Nandina domestica</t>
  </si>
  <si>
    <t>Нандина домашняя</t>
  </si>
  <si>
    <t>Blush Pink</t>
  </si>
  <si>
    <t>87-07-10096</t>
  </si>
  <si>
    <t>Firepower</t>
  </si>
  <si>
    <t>87-07-10922</t>
  </si>
  <si>
    <t>Flirt Murasaki</t>
  </si>
  <si>
    <t>87-07-9224</t>
  </si>
  <si>
    <t>Magical Lemon-Lime</t>
  </si>
  <si>
    <t>87-07-10572</t>
  </si>
  <si>
    <t>Twilight</t>
  </si>
  <si>
    <t>87-07-11110</t>
  </si>
  <si>
    <t>Leucanthemum (S)</t>
  </si>
  <si>
    <t>Нивяник (S)</t>
  </si>
  <si>
    <t>Silberprinzessche</t>
  </si>
  <si>
    <t>87-07-11111</t>
  </si>
  <si>
    <t>Snowcap</t>
  </si>
  <si>
    <t>87-07-7643</t>
  </si>
  <si>
    <t>Hippophae rhamnoides</t>
  </si>
  <si>
    <t>Облепиха крушиновидная</t>
  </si>
  <si>
    <t>Friesd Orange</t>
  </si>
  <si>
    <t>87-07-1940</t>
  </si>
  <si>
    <t>Hergo</t>
  </si>
  <si>
    <t>87-07-6671</t>
  </si>
  <si>
    <t>Hikul mnl</t>
  </si>
  <si>
    <t>87-07-10023</t>
  </si>
  <si>
    <t>Julia</t>
  </si>
  <si>
    <t>87-07-1941</t>
  </si>
  <si>
    <t>Leikora</t>
  </si>
  <si>
    <t>87-07-1942</t>
  </si>
  <si>
    <t>Pollmix</t>
  </si>
  <si>
    <t>87-07-9393</t>
  </si>
  <si>
    <t>Romeo</t>
  </si>
  <si>
    <t>87-07-11092</t>
  </si>
  <si>
    <t>Festuca valesiaca</t>
  </si>
  <si>
    <t>Овсяница валлисская</t>
  </si>
  <si>
    <t>Glaucantha</t>
  </si>
  <si>
    <t>87-07-7595</t>
  </si>
  <si>
    <t>Festuca glauca</t>
  </si>
  <si>
    <t>Овсяница голубая</t>
  </si>
  <si>
    <t>Elijah Blue</t>
  </si>
  <si>
    <t>87-07-11091</t>
  </si>
  <si>
    <t>Sunrise (Miedzianobrodypbr)</t>
  </si>
  <si>
    <t>87-07-2730</t>
  </si>
  <si>
    <t>Osmanthus burkwoodii</t>
  </si>
  <si>
    <t>Османтус гибридный</t>
  </si>
  <si>
    <t>87-07-9334</t>
  </si>
  <si>
    <t>Carex</t>
  </si>
  <si>
    <t>Осока</t>
  </si>
  <si>
    <t>Feather Falls</t>
  </si>
  <si>
    <t>87-07-11081</t>
  </si>
  <si>
    <t>Ribbon Falls</t>
  </si>
  <si>
    <t>87-07-11078</t>
  </si>
  <si>
    <t>Carex comans</t>
  </si>
  <si>
    <t>Осока власовидная</t>
  </si>
  <si>
    <t>Amazon Mist</t>
  </si>
  <si>
    <t>87-07-11079</t>
  </si>
  <si>
    <t>Bronco</t>
  </si>
  <si>
    <t>87-07-11082</t>
  </si>
  <si>
    <t>Carex testacea</t>
  </si>
  <si>
    <t>Осока кирпичная</t>
  </si>
  <si>
    <t>Prairie Fire</t>
  </si>
  <si>
    <t>87-07-9335</t>
  </si>
  <si>
    <t>Carex morrowii</t>
  </si>
  <si>
    <t>Осока Морроу</t>
  </si>
  <si>
    <t>Goldband</t>
  </si>
  <si>
    <t>87-07-10733</t>
  </si>
  <si>
    <t>Ice Dance</t>
  </si>
  <si>
    <t>87-07-11080</t>
  </si>
  <si>
    <t>Irish Green</t>
  </si>
  <si>
    <t>87-07-9336</t>
  </si>
  <si>
    <t>87-07-10753</t>
  </si>
  <si>
    <t>Carex oshimensis</t>
  </si>
  <si>
    <t>Осока охименская</t>
  </si>
  <si>
    <t>Evergold</t>
  </si>
  <si>
    <t>87-07-11132</t>
  </si>
  <si>
    <t>Ophiopogon japonicus</t>
  </si>
  <si>
    <t>Офиопогон японский</t>
  </si>
  <si>
    <t>87-07-11187</t>
  </si>
  <si>
    <t>Sedum</t>
  </si>
  <si>
    <t>Очиток</t>
  </si>
  <si>
    <t>Red Sparkle</t>
  </si>
  <si>
    <t>87-07-11185</t>
  </si>
  <si>
    <t>Sedum spectabile</t>
  </si>
  <si>
    <t>Очиток видный</t>
  </si>
  <si>
    <t>Brillant</t>
  </si>
  <si>
    <t>87-07-11186</t>
  </si>
  <si>
    <t>Iceberg</t>
  </si>
  <si>
    <t>87-07-2274</t>
  </si>
  <si>
    <t>Ilex altaclerensis</t>
  </si>
  <si>
    <t>Падуб алтакларенский</t>
  </si>
  <si>
    <t>Golden King</t>
  </si>
  <si>
    <t>87-07-10067</t>
  </si>
  <si>
    <t>Ilex crenata</t>
  </si>
  <si>
    <t>Падуб городчатый</t>
  </si>
  <si>
    <t>Caroline Upright</t>
  </si>
  <si>
    <t>87-07-2292</t>
  </si>
  <si>
    <t>Glory Gem</t>
  </si>
  <si>
    <t>87-07-2294</t>
  </si>
  <si>
    <t>Green Hedge</t>
  </si>
  <si>
    <t>87-07-2314</t>
  </si>
  <si>
    <t>Ilex meserveae</t>
  </si>
  <si>
    <t>Падуб Мезерва</t>
  </si>
  <si>
    <t>Blue Angel</t>
  </si>
  <si>
    <t>87-07-2317</t>
  </si>
  <si>
    <t>Blue Maid</t>
  </si>
  <si>
    <t>87-07-2320</t>
  </si>
  <si>
    <t>Blue Prince</t>
  </si>
  <si>
    <t>87-07-2305</t>
  </si>
  <si>
    <t>Blue Princess</t>
  </si>
  <si>
    <t>87-07-2327</t>
  </si>
  <si>
    <t>Heckenblau</t>
  </si>
  <si>
    <t>87-07-2329</t>
  </si>
  <si>
    <t>Heckenfee</t>
  </si>
  <si>
    <t>87-07-2310</t>
  </si>
  <si>
    <t>Heckenpracht</t>
  </si>
  <si>
    <t>87-07-2307</t>
  </si>
  <si>
    <t>Heckenstar</t>
  </si>
  <si>
    <t>87-07-10896</t>
  </si>
  <si>
    <t>Viking (Annys2020pbr)</t>
  </si>
  <si>
    <t>87-07-10895</t>
  </si>
  <si>
    <t>Ilex aquifolium</t>
  </si>
  <si>
    <t>Падуб остролистный</t>
  </si>
  <si>
    <t>J.C. van Tol</t>
  </si>
  <si>
    <t>87-07-2283</t>
  </si>
  <si>
    <t>87-07-9227</t>
  </si>
  <si>
    <t>Parrotia persica</t>
  </si>
  <si>
    <t>Парротия персидская</t>
  </si>
  <si>
    <t>Persian Spire</t>
  </si>
  <si>
    <t>87-07-2746</t>
  </si>
  <si>
    <t>Pachysandra terminalis</t>
  </si>
  <si>
    <t>Пахизандра верхушечная</t>
  </si>
  <si>
    <t>87-07-0996</t>
  </si>
  <si>
    <t>Green Sheen</t>
  </si>
  <si>
    <t>87-07-7385</t>
  </si>
  <si>
    <t>87-07-2745</t>
  </si>
  <si>
    <t>87-07-10779</t>
  </si>
  <si>
    <t>Pennisetum orientale</t>
  </si>
  <si>
    <t>Пеннисетум восточный</t>
  </si>
  <si>
    <t>87-07-10776</t>
  </si>
  <si>
    <t>Pennisetum alopecuroides</t>
  </si>
  <si>
    <t>Пеннисетум лисохвостный</t>
  </si>
  <si>
    <t>87-07-10777</t>
  </si>
  <si>
    <t>Lumen Gold</t>
  </si>
  <si>
    <t>87-07-10778</t>
  </si>
  <si>
    <t>Red Head</t>
  </si>
  <si>
    <t>87-07-10744</t>
  </si>
  <si>
    <t>Пеннисетум лисохвостовый</t>
  </si>
  <si>
    <t>Hameln</t>
  </si>
  <si>
    <t>87-07-10745</t>
  </si>
  <si>
    <t>Little Bunny</t>
  </si>
  <si>
    <t>87-07-10746</t>
  </si>
  <si>
    <t>Moudry</t>
  </si>
  <si>
    <t>87-07-10747</t>
  </si>
  <si>
    <t>Viridescens</t>
  </si>
  <si>
    <t>87-07-10743</t>
  </si>
  <si>
    <t>87-07-2755</t>
  </si>
  <si>
    <t>Perovskia</t>
  </si>
  <si>
    <t>Перовския</t>
  </si>
  <si>
    <t>Blue Spire</t>
  </si>
  <si>
    <t>87-07-9229</t>
  </si>
  <si>
    <t>Perovskia atriplicifolia/atriplicifruticosa</t>
  </si>
  <si>
    <t>Перовския лебедолистная</t>
  </si>
  <si>
    <t>Blue Steel</t>
  </si>
  <si>
    <t>87-07-2750</t>
  </si>
  <si>
    <t>Lacey Blue</t>
  </si>
  <si>
    <t>87-07-9230</t>
  </si>
  <si>
    <t>Little Spire</t>
  </si>
  <si>
    <t>87-07-10923</t>
  </si>
  <si>
    <t>Prime Timeppaf</t>
  </si>
  <si>
    <t>87-07-2754</t>
  </si>
  <si>
    <t>Silvery Blue</t>
  </si>
  <si>
    <t>87-07-2936</t>
  </si>
  <si>
    <t>Pieris</t>
  </si>
  <si>
    <t>Пиерис</t>
  </si>
  <si>
    <t>Flaming Silver</t>
  </si>
  <si>
    <t>87-07-2934</t>
  </si>
  <si>
    <t>Pieris Forest</t>
  </si>
  <si>
    <t>Пиерис Форест</t>
  </si>
  <si>
    <t>Flame</t>
  </si>
  <si>
    <t>87-07-9451</t>
  </si>
  <si>
    <t>Pieris japonica</t>
  </si>
  <si>
    <t>Пиерис японский</t>
  </si>
  <si>
    <t>Mountain Fire</t>
  </si>
  <si>
    <t>87-07-11136</t>
  </si>
  <si>
    <t>Paeonia</t>
  </si>
  <si>
    <t>Пион</t>
  </si>
  <si>
    <t>Adolphe Rousseau</t>
  </si>
  <si>
    <t>87-07-11137</t>
  </si>
  <si>
    <t>Allertie</t>
  </si>
  <si>
    <t>87-07-11138</t>
  </si>
  <si>
    <t>Angel Cheeks</t>
  </si>
  <si>
    <t>87-07-11133</t>
  </si>
  <si>
    <t>Big Ben</t>
  </si>
  <si>
    <t>87-07-11134</t>
  </si>
  <si>
    <t>Border Charm</t>
  </si>
  <si>
    <t>87-07-11165</t>
  </si>
  <si>
    <t>Bowl of Beauty</t>
  </si>
  <si>
    <t>87-07-11141</t>
  </si>
  <si>
    <t>Catharina Fontijn</t>
  </si>
  <si>
    <t>87-07-11142</t>
  </si>
  <si>
    <t>Celebrity</t>
  </si>
  <si>
    <t>87-07-11143</t>
  </si>
  <si>
    <t>Command Performance</t>
  </si>
  <si>
    <t>87-07-11144</t>
  </si>
  <si>
    <t>Coral Charm</t>
  </si>
  <si>
    <t>87-07-11146</t>
  </si>
  <si>
    <t>Dinner Plate</t>
  </si>
  <si>
    <t>87-07-11147</t>
  </si>
  <si>
    <t>Do Tell</t>
  </si>
  <si>
    <t>87-07-11148</t>
  </si>
  <si>
    <t>Doreen</t>
  </si>
  <si>
    <t>87-07-11135</t>
  </si>
  <si>
    <t>Edens Perfume</t>
  </si>
  <si>
    <t>87-07-11149</t>
  </si>
  <si>
    <t>Festiva Maxima</t>
  </si>
  <si>
    <t>87-07-11150</t>
  </si>
  <si>
    <t>Gardenia</t>
  </si>
  <si>
    <t>87-07-11151</t>
  </si>
  <si>
    <t>Gay Paree</t>
  </si>
  <si>
    <t>87-07-11153</t>
  </si>
  <si>
    <t>Jacorma</t>
  </si>
  <si>
    <t>87-07-11154</t>
  </si>
  <si>
    <t>Kansas</t>
  </si>
  <si>
    <t>87-07-11166</t>
  </si>
  <si>
    <t>Nippon Beauty</t>
  </si>
  <si>
    <t>87-07-11155</t>
  </si>
  <si>
    <t>Pecher</t>
  </si>
  <si>
    <t>87-07-11156</t>
  </si>
  <si>
    <t>Peter Brand</t>
  </si>
  <si>
    <t>87-07-11158</t>
  </si>
  <si>
    <t>Purple Spider</t>
  </si>
  <si>
    <t>87-07-11159</t>
  </si>
  <si>
    <t>Raspberry Sundae</t>
  </si>
  <si>
    <t>87-07-11162</t>
  </si>
  <si>
    <t>Solange</t>
  </si>
  <si>
    <t>87-07-11163</t>
  </si>
  <si>
    <t>Sorbet</t>
  </si>
  <si>
    <t>87-07-11164</t>
  </si>
  <si>
    <t>The Fawn</t>
  </si>
  <si>
    <t>87-07-0784</t>
  </si>
  <si>
    <t>Paeonia suffruticosa</t>
  </si>
  <si>
    <t>Пион древовидный</t>
  </si>
  <si>
    <t>Black</t>
  </si>
  <si>
    <t>87-07-7386</t>
  </si>
  <si>
    <t>pink</t>
  </si>
  <si>
    <t>87-07-7387</t>
  </si>
  <si>
    <t>purple</t>
  </si>
  <si>
    <t>87-07-7388</t>
  </si>
  <si>
    <t>red</t>
  </si>
  <si>
    <t>87-07-7241</t>
  </si>
  <si>
    <t>White</t>
  </si>
  <si>
    <t>87-07-7389</t>
  </si>
  <si>
    <t>yellow</t>
  </si>
  <si>
    <t>87-07-11167</t>
  </si>
  <si>
    <t>Paeonia Itoh</t>
  </si>
  <si>
    <t>Пион ИТО</t>
  </si>
  <si>
    <t>Hilary</t>
  </si>
  <si>
    <t>87-07-3229</t>
  </si>
  <si>
    <t>Pyracantha</t>
  </si>
  <si>
    <t>Пираканта</t>
  </si>
  <si>
    <t>Firelight</t>
  </si>
  <si>
    <t>87-07-3230</t>
  </si>
  <si>
    <t>Golden Charmer</t>
  </si>
  <si>
    <t>87-07-3233</t>
  </si>
  <si>
    <t>Orange Glow</t>
  </si>
  <si>
    <t>87-07-3234</t>
  </si>
  <si>
    <t>Soleil dOr</t>
  </si>
  <si>
    <t>87-07-10936</t>
  </si>
  <si>
    <t>Pyracantha coccinea</t>
  </si>
  <si>
    <t>Пираканта кроваво-красная</t>
  </si>
  <si>
    <t>Orange star</t>
  </si>
  <si>
    <t>87-07-3226</t>
  </si>
  <si>
    <t>Red Column</t>
  </si>
  <si>
    <t>87-07-3228</t>
  </si>
  <si>
    <t>Red Cushion</t>
  </si>
  <si>
    <t>87-07-9462</t>
  </si>
  <si>
    <t>Red Star</t>
  </si>
  <si>
    <t>87-07-10935</t>
  </si>
  <si>
    <t>Sunny Star</t>
  </si>
  <si>
    <t>87-07-3098</t>
  </si>
  <si>
    <t>Platycladus orientalis</t>
  </si>
  <si>
    <t>Плосковеточник восточный</t>
  </si>
  <si>
    <t>Aurea Nana</t>
  </si>
  <si>
    <t>87-07-11168</t>
  </si>
  <si>
    <t>Panicum virgatum</t>
  </si>
  <si>
    <t>Просо прутиевидное</t>
  </si>
  <si>
    <t>Rehbraun</t>
  </si>
  <si>
    <t>87-07-10775</t>
  </si>
  <si>
    <t>Sangria</t>
  </si>
  <si>
    <t>87-07-11169</t>
  </si>
  <si>
    <t>Shenandoah</t>
  </si>
  <si>
    <t>87-07-9772</t>
  </si>
  <si>
    <t>Physocarpus opulifolius</t>
  </si>
  <si>
    <t>Пузыреплодник калинолистный</t>
  </si>
  <si>
    <t>Amber Jubilee</t>
  </si>
  <si>
    <t>87-07-2802</t>
  </si>
  <si>
    <t>Andre</t>
  </si>
  <si>
    <t>87-07-2809</t>
  </si>
  <si>
    <t>Dart's Gold</t>
  </si>
  <si>
    <t>87-07-2815</t>
  </si>
  <si>
    <t>Diabolo</t>
  </si>
  <si>
    <t>87-07-10576</t>
  </si>
  <si>
    <t>Fireside</t>
  </si>
  <si>
    <t>87-07-9237</t>
  </si>
  <si>
    <t>Lady in Red</t>
  </si>
  <si>
    <t>87-07-10925</t>
  </si>
  <si>
    <t>Little Angel</t>
  </si>
  <si>
    <t>87-07-2822</t>
  </si>
  <si>
    <t>87-07-2828</t>
  </si>
  <si>
    <t>Little Devil</t>
  </si>
  <si>
    <t>87-07-7627</t>
  </si>
  <si>
    <t>Little Greeny</t>
  </si>
  <si>
    <t>87-07-0728</t>
  </si>
  <si>
    <t>Little Joker</t>
  </si>
  <si>
    <t>87-07-9238</t>
  </si>
  <si>
    <t>Little Ninja</t>
  </si>
  <si>
    <t>87-07-10926</t>
  </si>
  <si>
    <t>87-07-10928</t>
  </si>
  <si>
    <t>Magical Raspberry Lemon</t>
  </si>
  <si>
    <t>87-07-10927</t>
  </si>
  <si>
    <t>Magical Sweet Cherry Tea</t>
  </si>
  <si>
    <t>87-07-10930</t>
  </si>
  <si>
    <t>Nugget</t>
  </si>
  <si>
    <t>87-07-2839</t>
  </si>
  <si>
    <t>87-07-10931</t>
  </si>
  <si>
    <t>87-07-2845</t>
  </si>
  <si>
    <t>87-07-10932</t>
  </si>
  <si>
    <t>Schuch</t>
  </si>
  <si>
    <t>87-07-2852</t>
  </si>
  <si>
    <t>87-07-1708</t>
  </si>
  <si>
    <t>Cytisus</t>
  </si>
  <si>
    <t>Ракитник</t>
  </si>
  <si>
    <t>Boskoop Ruby</t>
  </si>
  <si>
    <t>87-07-1716</t>
  </si>
  <si>
    <t>Golden Sunlight</t>
  </si>
  <si>
    <t>87-07-1714</t>
  </si>
  <si>
    <t>Goldfinch</t>
  </si>
  <si>
    <t>87-07-1721</t>
  </si>
  <si>
    <t>Lena</t>
  </si>
  <si>
    <t>87-07-1722</t>
  </si>
  <si>
    <t>Luna</t>
  </si>
  <si>
    <t>87-07-1723</t>
  </si>
  <si>
    <t>Maria Burkwood</t>
  </si>
  <si>
    <t>87-07-1724</t>
  </si>
  <si>
    <t>Moyclare Pink</t>
  </si>
  <si>
    <t>87-07-1727</t>
  </si>
  <si>
    <t>Palette</t>
  </si>
  <si>
    <t>87-07-9162</t>
  </si>
  <si>
    <t>Red Lion</t>
  </si>
  <si>
    <t>87-07-9993</t>
  </si>
  <si>
    <t>Vanesse</t>
  </si>
  <si>
    <t>87-07-1737</t>
  </si>
  <si>
    <t>Zeelandia</t>
  </si>
  <si>
    <t>87-07-6610</t>
  </si>
  <si>
    <t>Cytisus scoparius</t>
  </si>
  <si>
    <t>Ракитник венечный</t>
  </si>
  <si>
    <t>87-07-1726</t>
  </si>
  <si>
    <t>Cytisus praecox</t>
  </si>
  <si>
    <t>Ракитник ранний</t>
  </si>
  <si>
    <t>Albus</t>
  </si>
  <si>
    <t>87-07-1729</t>
  </si>
  <si>
    <t>Allgold</t>
  </si>
  <si>
    <t>87-07-1731</t>
  </si>
  <si>
    <t>87-07-11040</t>
  </si>
  <si>
    <t>Rose</t>
  </si>
  <si>
    <t>Роза</t>
  </si>
  <si>
    <t>Cutie Pie (ROP007pbr)</t>
  </si>
  <si>
    <t>87-07-11041</t>
  </si>
  <si>
    <t>87-07-9320</t>
  </si>
  <si>
    <t>Everglow Ruby</t>
  </si>
  <si>
    <t>87-07-11170</t>
  </si>
  <si>
    <t>Rosmarius officinalis</t>
  </si>
  <si>
    <t>Розмарин лекарственный</t>
  </si>
  <si>
    <t>Blue Cascade</t>
  </si>
  <si>
    <t>87-07-11171</t>
  </si>
  <si>
    <t>Blue Winter</t>
  </si>
  <si>
    <t>87-07-11172</t>
  </si>
  <si>
    <t>Rudbeckia fulgida</t>
  </si>
  <si>
    <t>Рудбекия блестящая</t>
  </si>
  <si>
    <t>Goldsturm</t>
  </si>
  <si>
    <t>87-07-10140</t>
  </si>
  <si>
    <t>Sorbus</t>
  </si>
  <si>
    <t>Рябина</t>
  </si>
  <si>
    <t>Burka</t>
  </si>
  <si>
    <t>87-07-6803</t>
  </si>
  <si>
    <t>Sarcococca hookeriana</t>
  </si>
  <si>
    <t>Саркококка Гукера</t>
  </si>
  <si>
    <t>Purple Stem</t>
  </si>
  <si>
    <t>87-07-7423</t>
  </si>
  <si>
    <t>Sarcococca humilis</t>
  </si>
  <si>
    <t>Саркококка приземистая</t>
  </si>
  <si>
    <t>Winter Gem</t>
  </si>
  <si>
    <t>87-07-3813</t>
  </si>
  <si>
    <t>Syringa josikaea</t>
  </si>
  <si>
    <t>Сирень венгерская</t>
  </si>
  <si>
    <t>87-07-3810</t>
  </si>
  <si>
    <t>Syringa hyacinthiflora</t>
  </si>
  <si>
    <t>Сирень гиацинтовая</t>
  </si>
  <si>
    <t>Maidens Blush</t>
  </si>
  <si>
    <t>87-07-3802</t>
  </si>
  <si>
    <t>Syringa chinensis</t>
  </si>
  <si>
    <t>Сирень китайская</t>
  </si>
  <si>
    <t>Saugeana</t>
  </si>
  <si>
    <t>87-07-10954</t>
  </si>
  <si>
    <t>Syringa meyeri</t>
  </si>
  <si>
    <t>Сирень Мейера</t>
  </si>
  <si>
    <t>Flowerfesta Purple</t>
  </si>
  <si>
    <t>87-07-7862</t>
  </si>
  <si>
    <t>Josee</t>
  </si>
  <si>
    <t>87-07-3826</t>
  </si>
  <si>
    <t>Red Pixie</t>
  </si>
  <si>
    <t>87-07-3820</t>
  </si>
  <si>
    <t>Syringa microphylla</t>
  </si>
  <si>
    <t>Сирень мелколистная</t>
  </si>
  <si>
    <t>87-07-0001</t>
  </si>
  <si>
    <t>Syringa vulgaris</t>
  </si>
  <si>
    <t>Сирень обыкновенная</t>
  </si>
  <si>
    <t>Aucubaefolia</t>
  </si>
  <si>
    <t>87-07-3832</t>
  </si>
  <si>
    <t>Charles Joly</t>
  </si>
  <si>
    <t>87-07-1180</t>
  </si>
  <si>
    <t>Krasavitsa Moskvy</t>
  </si>
  <si>
    <t>87-07-10150</t>
  </si>
  <si>
    <t>Marechal Foch</t>
  </si>
  <si>
    <t>87-07-3835</t>
  </si>
  <si>
    <t>Mme Florent Stepman</t>
  </si>
  <si>
    <t>87-07-0934</t>
  </si>
  <si>
    <t>Monique Lemoine</t>
  </si>
  <si>
    <t>87-07-7430</t>
  </si>
  <si>
    <t>Nadezhda</t>
  </si>
  <si>
    <t>87-07-3860</t>
  </si>
  <si>
    <t>Pamyat o Vavilove</t>
  </si>
  <si>
    <t>87-07-3861</t>
  </si>
  <si>
    <t>Prince Wolkonsky</t>
  </si>
  <si>
    <t>87-07-3865</t>
  </si>
  <si>
    <t>87-07-3867</t>
  </si>
  <si>
    <t>Znamya Lenina</t>
  </si>
  <si>
    <t>87-07-6821</t>
  </si>
  <si>
    <t>87-07-1178</t>
  </si>
  <si>
    <t>Syringa patula</t>
  </si>
  <si>
    <t>Сирень раскидистая</t>
  </si>
  <si>
    <t>Miss Kim</t>
  </si>
  <si>
    <t>87-07-10934</t>
  </si>
  <si>
    <t>Prunus pumila depressa</t>
  </si>
  <si>
    <t>Слива карликовая</t>
  </si>
  <si>
    <t>87-07-3199</t>
  </si>
  <si>
    <t>Слива лекарственная</t>
  </si>
  <si>
    <t>Caucasica</t>
  </si>
  <si>
    <t>87-07-3206</t>
  </si>
  <si>
    <t>Herbergii</t>
  </si>
  <si>
    <t>87-07-3217</t>
  </si>
  <si>
    <t>Rotundifolia</t>
  </si>
  <si>
    <t>87-07-10938</t>
  </si>
  <si>
    <t>Ribes glandulosum</t>
  </si>
  <si>
    <t>Смородина железистая</t>
  </si>
  <si>
    <t>87-07-10335</t>
  </si>
  <si>
    <t>Ribes rubrum</t>
  </si>
  <si>
    <t>Смородина красная</t>
  </si>
  <si>
    <t>Jonkheer van Tets</t>
  </si>
  <si>
    <t>87-07-3460</t>
  </si>
  <si>
    <t>Rosetta</t>
  </si>
  <si>
    <t>87-07-3463</t>
  </si>
  <si>
    <t>Werdavia</t>
  </si>
  <si>
    <t>87-07-3455</t>
  </si>
  <si>
    <t>Ribes nigrum</t>
  </si>
  <si>
    <t>Смородина черная</t>
  </si>
  <si>
    <t>Titania</t>
  </si>
  <si>
    <t>87-07-3658</t>
  </si>
  <si>
    <t>Symphoricarpos doorenbosii</t>
  </si>
  <si>
    <t>Снежноягодник доренбоза</t>
  </si>
  <si>
    <t>Magic Berry</t>
  </si>
  <si>
    <t>87-07-9473</t>
  </si>
  <si>
    <t>Magical Sweet</t>
  </si>
  <si>
    <t>87-07-3806</t>
  </si>
  <si>
    <t>Mother of Pearl</t>
  </si>
  <si>
    <t>87-07-6819</t>
  </si>
  <si>
    <t>White Hedge</t>
  </si>
  <si>
    <t>87-07-3801</t>
  </si>
  <si>
    <t>Symphoricarpos chenaultii</t>
  </si>
  <si>
    <t>Снежноягодник Хенаульта</t>
  </si>
  <si>
    <t>Hancock</t>
  </si>
  <si>
    <t>87-07-2986</t>
  </si>
  <si>
    <t>Pinus mugo</t>
  </si>
  <si>
    <t>Сосна горная</t>
  </si>
  <si>
    <t>Pumilio</t>
  </si>
  <si>
    <t>87-07-1007</t>
  </si>
  <si>
    <t>Pinus ponderosa</t>
  </si>
  <si>
    <t>Сосна желтая</t>
  </si>
  <si>
    <t>87-07-11011</t>
  </si>
  <si>
    <t>Pinus sylvestris</t>
  </si>
  <si>
    <t>Сосна обыкновенная</t>
  </si>
  <si>
    <t>Fastigiata</t>
  </si>
  <si>
    <t>87-07-3027</t>
  </si>
  <si>
    <t>Pinus peuce</t>
  </si>
  <si>
    <t>Сосна румелийская/балканская</t>
  </si>
  <si>
    <t>87-07-3014</t>
  </si>
  <si>
    <t>Pinus nigra</t>
  </si>
  <si>
    <t>Сосна черная</t>
  </si>
  <si>
    <t>nigra</t>
  </si>
  <si>
    <t>87-07-3600</t>
  </si>
  <si>
    <t>Spiraea arguta</t>
  </si>
  <si>
    <t>Спирея Аргута</t>
  </si>
  <si>
    <t>87-07-9250</t>
  </si>
  <si>
    <t>Spiraea betulifolia</t>
  </si>
  <si>
    <t>Спирея березолистная</t>
  </si>
  <si>
    <t>Pink Sparkler</t>
  </si>
  <si>
    <t>87-07-3604</t>
  </si>
  <si>
    <t>Tor Gold</t>
  </si>
  <si>
    <t>87-07-9884</t>
  </si>
  <si>
    <t>Spiraea billiardii</t>
  </si>
  <si>
    <t>Спирея Билларда</t>
  </si>
  <si>
    <t>87-07-3652</t>
  </si>
  <si>
    <t>Spiraea vanhouttei</t>
  </si>
  <si>
    <t>Спирея Вангутта</t>
  </si>
  <si>
    <t>Gold Fountain</t>
  </si>
  <si>
    <t>87-07-10950</t>
  </si>
  <si>
    <t>Spiraea salicifolia</t>
  </si>
  <si>
    <t>Спирея иволистная</t>
  </si>
  <si>
    <t>87-07-3778</t>
  </si>
  <si>
    <t>Spiraea nipponica</t>
  </si>
  <si>
    <t>Спирея ниппонская</t>
  </si>
  <si>
    <t>Halward's Silver</t>
  </si>
  <si>
    <t>87-07-3784</t>
  </si>
  <si>
    <t>Snowmound</t>
  </si>
  <si>
    <t>87-07-3615</t>
  </si>
  <si>
    <t>Spiraea cinerea</t>
  </si>
  <si>
    <t>Спирея серая</t>
  </si>
  <si>
    <t>Grefsheim</t>
  </si>
  <si>
    <t>87-07-9674</t>
  </si>
  <si>
    <t>Spiraea prunifolia</t>
  </si>
  <si>
    <t>Спирея сливолистная</t>
  </si>
  <si>
    <t>Goldfire</t>
  </si>
  <si>
    <t>87-07-0788</t>
  </si>
  <si>
    <t>Spiraea thunbergii</t>
  </si>
  <si>
    <t>Спирея тунберга</t>
  </si>
  <si>
    <t>87-07-3625</t>
  </si>
  <si>
    <t>Spiraea japonica</t>
  </si>
  <si>
    <t>Спирея японская</t>
  </si>
  <si>
    <t>Anthony Waterer</t>
  </si>
  <si>
    <t>87-07-10946</t>
  </si>
  <si>
    <t>Crispa</t>
  </si>
  <si>
    <t>87-07-3628</t>
  </si>
  <si>
    <t>87-07-10947</t>
  </si>
  <si>
    <t>Dart's Red</t>
  </si>
  <si>
    <t>87-07-3631</t>
  </si>
  <si>
    <t>87-07-3633</t>
  </si>
  <si>
    <t>87-07-3634</t>
  </si>
  <si>
    <t>Froebelii</t>
  </si>
  <si>
    <t>87-07-3732</t>
  </si>
  <si>
    <t>Genpei</t>
  </si>
  <si>
    <t>87-07-9251</t>
  </si>
  <si>
    <t>Golden Jack</t>
  </si>
  <si>
    <t>87-07-10948</t>
  </si>
  <si>
    <t>Golden Princess</t>
  </si>
  <si>
    <t>87-07-3745</t>
  </si>
  <si>
    <t>87-07-3735</t>
  </si>
  <si>
    <t>Goldflame</t>
  </si>
  <si>
    <t>87-07-3739</t>
  </si>
  <si>
    <t>Goldmound</t>
  </si>
  <si>
    <t>87-07-10949</t>
  </si>
  <si>
    <t>Little Princess</t>
  </si>
  <si>
    <t>87-07-3640</t>
  </si>
  <si>
    <t>87-07-3763</t>
  </si>
  <si>
    <t>Magic Carpet</t>
  </si>
  <si>
    <t>87-07-3642</t>
  </si>
  <si>
    <t>Manon</t>
  </si>
  <si>
    <t>87-07-9252</t>
  </si>
  <si>
    <t>Merlo Gold</t>
  </si>
  <si>
    <t>87-07-9253</t>
  </si>
  <si>
    <t>Merlo Green</t>
  </si>
  <si>
    <t>87-07-9254</t>
  </si>
  <si>
    <t>Merlo Star</t>
  </si>
  <si>
    <t>87-07-3765</t>
  </si>
  <si>
    <t>87-07-3767</t>
  </si>
  <si>
    <t>Neon Flash</t>
  </si>
  <si>
    <t>87-07-3768</t>
  </si>
  <si>
    <t>Odensala</t>
  </si>
  <si>
    <t>87-07-3773</t>
  </si>
  <si>
    <t>Sparkling Champagne</t>
  </si>
  <si>
    <t>87-07-10945</t>
  </si>
  <si>
    <t>ZENSPIRIT Caramel</t>
  </si>
  <si>
    <t>87-07-3797</t>
  </si>
  <si>
    <t>Stephanandra incisa</t>
  </si>
  <si>
    <t>Стефанандра надрезаннолистная</t>
  </si>
  <si>
    <t>87-07-10937</t>
  </si>
  <si>
    <t>Rhus typhina</t>
  </si>
  <si>
    <t>Сумах оленерогий</t>
  </si>
  <si>
    <t>Bailtiger</t>
  </si>
  <si>
    <t>87-07-10782</t>
  </si>
  <si>
    <t>Schizachyrium</t>
  </si>
  <si>
    <t>Схизахириум</t>
  </si>
  <si>
    <t>Standing Ovation</t>
  </si>
  <si>
    <t>87-07-7081</t>
  </si>
  <si>
    <t>Sciadopitys verticillata</t>
  </si>
  <si>
    <t>Сциадопитис мутовчатый</t>
  </si>
  <si>
    <t>87-07-3588</t>
  </si>
  <si>
    <t>87-07-11192</t>
  </si>
  <si>
    <t>Tiarella</t>
  </si>
  <si>
    <t>Тиарелла</t>
  </si>
  <si>
    <t>Pink Skyrocket</t>
  </si>
  <si>
    <t>87-07-11193</t>
  </si>
  <si>
    <t>Running Tiger</t>
  </si>
  <si>
    <t>87-07-11191</t>
  </si>
  <si>
    <t>Thymus serpyllum</t>
  </si>
  <si>
    <t>Тимьян ползучий</t>
  </si>
  <si>
    <t>87-07-3898</t>
  </si>
  <si>
    <t>Taxus media</t>
  </si>
  <si>
    <t>Тис средний</t>
  </si>
  <si>
    <t>Densiformis</t>
  </si>
  <si>
    <t>87-07-3902</t>
  </si>
  <si>
    <t>Farmen</t>
  </si>
  <si>
    <t>87-07-3904</t>
  </si>
  <si>
    <t>Green Mountain</t>
  </si>
  <si>
    <t>87-07-3905</t>
  </si>
  <si>
    <t>Groenland</t>
  </si>
  <si>
    <t>87-07-3668</t>
  </si>
  <si>
    <t>Hicksii</t>
  </si>
  <si>
    <t>87-07-3910</t>
  </si>
  <si>
    <t>Hillii</t>
  </si>
  <si>
    <t>87-07-9308</t>
  </si>
  <si>
    <t>Kazio</t>
  </si>
  <si>
    <t>87-07-3913</t>
  </si>
  <si>
    <t>Rising Star</t>
  </si>
  <si>
    <t>87-07-11022</t>
  </si>
  <si>
    <t>Stefani</t>
  </si>
  <si>
    <t>87-07-11023</t>
  </si>
  <si>
    <t>Tymon</t>
  </si>
  <si>
    <t>87-07-3665</t>
  </si>
  <si>
    <t>Taxus baccata</t>
  </si>
  <si>
    <t>Тис ягодный</t>
  </si>
  <si>
    <t>David</t>
  </si>
  <si>
    <t>87-07-3884</t>
  </si>
  <si>
    <t>Fastigiata Robusta</t>
  </si>
  <si>
    <t>87-07-11021</t>
  </si>
  <si>
    <t>Kupfergold</t>
  </si>
  <si>
    <t>87-07-3870</t>
  </si>
  <si>
    <t>87-07-9309</t>
  </si>
  <si>
    <t>Thuja occidentalis</t>
  </si>
  <si>
    <t>Туя западная</t>
  </si>
  <si>
    <t>Bright Smaragd</t>
  </si>
  <si>
    <t>87-07-10693</t>
  </si>
  <si>
    <t>87-07-10694</t>
  </si>
  <si>
    <t>Danica</t>
  </si>
  <si>
    <t>87-07-11024</t>
  </si>
  <si>
    <t>Danica Aurea</t>
  </si>
  <si>
    <t>87-07-10298</t>
  </si>
  <si>
    <t>Dawid Light</t>
  </si>
  <si>
    <t>87-07-11025</t>
  </si>
  <si>
    <t>Dziak</t>
  </si>
  <si>
    <t>87-07-11027</t>
  </si>
  <si>
    <t>Globosa</t>
  </si>
  <si>
    <t>87-07-10695</t>
  </si>
  <si>
    <t>Golden Anne</t>
  </si>
  <si>
    <t>87-07-3672</t>
  </si>
  <si>
    <t>87-07-3928</t>
  </si>
  <si>
    <t>Golden Brabant</t>
  </si>
  <si>
    <t>87-07-10302</t>
  </si>
  <si>
    <t>Golden Globe</t>
  </si>
  <si>
    <t>87-07-7098</t>
  </si>
  <si>
    <t>Golden Smaragd</t>
  </si>
  <si>
    <t>87-07-1174</t>
  </si>
  <si>
    <t>87-07-1176</t>
  </si>
  <si>
    <t>Golden Tuffet</t>
  </si>
  <si>
    <t>87-07-9312</t>
  </si>
  <si>
    <t>Holmstrup</t>
  </si>
  <si>
    <t>87-07-0652</t>
  </si>
  <si>
    <t>Jantar</t>
  </si>
  <si>
    <t>87-07-8081</t>
  </si>
  <si>
    <t>Joska</t>
  </si>
  <si>
    <t>87-07-7099</t>
  </si>
  <si>
    <t>King of Brabant</t>
  </si>
  <si>
    <t>87-07-11031</t>
  </si>
  <si>
    <t>Latvia</t>
  </si>
  <si>
    <t>87-07-11032</t>
  </si>
  <si>
    <t>Little Champion</t>
  </si>
  <si>
    <t>87-07-11033</t>
  </si>
  <si>
    <t>Little Gem</t>
  </si>
  <si>
    <t>87-07-11034</t>
  </si>
  <si>
    <t>Little Giant</t>
  </si>
  <si>
    <t>87-07-11035</t>
  </si>
  <si>
    <t>Malonyana</t>
  </si>
  <si>
    <t>87-07-10304</t>
  </si>
  <si>
    <t>Malonyana Aurea</t>
  </si>
  <si>
    <t>87-07-1151</t>
  </si>
  <si>
    <t>Mirjam</t>
  </si>
  <si>
    <t>87-07-9314</t>
  </si>
  <si>
    <t>Rheingold</t>
  </si>
  <si>
    <t>87-07-3680</t>
  </si>
  <si>
    <t>Smaragd</t>
  </si>
  <si>
    <t>87-07-9316</t>
  </si>
  <si>
    <t>Strasko W.B.</t>
  </si>
  <si>
    <t>87-07-7966</t>
  </si>
  <si>
    <t>Sunny Smaragd</t>
  </si>
  <si>
    <t>87-07-7628</t>
  </si>
  <si>
    <t>87-07-10308</t>
  </si>
  <si>
    <t>Tiny Tim</t>
  </si>
  <si>
    <t>87-07-9594</t>
  </si>
  <si>
    <t>Totem Smaragd</t>
  </si>
  <si>
    <t>87-07-9317</t>
  </si>
  <si>
    <t>Waterfield</t>
  </si>
  <si>
    <t>87-07-9596</t>
  </si>
  <si>
    <t>Yellow Ribbon</t>
  </si>
  <si>
    <t>87-07-0598</t>
  </si>
  <si>
    <t>Thuja plicata</t>
  </si>
  <si>
    <t>Туя складчатая</t>
  </si>
  <si>
    <t>Can Can</t>
  </si>
  <si>
    <t>87-07-3974</t>
  </si>
  <si>
    <t>Excelsa</t>
  </si>
  <si>
    <t>87-07-3686</t>
  </si>
  <si>
    <t>Gelderland</t>
  </si>
  <si>
    <t>87-07-3687</t>
  </si>
  <si>
    <t>Goldy</t>
  </si>
  <si>
    <t>87-07-11038</t>
  </si>
  <si>
    <t>Irish Gold</t>
  </si>
  <si>
    <t>87-07-10700</t>
  </si>
  <si>
    <t>Whipcord</t>
  </si>
  <si>
    <t>87-07-4233</t>
  </si>
  <si>
    <t>87-07-11057</t>
  </si>
  <si>
    <t>Achillea millefolium</t>
  </si>
  <si>
    <t>Тысячелистник обыкновенный</t>
  </si>
  <si>
    <t>Milly Rock Pink</t>
  </si>
  <si>
    <t>87-07-11058</t>
  </si>
  <si>
    <t>Milly Rock Red</t>
  </si>
  <si>
    <t>87-07-11059</t>
  </si>
  <si>
    <t>Milly Rock Red Impr.</t>
  </si>
  <si>
    <t>87-07-11060</t>
  </si>
  <si>
    <t>Milly Rock Rose</t>
  </si>
  <si>
    <t>87-07-11061</t>
  </si>
  <si>
    <t>87-07-11062</t>
  </si>
  <si>
    <t>Milly Rock Yellow Terracotta</t>
  </si>
  <si>
    <t>87-07-1867</t>
  </si>
  <si>
    <t>Forsythia intermedia</t>
  </si>
  <si>
    <t>Форзиция промежуточная</t>
  </si>
  <si>
    <t>Courtalyn</t>
  </si>
  <si>
    <t>87-07-1869</t>
  </si>
  <si>
    <t>Goldrausch</t>
  </si>
  <si>
    <t>87-07-1871</t>
  </si>
  <si>
    <t>Goldzauber</t>
  </si>
  <si>
    <t>87-07-1872</t>
  </si>
  <si>
    <t>Lynwood</t>
  </si>
  <si>
    <t>87-07-1873</t>
  </si>
  <si>
    <t>Minigold</t>
  </si>
  <si>
    <t>87-07-1875</t>
  </si>
  <si>
    <t>Weekend</t>
  </si>
  <si>
    <t>87-07-9671</t>
  </si>
  <si>
    <t>Forsythia intermedia1</t>
  </si>
  <si>
    <t>Форзиция средняя</t>
  </si>
  <si>
    <t>Mikador</t>
  </si>
  <si>
    <t>87-07-9232</t>
  </si>
  <si>
    <t>Photinia fraseri</t>
  </si>
  <si>
    <t>Фотиния Фразера</t>
  </si>
  <si>
    <t>Carre Rouge</t>
  </si>
  <si>
    <t>87-07-9448</t>
  </si>
  <si>
    <t>87-07-9233</t>
  </si>
  <si>
    <t>Fenna</t>
  </si>
  <si>
    <t>87-07-2777</t>
  </si>
  <si>
    <t>Little Red Robin</t>
  </si>
  <si>
    <t>87-07-10103</t>
  </si>
  <si>
    <t>Louise</t>
  </si>
  <si>
    <t>87-07-2786</t>
  </si>
  <si>
    <t>Red Robin</t>
  </si>
  <si>
    <t>87-07-11109</t>
  </si>
  <si>
    <t>Houttuynia cordata</t>
  </si>
  <si>
    <t>Хауттюйния/Гуттуиния сердцевидная</t>
  </si>
  <si>
    <t>Chameleon</t>
  </si>
  <si>
    <t>87-07-1983</t>
  </si>
  <si>
    <t>87-07-1522</t>
  </si>
  <si>
    <t>Chaenomeles superba</t>
  </si>
  <si>
    <t>Хеномелес/Айва средний</t>
  </si>
  <si>
    <t>Crimson and Gold</t>
  </si>
  <si>
    <t>87-07-1524</t>
  </si>
  <si>
    <t>Fire Dance</t>
  </si>
  <si>
    <t>87-07-1038</t>
  </si>
  <si>
    <t>Nicoline</t>
  </si>
  <si>
    <t>87-07-1533</t>
  </si>
  <si>
    <t>Orange Trail</t>
  </si>
  <si>
    <t>87-07-1539</t>
  </si>
  <si>
    <t>Pink Trail</t>
  </si>
  <si>
    <t>87-07-0669</t>
  </si>
  <si>
    <t>Red Trail</t>
  </si>
  <si>
    <t>87-07-1541</t>
  </si>
  <si>
    <t>Salmon Horizon</t>
  </si>
  <si>
    <t>87-07-1544</t>
  </si>
  <si>
    <t>Texas Scarlet</t>
  </si>
  <si>
    <t>87-07-11108</t>
  </si>
  <si>
    <t>Hosta</t>
  </si>
  <si>
    <t>Хоста</t>
  </si>
  <si>
    <t>Elegans</t>
  </si>
  <si>
    <t>87-07-9368</t>
  </si>
  <si>
    <t>Ceanothus</t>
  </si>
  <si>
    <t>Цеанотус</t>
  </si>
  <si>
    <t>Blue Mound</t>
  </si>
  <si>
    <t>87-07-1479</t>
  </si>
  <si>
    <t>Ceanothus thyrsiflorus</t>
  </si>
  <si>
    <t>Цеанотус кистецветный</t>
  </si>
  <si>
    <t>repens</t>
  </si>
  <si>
    <t>87-07-6464</t>
  </si>
  <si>
    <t>Ceanothus impressus</t>
  </si>
  <si>
    <t>Цеанотус сплющенный</t>
  </si>
  <si>
    <t>87-07-11188</t>
  </si>
  <si>
    <t>Stachys monieri</t>
  </si>
  <si>
    <t>Чистец монье</t>
  </si>
  <si>
    <t>Hummelo</t>
  </si>
  <si>
    <t>87-07-10102</t>
  </si>
  <si>
    <t>Philadelphus</t>
  </si>
  <si>
    <t>Чубушник</t>
  </si>
  <si>
    <t>Starbright</t>
  </si>
  <si>
    <t>87-07-10921</t>
  </si>
  <si>
    <t>Morus alba</t>
  </si>
  <si>
    <t>Шелковица белая</t>
  </si>
  <si>
    <t>Shin-Tso</t>
  </si>
  <si>
    <t>87-07-10920</t>
  </si>
  <si>
    <t>87-07-11039</t>
  </si>
  <si>
    <t>Rosa rugosa</t>
  </si>
  <si>
    <t>Шиповник/ Роза морщинистая</t>
  </si>
  <si>
    <t>Pompon Perfume</t>
  </si>
  <si>
    <t>87-07-9372</t>
  </si>
  <si>
    <t>Choisya</t>
  </si>
  <si>
    <t>Шуазия</t>
  </si>
  <si>
    <t>Aztec Pearl</t>
  </si>
  <si>
    <t>87-07-9981</t>
  </si>
  <si>
    <t>Choisya ternata</t>
  </si>
  <si>
    <t>Шуазия тройчатая</t>
  </si>
  <si>
    <t>Lich</t>
  </si>
  <si>
    <t>87-07-10832</t>
  </si>
  <si>
    <t>Magical Avalanche</t>
  </si>
  <si>
    <t>87-07-9153</t>
  </si>
  <si>
    <t>White Dazzler</t>
  </si>
  <si>
    <t>87-07-1546</t>
  </si>
  <si>
    <t>87-07-9165</t>
  </si>
  <si>
    <t>Exochorda</t>
  </si>
  <si>
    <t>Экзохорда</t>
  </si>
  <si>
    <t>Lotus Moon Pearlbush</t>
  </si>
  <si>
    <t>87-07-10004</t>
  </si>
  <si>
    <t>Magical Springtime</t>
  </si>
  <si>
    <t>87-07-1792</t>
  </si>
  <si>
    <t>Erica darleyensis</t>
  </si>
  <si>
    <t>Эрика дарленская</t>
  </si>
  <si>
    <t>Darley Dale</t>
  </si>
  <si>
    <t>87-07-1796</t>
  </si>
  <si>
    <t>Kramers Rote</t>
  </si>
  <si>
    <t>87-07-1802</t>
  </si>
  <si>
    <t>White Perfection</t>
  </si>
  <si>
    <t>87-07-11088</t>
  </si>
  <si>
    <t>Echinacea</t>
  </si>
  <si>
    <t>Эхинацея</t>
  </si>
  <si>
    <t>Double-Decker</t>
  </si>
  <si>
    <t>87-07-11090</t>
  </si>
  <si>
    <t>Rubinstern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</si>
  <si>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</si>
  <si>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</si>
  <si>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</si>
  <si>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</si>
  <si>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</si>
  <si>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</si>
  <si>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</si>
  <si>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</si>
  <si>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</si>
  <si>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</si>
  <si>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</si>
  <si>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</si>
  <si>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</si>
  <si>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</si>
  <si>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</si>
  <si>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</si>
  <si>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</si>
  <si>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</si>
  <si>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</si>
  <si>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</si>
  <si>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</si>
  <si>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</si>
  <si>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</si>
  <si>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</si>
  <si>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</si>
  <si>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</si>
  <si>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</si>
  <si>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</si>
  <si>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</si>
  <si>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</si>
  <si>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</si>
  <si>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</si>
  <si>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</si>
  <si>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</si>
  <si>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</si>
  <si>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</si>
  <si>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</si>
  <si>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</si>
  <si>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</si>
  <si>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</si>
  <si>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Цены на растения в прайсе-листе указаны на складе поставщика в Европе без учёта доставки в РФ.</t>
  </si>
  <si>
    <t>●  Цены на растения в РФ рассчитываются путем калькуляции каждого отдельного заказа и складываются из стоимости растений в Европе, стоимости доставки, тары и комиссии за денежные переводы.</t>
  </si>
  <si>
    <t>Заказы Покупателей комплектуются Производителем в Европе.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</si>
  <si>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 xml:space="preserve">Поставка товаров осуществляется в сроки, указанные в шапке прайс-листа. Поставка товаров в иные сроки требует дополнительного согласования, в т.ч. стоимости услуг по доставке. </t>
  </si>
  <si>
    <t>Поставки товаров в период с 10 апреля по 30 сентября сопряжены с риском порчи растений во время транспортировки и производятся на основании гарантийного письма Покупателя.</t>
  </si>
  <si>
    <t>Мы предоставляем услуги по доставке заказов:</t>
  </si>
  <si>
    <t>●  До адреса Покупателя (По Москве и МО)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</si>
  <si>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</si>
  <si>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</si>
  <si>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</si>
  <si>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</si>
  <si>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</si>
  <si>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</si>
  <si>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</si>
  <si>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</si>
  <si>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</si>
  <si>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</si>
  <si>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</si>
  <si>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</si>
  <si>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</si>
  <si>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</si>
  <si>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</si>
  <si>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</si>
  <si>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</si>
  <si>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</si>
  <si>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 мы произведем компенсацию только стоимости растений, без учёта доставки и прочих накладных расходов</t>
  </si>
  <si>
    <t>Понедельник - пятница   с 9:00 до 18:00</t>
  </si>
  <si>
    <t>Общий минимальный заказ: 2 паллетоместа</t>
  </si>
  <si>
    <t>Rhododendron 'Cunningham's White' Saleable P13</t>
  </si>
  <si>
    <t>Rhododendron 'Cunningham's White' Salealble C5</t>
  </si>
  <si>
    <t>Rhododendron 'Germania' Salealble C5</t>
  </si>
  <si>
    <t>Rhododendron 'Germania' Saleable P13</t>
  </si>
  <si>
    <t>Rhododendron 'Marcel Menard' Salealble C5</t>
  </si>
  <si>
    <t>Rhododendron 'Marcel Menard' Saleable P13</t>
  </si>
  <si>
    <t>Rhododendron 'Nova Zembla'      red Salealble C5</t>
  </si>
  <si>
    <t>Rhododendron 'Roseum Elegans' Salealble C5</t>
  </si>
  <si>
    <t>Rhododendron (Y) 'Sneezy' Saleable P13</t>
  </si>
  <si>
    <t>Rhododendron 'Catawb. Grandiflorum' Salealble C5</t>
  </si>
  <si>
    <t>Rhododendron 'Catawb. Grandiflorum' Saleable P13</t>
  </si>
  <si>
    <t>Rhododendron 'Percy Wiseman' Salealble C5</t>
  </si>
  <si>
    <t>Rhododendron 'Percy Wiseman' Saleable P13</t>
  </si>
  <si>
    <t>Actinidia deliciosa 'Atlas' Liners P9</t>
  </si>
  <si>
    <t>Actinidia deliciosa 'Hayward' Liners P9</t>
  </si>
  <si>
    <t>Actinidia deliciosa 'Jenny' Liners P9</t>
  </si>
  <si>
    <t>Actinidia kol. 'Velikanski' Liners P9</t>
  </si>
  <si>
    <t>Actinidia arguta 'Ananasnaya' Liners P9</t>
  </si>
  <si>
    <t>Actinidia arguta 'Dumbarton Oaks' Liners P9</t>
  </si>
  <si>
    <t>Actinidia arguta 'Geneva' Liners P9</t>
  </si>
  <si>
    <t>Actinidia arguta 'Jumbo' Liners P9</t>
  </si>
  <si>
    <t>Actinidia arguta 'Ken's Red' Liners P9</t>
  </si>
  <si>
    <t>Actinidia arguta 'Weiki' Liners P9</t>
  </si>
  <si>
    <t>Actinidia kol. 'Sentyabraskaya' Liners P9</t>
  </si>
  <si>
    <t>Actinidia hybr. 'Zakarpacie' Liners P9</t>
  </si>
  <si>
    <t>Anaphalis triplinervis Liners P9</t>
  </si>
  <si>
    <t>Anemone hyb. 'Hadspen Abundance' Liners P12</t>
  </si>
  <si>
    <t>Anemone hyb. 'Rosenschale' Liners P12</t>
  </si>
  <si>
    <t>Anemone hyb. 'Serenade' Liners P12</t>
  </si>
  <si>
    <t>Anemone hup. 'Splendens' Liners P12</t>
  </si>
  <si>
    <t>Aronia arbutifolia 'Brilliant' Liners P9</t>
  </si>
  <si>
    <t>Aronia mitschurini 'Amit' Liners P9</t>
  </si>
  <si>
    <t>Aronia prunifolia 'Viking' Liners P9</t>
  </si>
  <si>
    <t>Astilbe (A) 'Brautschleier' Saleable C2</t>
  </si>
  <si>
    <t>Astilbe (A) 'Granat' Saleable C2</t>
  </si>
  <si>
    <t>Aster (D) 'Jenny' Liners P12</t>
  </si>
  <si>
    <t>Aster (D) 'Lady in Blue' Liners P12</t>
  </si>
  <si>
    <t>Aster (D) 'Peter Harrison' Liners P12</t>
  </si>
  <si>
    <t>Aster (D) 'Schneekissen' Liners P12</t>
  </si>
  <si>
    <t>Cercis canadensis 'Forest Pansy' Saleable C4</t>
  </si>
  <si>
    <t>Cercis canadensis Liners P14</t>
  </si>
  <si>
    <t>Cercidiphyllum japonicum Liners P9</t>
  </si>
  <si>
    <t>Bergenia crassifolia Liners P12</t>
  </si>
  <si>
    <t>Berberis ott. 'Superba' Saleable C2</t>
  </si>
  <si>
    <t>Berberis thunb. 'Atropurpurea' Liners P9</t>
  </si>
  <si>
    <t>Berberis thunb. 'Atropurpurea Nana' Liners P9</t>
  </si>
  <si>
    <t>Berberis thunb. Limoncello™ 'BailErin' Liners P9</t>
  </si>
  <si>
    <t>Berberis thunb. 'Carmen' Liners P9</t>
  </si>
  <si>
    <t>Berberis thunb. 'Chiquita'® Liners P9</t>
  </si>
  <si>
    <t>Berberis thunb. 'Chocolate Summer'® Liners P9</t>
  </si>
  <si>
    <t>Berberis thunb. 'Flamingo'® Liners P9</t>
  </si>
  <si>
    <t>Berberis thunb. 'Florence'® Liners P9</t>
  </si>
  <si>
    <t>Berberis thunb. 'Golden Horizon'® Liners P9</t>
  </si>
  <si>
    <t>Berberis thunb. 'Golden Ring' Liners P9</t>
  </si>
  <si>
    <t>Berberis thunb. 'Green Carpet' Liners P9</t>
  </si>
  <si>
    <t>Berberis thunb. 'Green Ornament' Liners P9</t>
  </si>
  <si>
    <t>Berberis thunb. 'Lutin Rouge'PBR Liners P9</t>
  </si>
  <si>
    <t>Berberis thunb. 'Maria'® Liners P9</t>
  </si>
  <si>
    <t>Berberis thunb. Moscato™  'BailAnna' Liners P9</t>
  </si>
  <si>
    <t>Berberis thunb. 'Natasza'® Liners P9</t>
  </si>
  <si>
    <t>Berberis thunb. 'Orange Alf' PBR Liners P9</t>
  </si>
  <si>
    <t>Berberis thunb. 'Orange Ice'® Liners P9</t>
  </si>
  <si>
    <t>Berberis thunb. 'Red Compact'® Liners P9</t>
  </si>
  <si>
    <t>Berberis thunb. 'Red DJ' Saleable C2</t>
  </si>
  <si>
    <t>Berberis thunb. 'Rose Glow' Liners P9</t>
  </si>
  <si>
    <t>Berberis thunb. 'Ruby Star'® Liners P9</t>
  </si>
  <si>
    <t>Berberis thunb. 'Silver Pillar' PBR Liners P9</t>
  </si>
  <si>
    <t>Berberis thunb. 'Summer Sunset'® Liners P9</t>
  </si>
  <si>
    <t>Berberis thunb. 'Sunny' Liners P9</t>
  </si>
  <si>
    <t>Berberis thunb. 'Venice'® Liners P9</t>
  </si>
  <si>
    <t>Vinca major 'Variegata' Liners P9</t>
  </si>
  <si>
    <t>Vinca major Liners P9</t>
  </si>
  <si>
    <t>Vinca minor 'Argenteovariegata' Liners P9</t>
  </si>
  <si>
    <t>Vinca minor 'Blue and Gold' Liners P9</t>
  </si>
  <si>
    <t>Vinca minor 'Bowles Variety' Liners P9</t>
  </si>
  <si>
    <t>Vinca minor 'Gertrude Jekyll' Liners P9</t>
  </si>
  <si>
    <t>Vinca minor 'Illumination' Liners P9</t>
  </si>
  <si>
    <t>Vinca minor 'Ralph Shugert' Liners P9</t>
  </si>
  <si>
    <t>Vinca minor 'Seng' Liners P9</t>
  </si>
  <si>
    <t>Vinca minor Liners P9</t>
  </si>
  <si>
    <t>Betula nana Liners P14</t>
  </si>
  <si>
    <t>Betula p. 'Dalecarlica' Liners P14</t>
  </si>
  <si>
    <t>Betula p. 'Youngii' Liners P9</t>
  </si>
  <si>
    <t>Betula utilis jacquemontii Liners P14</t>
  </si>
  <si>
    <t>Euonymus fort. 'Emerald Gaiety' Liners P9</t>
  </si>
  <si>
    <t>Euonymus fort. 'Emerald 'n' Gold' Liners P9</t>
  </si>
  <si>
    <t>Euonymus fort. 'Harlequin' Liners P9</t>
  </si>
  <si>
    <t>Euonymus jap. 'Albomarginatus' Liners P9</t>
  </si>
  <si>
    <t>Euonymus jap. 'Green Spire' Liners P9</t>
  </si>
  <si>
    <t>Euonymus jap. 'Jean Hugues' Liners P9</t>
  </si>
  <si>
    <t>Euonymus jap. 'Microphyl. Aureovar' Liners P9</t>
  </si>
  <si>
    <t>Ligustrum luc. 'Argenteum' Liners P9</t>
  </si>
  <si>
    <t>Ligustrum ibota Musli® Liners P9</t>
  </si>
  <si>
    <t>Ligustrum vulg. 'Atrovirens' Liners P9</t>
  </si>
  <si>
    <t>Ligustrum vulg. 'Aureum' Liners P9</t>
  </si>
  <si>
    <t>Ligustrum vulg. 'Lodense' Liners P9</t>
  </si>
  <si>
    <t>Ligustrum vulg. Straight Talk™ Liners P9</t>
  </si>
  <si>
    <t>Ligustrum ovalifolium Liners P9</t>
  </si>
  <si>
    <t>Vaccinium vitis-id. 'Red Pearl' Liners P9</t>
  </si>
  <si>
    <t>Buddleja 'Dreaming Purple'® Liners P12</t>
  </si>
  <si>
    <t>Buddleja 'Dreaming Purple'® Liners P9</t>
  </si>
  <si>
    <t>Buddleja 'Lochinch' Liners P9</t>
  </si>
  <si>
    <t>Buddleja 'White Ball' Liners P9</t>
  </si>
  <si>
    <t>Buddleja weyeriana 'Flower Power'® Liners P9</t>
  </si>
  <si>
    <t>Buddleja weyeriana 'Sungold' Liners P9</t>
  </si>
  <si>
    <t>Buddleja dav. 'Adonis Blue'PBR Liners P9</t>
  </si>
  <si>
    <t>Buddleja dav. 'Berries &amp; Cream'® Liners P12</t>
  </si>
  <si>
    <t>Buddleja dav. 'Berries &amp; Cream'® Liners P9</t>
  </si>
  <si>
    <t>Buddleja dav. 'Black Knight' Liners P9</t>
  </si>
  <si>
    <t>Buddleja dav. 'Border Beauty' Liners P9</t>
  </si>
  <si>
    <t>Buddleja dav. Butterfly Candy®Lila Sweetheart Liners P12</t>
  </si>
  <si>
    <t>Buddleja dav. Butterfly Candy®Little Lila Liners P12</t>
  </si>
  <si>
    <t>Buddleja dav. Butterfly Candy®Little Purple Liners P12</t>
  </si>
  <si>
    <t>Buddleja dav.'Butterfly Candy®Little Ruby Liners P12</t>
  </si>
  <si>
    <t>Buddleja dav. 'Butterfly Tower'®magenta Liners P12</t>
  </si>
  <si>
    <t>Buddleja dav. 'Butterfly Tower'®magenta Liners P9</t>
  </si>
  <si>
    <t>Buddleja dav. 'Empire Blue' Liners P9</t>
  </si>
  <si>
    <t>Buddleja dav. 'Gulliver'PBR Liners P9</t>
  </si>
  <si>
    <t>Buddleja dav. 'Harlequin' Liners P9</t>
  </si>
  <si>
    <t>Buddleja dav. 'Ile de France' Liners P9</t>
  </si>
  <si>
    <t>Buddleja dav. 'Magda's Gold Knight'pbr Liners P9</t>
  </si>
  <si>
    <t>Buddleja dav. 'Moonshine'PBR Liners P9</t>
  </si>
  <si>
    <t>Buddleja dav. 'Nanho Blue' Liners P9</t>
  </si>
  <si>
    <t>Buddleja dav. 'Nanho Purple' Liners P9</t>
  </si>
  <si>
    <t>Buddleja dav. 'Pink Delight' Liners P9</t>
  </si>
  <si>
    <t>Buddleja dav. 'Royal Red' Liners P9</t>
  </si>
  <si>
    <t>Buddleja dav. 'Sophie'® Liners P9</t>
  </si>
  <si>
    <t>Buddleja dav. 'Sugar Plum'PBR Liners P12</t>
  </si>
  <si>
    <t>Buddleja dav. 'Sugar Plum'PBR Liners P9</t>
  </si>
  <si>
    <t>Buddleja davidii tricolor (white/purple/red) Saleable C2</t>
  </si>
  <si>
    <t>Buddleja dav. 'Tutti Fruitti'® Liners P9</t>
  </si>
  <si>
    <t>Buddleja dav. 'White Profusion' Liners P9</t>
  </si>
  <si>
    <t>Buddleja davidii nanhoensis Liners P9</t>
  </si>
  <si>
    <t>Sambucus nigra 'Black Beauty'PBR Liners P9</t>
  </si>
  <si>
    <t>Sambucus nigra 'Black Lace'PBR Liners P9</t>
  </si>
  <si>
    <t>Sambucus nigra 'Black Tower'PBR Liners P9</t>
  </si>
  <si>
    <t>Sambucus nigra 'Golden Spark'® Liners P9</t>
  </si>
  <si>
    <t>Sambucus nigra 'Golden Tower'PBR Liners P9</t>
  </si>
  <si>
    <t>Sambuces nigra 'Haidegg 17 ' Liners P9</t>
  </si>
  <si>
    <t>Sambucus nigra 'Laced Up' PBR Liners P9</t>
  </si>
  <si>
    <t>Sambucus nigra 'Thundercloud' Liners P9</t>
  </si>
  <si>
    <t>Fagus sylvatica Liners P9</t>
  </si>
  <si>
    <t>Bouteloua gracilis Liners P9</t>
  </si>
  <si>
    <t>Weigela 'All Summer Monet' PBR Liners P9</t>
  </si>
  <si>
    <t>Weigela 'All Summer Peach ('Slingpink'PBR) Liners P9</t>
  </si>
  <si>
    <t>Weigela 'All Summer Red' (Slingco1'PBR) Liners P9</t>
  </si>
  <si>
    <t>Weigela 'Big Love'(JS4)® Liners P9</t>
  </si>
  <si>
    <t>Weigela 'Lucifer'® Liners P9</t>
  </si>
  <si>
    <t>Weigela 'Magical Rainbow'® Liners P9</t>
  </si>
  <si>
    <t>Weigela 'Maroon Swoon'® Liners P9</t>
  </si>
  <si>
    <t>Weigela 'Newport Red' Liners P9</t>
  </si>
  <si>
    <t>Weigela Picobella Rosa PBR Liners P9</t>
  </si>
  <si>
    <t>Weigela 'Vintage Love'(TVP1)® Liners P9</t>
  </si>
  <si>
    <t>Weigela praecox 'Bouquet Rose' Liners P9</t>
  </si>
  <si>
    <t>Weigela florida 'Alexandra'PBR Liners P9</t>
  </si>
  <si>
    <t>Weigela 'Black and White'® Liners P9</t>
  </si>
  <si>
    <t>Weigela florida 'Brigela'PBR Liners P9</t>
  </si>
  <si>
    <t>Weigela 'Bristol Ruby' Liners P9</t>
  </si>
  <si>
    <t>Weigela 'Candida' Liners P9</t>
  </si>
  <si>
    <t>Weigela 'Evita' Liners P9</t>
  </si>
  <si>
    <t>Weigela florida 'Foliis Purpureis' Liners P9</t>
  </si>
  <si>
    <t>Weigela florida 'Lime Monster'PBR Liners P9</t>
  </si>
  <si>
    <t>Weigela 'Marjorie' Liners P9</t>
  </si>
  <si>
    <t>Weigela florida 'Minor Black' PBR Liners P9</t>
  </si>
  <si>
    <t>Weigela 'Minuet' Liners P9</t>
  </si>
  <si>
    <t>Weigela florida 'Nana Purpurea' Liners P9</t>
  </si>
  <si>
    <t>Weigela 'Nana Variegata' Liners P9</t>
  </si>
  <si>
    <t>Weigela florida 'Pink Poppet'PBR Liners P9</t>
  </si>
  <si>
    <t>Weigela florida 'Pink Princess' Liners P9</t>
  </si>
  <si>
    <t>Weigela 'Red Prince' Liners P9</t>
  </si>
  <si>
    <t>Weigela 'Rumba' Liners P9</t>
  </si>
  <si>
    <t>Weigela 'Snowflake' Liners P9</t>
  </si>
  <si>
    <t>Weigela florida 'Sunny Princess' Liners P9</t>
  </si>
  <si>
    <t>Weigela florida 'Tango' Liners P9</t>
  </si>
  <si>
    <t>Weigela florida 'Variegata' Liners P9</t>
  </si>
  <si>
    <t>Weigela florida 'Victoria' Liners P9</t>
  </si>
  <si>
    <t>Weigela 'Wings of Fire'PBR Liners P9</t>
  </si>
  <si>
    <t>Calamagrostis acut. 'Karl Foerster' Liners P12</t>
  </si>
  <si>
    <t>Verbena bonariensis Liners P12</t>
  </si>
  <si>
    <t>Veronica schmidtiana 'Alba' Liners P12</t>
  </si>
  <si>
    <t>Vitex agnus-castus Blue Puffball PBR Liners P9</t>
  </si>
  <si>
    <t>Vitex agnus-castus Delta Blues™ Liners P9</t>
  </si>
  <si>
    <t>Vitex agnus-castus 'Magical Chicagoland Blues'® Liners P9</t>
  </si>
  <si>
    <t>Vitex agnus-castus 'Magical Summertime Blues'® Liners P9</t>
  </si>
  <si>
    <t>Prunus glandulosa 'Alba Plena' Liners P9</t>
  </si>
  <si>
    <t>Prunus incisa 'Kojou-no-mai' Liners P9</t>
  </si>
  <si>
    <t>Hamamelis int. 'Orange Beauty' Liners P9</t>
  </si>
  <si>
    <t>Hamamelis int. 'Westerstede' Liners P9</t>
  </si>
  <si>
    <t>Gaura lindheimeri 'Baby Butterfly' PBR Liners P12</t>
  </si>
  <si>
    <t>Gaura lindh. 'Cherry Brandy' Liners P12</t>
  </si>
  <si>
    <t>Gaura lindh. 'Flaming pink' Liners P12</t>
  </si>
  <si>
    <t>Gaura lindh. 'Flaming White' Liners P12</t>
  </si>
  <si>
    <t>Gaura lindh. 'Summer Breeze' Liners P12</t>
  </si>
  <si>
    <t>Heuchera 'Black Sea'® Liners P12</t>
  </si>
  <si>
    <t>Heuchera 'Dark Secret'® Liners P12</t>
  </si>
  <si>
    <t>Heuchera 'Northern Exposure'® Lime Liners P12</t>
  </si>
  <si>
    <t>Heuchera 'Northern Exposure'® Silver Liners P12</t>
  </si>
  <si>
    <t>Heuchera 'Palace Purple' Liners P12</t>
  </si>
  <si>
    <t>Heuchera 'Purple Petticoats'® Liners P12</t>
  </si>
  <si>
    <t>Heuchera sang. 'Leuchtkäfer' Liners P12</t>
  </si>
  <si>
    <t>Geranium 'Kelly Anne'pbr Liners P9</t>
  </si>
  <si>
    <t>Geranium 'Rozanne'® Liners P9</t>
  </si>
  <si>
    <t>Geranium sanguineum Liners P12</t>
  </si>
  <si>
    <t>Hibiscus 'Walberton's Rose Moon'® Liners P9</t>
  </si>
  <si>
    <t>Hibiscus syr. 'Admiral Dewey' Liners P9</t>
  </si>
  <si>
    <t>Hibiscus syr. 'Ardens' Liners P9</t>
  </si>
  <si>
    <t>Hibiscus syr. 'Duc de Brabant' Liners P9</t>
  </si>
  <si>
    <t>Hibiscus syriacus 'Flower Tower Purple'PBR Liners P9</t>
  </si>
  <si>
    <t>Hibiscus syr. 'Flower Tower Ruby'® Liners P9</t>
  </si>
  <si>
    <t>Hibiscus syr. 'Flower Tower White'PBR Liners P9</t>
  </si>
  <si>
    <t>Hibiscus syr. 'French Cabaret'® Pastel Liners P9</t>
  </si>
  <si>
    <t>Hibiscus syr. 'French Cabaret'® Red Liners P9</t>
  </si>
  <si>
    <t>Hibiscus syr. 'Lady Stanley' Liners P9</t>
  </si>
  <si>
    <t>Hibiscus syr. 'Lavender Chiffon'PBR Liners P9</t>
  </si>
  <si>
    <t>Hibiscus syr. 'Magenta Chiffon'® Liners P9</t>
  </si>
  <si>
    <t>Hibiscus syr. 'Monstrosus' Liners P9</t>
  </si>
  <si>
    <t>Hibiscus syr. 'Pink Chiffon'PBR Liners P9</t>
  </si>
  <si>
    <t>Hibiscus syr. 'Pink Flirt' Liners P9</t>
  </si>
  <si>
    <t>Hibiscus syr. 'Purpureus Variegatus' Liners P9</t>
  </si>
  <si>
    <t>Hibiscus syr. 'Speciosus' Liners P9</t>
  </si>
  <si>
    <t>Hibiscus syr. 'White Chiffon'PBR Liners P9</t>
  </si>
  <si>
    <t>Hibiscus syr. 'Woojoen'® Liners P9</t>
  </si>
  <si>
    <t>Cephalanthus o. Fiber Optics® Liners P9</t>
  </si>
  <si>
    <t>Vaccinium cor. BonBonBerry® 'Blue Suede'PBR Liners P9</t>
  </si>
  <si>
    <t>Vaccinium cor. 'Brigitta Blue' Liners P9</t>
  </si>
  <si>
    <t>Vaccinium cor. 'Chanticleer' Liners P9</t>
  </si>
  <si>
    <t>Vaccinium cor. 'Darrow' Liners P9</t>
  </si>
  <si>
    <t>Vaccinium cor. 'Denise Blue' Liners P9</t>
  </si>
  <si>
    <t>Vaccinium cor. 'Duke' Liners P9</t>
  </si>
  <si>
    <t>Vaccinium cor. 'Elliot' Liners P9</t>
  </si>
  <si>
    <t>Vaccinium cor. 'Flamingo® Liners P9</t>
  </si>
  <si>
    <t>Vaccinium cor. 'Goldtraube 71' Liners P9</t>
  </si>
  <si>
    <t>Vaccinium cor. 'Herbert' Liners P9</t>
  </si>
  <si>
    <t>Vaccinium cor. 'Legacy' Liners P9</t>
  </si>
  <si>
    <t>Vaccinium cor. 'Nelson' Liners P9</t>
  </si>
  <si>
    <t>Vaccinium cor. 'Sierra' Liners P9</t>
  </si>
  <si>
    <t>Vaccinium cor. 'Spartan' Liners P9</t>
  </si>
  <si>
    <t>Vaccinium cor. 'Sweetheart'® Liners P9</t>
  </si>
  <si>
    <t>Vaccinium cor. 'Toro' Liners P9</t>
  </si>
  <si>
    <t>Hydrangea arb. 'Annabelle' Liners P12</t>
  </si>
  <si>
    <t>Hydrangea arb. 'Annabelle' Liners P14</t>
  </si>
  <si>
    <t>Hydrangea arb. 'Annabelle' Liners P9</t>
  </si>
  <si>
    <t>Hydrangea arb. CB® BubblegumPBR Saleable C2</t>
  </si>
  <si>
    <t>Hydrangea arb. CB® BubblegumPBR Liners P12</t>
  </si>
  <si>
    <t>Hydrangea arb. CB® BubblegumPBR Liners P9</t>
  </si>
  <si>
    <t>Hydrangea arb. CB® MarshmallowPBR Saleable C2</t>
  </si>
  <si>
    <t>Hydrangea arb. CB® MarshmallowPBR Liners P12</t>
  </si>
  <si>
    <t>Hydrangea arb. CB® MarshmallowPBR Liners P9</t>
  </si>
  <si>
    <t>Hydrangea arb. CB®SorbetPBR Liners P9</t>
  </si>
  <si>
    <t>Hydrangea querc. 'Alice' Liners P12</t>
  </si>
  <si>
    <t>Hydrangea querc. 'Applause' Liners P12</t>
  </si>
  <si>
    <t>Hydrangea querc. 'Sike's Dwarf' Liners P12</t>
  </si>
  <si>
    <t>Hydrangea querc. 'Snow Queen' Liners P12</t>
  </si>
  <si>
    <t>Hydrangea querc. 'Snowflake' Liners P12</t>
  </si>
  <si>
    <t>Hydrangea querc. 'Tennessee Clone' Liners P12</t>
  </si>
  <si>
    <t>Hydrangea m. 'Alpenglühen' Liners P12</t>
  </si>
  <si>
    <t>Hydrangea m. 'Amethyst' Liners P12</t>
  </si>
  <si>
    <t>Hydrangea m. 'Blauer Zwerg' Liners P12</t>
  </si>
  <si>
    <t>Hydrangea m. 'Blaumeise' Liners P12</t>
  </si>
  <si>
    <t>Hydrangea m. 'Bodensee' Liners P12</t>
  </si>
  <si>
    <t>Hydrangea m. 'Bouquet Rose' Liners P12</t>
  </si>
  <si>
    <t>Hydrangea m. 'Bright White'® Liners P12</t>
  </si>
  <si>
    <t>Hydrangea m. 'Candy'® Liners P12</t>
  </si>
  <si>
    <t>Hydrangea macr. 'Chocolate'® Liners P12</t>
  </si>
  <si>
    <t>Hydrangea m. 'Dancing Angel'® Liners P12</t>
  </si>
  <si>
    <t>Hydrangea m. 'Dark Angel'® Liners P12</t>
  </si>
  <si>
    <t>Hydrangea m. Doppio® Bianco Liners P12</t>
  </si>
  <si>
    <t>Hydrangea m. Doppio® Nuvola Liners P12</t>
  </si>
  <si>
    <t>Hydrangea m. Doppio® Rosa Liners P12</t>
  </si>
  <si>
    <t>Hydrangea m. 'Doris' Liners P12</t>
  </si>
  <si>
    <t>Hydrangea m. 'Early® blue Liners P12</t>
  </si>
  <si>
    <t>Hydrangea m. 'First White'® Liners P12</t>
  </si>
  <si>
    <t>Hydrangea m. 'Gertrud Glahn' Liners P12</t>
  </si>
  <si>
    <t>Hydrangea m. 'Green Cloud' Liners P12</t>
  </si>
  <si>
    <t>Hydrangea m. 'Grünes Gewölbe'® Liners P12</t>
  </si>
  <si>
    <t>Hydrangea m. 'Hamburg' Liners P12</t>
  </si>
  <si>
    <t>Hydrangea m. 'Hi Chrystal Palace'PBR Liners P12</t>
  </si>
  <si>
    <t>Hydrangea m. 'Hi Fire'PBR Liners P12</t>
  </si>
  <si>
    <t>Hydrangea m. 'Hi Mountain'PBR Liners P12</t>
  </si>
  <si>
    <t>Hydrangea m. 'Hi River'PBR Liners P12</t>
  </si>
  <si>
    <t>Hydrangea m. 'Hi Sweet Sugar'PBR Liners P12</t>
  </si>
  <si>
    <t>Hydrangea m. 'Hi Tornado'PBR Liners P12</t>
  </si>
  <si>
    <t>Hydrangea m. 'Hörnli' Liners P12</t>
  </si>
  <si>
    <t>Hydrangea m. 'Hot Red'® Liners P12</t>
  </si>
  <si>
    <t>Hydrangea m. 'Leuchtfeuer' Liners P12</t>
  </si>
  <si>
    <t>Hydrangea m. 'Libelle' Liners P12</t>
  </si>
  <si>
    <t>Hydrangea m. 'Mariesii Grandiflora' (White Wave) Liners P12</t>
  </si>
  <si>
    <t>Hydrangea m. 'Mariesii Perfecta' Liners P12</t>
  </si>
  <si>
    <t>Hydrangea m. 'Messelina' Liners P12</t>
  </si>
  <si>
    <t>Hydrangea m. 'Miss Hepburn' Liners P12</t>
  </si>
  <si>
    <t>Hydrangea m. (You &amp; Me) 'Miss Saori'PBR Liners P12</t>
  </si>
  <si>
    <t>Hydrangea m. 'Nikko Blue' Liners P12</t>
  </si>
  <si>
    <t>Hydrangea m. 'Pretty Pink'® Liners P12</t>
  </si>
  <si>
    <t>Hydrangea m. 'Red Angel'® Liners P12</t>
  </si>
  <si>
    <t>Hydrangea m. 'Red Baron' Liners P12</t>
  </si>
  <si>
    <t>Hydrangea m. 'Red Bull' Liners P12</t>
  </si>
  <si>
    <t>Hydrangea m. 'Renate Steiniger' Liners P12</t>
  </si>
  <si>
    <t>Hydrangea m. 'Rotkehlchen' Liners P12</t>
  </si>
  <si>
    <t>Hydrangea m. 'Rotschwanz' Liners P12</t>
  </si>
  <si>
    <t>Hydrangea m. 'Sabrina'® Liners P12</t>
  </si>
  <si>
    <t>Hydrangea m. 'Samantha' Liners P12</t>
  </si>
  <si>
    <t>Hydrangea m. Saxon® Gräfin Cosel Liners P12</t>
  </si>
  <si>
    <t>Hydrangea m. Saxon® Klein Winterberg Liners P12</t>
  </si>
  <si>
    <t>Hydrangea m. Saxon® Schloss Wackerbarth Liners P12</t>
  </si>
  <si>
    <t>Hydrangea m. Saxon® Schloss Züschendorf Liners P12</t>
  </si>
  <si>
    <t>Hydrangea m. Saxon® Style Pink Liners P12</t>
  </si>
  <si>
    <t>Hydrangea m. 'Schneeball'® Liners P12</t>
  </si>
  <si>
    <t>Hydrangea m. 'Schöne Bautznerin' Liners P12</t>
  </si>
  <si>
    <t>Hydrangea m. 'Shakira'® Liners P12</t>
  </si>
  <si>
    <t>Hydrangea m. 'Sindarella'® Liners P12</t>
  </si>
  <si>
    <t>Hydrangea m. 'Soeur Thérèse' Liners P12</t>
  </si>
  <si>
    <t>Hydrangea m. 'Taube' Liners P12</t>
  </si>
  <si>
    <t>Hydrangea m. 'Tricolor' Liners P12</t>
  </si>
  <si>
    <t>Hydrangea m. 'Xian'® Liners P12</t>
  </si>
  <si>
    <t>Hydrangea m. 'Yola' Liners P12</t>
  </si>
  <si>
    <t>Hydrangea m. (You &amp; Me) 'Forever'PBR Liners P12</t>
  </si>
  <si>
    <t>Hydrangea m. (You &amp; Me) 'Perfection'PBR Liners P12</t>
  </si>
  <si>
    <t>Hydrangea pan. 'Bee Happy'PBR Liners P12</t>
  </si>
  <si>
    <t>Hydrangea pan. 'Bee Happy'PBR Liners P9</t>
  </si>
  <si>
    <t>Hydrangea pan. 'Bobo'® Liners P14</t>
  </si>
  <si>
    <t>Hydrangea pan. 'Candlelight'® Liners P12</t>
  </si>
  <si>
    <t>Hydrangea pan. 'Candlelight'® Liners P14</t>
  </si>
  <si>
    <t>Hydrangea pan. 'Candlelight'® Liners P9</t>
  </si>
  <si>
    <t>Hydrangea pan. 'Confetti'PBR Liners P9</t>
  </si>
  <si>
    <t>Hydrangea pan. 'Dharuma' Liners P9</t>
  </si>
  <si>
    <t>Hydrangea pan. 'Diamand Rouge'PBR Liners P9</t>
  </si>
  <si>
    <t>Hydrangea pan. 'Diamantino'PBR Liners P9</t>
  </si>
  <si>
    <t>Hydrangea pan. 'Fraise Melba'PBR Liners P12</t>
  </si>
  <si>
    <t>Hydrangea pan. 'Fraise Melba'PBR Liners P14</t>
  </si>
  <si>
    <t>Hydrangea pan. 'Fraise Melba'PBR Liners P9</t>
  </si>
  <si>
    <t>Hydrangea pan. 'Graffiti'® Liners P12</t>
  </si>
  <si>
    <t>Hydrangea pan. 'Graffiti'® Liners P14</t>
  </si>
  <si>
    <t>Hydrangea pan. 'Graffiti'® Liners P9</t>
  </si>
  <si>
    <t>Hydrangea pan. 'Hercules'® Liners P14</t>
  </si>
  <si>
    <t>Hydrangea pan. 'Hercules'® Liners P9</t>
  </si>
  <si>
    <t>Hydrangea pan. 'Limelight'® Liners P12</t>
  </si>
  <si>
    <t>Hydrangea pan. 'Limelight'® Liners P14</t>
  </si>
  <si>
    <t>Hydrangea pan. 'Limelight'® Liners P9</t>
  </si>
  <si>
    <t>Hydrangea pan. 'Little Fresco'PBR Liners P12</t>
  </si>
  <si>
    <t>Hydrangea pan. 'Little Fresco'PBR Liners P14</t>
  </si>
  <si>
    <t>Hydrangea pan. 'Little Fresco'PBR Liners P9</t>
  </si>
  <si>
    <t>Hydrangea pan. 'Little Spooky'PBR Saleable C2</t>
  </si>
  <si>
    <t>Hydrangea pan. 'Little Spooky'PBR Liners P14</t>
  </si>
  <si>
    <t>Hydrangea pan. 'Little Spooky'PBR Liners P9</t>
  </si>
  <si>
    <t>Hydrangea pan. 'Magical Candle'® Liners P12</t>
  </si>
  <si>
    <t>Hydrangea pan. 'Magical Candle'® Liners P14</t>
  </si>
  <si>
    <t>Hydrangea pan. 'Magical Candle'® Liners P9</t>
  </si>
  <si>
    <t>Hydrangea pan. 'Magical Fire'® Liners P12</t>
  </si>
  <si>
    <t>Hydrangea pan. 'Magical Fire'® Liners P14</t>
  </si>
  <si>
    <t>Hydrangea pan. 'Magical Fire'® Liners P9</t>
  </si>
  <si>
    <t>Hydrangea pan. 'Magical Lime Sparkle'® Liners P9</t>
  </si>
  <si>
    <t>Hydrangea pan. 'Magical Moonlight'® Liners P14</t>
  </si>
  <si>
    <t>Hydrangea pan. 'Magical Sweet Summer'® Liners P12</t>
  </si>
  <si>
    <t>Hydrangea pan. 'Magical Sweet Summer'® Liners P9</t>
  </si>
  <si>
    <t>Hydrangea pan. 'Mojito'® Liners P12</t>
  </si>
  <si>
    <t>Hydrangea pan. 'Mojito'® Liners P14</t>
  </si>
  <si>
    <t>Hydrangea pan. 'Mojito'® Liners P9</t>
  </si>
  <si>
    <t>Hydrangea pan. 'Pastelgreen'PBR Liners P9</t>
  </si>
  <si>
    <t>Hydrangea pan. 'Petite Cherry' PBR Liners P9</t>
  </si>
  <si>
    <t>Hydrangea pan.'Petite Flori' pbr Liners P9</t>
  </si>
  <si>
    <t>Hydrangea pan.'Petite Lantern' PBR Liners P14</t>
  </si>
  <si>
    <t>Hydrangea pan.'Petite Star' pbr Liners P14</t>
  </si>
  <si>
    <t>Hydrangea pan.'Petite Star' pbr Liners P9</t>
  </si>
  <si>
    <t>Hydrangea pan. 'Phantom' Liners P12</t>
  </si>
  <si>
    <t>Hydrangea pan. 'Phantom' Liners P9</t>
  </si>
  <si>
    <t>Hydrangea pan. 'Pink Diamond' Liners P9</t>
  </si>
  <si>
    <t>Hydrangea pan. 'Pink Lady' Liners P9</t>
  </si>
  <si>
    <t>Hydrangea pan. 'Pinky Winky'® Liners P14</t>
  </si>
  <si>
    <t>Hydrangea pan. 'Polar Bear'® Liners P14</t>
  </si>
  <si>
    <t>Hydrangea pan. 'Polestar'® Salealble C5</t>
  </si>
  <si>
    <t>Hydrangea pan. 'Polestar'® Liners P12</t>
  </si>
  <si>
    <t>Hydrangea pan. 'Polestar'® Liners P14</t>
  </si>
  <si>
    <t>Hydrangea pan. 'Polestar'® Liners P9</t>
  </si>
  <si>
    <t>Hydrangea pan. 'Ruby' Liners P9</t>
  </si>
  <si>
    <t>Hydrangea pan. 'Silver Dollar' Liners P12</t>
  </si>
  <si>
    <t>Hydrangea pan. 'Silver Dollar' Liners P14</t>
  </si>
  <si>
    <t>Hydrangea pan. 'Silver Dollar' Liners P9</t>
  </si>
  <si>
    <t>Hydrangea pan. 'Skyfall'PBR Liners P12</t>
  </si>
  <si>
    <t>Hydrangea pan. 'Skyfall'PBR Liners P14</t>
  </si>
  <si>
    <t>Hydrangea pan. 'Skyfall'PBR Liners P9</t>
  </si>
  <si>
    <t>Hydrangea pan. 'Sundae Fraise'PBR Liners P12</t>
  </si>
  <si>
    <t>Hydrangea pan. 'Sundae Fraise'PBR Liners P14</t>
  </si>
  <si>
    <t>Hydrangea pan. 'Sundae Fraise'PBR Liners P9</t>
  </si>
  <si>
    <t>Hydrangea pan. Tickled Pink PBR Liners P9</t>
  </si>
  <si>
    <t>Hydrangea pan. 'Unique' Liners P9</t>
  </si>
  <si>
    <t>Hydrangea pan. 'Vanille-Fraise'PBR Liners P12</t>
  </si>
  <si>
    <t>Hydrangea pan. 'Vanille-Fraise'PBR Liners P14</t>
  </si>
  <si>
    <t>Hydrangea pan. 'Vanille-Fraise'PBR Liners P9</t>
  </si>
  <si>
    <t>Hydrangea pan.'Whitelight'pbr Liners P9</t>
  </si>
  <si>
    <t>Hydrangea pan. 'Wim's Red'® Liners P14</t>
  </si>
  <si>
    <t>Hydrangea pan. 'Wim's Red'® Liners P9</t>
  </si>
  <si>
    <t>Hydrangea serr. 'Avelroz'PBR Liners P12</t>
  </si>
  <si>
    <t>Hydrangea serr. 'Blue Clouds'PBR Liners P12</t>
  </si>
  <si>
    <t>Hydrangea serr. 'Captain America'PBR Liners P12</t>
  </si>
  <si>
    <t>Hydrangea serr. Daredevil(pbr) Liners P12</t>
  </si>
  <si>
    <t>Hydrangea serr. 'Veerle'® Liners P12</t>
  </si>
  <si>
    <t>Carpinus betulus Liners P9</t>
  </si>
  <si>
    <t>Tamarix ramosissima 'Pink Cascade' Liners P9</t>
  </si>
  <si>
    <t>Tamarix ramosissima 'Rubra' Liners P9</t>
  </si>
  <si>
    <t>Deutzia 'Raspberry Sundae'PBR Liners P9</t>
  </si>
  <si>
    <t>Deutzia 'Rosea Plena' Liners P9</t>
  </si>
  <si>
    <t>Deutzia hybrida 'Mont Rose' Liners P9</t>
  </si>
  <si>
    <t>Deutzia hybrida 'Strawberry Fields' Liners P9</t>
  </si>
  <si>
    <t>Deutzia hybrida 'Tourbillon Rouge' Liners P9</t>
  </si>
  <si>
    <t>Deutzia cren. 'Dippon' Liners P9</t>
  </si>
  <si>
    <t>Deutzia cren. 'Pride of Rochester' Liners P9</t>
  </si>
  <si>
    <t>Deutzia gracilis 'Nikko' Liners P9</t>
  </si>
  <si>
    <t>Deutzia gracilis Liners P9</t>
  </si>
  <si>
    <t>Deutzia lemoinei Liners P9</t>
  </si>
  <si>
    <t>Deutzia purp. 'Kalmiiflora' Liners P9</t>
  </si>
  <si>
    <t>Deutzia rosea Liners P9</t>
  </si>
  <si>
    <t>Decaisnea fargesii Liners P14</t>
  </si>
  <si>
    <t>Lythrum sal. 'Robert' Liners P12</t>
  </si>
  <si>
    <t>Lycium 'Little Goji' Liners P9</t>
  </si>
  <si>
    <t>Lycium barbarum Liners P9</t>
  </si>
  <si>
    <t>Cornus alba 'Ivory Halo'® Liners P9</t>
  </si>
  <si>
    <t>Cornus alba 'Kesselringii' Liners P9</t>
  </si>
  <si>
    <t>Cornus alba 'Miracle'PBR Liners P9</t>
  </si>
  <si>
    <t>Cornus alba Neon Burst™ Liners P9</t>
  </si>
  <si>
    <t>Cornus canadensis Liners P9</t>
  </si>
  <si>
    <t>Cornus kousa chinensis Liners P9</t>
  </si>
  <si>
    <t>Cornus sanguinea 'Winter Beauty' Liners P9</t>
  </si>
  <si>
    <t>Cornus mas Liners P14</t>
  </si>
  <si>
    <t>Cornus controversa Liners P14</t>
  </si>
  <si>
    <t>Cornus florida Liners P9</t>
  </si>
  <si>
    <t>Diervilla splendens Liners P9</t>
  </si>
  <si>
    <t>Diervilla lonicera 'Dilon' Liners P9</t>
  </si>
  <si>
    <t>Diervilla rivularis 'Diva'® Liners P9</t>
  </si>
  <si>
    <t>Diervilla rivularis 'Honey Surprise'® Liners P9</t>
  </si>
  <si>
    <t>Diervilla rivularis 'Troja Black' Liners P9</t>
  </si>
  <si>
    <t>Diervilla rivularis Liners P9</t>
  </si>
  <si>
    <t>Diervilla sessilifolia 'Butterfly' Liners P9</t>
  </si>
  <si>
    <t>Diervilla sessilifolia 'Cool Splash'™ Liners P9</t>
  </si>
  <si>
    <t>Diervilla sessilifolia 'Dise' Liners P9</t>
  </si>
  <si>
    <t>Distylium 'Vintage Jade'™ Liners P9</t>
  </si>
  <si>
    <t>Calamintha n. 'Blue Cloud' Liners P12</t>
  </si>
  <si>
    <t>Rubus frut. 'Black Satin' Liners P9</t>
  </si>
  <si>
    <t>Rubus frut. 'Dima'pbr Liners P9</t>
  </si>
  <si>
    <t>Rubus frut. 'Dirksen Thornless' Liners P9</t>
  </si>
  <si>
    <t>Rubus frut. 'Thornfree' Liners P9</t>
  </si>
  <si>
    <t>Rubus frut. 'Thornless Evergreen' Liners P9</t>
  </si>
  <si>
    <t>Rubus 'Tayberry' Liners P12</t>
  </si>
  <si>
    <t>Rubus 'Tayberry' Liners P9</t>
  </si>
  <si>
    <t>Rubus 'Triple Crown' Liners P9</t>
  </si>
  <si>
    <t>Picea pungens 'Glauca Majestic Blue' Liners P9</t>
  </si>
  <si>
    <t>Picea pungens 'Karpaten' PBR Liners P9</t>
  </si>
  <si>
    <t>Picea pungens 'Super Blue Seedling' Liners P9</t>
  </si>
  <si>
    <t>Picea glauca Perfecta('HB07'PBR) Saleable C2</t>
  </si>
  <si>
    <t>Jasminum nudiflorum Liners P9</t>
  </si>
  <si>
    <t>Lonicera nit. Garden Clouds® 'Copper Glow'PBR Liners P9</t>
  </si>
  <si>
    <t>Lonicera nit. Garden Clouds® 'Green Breeze'PBR Liners P9</t>
  </si>
  <si>
    <t>Lonicera nit. Garden Clouds® 'Purple Storm'PBR Liners P9</t>
  </si>
  <si>
    <t>Lonicera nit. 'Lemon Beauty' Liners P9</t>
  </si>
  <si>
    <t>Lonicera nit. 'Maigrün' Liners P9</t>
  </si>
  <si>
    <t>Lonicera caerulea 'Atut' Liners P9</t>
  </si>
  <si>
    <t>Lonicera caerulea 'Aurora'® Liners P9</t>
  </si>
  <si>
    <t>Lonicera caerulea 'Borealis'® Liners P9</t>
  </si>
  <si>
    <t>Lonicera caerulea 'Gordost Bakczara'® Liners P9</t>
  </si>
  <si>
    <t>Lonicera caerulea kamtschatica Liners P9</t>
  </si>
  <si>
    <t>Lonicera caerulea 'Siniczka' Liners P9</t>
  </si>
  <si>
    <t>Lonicera caerulea 'Sinoglaska' Liners P9</t>
  </si>
  <si>
    <t>Lonicera caerulea 'Uspiech' Liners P9</t>
  </si>
  <si>
    <t>Lonicera caerulea 'Wojtek' Liners P9</t>
  </si>
  <si>
    <t>Lonicera caerulea 'Zojka' Liners P9</t>
  </si>
  <si>
    <t>Lonicera pileata Liners P9</t>
  </si>
  <si>
    <t>Hypericum 'Hidcote' Liners P9</t>
  </si>
  <si>
    <t>Hypericum dummeri 'Peter Dummer' Liners P9</t>
  </si>
  <si>
    <t>Hypericum kalm. 'Cobalt-n-gold'PBR Liners P9</t>
  </si>
  <si>
    <t>Hypericum kalmianum 'Gemo' Liners P9</t>
  </si>
  <si>
    <t>Hypericum calycinum Liners P9</t>
  </si>
  <si>
    <t>Fragaria a. 'Mieze Schindler' Liners P9</t>
  </si>
  <si>
    <t>Fragaria a. 'Strawberry Ice'pbr Liners P9</t>
  </si>
  <si>
    <t>Fragaria a. 'Toscana' Liners P9</t>
  </si>
  <si>
    <t>Fragaria a. 'Toscana F1 Deep Rose' Liners P9</t>
  </si>
  <si>
    <t>Ophiopogon plan. 'Niger' Liners P9</t>
  </si>
  <si>
    <t>Salix 'Caradoc' Liners P12</t>
  </si>
  <si>
    <t>Salix 'Caradoc' Liners P9</t>
  </si>
  <si>
    <t>Salix subopposita Liners P9</t>
  </si>
  <si>
    <t>Salix gracilistyla 'Mount Aso'® Liners P12</t>
  </si>
  <si>
    <t>Salix gracilistyla 'Mount Aso'® Liners P9</t>
  </si>
  <si>
    <t>Salix tetrapla Liners P9</t>
  </si>
  <si>
    <t>Salix udensis 'Golden Sunshine'Pbr Liners P12</t>
  </si>
  <si>
    <t>Salix integra 'Hakuro-nishiki' Liners P12</t>
  </si>
  <si>
    <t>Salix integra 'Hakuro-nishiki' Liners P9</t>
  </si>
  <si>
    <t>Imperata cylindrica 'Red Baron' Liners P12</t>
  </si>
  <si>
    <t>Ficus car. 'Brown Turkey' Liners P12</t>
  </si>
  <si>
    <t>Ficus car. 'Signora' Liners P12</t>
  </si>
  <si>
    <t>Ficus car.'Francesca' Liners P12</t>
  </si>
  <si>
    <t>Ficus car. 'Little Miss Figgy' PBR Liners P12</t>
  </si>
  <si>
    <t>Ficus car. 'Perretta' Liners P12</t>
  </si>
  <si>
    <t>Ficus car. 'Perretta' Liners P9</t>
  </si>
  <si>
    <t>Amelanchier aln. 'Krasnojarskaja' Liners P12</t>
  </si>
  <si>
    <t>Amelanchier aln. Mandan Liners P12</t>
  </si>
  <si>
    <t>Amelanchier aln. 'Sleyt' Liners P12</t>
  </si>
  <si>
    <t>Amelanchier aln. 'Thiessen' Liners P12</t>
  </si>
  <si>
    <t>Itea virginica 'Henry's Garnet' Liners P9</t>
  </si>
  <si>
    <t>Itea virginica 'Merlot' Liners P9</t>
  </si>
  <si>
    <t>Viburnum bodn. 'Charles Lamont' Liners P9</t>
  </si>
  <si>
    <t>Viburnum bodn. 'Dawn' Liners P9</t>
  </si>
  <si>
    <t>Viburnum davidii Liners P9</t>
  </si>
  <si>
    <t>Viburnum cinnamomifolium Saleable C2</t>
  </si>
  <si>
    <t>Viburnum cinnamomifolium Liners P9</t>
  </si>
  <si>
    <t>Viburnum tinus 'Eve Price' Liners P9</t>
  </si>
  <si>
    <t>Viburnum tinus 'Gwenllian' Liners P9</t>
  </si>
  <si>
    <t>Viburnum tinus Liners P9</t>
  </si>
  <si>
    <t>Viburnum plic. 'Kilimandjaro'® Liners P9</t>
  </si>
  <si>
    <t>Viburnum plic. Kilimanjaro® 'Sunrise'PBR Liners P9</t>
  </si>
  <si>
    <t>Viburnum plic. 'Mariesii' Liners P9</t>
  </si>
  <si>
    <t>Viburnum plic. 'Watanabe' Liners P9</t>
  </si>
  <si>
    <t>Caryopteris cland. 'Blue Empire'® Liners P9</t>
  </si>
  <si>
    <t>Caryopteris cland. Gold Crest® Liners P9</t>
  </si>
  <si>
    <t>Caryopteris cland. Grand Bleu®('Inoveris'pbr) Liners P9</t>
  </si>
  <si>
    <t>Caryopteris cland. 'Heavenly Blue' Liners P9</t>
  </si>
  <si>
    <t>Caryopteris cland. 'Hint of Gold'PBR Liners P9</t>
  </si>
  <si>
    <t>Caryopteris cland. 'Kew Blue' Liners P9</t>
  </si>
  <si>
    <t>Caryopteris cland. 'Stephi'® Liners P9</t>
  </si>
  <si>
    <t>Caryopteris cland. 'Summer Sorbet'® Liners P9</t>
  </si>
  <si>
    <t>Caryopteris cland. 'Worcester Gold' Liners P9</t>
  </si>
  <si>
    <t>Cedrus deodara Liners P9</t>
  </si>
  <si>
    <t>Koelreuteria paniculata Liners P14</t>
  </si>
  <si>
    <t>Cotoneaster lucidus Liners P14</t>
  </si>
  <si>
    <t>Cotoneaster suec. 'Coral Beauty' Liners P9</t>
  </si>
  <si>
    <t>Cotoneaster suec. 'Skogholm' Liners P9</t>
  </si>
  <si>
    <t>Cotoneaster horizontalis Liners P9</t>
  </si>
  <si>
    <t>Cotoneaster dam. 'Major' Liners P9</t>
  </si>
  <si>
    <t>Cotoneaster radicans 'Eichholz' Liners P9</t>
  </si>
  <si>
    <t>Cotoneaster dam. 'Miranda' Liners P9</t>
  </si>
  <si>
    <t>Cotoneaster dam. 'Mooncreeper' Liners P9</t>
  </si>
  <si>
    <t>Cotoneaster dammeri Liners P9</t>
  </si>
  <si>
    <t>Cotoneaster pr. 'Queen of Carpets' Liners P9</t>
  </si>
  <si>
    <t>Cotoneaster pr. 'Streib's Findling' Liners P9</t>
  </si>
  <si>
    <t>Cotoneaster microphyllus Liners P9</t>
  </si>
  <si>
    <t>Cotoneaster franchetii Liners P9</t>
  </si>
  <si>
    <t>Chamaecyparis p. 'Baby Blue' Liners P9</t>
  </si>
  <si>
    <t>Chamaecyparis p. 'Filifera Aurea' Liners P9</t>
  </si>
  <si>
    <t>Chamaecyparis p. 'Filifera Nana' Liners P9</t>
  </si>
  <si>
    <t>Chamaecyparis p. 'Sungold' Liners P9</t>
  </si>
  <si>
    <t>Chamaecyparis o. 'Nana Gracilis' Liners P14</t>
  </si>
  <si>
    <t>Chamaecyparis o. 'Nana Gracilis' Liners P9</t>
  </si>
  <si>
    <t>Cupressocyparis l. 'Tweeduizendéén' Liners P9</t>
  </si>
  <si>
    <t>Staphylea colchica Liners P14</t>
  </si>
  <si>
    <t>Acer pal. 'Atropurpureum' Liners P9</t>
  </si>
  <si>
    <t>Acer pal. 'Brown Sugar' pbr Liners P9</t>
  </si>
  <si>
    <t>Acer pal. 'Butterscotch' pbr Liners P9</t>
  </si>
  <si>
    <t>Acer pal. 'Emerald Lace' Liners P9</t>
  </si>
  <si>
    <t>Acer pal. 'Garnet' Saleable C2</t>
  </si>
  <si>
    <t>Acer pal. 'Katsura' Liners P9</t>
  </si>
  <si>
    <t>Acer pal. 'Orange Dream' Liners P9</t>
  </si>
  <si>
    <t>Acer pal. 'Phoenix' Liners P9</t>
  </si>
  <si>
    <t>Acer pal.'Royal Garnet' PBR Liners P9</t>
  </si>
  <si>
    <t>Acer pal. 'Sangokaku' Liners P9</t>
  </si>
  <si>
    <t>Acer pal. 'Seiryu' Liners P9</t>
  </si>
  <si>
    <t>Acer pal. 'Skeeter's Broom' Saleable C2</t>
  </si>
  <si>
    <t>Acer palmatum Liners P9</t>
  </si>
  <si>
    <t>Clethra alnif. 'Hummingbird' Liners P9</t>
  </si>
  <si>
    <t>Clethra alnif. 'Pink Spire' Liners P9</t>
  </si>
  <si>
    <t>Clethra alnifolia Liners P9</t>
  </si>
  <si>
    <t>FRAMBERRY® Liners P9</t>
  </si>
  <si>
    <t>Vaccinium macrocarpon 'Early Black' Liners P9</t>
  </si>
  <si>
    <t>Vaccinium macrocarpon 'Pilgrim' Liners P9</t>
  </si>
  <si>
    <t>Vaccinium macrocarpon 'Stevens' Liners P9</t>
  </si>
  <si>
    <t>Stipa arund. 'Sirocco'(Anemanthele) Liners P9</t>
  </si>
  <si>
    <t>Coreopsis lanceolata 'Sterntaler' Liners P12</t>
  </si>
  <si>
    <t>Coreopsis vert. 'Ladybird' Liners P12</t>
  </si>
  <si>
    <t>Coreopsis vert. 'Zagreb' Liners P12</t>
  </si>
  <si>
    <t>Coreopsis rosea 'American Dream' Liners P12</t>
  </si>
  <si>
    <t>Nepeta 'Alba' Liners P12</t>
  </si>
  <si>
    <t>Nepeta racemosa 'Grog' Liners P12</t>
  </si>
  <si>
    <t>Nepeta racemosa 'Little Titch' Liners P12</t>
  </si>
  <si>
    <t>Nepeta grandiflora 'Dawn to Dusk' Liners P12</t>
  </si>
  <si>
    <t>Nepeta grandiflora 'Summer Magic' PBR Liners P12</t>
  </si>
  <si>
    <t>Nepeta 'Six Hills Giant' Liners P9</t>
  </si>
  <si>
    <t>Nepeta 'Walker's Low' Liners P9</t>
  </si>
  <si>
    <t>Callicarpa bodinieri giraldii Liners P9</t>
  </si>
  <si>
    <t>Callicarpa bodinieri 'Snowqueen'® Liners P9</t>
  </si>
  <si>
    <t>Ribes 'Jostaberry' Liners P9</t>
  </si>
  <si>
    <t>Ribes u-c 'Achilles' Liners P9</t>
  </si>
  <si>
    <t>Ribes u.-c. 'Capivator' Liners P9</t>
  </si>
  <si>
    <t>Ribes u.-c. 'Hinnonmäki Grön' Liners P9</t>
  </si>
  <si>
    <t>Ribes u.-c. 'Hinnonmäki Röd' Liners P9</t>
  </si>
  <si>
    <t>Ribes u.-c. 'Invicta' Liners P9</t>
  </si>
  <si>
    <t>Lavandula int. 'Edelweiss' Liners P9</t>
  </si>
  <si>
    <t>Lavandula int. 'Exceptional'PBR Liners P12</t>
  </si>
  <si>
    <t>Lavandula int. 'Phenomenal'PBR Liners P12</t>
  </si>
  <si>
    <t>Lavandula int. 'Phenomenal'PBR Liners P9</t>
  </si>
  <si>
    <t>Lavandula int. 'Sensation'®PBR Liners P12</t>
  </si>
  <si>
    <t>Lavandula int. 'Sensation'®PBR Liners P9</t>
  </si>
  <si>
    <t>Lavandula ang. 'Hidcote' Liners P9</t>
  </si>
  <si>
    <t>Lavandula ang. 'Munstead' Liners P9</t>
  </si>
  <si>
    <t>Lavandula ang. 'Rosea' Liners P9</t>
  </si>
  <si>
    <t>Lavandula ang. 'Silver Edge' Liners P9</t>
  </si>
  <si>
    <t>Lavandula ang. 'Silver Mist' Liners P9</t>
  </si>
  <si>
    <t>Prunus l. Bonaparte®('Flippi01'pbr) Liners P9</t>
  </si>
  <si>
    <t>Prunus l. 'Etna'PBR Liners P9</t>
  </si>
  <si>
    <t>Prunus l. 'Genolia'PBR Liners P9</t>
  </si>
  <si>
    <t>Prunus lusitanica 'Angustifolia' Liners P9</t>
  </si>
  <si>
    <t>Prunus l. 'Elly'PBR Liners P9</t>
  </si>
  <si>
    <t>Prunus l. 'Otto Luyken' Liners P9</t>
  </si>
  <si>
    <t>Lagerstroemia 'Plum Magic'™ Liners P9</t>
  </si>
  <si>
    <t>Lagerstroemia Ruffled Red Magic™ Liners P9</t>
  </si>
  <si>
    <t>Potentilla f. 'Abbotswood' Liners P9</t>
  </si>
  <si>
    <t>Potentilla f. 'Annette' Liners P9</t>
  </si>
  <si>
    <t>Potentilla f. 'Bella Apple'® Liners P9</t>
  </si>
  <si>
    <t>Potentilla f. 'Bella Rosa'pbr Liners P9</t>
  </si>
  <si>
    <t>Potentilla f. 'Bellissima'® Liners P9</t>
  </si>
  <si>
    <t>Potentilla f. Citrus Tart™ Liners P9</t>
  </si>
  <si>
    <t>Potentilla f. Creme Brulee™ Liners P9</t>
  </si>
  <si>
    <t>Potentilla f. 'Danny Boy'PBR Liners P9</t>
  </si>
  <si>
    <t>Potentilla f. 'Daydawn' Liners P9</t>
  </si>
  <si>
    <t>Potentilla f. 'Elizabeth' Liners P9</t>
  </si>
  <si>
    <t>Potentilla f. 'Glamour Girl'® Liners P9</t>
  </si>
  <si>
    <t>Potentilla f. 'Goldfinger' Liners P9</t>
  </si>
  <si>
    <t>Potentilla f. 'Goldstar' Liners P9</t>
  </si>
  <si>
    <t>Potentilla f. 'Goldteppich' Liners P9</t>
  </si>
  <si>
    <t>Potentilla f. 'Hachmann's Gigant' Liners P9</t>
  </si>
  <si>
    <t>Potentilla f. 'Hendlin'® Bella Lindsey Liners P9</t>
  </si>
  <si>
    <t>Potentilla f. 'Hopley's Orange' Liners P9</t>
  </si>
  <si>
    <t>Potentilla f. 'Katherine Dykes' Liners P9</t>
  </si>
  <si>
    <t>Potentilla f. 'Klondike' Liners P9</t>
  </si>
  <si>
    <t>Potentilla f. 'Kobold' Liners P9</t>
  </si>
  <si>
    <t>Potentilla f. Lemon Meringue™ Liners P9</t>
  </si>
  <si>
    <t>Potentilla f. 'Longacre' Liners P9</t>
  </si>
  <si>
    <t>Potentilla f. 'Manchu' Liners P9</t>
  </si>
  <si>
    <t>Potentilla f. 'Mango Tango'® Liners P9</t>
  </si>
  <si>
    <t>Potentilla f. 'Marian Red Robin'® Liners P9</t>
  </si>
  <si>
    <t>Potentilla f. 'McKay's White' Liners P9</t>
  </si>
  <si>
    <t>Potentilla f. 'Medic. Wheel Mount.' Liners P9</t>
  </si>
  <si>
    <t>Potentilla f. 'Orange Star' Liners P9</t>
  </si>
  <si>
    <t>Potentilla f. 'Pink Paradise' PBR Liners P9</t>
  </si>
  <si>
    <t>Potentilla f. 'Pink Queen' Liners P9</t>
  </si>
  <si>
    <t>Potentilla f. 'Pink Whisper' Liners P9</t>
  </si>
  <si>
    <t>Potentilla f. 'Primrose Beauty' Liners P9</t>
  </si>
  <si>
    <t>Potentilla f. 'Snowflake' Liners P9</t>
  </si>
  <si>
    <t>Potentilla f. 'Sunset' Liners P9</t>
  </si>
  <si>
    <t>Potentilla f. 'Tangerine' Liners P9</t>
  </si>
  <si>
    <t>Leycesteria formosa 'Little Lantarn' pbr Liners P9</t>
  </si>
  <si>
    <t>Leucothoe keiskei 'Royal Ruby' Liners P9</t>
  </si>
  <si>
    <t>Leucothoe 'Zeblid' Liners P9</t>
  </si>
  <si>
    <t>Corylus 'Tonda di Giffoni' Liners P12</t>
  </si>
  <si>
    <t>Corylus 'Tonda Gentile delle Langhe' Liners P12</t>
  </si>
  <si>
    <t>Corylus maxima 'Purpurea' Liners P14</t>
  </si>
  <si>
    <t>Corylus a. 'Contorta' Liners P14</t>
  </si>
  <si>
    <t>Corylus a. 'Medusa' PBR Liners P14</t>
  </si>
  <si>
    <t>Corylus a. 'Scooter' Liners P14</t>
  </si>
  <si>
    <t>Liquidambar styraciflua Liners P14</t>
  </si>
  <si>
    <t>Liriodendron tulipifera Saleable C2</t>
  </si>
  <si>
    <t>Liriodendron tulipifera Liners P14</t>
  </si>
  <si>
    <t>Liriope muscari 'Royal Blue' Liners P9</t>
  </si>
  <si>
    <t>Lobelia 'Queen Victoria' Liners P9</t>
  </si>
  <si>
    <t>Elaeagnus ebb. 'Compacta' Liners P9</t>
  </si>
  <si>
    <t>Elaeagnus ebbingei Liners P9</t>
  </si>
  <si>
    <t>Deschampsia cesp. 'Goldschleier' Liners P12</t>
  </si>
  <si>
    <t>Lupinus RB of Nobles 'Edelknaben' Liners P12</t>
  </si>
  <si>
    <t>Lupinus RB of Nobles 'Fräulein' Liners P12</t>
  </si>
  <si>
    <t>Lupinus RB of Nobles 'Kastellan' Liners P12</t>
  </si>
  <si>
    <t>Lupinus RB of Nobles 'Kronleuchter' Liners P12</t>
  </si>
  <si>
    <t>Lupinus RB of Nobles 'Mein Schloss' Liners P12</t>
  </si>
  <si>
    <t>Lupinus RB of Nobles 'Schlossfrau' Liners P12</t>
  </si>
  <si>
    <t>Magnolia 'Betty' Liners P9</t>
  </si>
  <si>
    <t>Magnolia 'Black Tulip'™ Saleable C2</t>
  </si>
  <si>
    <t>Magnolia 'Cameo' pbr Saleable C2</t>
  </si>
  <si>
    <t>Magnolia 'Cleopatra'pbr Saleable C2</t>
  </si>
  <si>
    <t>Magnolia 'Galaxy' Liners P9</t>
  </si>
  <si>
    <t>Magnolia 'Genie'® Saleable C2</t>
  </si>
  <si>
    <t>Magnolia 'George Henry Kern' Liners P9</t>
  </si>
  <si>
    <t>Magnolia 'Pink Ice' Saleable C2</t>
  </si>
  <si>
    <t>Magnolia 'Ricki' Liners P9</t>
  </si>
  <si>
    <t>Magnolia 'Susan' Liners P9</t>
  </si>
  <si>
    <t>Magnolia 'Winelight' Saleable C2</t>
  </si>
  <si>
    <t>Magnolia 'Yellow Lantern' Saleable C2</t>
  </si>
  <si>
    <t>Magnolia kobus Liners P14</t>
  </si>
  <si>
    <t>Magnolia loebneri 'Merrill' Liners P9</t>
  </si>
  <si>
    <t>Magnolia stellata Liners P9</t>
  </si>
  <si>
    <t>Magnolia soul. 'Satisfaction' Saleable C2</t>
  </si>
  <si>
    <t>Magnolia soulangeana Liners P9</t>
  </si>
  <si>
    <t>Mahonia aquifolium Liners P9</t>
  </si>
  <si>
    <t>Mahonia media 'Charity' Liners P9</t>
  </si>
  <si>
    <t>Mahonia japonica Liners P9</t>
  </si>
  <si>
    <t>Rubus idaeus 'Autumn Bliss' Liners P12</t>
  </si>
  <si>
    <t>Rubus idaeus BonBonBerry® 'Yummy'PBR Liners P12</t>
  </si>
  <si>
    <t>Rubus idaeus 'Glen Carron'® Liners P12</t>
  </si>
  <si>
    <t>Rubus idaeus 'Glen Dee'® Liners P12</t>
  </si>
  <si>
    <t>Rubus idaeus 'Golden Bliss' Liners P12</t>
  </si>
  <si>
    <t>Rubus idaeus 'Groovy'PBR Liners P12</t>
  </si>
  <si>
    <t>Rubus idaeus 'Héritage' Liners P12</t>
  </si>
  <si>
    <t>Rubus idaeus 'Meeker' Liners P12</t>
  </si>
  <si>
    <t>Rubus idaeus 'Ruby Beauty®' Liners P12</t>
  </si>
  <si>
    <t>Rubus idaeus 'Tulameen' Liners P12</t>
  </si>
  <si>
    <t>Rubus idaeus 'Willamette' Liners P12</t>
  </si>
  <si>
    <t>Rubus phoenicolasius Liners P9</t>
  </si>
  <si>
    <t>Metasequoia glyptostroboides Liners P14</t>
  </si>
  <si>
    <t>Prunus triloba 'Rosenmund' Liners P9</t>
  </si>
  <si>
    <t>Miscanthus sin. 'Cute One' PBR Liners P12</t>
  </si>
  <si>
    <t>Miscanthus sin. 'Gracillimus' Liners P12</t>
  </si>
  <si>
    <t>Miscanthus sin. 'Kleine Silbersp.' Liners P12</t>
  </si>
  <si>
    <t>Miscanthus sin. 'Morning Light' Liners P12</t>
  </si>
  <si>
    <t>Molinia arundinacea 'Mostenveld' Liners P12</t>
  </si>
  <si>
    <t>Miscanthus sin. 'Red Chief' Liners P12</t>
  </si>
  <si>
    <t>Miscanthus sin. 'Rigoletto' Liners P12</t>
  </si>
  <si>
    <t>Miscanthus sin. 'Ruby Cute' PBR Liners P12</t>
  </si>
  <si>
    <t>Miscanthus sin. 'Strictus' Liners P12</t>
  </si>
  <si>
    <t>Miscanthus sin. 'Yakushima Dwarf' Liners P12</t>
  </si>
  <si>
    <t>Miscanthus sin. 'Zebrinus' Liners P12</t>
  </si>
  <si>
    <t>Juniperus hor. Icee Blue® Saleable C2</t>
  </si>
  <si>
    <t>Juniperus hor. Icee Blue® Liners P9</t>
  </si>
  <si>
    <t>Juniperus hor. 'Prostrata' Saleable C2</t>
  </si>
  <si>
    <t>Juniperus hor. 'Wiltonii' Saleable C2</t>
  </si>
  <si>
    <t>Juniperus hor. 'Wiltonii' Liners P9</t>
  </si>
  <si>
    <t>Juniperus dav. ´Leningrad´ Saleable C2</t>
  </si>
  <si>
    <t>Juniperus sabina 'Tamariscifolia' Liners P9</t>
  </si>
  <si>
    <t>Juniperus chin. 'Blue Alps' Saleable C2</t>
  </si>
  <si>
    <t>Juniperus chin. 'Stricta' Saleable C2</t>
  </si>
  <si>
    <t>Juniperus chin. 'Stricta' Liners P9</t>
  </si>
  <si>
    <t>Juniperus procumbens 'Nana' Liners P9</t>
  </si>
  <si>
    <t>Juniperus comm. 'Suecica' Liners P9</t>
  </si>
  <si>
    <t>Juniperus pf. 'Old Gold' Saleable C2</t>
  </si>
  <si>
    <t>Juniperus squamata 'Blue Carpet' Liners P9</t>
  </si>
  <si>
    <t>Juniperus squamata 'Blue Star' Liners P9</t>
  </si>
  <si>
    <t>Molinia caerulea 'Heidebraut' Liners P12</t>
  </si>
  <si>
    <t>Molinia caerulea 'Torch' PBR Liners P12</t>
  </si>
  <si>
    <t>Monarda SUGAR BUZZ 'Bleu Moon' Liners P12</t>
  </si>
  <si>
    <t>Monarda SUGAR BUZZ 'Bubblegum Blast' Liners P12</t>
  </si>
  <si>
    <t>Monarda SUGAR BUZZ 'Grape Gumball' Liners P12</t>
  </si>
  <si>
    <t>Monarda SUGAR BUZZ 'Pink Frosting' Liners P12</t>
  </si>
  <si>
    <t>Mespilus germanica Liners P14</t>
  </si>
  <si>
    <t>Nandina domestica Blush Pink('Aka'pbr) Liners P12</t>
  </si>
  <si>
    <t>Nandina domestica 'Firepower' Liners P12</t>
  </si>
  <si>
    <t>Nandina domestica Flirt 'Murasaki’PBR Liners P12</t>
  </si>
  <si>
    <t>Nandina domestica Magical® Lemon-Lime Liners P12</t>
  </si>
  <si>
    <t>Nandina domestica 'Twilight' Liners P12</t>
  </si>
  <si>
    <t>Leucanthemum (S) 'Silberprinzessche Liners P12</t>
  </si>
  <si>
    <t>Leucanthemum (S) 'Snowcap' Liners P12</t>
  </si>
  <si>
    <t>Hippophae rhamn. 'Friesd. Orange' Liners P9</t>
  </si>
  <si>
    <t>Hippophae rhamn. 'Hergo' Liners P9</t>
  </si>
  <si>
    <t>Hippophae rhamn. 'Hikul' Liners P9</t>
  </si>
  <si>
    <t>Hippophae rhamn. 'Julia' Liners P9</t>
  </si>
  <si>
    <t>Hippophae rhamn. 'Leikora' Liners P9</t>
  </si>
  <si>
    <t>Hippophae rhamn. 'Pollmix' Liners P9</t>
  </si>
  <si>
    <t>Hippophae rhamn. 'Romeo' Liners P9</t>
  </si>
  <si>
    <t>Festuca valesiaca 'Glaucantha' Liners P9</t>
  </si>
  <si>
    <t>Festuca glauca 'Elijah Blue' Liners P9</t>
  </si>
  <si>
    <t>Festuca glauca Sunrise('Miedzianobrody'pbr) Liners P9</t>
  </si>
  <si>
    <t>Osmanthus burkwoodii Liners P9</t>
  </si>
  <si>
    <t>Carex 'Feather Falls' PBR Liners P12</t>
  </si>
  <si>
    <t>Carex 'Ribbon Falls' PBR Liners P12</t>
  </si>
  <si>
    <t>Carex comans 'Amazon Mist' Liners P9</t>
  </si>
  <si>
    <t>Carex comans 'Bronco' Liners P9</t>
  </si>
  <si>
    <t>Carex testacea 'Prairie Fire' Liners P9</t>
  </si>
  <si>
    <t>Carex morrowii 'Goldband' Liners P12</t>
  </si>
  <si>
    <t>Carex morrowii 'Ice Dance' Liners P12</t>
  </si>
  <si>
    <t>Carex morrowii 'Irish Green' Liners P12</t>
  </si>
  <si>
    <t>Carex morrowii 'Variegata' Liners P12</t>
  </si>
  <si>
    <t>Carex oshimensis 'Evergold' Liners P12</t>
  </si>
  <si>
    <t>Ophiopogon japonicus Liners P9</t>
  </si>
  <si>
    <t>Sedum 'Red Sparkle' Liners P12</t>
  </si>
  <si>
    <t>Sedum spectabile 'Brillant' Liners P12</t>
  </si>
  <si>
    <t>Sedum spectabile 'Iceberg' Liners P12</t>
  </si>
  <si>
    <t>Ilex altaclerensis 'Golden King' Liners P9</t>
  </si>
  <si>
    <t>Ilex crenata 'Caroline Upright' Liners P9</t>
  </si>
  <si>
    <t>Ilex crenata 'Glory Gem' Liners P9</t>
  </si>
  <si>
    <t>Ilex crenata 'Green Hedge' Liners P9</t>
  </si>
  <si>
    <t>Ilex meserveae 'Blue Angel' Liners P9</t>
  </si>
  <si>
    <t>Ilex meserveae 'Blue Maid' Liners P9</t>
  </si>
  <si>
    <t>Ilex meserveae 'Blue Prince' Liners P9</t>
  </si>
  <si>
    <t>Ilex meserveae 'Blue Princess' Liners P9</t>
  </si>
  <si>
    <t>Ilex meserveae 'Heckenblau'® Liners P9</t>
  </si>
  <si>
    <t>Ilex meserveae Heckenfee® Liners P9</t>
  </si>
  <si>
    <t>Ilex meserveae 'Heckenpracht' ® Liners P9</t>
  </si>
  <si>
    <t>Ilex meserveae 'Heckenstar'® Liners P9</t>
  </si>
  <si>
    <t>Ilex meserveae Viking('Annys2020'pbr) Liners P9</t>
  </si>
  <si>
    <t>Ilex aq. 'J.C. van Tol' Liners P9</t>
  </si>
  <si>
    <t>Ilex aquifolium Liners P9</t>
  </si>
  <si>
    <t>Parrotia persica 'Persian Spire'PBR Liners P9</t>
  </si>
  <si>
    <t>Pachysandra term. 'Green Carpet' Liners P9</t>
  </si>
  <si>
    <t>Pachysandra term. 'Green Sheen' Liners P9</t>
  </si>
  <si>
    <t>Pachysandra term. 'Variegata' Liners P9</t>
  </si>
  <si>
    <t>Pachysandra terminalis Liners P9</t>
  </si>
  <si>
    <t>Pennisetum orientale 'Flamingo' Liners P12</t>
  </si>
  <si>
    <t>Pennisetum al. 'Black Beauty' Liners P12</t>
  </si>
  <si>
    <t>Pennisetum al. 'Lumen Gold' PBR Liners P12</t>
  </si>
  <si>
    <t>Pennisetum al. 'Red Head' Liners P12</t>
  </si>
  <si>
    <t>Pennisetum al. 'Hameln' Liners P12</t>
  </si>
  <si>
    <t>Pennisetum al. 'Little Bunny' Liners P12</t>
  </si>
  <si>
    <t>Pennisetum al. 'Moudry' Liners P12</t>
  </si>
  <si>
    <t>Pennisetum al. 'Viridescens' Liners P12</t>
  </si>
  <si>
    <t>Pennisetum alopecuroides Liners P12</t>
  </si>
  <si>
    <t>Perovskia 'Blue Spire' Liners P9</t>
  </si>
  <si>
    <t>Perovskia atripl. 'Blue Steel' Liners P9</t>
  </si>
  <si>
    <t>Perovskia atripl. 'Lacey Blue'PBR Liners P9</t>
  </si>
  <si>
    <t>Perovskia atripl. 'Little Spire'® Liners P9</t>
  </si>
  <si>
    <t>Perovskia atripl. 'Prime Time'ppaf Liners P9</t>
  </si>
  <si>
    <t>Perovskia atripl. 'Silvery Blue'® Liners P9</t>
  </si>
  <si>
    <t>Pieris 'Flaming Silver' Liners P9</t>
  </si>
  <si>
    <t>Pieris 'Forest Flame' Liners P9</t>
  </si>
  <si>
    <t>Pieris jap. 'Mountain Fire' Liners P9</t>
  </si>
  <si>
    <t>Paeonia (LD) 'Adolphe Rousseau' Saleable C2</t>
  </si>
  <si>
    <t>Paeonia (LD) 'Allertie' Saleable C2</t>
  </si>
  <si>
    <t>Paeonia (LD) 'Angel Cheeks' Saleable C2</t>
  </si>
  <si>
    <t>Paeonia 'Big Ben' Saleable C2</t>
  </si>
  <si>
    <t>Paeonia 'Border Charm' Saleable C2</t>
  </si>
  <si>
    <t>Paeonia (LE) 'Bowl of Beauty' Saleable C2</t>
  </si>
  <si>
    <t>Paeonia (LD) 'Catharina Fontijn' Saleable C2</t>
  </si>
  <si>
    <t>Paeonia (LD) 'Celebrity' Saleable C2</t>
  </si>
  <si>
    <t>Paeonia (LD) 'Command Performance' Saleable C2</t>
  </si>
  <si>
    <t>Paeonia (LD) 'Coral Charm' Saleable C2</t>
  </si>
  <si>
    <t>Paeonia (LD) 'Dinner Plate' Saleable C2</t>
  </si>
  <si>
    <t>Paeonia (LD) 'Do Tell' Saleable C2</t>
  </si>
  <si>
    <t>Paeonia (LD) 'Doreen' Saleable C2</t>
  </si>
  <si>
    <t>Paeonia lact. 'Eden's Perfume' Saleable C2</t>
  </si>
  <si>
    <t>Paeonia (LD) 'Festiva Maxima' Saleable C2</t>
  </si>
  <si>
    <t>Paeonia (LD) 'Gardenia' Saleable C2</t>
  </si>
  <si>
    <t>Paeonia (LD) 'Gay Paree' Saleable C2</t>
  </si>
  <si>
    <t>Paeonia (LD) 'Jacorma' Saleable C2</t>
  </si>
  <si>
    <t>Paeonia (LD) 'Kansas' Saleable C2</t>
  </si>
  <si>
    <t>Paeonia (LE) 'Nippon Beauty' Saleable C2</t>
  </si>
  <si>
    <t>Paeonia (LD) 'Pecher' Saleable C2</t>
  </si>
  <si>
    <t>Paeonia (LD) 'Peter Brand' Saleable C2</t>
  </si>
  <si>
    <t>Paeonia (LD) 'Purple Spider' Saleable C2</t>
  </si>
  <si>
    <t>Paeonia (LD) 'Raspberry Sundae' Saleable C2</t>
  </si>
  <si>
    <t>Paeonia (LD) 'Solange' Saleable C2</t>
  </si>
  <si>
    <t>Paeonia (LD) 'Sorbet' Saleable C2</t>
  </si>
  <si>
    <t>Paeonia (LD) 'The Fawn' Saleable C2</t>
  </si>
  <si>
    <t>Paeonia suffr. black lLev. C2 Freshly potted</t>
  </si>
  <si>
    <t>Paeonia suffr. pink lLev. C2 Freshly potted</t>
  </si>
  <si>
    <t>Paeonia suffr. purple lLev. C2 Freshly potted</t>
  </si>
  <si>
    <t>Paeonia suffr. red lLev. C2 Freshly potted</t>
  </si>
  <si>
    <t>Paeonia suffr. white lLev. C2 Freshly potted</t>
  </si>
  <si>
    <t>Paeonia suffr. yellow lLev. C2 Freshly potted</t>
  </si>
  <si>
    <t>Paeonia Itoh. 'Hybrids Hilary' Saleable C2</t>
  </si>
  <si>
    <t>Pyracantha 'Firelight' Liners P9</t>
  </si>
  <si>
    <t>Pyracantha 'Golden Charmer' Liners P9</t>
  </si>
  <si>
    <t>Pyracantha 'Orange Glow' Liners P9</t>
  </si>
  <si>
    <t>Pyracantha 'Soleil d'Or' Liners P9</t>
  </si>
  <si>
    <t>Pyracantha cocc 'Orange star'PBR Liners P9</t>
  </si>
  <si>
    <t>Pyracantha cocc. 'Red Column' Liners P9</t>
  </si>
  <si>
    <t>Pyracantha cocc. 'Red Cushion' Liners P9</t>
  </si>
  <si>
    <t>Pyracantha cocc. 'Red Star'PBR Liners P9</t>
  </si>
  <si>
    <t>Pyracantha cocc. 'Sunny Star'PBR Liners P9</t>
  </si>
  <si>
    <t>Platycladus or. 'Aurea Nana' Liners P9</t>
  </si>
  <si>
    <t>Panicum virgatum 'Rehbraun' Liners P12</t>
  </si>
  <si>
    <t>Panicum virgatum 'Sangria' PBR Liners P12</t>
  </si>
  <si>
    <t>Panicum virgatum 'Shenandoah' Liners P12</t>
  </si>
  <si>
    <t>Physocarpus opulif. Amber Jubilee PBR Liners P9</t>
  </si>
  <si>
    <t>Physocarpus opulif. 'Andre' Liners P9</t>
  </si>
  <si>
    <t>Physocarpus opulif. 'Dart's Gold' Liners P9</t>
  </si>
  <si>
    <t>Physocarpus opulif. 'Diabolo'® Liners P9</t>
  </si>
  <si>
    <t>Physocarpus opulif. Fireside PBR Liners P9</t>
  </si>
  <si>
    <t>Physocarpus opulif. 'Lady in Red'PBR Liners P9</t>
  </si>
  <si>
    <t>Physocarpus opulif. 'Little Angel'® Liners P14</t>
  </si>
  <si>
    <t>Physocarpus opulif. 'Little Angel'® Liners P9</t>
  </si>
  <si>
    <t>Physocarpus opulif. Little Devil™ Liners P9</t>
  </si>
  <si>
    <t>Physocarpus opulif. 'Little Greeny'® Liners P9</t>
  </si>
  <si>
    <t>Physocarpus opulif. 'Little Joker'® Liners P9</t>
  </si>
  <si>
    <t>Physocarpus opulif. 'Little Ninja'® Saleable C2</t>
  </si>
  <si>
    <t>Physocarpus opulif. 'Little Ninja'® Liners P9</t>
  </si>
  <si>
    <t>Physocarpus opulif. 'Magical Sweet Cherry Tea'® Liners P9</t>
  </si>
  <si>
    <t>Physocarpus opulif. 'Nugget' Liners P14</t>
  </si>
  <si>
    <t>Physocarpus opulif. 'Nugget' Liners P9</t>
  </si>
  <si>
    <t>Physocarpus opulif. 'Red Baron' Liners P14</t>
  </si>
  <si>
    <t>Physocarpus opulif. 'Red Baron' Liners P9</t>
  </si>
  <si>
    <t>Physocarpus opulif. 'Schuch' Liners P14</t>
  </si>
  <si>
    <t>Physocarpus opulif. 'Schuch' Liners P9</t>
  </si>
  <si>
    <t>Cytisus 'Boskoop Ruby' Liners P9</t>
  </si>
  <si>
    <t>Cytisus 'Golden Sunlight' Liners P9</t>
  </si>
  <si>
    <t>Cytisus 'Goldfinch' Liners P9</t>
  </si>
  <si>
    <t>Cytisus 'Lena' Liners P9</t>
  </si>
  <si>
    <t>Cytisus 'Luna' Liners P9</t>
  </si>
  <si>
    <t>Cytisus 'Maria Burkwood' Liners P9</t>
  </si>
  <si>
    <t>Cytisus 'Moyclare Pink' Liners P9</t>
  </si>
  <si>
    <t>Cytisus 'Palette' Liners P9</t>
  </si>
  <si>
    <t>Cytisus 'Red Lion' Liners P9</t>
  </si>
  <si>
    <t>Cytisus 'Vanesse' Liners P9</t>
  </si>
  <si>
    <t>Cytisus 'Zeelandia' Liners P9</t>
  </si>
  <si>
    <t>Cytisus scoparius Liners P9</t>
  </si>
  <si>
    <t>Cytisus praecox 'Albus' Liners P9</t>
  </si>
  <si>
    <t>Cytisus praecox 'Allgold' Liners P9</t>
  </si>
  <si>
    <t>Cytisus praecox Liners P9</t>
  </si>
  <si>
    <t>Rosa Cutie Pie('ROP007'pbr) Liners P12</t>
  </si>
  <si>
    <t>Rosa Cutie Pie('ROP007'pbr) Liners P9</t>
  </si>
  <si>
    <t>Rosa Everglow Ruby('Geus1713'pbr Liners P12</t>
  </si>
  <si>
    <t>Rosmarinus off. 'Blue Cascade' PBR Liners P9</t>
  </si>
  <si>
    <t>Rosmarinus off. 'Blue Winter'® Liners P9</t>
  </si>
  <si>
    <t>Rudbeckia f. 'Goldsturm' Liners P12</t>
  </si>
  <si>
    <t>Sorbus 'Burka' Liners P9</t>
  </si>
  <si>
    <t>Sarcococca hookeriana 'Purple Stem' Liners P9</t>
  </si>
  <si>
    <t>Sarcococca humilis 'Winter Gem'® Liners P9</t>
  </si>
  <si>
    <t>Syringa josikaea Liners P9</t>
  </si>
  <si>
    <t>Syringa hyac. 'Maiden's Blush' Liners P9</t>
  </si>
  <si>
    <t>Syringa chinensis 'Saugeana' Liners P9</t>
  </si>
  <si>
    <t>Syringa meyeri 'Flowerfesta'® PurplePBR Liners P9</t>
  </si>
  <si>
    <t>Syringa 'Josée' Liners P9</t>
  </si>
  <si>
    <t>Syringa 'Red Pixie' Liners P9</t>
  </si>
  <si>
    <t>Syringa microphylla 'Superba' Liners P9</t>
  </si>
  <si>
    <t>Syringa v. 'Aucubaefolia' Liners P9</t>
  </si>
  <si>
    <t>Syringa v. 'Charles Joly' Liners P9</t>
  </si>
  <si>
    <t>Syringa v. 'Krasavitsa Moskvy' Liners P9</t>
  </si>
  <si>
    <t>Syringa v. 'Maréchal Foch' Liners P9</t>
  </si>
  <si>
    <t>Syringa v. 'Mme Florent Stepman' Liners P9</t>
  </si>
  <si>
    <t>Syringa v. 'Monique Lemoine' Liners P9</t>
  </si>
  <si>
    <t>Syringa v. 'Nadezhda' Liners P9</t>
  </si>
  <si>
    <t>Syringa v. 'Pamiec o Wawilowie' Liners P9</t>
  </si>
  <si>
    <t>Syringa v. 'Prince Wolkonsky' Liners P9</t>
  </si>
  <si>
    <t>Syringa v. 'Sensation' Liners P9</t>
  </si>
  <si>
    <t>Syringa v. 'Znamya Lenina' Liners P9</t>
  </si>
  <si>
    <t>Syringa vulgaris Liners P9</t>
  </si>
  <si>
    <t>Syringa patula 'Miss Kim' Liners P9</t>
  </si>
  <si>
    <t>Prunus pumila depressa Liners P14</t>
  </si>
  <si>
    <t>Prunus l. 'Caucasica' Liners P9</t>
  </si>
  <si>
    <t>Prunus l. 'Herbergii' Liners P9</t>
  </si>
  <si>
    <t>Prunus l. 'Rotundifolia' Liners P9</t>
  </si>
  <si>
    <t>Ribes glandulosum Liners P12</t>
  </si>
  <si>
    <t>Ribes r. 'Jonkheer van Tets' Liners P9</t>
  </si>
  <si>
    <t>Ribes r. 'Rosetta' Liners P9</t>
  </si>
  <si>
    <t>Ribes r. 'Werdavia' Liners P9</t>
  </si>
  <si>
    <t>Ribes nigr. 'Titania' Liners P9</t>
  </si>
  <si>
    <t>Symphoricarpos d. 'Magic Berry' Liners P9</t>
  </si>
  <si>
    <t>Symphoricarpos d. 'Magical Sweet'® Liners P9</t>
  </si>
  <si>
    <t>Symphoricarpos d. 'Mother of Pearl' Liners P9</t>
  </si>
  <si>
    <t>Symphoricarpos d. 'White Hedge' Liners P9</t>
  </si>
  <si>
    <t>Symphoricarpos chen. 'Hancock' Liners P9</t>
  </si>
  <si>
    <t>Pinus mugo pumilio Liners P9</t>
  </si>
  <si>
    <t>Pinus ponderosa Liners P9</t>
  </si>
  <si>
    <t>Pinus sylv. 'Fastigiata' Liners P14</t>
  </si>
  <si>
    <t>Pinus peuce Liners P9</t>
  </si>
  <si>
    <t>Pinus nigra nigra Liners P9</t>
  </si>
  <si>
    <t>Spiraea arguta Liners P9</t>
  </si>
  <si>
    <t>Spiraea betulifolia 'Pink Sparkler'(pbr) Liners P9</t>
  </si>
  <si>
    <t>Spiraea betulifolia 'Tor Gold' PBR Liners P9</t>
  </si>
  <si>
    <t>Spiraea billardii Liners P9</t>
  </si>
  <si>
    <t>Spiraea vanhouttei 'Gold Fountain' Liners P9</t>
  </si>
  <si>
    <t>Spiraea salicifolia Liners P9</t>
  </si>
  <si>
    <t>Spiraea nipp. 'Halward's Silver' Liners P9</t>
  </si>
  <si>
    <t>Spiraea nipp. 'Snowmound' Liners P9</t>
  </si>
  <si>
    <t>Spiraea cinerea 'Grefsheim' Liners P9</t>
  </si>
  <si>
    <t>Spiraea prunifolia 'Goldfire'PBR Liners P9</t>
  </si>
  <si>
    <t>Spiraea thunbergii Liners P9</t>
  </si>
  <si>
    <t>Spiraea japonica 'Anthony Waterer' Liners P9</t>
  </si>
  <si>
    <t>Spiraea japonica 'Crispa' Liners P14</t>
  </si>
  <si>
    <t>Spiraea japonica 'Crispa' Liners P9</t>
  </si>
  <si>
    <t>Spiraea japonica 'Dart's Red' Liners P14</t>
  </si>
  <si>
    <t>Spiraea japonica 'Dart's Red' Liners P9</t>
  </si>
  <si>
    <t>Spiraea japonica 'Firelight' Liners P9</t>
  </si>
  <si>
    <t>Spiraea japonica 'Froebelii' Liners P9</t>
  </si>
  <si>
    <t>Spiraea japonica 'Genpei' Liners P9</t>
  </si>
  <si>
    <t>Spiraea japonica 'Golden Jack'(pbr) Liners P9</t>
  </si>
  <si>
    <t>Spiraea japonica 'Golden Princess' Liners P14</t>
  </si>
  <si>
    <t>Spiraea japonica 'Golden Princess' Liners P9</t>
  </si>
  <si>
    <t>Spiraea japonica 'Goldflame' Liners P9</t>
  </si>
  <si>
    <t>Spiraea japonica 'Goldmound' Liners P9</t>
  </si>
  <si>
    <t>Spiraea japonica 'Little Princess' Liners P14</t>
  </si>
  <si>
    <t>Spiraea japonica 'Little Princess' Liners P9</t>
  </si>
  <si>
    <t>Spiraea japonica 'Magic Carpet'® Liners P9</t>
  </si>
  <si>
    <t>Spiraea japonica 'Manon' Liners P9</t>
  </si>
  <si>
    <t>Spiraea japonica 'Merlo'®Gold(pbr) Liners P9</t>
  </si>
  <si>
    <t>Spiraea japonica 'Merlo'®Green(pbr) Liners P9</t>
  </si>
  <si>
    <t>Spiraea japonica 'Merlo'®Star(pbr) Liners P9</t>
  </si>
  <si>
    <t>Spiraea japonica 'Nana' Liners P9</t>
  </si>
  <si>
    <t>Spiraea japonica 'Neon Flash' Liners P9</t>
  </si>
  <si>
    <t>Spiraea japonica 'Odensala' Liners P9</t>
  </si>
  <si>
    <t>Spiraea japonica 'Sparkling Champagne'PBR Liners P9</t>
  </si>
  <si>
    <t>Spiraea jap. ZEN'SPIRIT®'Caramel Liners P9</t>
  </si>
  <si>
    <t>Stephanandra incisa 'Crispa' Liners P9</t>
  </si>
  <si>
    <t>Rhus typhina 'Bailtiger' Lev. C3.5</t>
  </si>
  <si>
    <t>Schizachyrium scoparium 'Standing Ovation' PBR Liners P12</t>
  </si>
  <si>
    <t>Sciadopitys verticillata Saleable C2</t>
  </si>
  <si>
    <t>Sciadopitys verticillata Liners P9</t>
  </si>
  <si>
    <t>Tiarella 'Pink Skyrocket'® Liners P12</t>
  </si>
  <si>
    <t>Tiarella 'Running Tiger' Liners P12</t>
  </si>
  <si>
    <t>Thymus serpyllum 'Magic Carpet' Liners P9</t>
  </si>
  <si>
    <t>Taxus media 'Densiformis' Liners P9</t>
  </si>
  <si>
    <t>Taxus media 'Farmen' Liners P9</t>
  </si>
  <si>
    <t>Taxus media 'Green Mountain' Liners P9</t>
  </si>
  <si>
    <t>Taxus media 'Groenland' Liners P9</t>
  </si>
  <si>
    <t>Taxus media 'Hicksii' Liners P9</t>
  </si>
  <si>
    <t>Taxus media 'Hillii' Liners P9</t>
  </si>
  <si>
    <t>Taxus media 'Kazio'PBR Liners P9</t>
  </si>
  <si>
    <t>Taxus media 'Rising Star'PBR Liners P9</t>
  </si>
  <si>
    <t>Taxus media 'Tymon'PBR Liners P9</t>
  </si>
  <si>
    <t>Taxus b. 'David' Liners P9</t>
  </si>
  <si>
    <t>Taxus b. 'Fastigiata Robusta' Liners P9</t>
  </si>
  <si>
    <t>Taxus baccata 'Kupfergold' Liners P9</t>
  </si>
  <si>
    <t>Taxus baccata Liners P9</t>
  </si>
  <si>
    <t>Thuja occ. 'Bright Smaragd'PBR Saleable C2</t>
  </si>
  <si>
    <t>Thuja occ. 'Bright Smaragd'PBR Liners P9</t>
  </si>
  <si>
    <t>Thuja occ. 'Danica' Saleable C2</t>
  </si>
  <si>
    <t>Thuja occ. 'Danica Aurea' Saleable C2</t>
  </si>
  <si>
    <t>Thuja occ. 'Dawid Light'® Liners P9</t>
  </si>
  <si>
    <t>Thuja occ. 'Dziak' Liners P9</t>
  </si>
  <si>
    <t>Thuja occ. 'Globosa' Saleable C2</t>
  </si>
  <si>
    <t>Thuja occ. 'Golden Anne'® Saleable C2</t>
  </si>
  <si>
    <t>Thuja occ. 'Golden Anne'® Liners P9</t>
  </si>
  <si>
    <t>Thuja occ. 'Golden Brabant'® Liners P9</t>
  </si>
  <si>
    <t>Thuja occ. 'Golden Globe' Saleable C2</t>
  </si>
  <si>
    <t>Thuja occ. 'Golden Smaragd'® Saleable C2</t>
  </si>
  <si>
    <t>Thuja occ. 'Golden Smaragd'® Liners P9</t>
  </si>
  <si>
    <t>Thuja occ. 'Golden Tuffet' Liners P9</t>
  </si>
  <si>
    <t>Thuja occ. 'Holmstrup' Saleable C2</t>
  </si>
  <si>
    <t>Thuja occ. 'Jantar®' Liners P9</t>
  </si>
  <si>
    <t>Thuja occ. 'King of Brabant'® Liners P9</t>
  </si>
  <si>
    <t>Thuja occ. 'Latvia' Saleable C2</t>
  </si>
  <si>
    <t>Thuja occ. 'Little Champion' Saleable C2</t>
  </si>
  <si>
    <t>Thuja occ. 'Little Gem' Saleable C2</t>
  </si>
  <si>
    <t>Thuja occ. 'Little Giant' Saleable C2</t>
  </si>
  <si>
    <t>Thuja occ. 'Malonyana' Saleable C2</t>
  </si>
  <si>
    <t>Thuja occ. 'Malonyana Aurea' Liners P9</t>
  </si>
  <si>
    <t>Thuja occ. 'Mirjam'® Liners P9</t>
  </si>
  <si>
    <t>Thuja occ. 'Rheingold' Saleable C2</t>
  </si>
  <si>
    <t>Thuja occ. 'Smaragd' Liners P9</t>
  </si>
  <si>
    <t>Thuja occ. 'Strasko W.B.' Liners P9</t>
  </si>
  <si>
    <t>Thuja occ. 'Tiny Tim' Saleable C2</t>
  </si>
  <si>
    <t>Thuja occ. 'Totem Smaragd'PBR Liners P9</t>
  </si>
  <si>
    <t>Thuja occ. 'Waterfield' Saleable C2</t>
  </si>
  <si>
    <t>Thuja occ. 'Yellow Ribbon' Saleable C2</t>
  </si>
  <si>
    <t>Thuja pl. 'Can-Can' Saleable C2</t>
  </si>
  <si>
    <t>Thuja pl. 'Excelsa' Liners P9</t>
  </si>
  <si>
    <t>Thuja pl. 'Gelderland' Liners P9</t>
  </si>
  <si>
    <t>Thuja pl. 'Goldy'® Liners P9</t>
  </si>
  <si>
    <t>Thuja pl. 'Irish Gold' Liners P9</t>
  </si>
  <si>
    <t>Thuja pl. 'Whipcord' Saleable C2</t>
  </si>
  <si>
    <t>Thuja pl. 'Whipcord' Liners P9</t>
  </si>
  <si>
    <t>Achillea mil. 'Milly Rock Pink' Liners P12</t>
  </si>
  <si>
    <t>Achillea mil. 'Milly Rock Red' Liners P9</t>
  </si>
  <si>
    <t>Achillea mil. 'Milly Rock Red Impr.' Liners P9</t>
  </si>
  <si>
    <t>Achillea mil. 'Milly Rock Rose' Liners P12</t>
  </si>
  <si>
    <t>Achillea mil. 'Milly Rock Rose' Liners P9</t>
  </si>
  <si>
    <t>Achillea mil. 'Milly Rock Yellow Terracotta' Liners P9</t>
  </si>
  <si>
    <t>Forsythia int. 'Courtalyn' Liners P9</t>
  </si>
  <si>
    <t>Forsythia int. 'Goldrausch' Liners P9</t>
  </si>
  <si>
    <t>Forsythia int. 'Goldzauber' Liners P9</t>
  </si>
  <si>
    <t>Forsythia int. 'Lynwood' Liners P9</t>
  </si>
  <si>
    <t>Forsythia int. 'Minigold' Liners P9</t>
  </si>
  <si>
    <t>Forsythia int. 'Weekend' Liners P9</t>
  </si>
  <si>
    <t>Forsythia int. 'Mikador' PBR Liners P9</t>
  </si>
  <si>
    <t>Photinia fraseri 'Carré Rouge' Saleable C2</t>
  </si>
  <si>
    <t>Photinia fraseri 'Carré Rouge' Liners P9</t>
  </si>
  <si>
    <t>Photinia fraseri 'Fenna'® Liners P9</t>
  </si>
  <si>
    <t>Photinia fraseri 'Little Red Robin' Liners P9</t>
  </si>
  <si>
    <t>Houttuynia cordata 'Chameleon' Liners P12</t>
  </si>
  <si>
    <t>Houttuynia cordata 'Chameleon' Liners P9</t>
  </si>
  <si>
    <t>Chaenomeles sup. 'Crimson and Gold' Liners P9</t>
  </si>
  <si>
    <t>Chaenomeles sup. 'Fire Dance' Liners P9</t>
  </si>
  <si>
    <t>Chaenomeles sup. 'Nicoline' Liners P9</t>
  </si>
  <si>
    <t>Chaenomeles sup. 'Orange Trail' Liners P9</t>
  </si>
  <si>
    <t>Chaenomeles sup. 'Pink Trail' Liners P9</t>
  </si>
  <si>
    <t>Chaenomeles sup. 'Red Trail' Liners P9</t>
  </si>
  <si>
    <t>Chaenomeles sup. 'Salmon Horizon' Liners P9</t>
  </si>
  <si>
    <t>Chaenomeles sup. 'Texas Scarlet' Liners P9</t>
  </si>
  <si>
    <t>Hosta 'Elegans' Saleable C2</t>
  </si>
  <si>
    <t>Ceanothus 'Blue Mound' Liners P9</t>
  </si>
  <si>
    <t>Ceanothus thyrs. repens Liners P9</t>
  </si>
  <si>
    <t>Ceanothus impressus 'Victoria' Liners P9</t>
  </si>
  <si>
    <t>Stachys monieri 'Hummelo' Liners P12</t>
  </si>
  <si>
    <t>Philadelphus 'Starbright' ™ Liners P9</t>
  </si>
  <si>
    <t>Morus alba 'Shin-Tso' Liners P9</t>
  </si>
  <si>
    <t>Morus alba Liners P14</t>
  </si>
  <si>
    <t>Rosa rugosa Pompon Perfume Liners P9</t>
  </si>
  <si>
    <t>Choisya 'Aztec Pearl' Liners P9</t>
  </si>
  <si>
    <t>Choisya ternata 'Lich' Liners P9</t>
  </si>
  <si>
    <t>Choisya ternata 'Magical Avalanche'® Liners P9</t>
  </si>
  <si>
    <t>Choisya ternata 'White Dazzler'PBR Liners P9</t>
  </si>
  <si>
    <t>Choisya ternata Liners P9</t>
  </si>
  <si>
    <t>Exochorda x macrantha Lotus Moon™ Pearlbush Liners P9</t>
  </si>
  <si>
    <t>Exochorda 'Magical Springtime'® Liners P9</t>
  </si>
  <si>
    <t>Erica darl. 'Darley Dale' Liners P9</t>
  </si>
  <si>
    <t>Erica darl. 'Kramer's Rote' Liners P9</t>
  </si>
  <si>
    <t>Erica darl. 'White Perfection' Liners P9</t>
  </si>
  <si>
    <t>Echinacea p. 'Double-Decker' Liners P12</t>
  </si>
  <si>
    <t>Echinacea p. 'Rubinstern' Liners P12</t>
  </si>
  <si>
    <t>Наличие производителя</t>
  </si>
  <si>
    <t>Orange Sunrise</t>
  </si>
  <si>
    <t>Camellia japonica</t>
  </si>
  <si>
    <t>Камелия японская</t>
  </si>
  <si>
    <t>Bonomiana</t>
  </si>
  <si>
    <t>Brushfields Yellow</t>
  </si>
  <si>
    <t>Dr King</t>
  </si>
  <si>
    <t>Lady Campbell</t>
  </si>
  <si>
    <t>Nobilissima</t>
  </si>
  <si>
    <t>Principessa Baciocchi</t>
  </si>
  <si>
    <t>Triumphans</t>
  </si>
  <si>
    <t>Spring Festival</t>
  </si>
  <si>
    <t>Heptacodium miconioides</t>
  </si>
  <si>
    <t>Гептакодиум микониевидный</t>
  </si>
  <si>
    <t>Early Sensation</t>
  </si>
  <si>
    <t>Kerria japonica</t>
  </si>
  <si>
    <t>Керрия японская</t>
  </si>
  <si>
    <t>Golden Guinea</t>
  </si>
  <si>
    <t>Vitis/Parthenocissus quinquefolia</t>
  </si>
  <si>
    <t>Виноград девичий</t>
  </si>
  <si>
    <t>engelmannii</t>
  </si>
  <si>
    <t>Vitis/Parthenocissus tricuspidata</t>
  </si>
  <si>
    <t>Виноград триостренный</t>
  </si>
  <si>
    <t>Veitchii</t>
  </si>
  <si>
    <t>Bonfire</t>
  </si>
  <si>
    <t>Debutante</t>
  </si>
  <si>
    <t>Little Heath</t>
  </si>
  <si>
    <t>Prelude</t>
  </si>
  <si>
    <t>Sarabande</t>
  </si>
  <si>
    <t>Melanostachys</t>
  </si>
  <si>
    <t>Salix purpurea</t>
  </si>
  <si>
    <t>Ива пурпурная</t>
  </si>
  <si>
    <t>Island</t>
  </si>
  <si>
    <t>Tor</t>
  </si>
  <si>
    <t>Spiraea decumbens</t>
  </si>
  <si>
    <t>Спирея стелющаяся</t>
  </si>
  <si>
    <t>Spiraea densiflora</t>
  </si>
  <si>
    <t>Спирея густоцветковая</t>
  </si>
  <si>
    <t>Albiflora</t>
  </si>
  <si>
    <t>June Bride</t>
  </si>
  <si>
    <t>Ogon</t>
  </si>
  <si>
    <t>Andenken an Ludwig Spaeth</t>
  </si>
  <si>
    <t>California Rose</t>
  </si>
  <si>
    <t>Katherine Havemeyer</t>
  </si>
  <si>
    <t>Ulmus minor</t>
  </si>
  <si>
    <t>Вяз малый</t>
  </si>
  <si>
    <t>Jacqueline Hillier</t>
  </si>
  <si>
    <t>Rhododendron japonica</t>
  </si>
  <si>
    <t>Азалия/Рододендрон японская</t>
  </si>
  <si>
    <t>Geisha Rosa</t>
  </si>
  <si>
    <t>Anouk</t>
  </si>
  <si>
    <t>Arabesk</t>
  </si>
  <si>
    <t>Rhododendron AJ</t>
  </si>
  <si>
    <t>Азалия/Рододендрон AJ</t>
  </si>
  <si>
    <t>Elsie Lee</t>
  </si>
  <si>
    <t>Geisha Red</t>
  </si>
  <si>
    <t>Kermesina</t>
  </si>
  <si>
    <t xml:space="preserve">Rhododendron </t>
  </si>
  <si>
    <t>AJ Moederkensdag</t>
  </si>
  <si>
    <t>Silvester</t>
  </si>
  <si>
    <t>AJ Vuyks Rosyred</t>
  </si>
  <si>
    <t>Vuyks Scarlet</t>
  </si>
  <si>
    <t>Rhododendron hybrida</t>
  </si>
  <si>
    <t>Азалия/Рододендрон гибридный</t>
  </si>
  <si>
    <t>Castlewellan</t>
  </si>
  <si>
    <t>Gold Rider</t>
  </si>
  <si>
    <t>Dr Szymanowski</t>
  </si>
  <si>
    <t>Brown Turkey</t>
  </si>
  <si>
    <t>Himalaya</t>
  </si>
  <si>
    <t>Bluegold</t>
  </si>
  <si>
    <t>Hannahs Choice</t>
  </si>
  <si>
    <t>Brunnera macrophylla</t>
  </si>
  <si>
    <t>Бруннера крупнолистная</t>
  </si>
  <si>
    <t>Silver Spear</t>
  </si>
  <si>
    <t xml:space="preserve">Hosta </t>
  </si>
  <si>
    <t>Big Daddy</t>
  </si>
  <si>
    <t>Frances Williams</t>
  </si>
  <si>
    <t>Great Expectations</t>
  </si>
  <si>
    <t>June</t>
  </si>
  <si>
    <t>Patriot</t>
  </si>
  <si>
    <t>Sum and Substance</t>
  </si>
  <si>
    <t>Undulata Mediovariegata</t>
  </si>
  <si>
    <t>Herbstzauber</t>
  </si>
  <si>
    <t>Berberis thunb. 'Orange Sunrise®' Liners P9</t>
  </si>
  <si>
    <t>Berberis thunb. 'Red DJ' Liners P9</t>
  </si>
  <si>
    <t>Camellia j. 'Bonomiana' Liners P9</t>
  </si>
  <si>
    <t>Camellia j. 'Brushfield's Yellow' Liners P9</t>
  </si>
  <si>
    <t>Camellia j. 'Dr. King' Liners P9</t>
  </si>
  <si>
    <t>Camellia j. 'Lady Campbell' Liners P9</t>
  </si>
  <si>
    <t>Camellia j. 'Nobilissima' Liners P9</t>
  </si>
  <si>
    <t>Camellia j. 'Principessa Baciocchi' Liners P9</t>
  </si>
  <si>
    <t>Camellia j. 'Triumphans' Liners P9</t>
  </si>
  <si>
    <t>Camellia 'Spring Festival' Liners P9</t>
  </si>
  <si>
    <t>Heptacodium miconioides Liners P9</t>
  </si>
  <si>
    <t>Hydrangea pan. 'Bobo'® Liners P9</t>
  </si>
  <si>
    <t>Hydrangea pan. 'Early Sensation'('Bulk'pbr) Liners P9</t>
  </si>
  <si>
    <t>Hydrangea pan. 'Hercules'® Liners P12</t>
  </si>
  <si>
    <t>Hydrangea pan. 'Pinky Winky'® Liners P9</t>
  </si>
  <si>
    <t>Hydrangea querc. 'Amethyst' Liners P12</t>
  </si>
  <si>
    <t>Kerria japonica 'Golden Guinea' Liners P9</t>
  </si>
  <si>
    <t>Nandina domestica Flirt 'Murasaki’PBR  Liners P12</t>
  </si>
  <si>
    <t>Parthenocissus quinq.engelmannii Liners P9</t>
  </si>
  <si>
    <t>Pieris japonica 'Bonfire' Liners P9</t>
  </si>
  <si>
    <t>Pieris jap. 'Debutante' Liners P9</t>
  </si>
  <si>
    <t>Pieris jap. 'Little Heath' Liners P9</t>
  </si>
  <si>
    <t>Pieris jap. 'Prelude' Liners P9</t>
  </si>
  <si>
    <t>Pieris jap. 'Sarabande' Liners P9</t>
  </si>
  <si>
    <t>Pieris jap. 'Variegata' Liners P9</t>
  </si>
  <si>
    <t>Salix gracilistyla 'Melanostachys' Liners P12</t>
  </si>
  <si>
    <t>Salix purpurea 'Nana' Liners P12</t>
  </si>
  <si>
    <t>Salix purpurea 'Nana' Liners P9</t>
  </si>
  <si>
    <t>Spiraea betulifolia 'Island' Liners P9</t>
  </si>
  <si>
    <t>Spiraea betulifolia 'Tor' Liners P9</t>
  </si>
  <si>
    <t>Spiraea decumbens Liners P9</t>
  </si>
  <si>
    <t>Spiraea densiflora Liners P9</t>
  </si>
  <si>
    <t>Spiraea japonica 'Albiflora' Liners P9</t>
  </si>
  <si>
    <t>Spiraea nipp. 'June Bride' Liners P9</t>
  </si>
  <si>
    <t>Spiraea thunb. 'Ogon' Liners P9</t>
  </si>
  <si>
    <t>Spiraea vanhouttei Liners P9</t>
  </si>
  <si>
    <t>Syringa v. 'And. an Ludwig Späth' Liners P9</t>
  </si>
  <si>
    <t>Syringa v. 'California Rose' Liners P9</t>
  </si>
  <si>
    <t>Syringa v. 'Katherine Havemeyer' Liners P9</t>
  </si>
  <si>
    <t>Ulmus minor 'Jacqueline Hillier' Liners P9</t>
  </si>
  <si>
    <t>Rhododendron (AJ) Geisha Rosa Liners P9</t>
  </si>
  <si>
    <t>Rhododendron (AJ) 'Anouk' Liners P9</t>
  </si>
  <si>
    <t>Rhododendron (AJ) 'Arabesk' Liners P9</t>
  </si>
  <si>
    <t>Rhododendron (AJ) 'Elsie Lee' Liners P9</t>
  </si>
  <si>
    <t>Rhododendron (AJ) 'Geisha Red' Liners P9</t>
  </si>
  <si>
    <t>Rhododendron (AJ) 'Kermesina' Liners P9</t>
  </si>
  <si>
    <t>Rhododendron (AJ) 'Moederkensdag' Liners P9</t>
  </si>
  <si>
    <t>Rhododendron (AJ) 'Silvester' Liners P9</t>
  </si>
  <si>
    <t>Rhododendron (AJ) 'Vuyk's Rosyred' Liners P9</t>
  </si>
  <si>
    <t>Rhododendron (AJ) 'Vuyk's Scarlet' Liners P9</t>
  </si>
  <si>
    <t>Rhododendron (F) 'Brilliant' Liners P9</t>
  </si>
  <si>
    <t>Rhododendron 'Nova Zembla'      red Saleable P13</t>
  </si>
  <si>
    <t>Rhododendron 'Roseum Elegans' Saleable P13</t>
  </si>
  <si>
    <t>Cupressocyparis leylandii Liners P9</t>
  </si>
  <si>
    <t>Cupressocyparis l. 'Castlewellan' Liners P9</t>
  </si>
  <si>
    <t>Cupressocyparis l. 'Gold Rider' Liners P9</t>
  </si>
  <si>
    <t>Thuja pl. 'Atrovirens' Liners P9</t>
  </si>
  <si>
    <t>Actinidia kol. 'Dr Szymanowski' Liners P9</t>
  </si>
  <si>
    <t>Ficus car. 'Brown Turkey' Liners P9</t>
  </si>
  <si>
    <t>Rubus frut. 'Himalaya' Liners P9</t>
  </si>
  <si>
    <t>Vaccinium cor. 'Bluegold' Liners P9</t>
  </si>
  <si>
    <t>Vaccinium cor. 'Hannah's Choice' Liners P9</t>
  </si>
  <si>
    <t>Brunnera macr. ´Silver Spear´ Liners P9</t>
  </si>
  <si>
    <t>Hosta 'Big Daddy' Liners P9</t>
  </si>
  <si>
    <t>Hosta 'Frances Williams' Liners P9</t>
  </si>
  <si>
    <t>Hosta 'Great Expectations' Liners P9</t>
  </si>
  <si>
    <t>Hosta 'June' Liners P9</t>
  </si>
  <si>
    <t>Hosta 'Patriot' Liners P9</t>
  </si>
  <si>
    <t>Hosta 'Sum and Substance' Liners P9</t>
  </si>
  <si>
    <t>Hosta 'Undulata Mediovariegata' Liners P9</t>
  </si>
  <si>
    <t>Pennisetum al. 'Herbstzauber' Liners P9</t>
  </si>
  <si>
    <t>87-07-7255</t>
  </si>
  <si>
    <t>87-07-1366</t>
  </si>
  <si>
    <t>87-07-9950</t>
  </si>
  <si>
    <t>87-07-9951</t>
  </si>
  <si>
    <t>87-07-7833</t>
  </si>
  <si>
    <t>87-07-9953</t>
  </si>
  <si>
    <t>87-07-9954</t>
  </si>
  <si>
    <t>87-07-9955</t>
  </si>
  <si>
    <t>87-07-9366</t>
  </si>
  <si>
    <t>87-07-10460</t>
  </si>
  <si>
    <t>87-07-1933</t>
  </si>
  <si>
    <t>87-07-2130</t>
  </si>
  <si>
    <t>87-07-2158</t>
  </si>
  <si>
    <t>87-07-9414</t>
  </si>
  <si>
    <t>87-07-2217</t>
  </si>
  <si>
    <t>87-07-10750</t>
  </si>
  <si>
    <t>87-07-7359</t>
  </si>
  <si>
    <t>87-07-10571</t>
  </si>
  <si>
    <t>87-07-0588</t>
  </si>
  <si>
    <t>87-07-0782</t>
  </si>
  <si>
    <t>87-07-9239</t>
  </si>
  <si>
    <t>87-07-2958</t>
  </si>
  <si>
    <t>87-07-2960</t>
  </si>
  <si>
    <t>87-07-9240</t>
  </si>
  <si>
    <t>87-07-9242</t>
  </si>
  <si>
    <t>87-07-2961</t>
  </si>
  <si>
    <t>87-07-7853</t>
  </si>
  <si>
    <t>87-07-7419</t>
  </si>
  <si>
    <t>87-07-3584</t>
  </si>
  <si>
    <t>87-07-3603</t>
  </si>
  <si>
    <t>87-07-3609</t>
  </si>
  <si>
    <t>87-07-3618</t>
  </si>
  <si>
    <t>87-07-3662</t>
  </si>
  <si>
    <t>87-07-3621</t>
  </si>
  <si>
    <t>87-07-3781</t>
  </si>
  <si>
    <t>87-07-9819</t>
  </si>
  <si>
    <t>87-07-3791</t>
  </si>
  <si>
    <t>87-07-10149</t>
  </si>
  <si>
    <t>87-07-3833</t>
  </si>
  <si>
    <t>87-07-3839</t>
  </si>
  <si>
    <t>87-07-9726</t>
  </si>
  <si>
    <t>87-07-3325</t>
  </si>
  <si>
    <t>87-07-3249</t>
  </si>
  <si>
    <t>87-07-3251</t>
  </si>
  <si>
    <t>87-07-7869</t>
  </si>
  <si>
    <t>87-07-9837</t>
  </si>
  <si>
    <t>87-07-3354</t>
  </si>
  <si>
    <t>87-07-3390</t>
  </si>
  <si>
    <t>87-07-6892</t>
  </si>
  <si>
    <t>87-07-3446</t>
  </si>
  <si>
    <t>87-07-9678</t>
  </si>
  <si>
    <t>87-07-6907</t>
  </si>
  <si>
    <t>87-07-7168</t>
  </si>
  <si>
    <t>87-07-10963</t>
  </si>
  <si>
    <t>87-07-1701</t>
  </si>
  <si>
    <t>87-07-1699</t>
  </si>
  <si>
    <t>87-07-1706</t>
  </si>
  <si>
    <t>87-07-3684</t>
  </si>
  <si>
    <t>87-07-10323</t>
  </si>
  <si>
    <t>87-07-9716</t>
  </si>
  <si>
    <t>87-07-3505</t>
  </si>
  <si>
    <t>87-07-3989</t>
  </si>
  <si>
    <t>87-07-4014</t>
  </si>
  <si>
    <t>87-07-8031</t>
  </si>
  <si>
    <t>87-07-7808</t>
  </si>
  <si>
    <t>87-07-7809</t>
  </si>
  <si>
    <t>87-07-9796</t>
  </si>
  <si>
    <t>87-07-9798</t>
  </si>
  <si>
    <t>87-07-0580</t>
  </si>
  <si>
    <t>87-07-0581</t>
  </si>
  <si>
    <t>87-07-0582</t>
  </si>
  <si>
    <t>87-07-8071</t>
  </si>
  <si>
    <t>87-07-8094</t>
  </si>
  <si>
    <t>Buddleja dav. Butterfly Candy®Little Pink' Liners P12</t>
  </si>
  <si>
    <t>Butterfly Candy®Little Pink</t>
  </si>
  <si>
    <t>87-07-8095</t>
  </si>
  <si>
    <t>Camellia j. 'Tricolor' Liners P9</t>
  </si>
  <si>
    <t>87-07-8096</t>
  </si>
  <si>
    <t>Corylus a. 'Rode Zellernoot' Liners P14</t>
  </si>
  <si>
    <t>Rode Zellernoot</t>
  </si>
  <si>
    <t>87-07-8097</t>
  </si>
  <si>
    <t>Eucalyptus gunnii Azura('Cagire'PBR) Saleable C2</t>
  </si>
  <si>
    <t>Eucalyptus gunni</t>
  </si>
  <si>
    <t>Эвкалипт Гунни</t>
  </si>
  <si>
    <t>Azura</t>
  </si>
  <si>
    <t>87-07-8098</t>
  </si>
  <si>
    <t>Forsythia intermedia Liners P9</t>
  </si>
  <si>
    <t>87-07-7309</t>
  </si>
  <si>
    <t>Hydrangea anomala petiolaris Liners P9</t>
  </si>
  <si>
    <t>Hydrangea petiolaris anomala</t>
  </si>
  <si>
    <t>Гортензия черешковая</t>
  </si>
  <si>
    <t>87-07-8099</t>
  </si>
  <si>
    <t>Pieris jap. 'Cupido' Liners P9</t>
  </si>
  <si>
    <t>Cupido</t>
  </si>
  <si>
    <t>87-07-3171</t>
  </si>
  <si>
    <t>Potentilla f. 'Red Ace' Liners P9</t>
  </si>
  <si>
    <t>Red Ace</t>
  </si>
  <si>
    <t>87-07-3544</t>
  </si>
  <si>
    <t>Sarcococca confusa Liners P9</t>
  </si>
  <si>
    <t>Sarcococca confusa</t>
  </si>
  <si>
    <t>Саркококка спутанная</t>
  </si>
  <si>
    <t>87-07-4070</t>
  </si>
  <si>
    <t>Vinca minor 'Atropurpurea' Liners P9</t>
  </si>
  <si>
    <t>87-07-8100</t>
  </si>
  <si>
    <t>Rhododendron (AJ) 'Excelsior' Liners P9</t>
  </si>
  <si>
    <t>Excelsior</t>
  </si>
  <si>
    <t>87-07-8101</t>
  </si>
  <si>
    <t>Rhododendron (AJ) 'Geisha Lila' Liners P9</t>
  </si>
  <si>
    <t>Geisha Lila</t>
  </si>
  <si>
    <t>87-07-8102</t>
  </si>
  <si>
    <t>Rhododendron (AJ) 'Purpertraum' Liners P9</t>
  </si>
  <si>
    <t>Purpertraum</t>
  </si>
  <si>
    <t>87-07-2364</t>
  </si>
  <si>
    <t>Juniperus comm. 'Hibernica' Liners P9</t>
  </si>
  <si>
    <t>Hibernica</t>
  </si>
  <si>
    <t>87-07-2367</t>
  </si>
  <si>
    <t>Juniperus comm. 'Repanda' Liners P9</t>
  </si>
  <si>
    <t>Repanda</t>
  </si>
  <si>
    <t>87-07-2427</t>
  </si>
  <si>
    <t>Juniperus pf. 'Mint Julep' Liners P9</t>
  </si>
  <si>
    <t>Mint Julep</t>
  </si>
  <si>
    <t>87-07-2462</t>
  </si>
  <si>
    <t>Juniperus squamata 'Holger' Liners P9</t>
  </si>
  <si>
    <t>Holger</t>
  </si>
  <si>
    <t>87-07-0800</t>
  </si>
  <si>
    <t>Juniperus squamata 'Hunnetorp' Liners P9</t>
  </si>
  <si>
    <t>Hunnetorp</t>
  </si>
  <si>
    <t>87-07-2480</t>
  </si>
  <si>
    <t>Juniperus virg. 'Grey Owl' Liners P9</t>
  </si>
  <si>
    <t>Juniperus virginiana</t>
  </si>
  <si>
    <t>Можжевельник виргинский</t>
  </si>
  <si>
    <t>Grey Owl</t>
  </si>
  <si>
    <t>87-07-2710</t>
  </si>
  <si>
    <t>Microbiota decussata Liners P9</t>
  </si>
  <si>
    <t>Microbiota decussata</t>
  </si>
  <si>
    <t>Микробиота перекрестнопарная</t>
  </si>
  <si>
    <t>87-07-3669</t>
  </si>
  <si>
    <t>Thuja occ. 'Brabant' Liners P9</t>
  </si>
  <si>
    <t>Brabant</t>
  </si>
  <si>
    <t>87-07-3670</t>
  </si>
  <si>
    <t>Thuja occ. 'Danica' Liners P9</t>
  </si>
  <si>
    <t>87-07-3677</t>
  </si>
  <si>
    <t>Thuja occ. 'Holmstrup' Liners P9</t>
  </si>
  <si>
    <t>87-07-0975</t>
  </si>
  <si>
    <t>Thuja occ. 'Pyramidalis Compacta' Liners P9</t>
  </si>
  <si>
    <t>Pyramidalis Compacta</t>
  </si>
  <si>
    <t>87-07-1056</t>
  </si>
  <si>
    <t>Rubus frut. 'Triple Crown' Liners P9</t>
  </si>
  <si>
    <t>87-07-8103</t>
  </si>
  <si>
    <t>Carex morrowii 'Aureovariegata' Liners P9</t>
  </si>
  <si>
    <t>Aureovariegata</t>
  </si>
  <si>
    <t>87-07-8104</t>
  </si>
  <si>
    <t>Heuchera 'Bloody Dinosaur' Liners P9</t>
  </si>
  <si>
    <t>Bloody Dinosaur</t>
  </si>
  <si>
    <t>87-07-8105</t>
  </si>
  <si>
    <t>Heuchera 'Copper Dinosaur' Liners P9</t>
  </si>
  <si>
    <t>Copper Dinosaur</t>
  </si>
  <si>
    <t>87-07-8106</t>
  </si>
  <si>
    <t>Hosta montana 'Aureomarginata' Liners P9</t>
  </si>
  <si>
    <t>Aureomarginata</t>
  </si>
  <si>
    <t>87-07-8107</t>
  </si>
  <si>
    <t>Hosta 'Blue Cadet' Liners P9</t>
  </si>
  <si>
    <t>Blue Cadet</t>
  </si>
  <si>
    <t>87-07-8108</t>
  </si>
  <si>
    <t>Hosta 'Blue Mouse Ears' Liners P9</t>
  </si>
  <si>
    <t>Blue Mouse Ears</t>
  </si>
  <si>
    <t>87-07-8109</t>
  </si>
  <si>
    <t>Hosta 'Buckshaw Blue' Liners P9</t>
  </si>
  <si>
    <t>Buckshaw Blue</t>
  </si>
  <si>
    <t>87-07-8110</t>
  </si>
  <si>
    <t>Hosta 'Elisabeth' Liners P9</t>
  </si>
  <si>
    <t>Elisabeth</t>
  </si>
  <si>
    <t>87-07-8111</t>
  </si>
  <si>
    <t>Hosta 'Frances Williams' Saleable C2</t>
  </si>
  <si>
    <t>87-07-8113</t>
  </si>
  <si>
    <t>Hosta 'Gold Standard' Liners P9</t>
  </si>
  <si>
    <t>Gold Standard</t>
  </si>
  <si>
    <t>87-07-8114</t>
  </si>
  <si>
    <t>Hosta 'Golden Tiara' Liners P9</t>
  </si>
  <si>
    <t>Golden Tiara</t>
  </si>
  <si>
    <t>87-07-8115</t>
  </si>
  <si>
    <t>Hosta 'Halcyon' Liners P9</t>
  </si>
  <si>
    <t>Halcyon</t>
  </si>
  <si>
    <t>87-07-8116</t>
  </si>
  <si>
    <t>Hosta 'Hyacinthina' Liners P9</t>
  </si>
  <si>
    <t>Hyacinthina</t>
  </si>
  <si>
    <t>87-07-8117</t>
  </si>
  <si>
    <t>Hosta 'Marmelade on Toast' Liners P9</t>
  </si>
  <si>
    <t>Marmelade on Toast</t>
  </si>
  <si>
    <t>87-07-8118</t>
  </si>
  <si>
    <t>Hosta 'Undulata Albomarginata' Liners P9</t>
  </si>
  <si>
    <t>Undulata Albomarginata</t>
  </si>
  <si>
    <t>87-07-8119</t>
  </si>
  <si>
    <t>Hosta 'Wide Brim' Liners P9</t>
  </si>
  <si>
    <t>Wide Brim</t>
  </si>
  <si>
    <t>87-07-8120</t>
  </si>
  <si>
    <t>Liriope muscari 'Big Blue' Liners P9</t>
  </si>
  <si>
    <t>Big Blue</t>
  </si>
  <si>
    <t>87-07-8121</t>
  </si>
  <si>
    <t>Black Arrow</t>
  </si>
  <si>
    <t>87-07-8122</t>
  </si>
  <si>
    <t>Pennisetum al. 'Foxtrot' Liners P9</t>
  </si>
  <si>
    <t>Foxtrot</t>
  </si>
  <si>
    <t>87-07-8123</t>
  </si>
  <si>
    <t>Veronica spic. 'Ulster Blue Dwarf' Liners P12</t>
  </si>
  <si>
    <t>Veronica spicata</t>
  </si>
  <si>
    <t>Вероника колосковая</t>
  </si>
  <si>
    <t>Ulster Blue Dwarf</t>
  </si>
  <si>
    <t>87-07-8124</t>
  </si>
  <si>
    <t>Veronica spicata 'Nana Blauteppich' Liners P9</t>
  </si>
  <si>
    <t>Nana Blauteppich</t>
  </si>
  <si>
    <t>87-07-8125</t>
  </si>
  <si>
    <t>Veronica spicata 'Rosa Zwerg' Liners P9</t>
  </si>
  <si>
    <t>Rosa Zwerg</t>
  </si>
  <si>
    <t>87-07-8126</t>
  </si>
  <si>
    <t>Veronica spicata 'Rotfuchs' Liners P12</t>
  </si>
  <si>
    <t>Rotfuchs</t>
  </si>
  <si>
    <t>87-07-8127</t>
  </si>
  <si>
    <t>Waldsteinia ternata Liners P12</t>
  </si>
  <si>
    <t>Waldsteinia Ternata</t>
  </si>
  <si>
    <t>Вальдштейния Тройчатая</t>
  </si>
  <si>
    <t>87-07-8128</t>
  </si>
  <si>
    <t>Yucca filamentosa Saleable C2</t>
  </si>
  <si>
    <t>Yucca filamentosa</t>
  </si>
  <si>
    <t>Юкка нитчатая</t>
  </si>
  <si>
    <t>87-07-4188</t>
  </si>
  <si>
    <t>Yucca filamentosa 'Color Guard' Liners P9</t>
  </si>
  <si>
    <t>Color Guard</t>
  </si>
  <si>
    <t>87-07-4190</t>
  </si>
  <si>
    <t>Yucca filamentosa 'Gold Heart' Liners P9</t>
  </si>
  <si>
    <t>Gold Heart</t>
  </si>
  <si>
    <t>87-07-10405</t>
  </si>
  <si>
    <t>Yucca flaccida 'Ivory Tower' Liners P9</t>
  </si>
  <si>
    <t>Yucca flaccida</t>
  </si>
  <si>
    <t>Юкка повислая</t>
  </si>
  <si>
    <t>Ivory Tower</t>
  </si>
  <si>
    <t>Quantity</t>
  </si>
  <si>
    <t>Plant name</t>
  </si>
  <si>
    <t>Size</t>
  </si>
  <si>
    <t>Price €</t>
  </si>
  <si>
    <t>Order</t>
  </si>
  <si>
    <t>Value €</t>
  </si>
  <si>
    <t>Hydrangea querc. 'Black Porch' Liners P12</t>
  </si>
  <si>
    <t>87-07-7335</t>
  </si>
  <si>
    <t>Philadelphus 'Silberregen' Liners P9</t>
  </si>
  <si>
    <t>87-07-2857</t>
  </si>
  <si>
    <t>Philadelphus 'Snowbelle' Liners P9</t>
  </si>
  <si>
    <t>87-07-2910</t>
  </si>
  <si>
    <t>Thuja occ. 'Globosa' Liners P9</t>
  </si>
  <si>
    <t>87-07-10301</t>
  </si>
  <si>
    <t>Thuja occ. 'Little Giant' Liners P9</t>
  </si>
  <si>
    <t>87-07-0973</t>
  </si>
  <si>
    <t>Thuja occ. 'Rheingold' Liners P9</t>
  </si>
  <si>
    <t>87-07-3678</t>
  </si>
  <si>
    <t>Rubus idaeus BonBonBerry® 'Yummy'PBR Liners P9</t>
  </si>
  <si>
    <t>87-07-9601</t>
  </si>
  <si>
    <t>Agastache 'Blue Fortune' Liners P9</t>
  </si>
  <si>
    <t>87-07-7630</t>
  </si>
  <si>
    <t>Alchemilla mollis Liners P9</t>
  </si>
  <si>
    <t>87-07-10378</t>
  </si>
  <si>
    <t>Brunnera macr. 'Jack Frost' Liners P9</t>
  </si>
  <si>
    <t>87-07-7631</t>
  </si>
  <si>
    <t>Geranium cantabrigiense 'Cambridge' Liners P9</t>
  </si>
  <si>
    <t>87-07-1898</t>
  </si>
  <si>
    <t>Geranium macrorrhizum Liners P9</t>
  </si>
  <si>
    <t>87-07-1902</t>
  </si>
  <si>
    <t>Paeonia (LD) 'Buckeye Belle' Saleable C2</t>
  </si>
  <si>
    <t>87-07-11140</t>
  </si>
  <si>
    <t>Salvia nemorosa 'Blaukönigin' Liners P12</t>
  </si>
  <si>
    <t>87-07-11173</t>
  </si>
  <si>
    <t>Salvia nemorosa 'Ostfriesland' Liners P9</t>
  </si>
  <si>
    <t>87-07-10781</t>
  </si>
  <si>
    <t>Salvia nemerosa 'Rosakoningin' Liners P12</t>
  </si>
  <si>
    <t>87-07-11174</t>
  </si>
  <si>
    <t>Salvia n. Sensation® Compact Bright Rose Liners P9</t>
  </si>
  <si>
    <t>87-07-11175</t>
  </si>
  <si>
    <t>Salvia n. Sensation® Compact Deep Blue Liners P12</t>
  </si>
  <si>
    <t>87-07-11176</t>
  </si>
  <si>
    <t>Salvia n. Sensation® Compact Violet Liners P12</t>
  </si>
  <si>
    <t>87-07-11177</t>
  </si>
  <si>
    <t>Salvia n. Sensation® Compact White Liners P9</t>
  </si>
  <si>
    <t>87-07-11178</t>
  </si>
  <si>
    <t>Salvia n. Sensation® Medium Pink Liners P12</t>
  </si>
  <si>
    <t>87-07-11181</t>
  </si>
  <si>
    <t>Salvia n. Sensation® Medium Violet Liners P12</t>
  </si>
  <si>
    <t>87-07-11182</t>
  </si>
  <si>
    <t>Salvia n. Sensation® Medium White Liners P12</t>
  </si>
  <si>
    <t>87-07-11183</t>
  </si>
  <si>
    <t>Salvia nemorosa 'Violetkonigin' Liners P12</t>
  </si>
  <si>
    <t>87-07-11184</t>
  </si>
  <si>
    <t>Black Porch</t>
  </si>
  <si>
    <t>Silberregen</t>
  </si>
  <si>
    <t>Snowbelle</t>
  </si>
  <si>
    <t>Agastache</t>
  </si>
  <si>
    <t>Агастахе</t>
  </si>
  <si>
    <t>Blue Fortune</t>
  </si>
  <si>
    <t>Alchemilla mollis</t>
  </si>
  <si>
    <t>Манжетка мягкая</t>
  </si>
  <si>
    <t>Jack Frost</t>
  </si>
  <si>
    <t>Geranium cantabrigiense</t>
  </si>
  <si>
    <t>Герань кентабриджийская</t>
  </si>
  <si>
    <t>Cambridge</t>
  </si>
  <si>
    <t>Geranium macrorrhizum</t>
  </si>
  <si>
    <t>Герань крупнокорневищная</t>
  </si>
  <si>
    <t>Buckeye Belle</t>
  </si>
  <si>
    <t>Salvia nemorosa</t>
  </si>
  <si>
    <t>Шалфей дубравный</t>
  </si>
  <si>
    <t>Blaukonigin</t>
  </si>
  <si>
    <t>Ostfriesland</t>
  </si>
  <si>
    <t>Rosakoningin</t>
  </si>
  <si>
    <t>Sensation Compact Bright Rose</t>
  </si>
  <si>
    <t>Sensation Compact Deep Blue</t>
  </si>
  <si>
    <t>Sensation Compact Violet</t>
  </si>
  <si>
    <t>Sensation Compact White</t>
  </si>
  <si>
    <t>Sensation Medium Pink</t>
  </si>
  <si>
    <t>Sensation Medium Violet</t>
  </si>
  <si>
    <t>Sensation Medium White</t>
  </si>
  <si>
    <t>Violetkonigin</t>
  </si>
  <si>
    <t>Agastache 'Blue Fortune'</t>
  </si>
  <si>
    <t>Liners P9</t>
  </si>
  <si>
    <t>Rhododendron (AJ) 'Moederkensdag'</t>
  </si>
  <si>
    <t>Rhododendron (AJ) 'Vuyk's Rosyred'</t>
  </si>
  <si>
    <t>Rhododendron (F) 'Brilliant'</t>
  </si>
  <si>
    <t>Rhododendron 'Cunningham's White'</t>
  </si>
  <si>
    <t>Saleable P13</t>
  </si>
  <si>
    <t>Salealble C5</t>
  </si>
  <si>
    <t>Rhododendron 'Germania'</t>
  </si>
  <si>
    <t>Rhododendron 'Marcel Menard'</t>
  </si>
  <si>
    <t>Rhododendron 'Nova Zembla'      red</t>
  </si>
  <si>
    <t>Rhododendron 'Roseum Elegans'</t>
  </si>
  <si>
    <t>Rhododendron (AJ) 'Elsie Lee'</t>
  </si>
  <si>
    <t>Rhododendron (AJ) 'Excelsior'</t>
  </si>
  <si>
    <t>Rhododendron (AJ) 'Geisha Lila'</t>
  </si>
  <si>
    <t>Rhododendron (AJ) 'Purpertraum'</t>
  </si>
  <si>
    <t>Rhododendron (AJ) 'Silvester'</t>
  </si>
  <si>
    <t>Rhododendron (AJ) 'Vuyk's Scarlet'</t>
  </si>
  <si>
    <t>Rhododendron (Y) 'Sneezy'</t>
  </si>
  <si>
    <t>Rhododendron 'Catawb. Grandiflorum'</t>
  </si>
  <si>
    <t>Rhododendron 'Percy Wiseman'</t>
  </si>
  <si>
    <t>Rhododendron (AJ) 'Anouk'</t>
  </si>
  <si>
    <t>Rhododendron (AJ) 'Arabesk'</t>
  </si>
  <si>
    <t>Rhododendron (AJ) 'Geisha Red'</t>
  </si>
  <si>
    <t>Rhododendron (AJ) Geisha Rosa</t>
  </si>
  <si>
    <t>Rhododendron (AJ) 'Kermesina'</t>
  </si>
  <si>
    <t>Actinidia deliciosa 'Atlas'</t>
  </si>
  <si>
    <t>Actinidia deliciosa 'Hayward'</t>
  </si>
  <si>
    <t>Actinidia deliciosa 'Jenny'</t>
  </si>
  <si>
    <t>Actinidia kol. 'Dr Szymanowski'</t>
  </si>
  <si>
    <t>Actinidia arguta 'Ananasnaya'</t>
  </si>
  <si>
    <t>Actinidia arguta 'Dumbarton Oaks'</t>
  </si>
  <si>
    <t>Actinidia arguta 'Geneva'</t>
  </si>
  <si>
    <t>Actinidia arguta 'Ken's Red'</t>
  </si>
  <si>
    <t>Actinidia arguta 'Weiki'</t>
  </si>
  <si>
    <t>Actinidia kol. 'Sentyabraskaya'</t>
  </si>
  <si>
    <t>Anemone hyb. 'Hadspen Abundance'</t>
  </si>
  <si>
    <t>Liners P12</t>
  </si>
  <si>
    <t>Anemone hyb. 'Rosenschale'</t>
  </si>
  <si>
    <t>Aronia arbutifolia 'Brilliant'</t>
  </si>
  <si>
    <t>Aronia mitschurini 'Amit'</t>
  </si>
  <si>
    <t>Aronia prunifolia 'Viking'</t>
  </si>
  <si>
    <t>Astilbe (A) 'Granat'</t>
  </si>
  <si>
    <t>Saleable C2</t>
  </si>
  <si>
    <t>Aster (D) 'Jenny'</t>
  </si>
  <si>
    <t>Cercis canadensis 'Forest Pansy'</t>
  </si>
  <si>
    <t>Saleable C4</t>
  </si>
  <si>
    <t>Liners P14</t>
  </si>
  <si>
    <t>Berberis ott. 'Superba'</t>
  </si>
  <si>
    <t>Berberis thunb. 'Atropurpurea'</t>
  </si>
  <si>
    <t>Berberis thunb. Limoncello™ 'BailErin'</t>
  </si>
  <si>
    <t>Berberis thunb. 'Carmen'</t>
  </si>
  <si>
    <t>Berberis thunb. 'Chiquita'®</t>
  </si>
  <si>
    <t>Berberis thunb. 'Chocolate Summer'®</t>
  </si>
  <si>
    <t>Berberis thunb. 'Flamingo'®</t>
  </si>
  <si>
    <t>Berberis thunb. 'Florence'®</t>
  </si>
  <si>
    <t>Berberis thunb. 'Golden Ring'</t>
  </si>
  <si>
    <t>Berberis thunb. 'Green Ornament'</t>
  </si>
  <si>
    <t>Berberis thunb. Moscato™  'BailAnna'</t>
  </si>
  <si>
    <t>Berberis thunb. 'Orange Ice'®</t>
  </si>
  <si>
    <t>Berberis thunb. 'Orange Sunrise®'</t>
  </si>
  <si>
    <t>Berberis thunb. 'Red Compact'®</t>
  </si>
  <si>
    <t>Berberis thunb. 'Red DJ'</t>
  </si>
  <si>
    <t>Berberis thunb. 'Ruby Star'®</t>
  </si>
  <si>
    <t>Berberis thunb. 'Silver Pillar' PBR</t>
  </si>
  <si>
    <t>Vinca major 'Variegata'</t>
  </si>
  <si>
    <t>Vinca minor 'Argenteovariegata'</t>
  </si>
  <si>
    <t>Vinca minor 'Atropurpurea'</t>
  </si>
  <si>
    <t>Vinca minor 'Blue and Gold'</t>
  </si>
  <si>
    <t>Vinca minor 'Bowles Variety'</t>
  </si>
  <si>
    <t>Vinca minor 'Gertrude Jekyll'</t>
  </si>
  <si>
    <t>Vinca minor 'Illumination'</t>
  </si>
  <si>
    <t>Vinca minor 'Ralph Shugert'</t>
  </si>
  <si>
    <t>Vinca minor 'Seng'</t>
  </si>
  <si>
    <t>Euonymus fort. 'Emerald Gaiety'</t>
  </si>
  <si>
    <t>Euonymus fort. 'Emerald 'n' Gold'</t>
  </si>
  <si>
    <t>Euonymus jap. 'Albomarginatus'</t>
  </si>
  <si>
    <t>Euonymus jap. 'Green Spire'</t>
  </si>
  <si>
    <t>Euonymus jap. 'Jean Hugues'</t>
  </si>
  <si>
    <t>Euonymus jap. 'Microphyl. Aureovar'</t>
  </si>
  <si>
    <t>Ligustrum luc. 'Argenteum'</t>
  </si>
  <si>
    <t>Ligustrum ibota Musli®</t>
  </si>
  <si>
    <t>Ligustrum vulg. 'Atrovirens'</t>
  </si>
  <si>
    <t>Ligustrum vulg. 'Aureum'</t>
  </si>
  <si>
    <t>Ligustrum vulg. 'Lodense'</t>
  </si>
  <si>
    <t>Ligustrum vulg. Straight Talk™</t>
  </si>
  <si>
    <t xml:space="preserve">Ligustrum oval. 'Green Diamond'® </t>
  </si>
  <si>
    <t>Brunnera macr. 'Jack Frost'</t>
  </si>
  <si>
    <t>Brunnera macr. ´Silver Spear´</t>
  </si>
  <si>
    <t>Vaccinium vitis-id. 'Red Pearl'</t>
  </si>
  <si>
    <t>Buddleja 'Lochinch'</t>
  </si>
  <si>
    <t>Buddleja 'White Ball'</t>
  </si>
  <si>
    <t>Buddleja weyeriana 'Flower Power'®</t>
  </si>
  <si>
    <t>Buddleja dav. 'Adonis Blue'PBR</t>
  </si>
  <si>
    <t>Buddleja dav. 'Berries &amp; Cream'®</t>
  </si>
  <si>
    <t>Buddleja dav. 'Black Knight'</t>
  </si>
  <si>
    <t>Buddleja dav. 'Border Beauty'</t>
  </si>
  <si>
    <t>Buddleja dav. Butterfly Candy®Lila Sweetheart</t>
  </si>
  <si>
    <t>Buddleja dav. Butterfly Candy®Little Lila</t>
  </si>
  <si>
    <t>Buddleja dav. 'Butterfly Tower'®magenta</t>
  </si>
  <si>
    <t>Buddleja dav. 'Empire Blue'</t>
  </si>
  <si>
    <t>Buddleja dav. 'Gulliver'PBR</t>
  </si>
  <si>
    <t>Buddleja dav. 'Ile de France'</t>
  </si>
  <si>
    <t>Buddleja dav. 'Moonshine'PBR</t>
  </si>
  <si>
    <t>Buddleja dav. 'Nanho Blue'</t>
  </si>
  <si>
    <t>Buddleja dav. 'Nanho Purple'</t>
  </si>
  <si>
    <t>Buddleja dav. 'Pink Delight'</t>
  </si>
  <si>
    <t>Buddleja dav. 'Royal Red'</t>
  </si>
  <si>
    <t>Buddleja dav. 'Sophie'®</t>
  </si>
  <si>
    <t>Buddleja dav. 'Sugar Plum'PBR</t>
  </si>
  <si>
    <t>Buddleja davidii tricolor (white/purple/red)</t>
  </si>
  <si>
    <t>Buddleja dav. 'Tutti Fruitti'®</t>
  </si>
  <si>
    <t>Buddleja dav. 'White Profusion'</t>
  </si>
  <si>
    <t xml:space="preserve">Buddleja dav. 'Wisteria Lane'® </t>
  </si>
  <si>
    <t>Sambucus nigra 'Black Lace'PBR</t>
  </si>
  <si>
    <t>Sambucus nigra 'Golden Tower'PBR</t>
  </si>
  <si>
    <t>Sambucus nigra 'Laced Up' PBR</t>
  </si>
  <si>
    <t>Sambucus nigra 'Thundercloud'</t>
  </si>
  <si>
    <t>Waldsteinia ternata</t>
  </si>
  <si>
    <t>Weigela 'All Summer Monet' PBR</t>
  </si>
  <si>
    <t>Weigela 'All Summer Peach ('Slingpink'PBR)</t>
  </si>
  <si>
    <t>Weigela 'All Summer Red' (Slingco1'PBR)</t>
  </si>
  <si>
    <t>Weigela 'Big Love'(JS4)®</t>
  </si>
  <si>
    <t>Weigela Ebony and Ivory ('Velda')</t>
  </si>
  <si>
    <t>Weigela 'Lucifer'®</t>
  </si>
  <si>
    <t>Weigela 'Newport Red'</t>
  </si>
  <si>
    <t>Weigela Picobella Rosa PBR</t>
  </si>
  <si>
    <t>Weigela 'Vintage Love'(TVP1)®</t>
  </si>
  <si>
    <t>Weigela praecox 'Bouquet Rose'</t>
  </si>
  <si>
    <t>Weigela florida 'Brigela'PBR</t>
  </si>
  <si>
    <t>Weigela 'Bristol Ruby'</t>
  </si>
  <si>
    <t>Weigela 'Candida'</t>
  </si>
  <si>
    <t>Weigela florida 'Eva Rathke'</t>
  </si>
  <si>
    <t>Weigela 'Evita'</t>
  </si>
  <si>
    <t>Weigela florida 'Foliis Purpureis'</t>
  </si>
  <si>
    <t>Weigela florida 'Lime Monster'PBR</t>
  </si>
  <si>
    <t>Weigela 'Marjorie'</t>
  </si>
  <si>
    <t>Weigela florida 'Minor Black' PBR</t>
  </si>
  <si>
    <t>Weigela 'Minuet'</t>
  </si>
  <si>
    <t>Weigela florida 'Nana Purpurea'</t>
  </si>
  <si>
    <t>Weigela 'Nana Variegata'</t>
  </si>
  <si>
    <t>Weigela florida 'Pink Poppet'PBR</t>
  </si>
  <si>
    <t>Weigela 'Red Prince'</t>
  </si>
  <si>
    <t>Weigela 'Rumba'</t>
  </si>
  <si>
    <t>Weigela 'Snowflake'</t>
  </si>
  <si>
    <t>Weigela florida 'Sunny Princess'</t>
  </si>
  <si>
    <t>Weigela florida 'Tango'</t>
  </si>
  <si>
    <t>Weigela florida 'Variegata'</t>
  </si>
  <si>
    <t>Weigela florida 'Victoria'</t>
  </si>
  <si>
    <t>Weigela 'Wings of Fire'PBR</t>
  </si>
  <si>
    <t>Calamagrostis acut. 'Karl Foerster'</t>
  </si>
  <si>
    <t>Veronica spicata 'Nana Blauteppich'</t>
  </si>
  <si>
    <t>Veronica spicata 'Rosa Zwerg'</t>
  </si>
  <si>
    <t>Veronica spicata 'Rotfuchs'</t>
  </si>
  <si>
    <t>Veronica spic. 'Ulster Blue Dwarf'</t>
  </si>
  <si>
    <t>Veronica schmidtiana 'Alba'</t>
  </si>
  <si>
    <t>Parthenocissus quinq.engelmannii</t>
  </si>
  <si>
    <t>Parthenocissus tr. 'Veitchii'</t>
  </si>
  <si>
    <t>Plantgoed P9 grafted</t>
  </si>
  <si>
    <t>Vitex agnus-castus 'Magical Chicagoland Blues'®</t>
  </si>
  <si>
    <t>Vitex agnus-castus 'Magical Summertime Blues'®</t>
  </si>
  <si>
    <t>Prunus glandulosa 'Alba Plena'</t>
  </si>
  <si>
    <t>Ulmus minor 'Jacqueline Hillier'</t>
  </si>
  <si>
    <t>Hamamelis int. 'Westerstede'</t>
  </si>
  <si>
    <t>Gaura lindheimeri 'Baby Butterfly' PBR</t>
  </si>
  <si>
    <t>Gaura lindh. 'Cherry Brandy'</t>
  </si>
  <si>
    <t>Gaura lindh. 'Flaming pink'</t>
  </si>
  <si>
    <t>Gaura lindh. 'Flaming White'</t>
  </si>
  <si>
    <t>Gaura lindh. 'Summer Breeze'</t>
  </si>
  <si>
    <t>Heuchera 'Bloody Dinosaur'</t>
  </si>
  <si>
    <t>Heuchera 'Copper Dinosaur'</t>
  </si>
  <si>
    <t>Heuchera 'Dark Secret'®</t>
  </si>
  <si>
    <t>Heuchera 'Northern Exposure'® Lime</t>
  </si>
  <si>
    <t>Heuchera 'Northern Exposure'® Silver</t>
  </si>
  <si>
    <t>Heuchera 'Palace Purple'</t>
  </si>
  <si>
    <t>Heuchera 'Purple Petticoats'®</t>
  </si>
  <si>
    <t>Heuchera sang. 'Leuchtkäfer'</t>
  </si>
  <si>
    <t xml:space="preserve">Helenium aut. 'Short 'n' sassy' PBR </t>
  </si>
  <si>
    <t>Geranium 'Kelly Anne'pbr</t>
  </si>
  <si>
    <t>Geranium 'Rozanne'®</t>
  </si>
  <si>
    <t>Geranium cantabrigiense 'Cambridge'</t>
  </si>
  <si>
    <t>Hibiscus 'Walberton's Rose Moon'®</t>
  </si>
  <si>
    <t>Hibiscus syr. 'Admiral Dewey'</t>
  </si>
  <si>
    <t>Hibiscus syr. 'Ardens'</t>
  </si>
  <si>
    <t>Hibiscus syr. 'Duc de Brabant'</t>
  </si>
  <si>
    <t>Hibiscus syriacus 'Flower Tower Purple'PBR</t>
  </si>
  <si>
    <t>Hibiscus syr. 'Flower Tower Ruby'®</t>
  </si>
  <si>
    <t>Hibiscus syr. 'Flower Tower White'PBR</t>
  </si>
  <si>
    <t>Hibiscus syr. 'French Cabaret'® Pastel</t>
  </si>
  <si>
    <t>Hibiscus syr. 'French Cabaret'® Red</t>
  </si>
  <si>
    <t>Hibiscus syr. 'Magenta Chiffon'®</t>
  </si>
  <si>
    <t>Hibiscus syr. 'Monstrosus'</t>
  </si>
  <si>
    <t>Hibiscus syr. 'Pink Chiffon'PBR</t>
  </si>
  <si>
    <t>Hibiscus syr. 'Pink Flirt'</t>
  </si>
  <si>
    <t>Hibiscus syr. 'Speciosus'</t>
  </si>
  <si>
    <t>Hibiscus syr. 'Woojoen'®</t>
  </si>
  <si>
    <t>Cephalanthus o. Fiber Optics®</t>
  </si>
  <si>
    <t>Vaccinium cor. BonBonBerry® 'Blue Suede'PBR</t>
  </si>
  <si>
    <t>Vaccinium cor. 'Bluegold'</t>
  </si>
  <si>
    <t>Vaccinium cor. 'Brigitta Blue'</t>
  </si>
  <si>
    <t>Vaccinium cor. 'Darrow'</t>
  </si>
  <si>
    <t>Vaccinium cor. 'Denise Blue'</t>
  </si>
  <si>
    <t>Vaccinium cor. 'Duke'</t>
  </si>
  <si>
    <t>Vaccinium cor. 'Elliot'</t>
  </si>
  <si>
    <t>Vaccinium cor. 'Flamingo®</t>
  </si>
  <si>
    <t>Vaccinium cor. 'Goldtraube 71'</t>
  </si>
  <si>
    <t>Vaccinium cor. 'Legacy'</t>
  </si>
  <si>
    <t>Vaccinium cor. 'Sierra'</t>
  </si>
  <si>
    <t>Vaccinium cor. 'Sweetheart'®</t>
  </si>
  <si>
    <t>Hydrangea arb. 'Annabelle'</t>
  </si>
  <si>
    <t>Hydrangea arb. CB® BubblegumPBR</t>
  </si>
  <si>
    <t>Hydrangea arb. CB® MarshmallowPBR</t>
  </si>
  <si>
    <t>Hydrangea arb. CB®SorbetPBR</t>
  </si>
  <si>
    <t>Hydrangea querc. 'Amethyst'</t>
  </si>
  <si>
    <t>Hydrangea querc. 'Black Porch'</t>
  </si>
  <si>
    <t>Hydrangea querc. 'Sike's Dwarf'</t>
  </si>
  <si>
    <t>Hydrangea querc. 'Snowflake'</t>
  </si>
  <si>
    <t>Hydrangea m. 'Blauer Zwerg'</t>
  </si>
  <si>
    <t>Hydrangea m. 'Blaumeise'</t>
  </si>
  <si>
    <t>Hydrangea m. 'Bodensee'</t>
  </si>
  <si>
    <t>Hydrangea m. 'Bouquet Rose'</t>
  </si>
  <si>
    <t>Hydrangea m. 'Bright White'®</t>
  </si>
  <si>
    <t>Hydrangea m. 'Candy'®</t>
  </si>
  <si>
    <t>Hydrangea m. 'Dancing Angel'®</t>
  </si>
  <si>
    <t>Hydrangea m. Doppio® Bianco</t>
  </si>
  <si>
    <t>Hydrangea m. Doppio® Nuvola</t>
  </si>
  <si>
    <t>Hydrangea m. Doppio® Rosa</t>
  </si>
  <si>
    <t>Hydrangea m. 'First White'®</t>
  </si>
  <si>
    <t>Hydrangea m. 'Grünes Gewölbe'®</t>
  </si>
  <si>
    <t>Hydrangea m. 'Hi Chrystal Palace'PBR</t>
  </si>
  <si>
    <t>Hydrangea m. 'Hi Mountain'PBR</t>
  </si>
  <si>
    <t>Hydrangea m. 'Hi Sweet Sugar'PBR</t>
  </si>
  <si>
    <t>Hydrangea m. 'Hi Tornado'PBR</t>
  </si>
  <si>
    <t>Hydrangea m. 'Hörnli'</t>
  </si>
  <si>
    <t>Hydrangea m. 'Hot Red'®</t>
  </si>
  <si>
    <t>Hydrangea m. 'Leuchtfeuer'</t>
  </si>
  <si>
    <t>Hydrangea m. 'Libelle'</t>
  </si>
  <si>
    <t>Hydrangea m. 'Mariesii Grandiflora' (White Wave)</t>
  </si>
  <si>
    <t>Hydrangea m. 'Mariesii Perfecta'</t>
  </si>
  <si>
    <t>Hydrangea m. 'Messelina'</t>
  </si>
  <si>
    <t>Hydrangea m. 'Miss Hepburn'</t>
  </si>
  <si>
    <t>Hydrangea m. 'Pretty Pink'®</t>
  </si>
  <si>
    <t>Hydrangea m. 'Red Angel'®</t>
  </si>
  <si>
    <t>Hydrangea m. 'Red Bull'</t>
  </si>
  <si>
    <t>Hydrangea m. 'Rotkehlchen'</t>
  </si>
  <si>
    <t>Hydrangea m. 'Sabrina'®</t>
  </si>
  <si>
    <t xml:space="preserve">Hydrangea m. 'Salsa'® </t>
  </si>
  <si>
    <t>Hydrangea m. 'Samantha'</t>
  </si>
  <si>
    <t>Hydrangea m. Saxon® Gräfin Cosel</t>
  </si>
  <si>
    <t>Hydrangea m. Saxon® Klein Winterberg</t>
  </si>
  <si>
    <t>Hydrangea m. Saxon® Schloss Wackerbarth</t>
  </si>
  <si>
    <t>Hydrangea m. Saxon® Schloss Züschendorf</t>
  </si>
  <si>
    <t>Hydrangea m. Saxon® Style Pink</t>
  </si>
  <si>
    <t>Hydrangea m. 'Schneeball'®</t>
  </si>
  <si>
    <t>Hydrangea m. 'Schöne Bautznerin'</t>
  </si>
  <si>
    <t xml:space="preserve">Hydrangea m. 'Selina'® </t>
  </si>
  <si>
    <t>Hydrangea m. 'Shakira'®</t>
  </si>
  <si>
    <t xml:space="preserve">Hydrangea m. Silky Pink® </t>
  </si>
  <si>
    <t>Hydrangea m. 'Sindarella'®</t>
  </si>
  <si>
    <t>Hydrangea m. 'Soeur Thérèse'</t>
  </si>
  <si>
    <t>Hydrangea m. 'Taube'</t>
  </si>
  <si>
    <t>Hydrangea m. 'Xian'®</t>
  </si>
  <si>
    <t>Hydrangea m. 'Yola'</t>
  </si>
  <si>
    <t>Hydrangea m. (You &amp; Me) 'Perfection'PBR</t>
  </si>
  <si>
    <t>Hydrangea pan. 'Bee Happy'PBR</t>
  </si>
  <si>
    <t>Hydrangea pan. 'Bobo'®</t>
  </si>
  <si>
    <t>Hydrangea pan. 'Candlelight'®</t>
  </si>
  <si>
    <t>Hydrangea pan. 'Confetti'PBR</t>
  </si>
  <si>
    <t>Hydrangea pan. 'Early Sensation'('Bulk'pbr)</t>
  </si>
  <si>
    <t>Hydrangea pan. 'Fraise Melba'PBR</t>
  </si>
  <si>
    <t>Hydrangea pan. 'Graffiti'®</t>
  </si>
  <si>
    <t>Hydrangea pan. 'Hercules'®</t>
  </si>
  <si>
    <t>Hydrangea pan. 'Limelight'®</t>
  </si>
  <si>
    <t>Hydrangea pan. 'Little Fresco'PBR</t>
  </si>
  <si>
    <t>Hydrangea pan. 'Little Spooky'PBR</t>
  </si>
  <si>
    <t>Hydrangea pan. 'Magical Candle'®</t>
  </si>
  <si>
    <t>Hydrangea pan. 'Magical Fire'®</t>
  </si>
  <si>
    <t>Hydrangea pan. 'Mojito'®</t>
  </si>
  <si>
    <t>Hydrangea pan. 'Pastelgreen'PBR</t>
  </si>
  <si>
    <t>Hydrangea pan. 'Petite Cherry' PBR</t>
  </si>
  <si>
    <t>Hydrangea pan.'Petite Flori' pbr</t>
  </si>
  <si>
    <t>Hydrangea pan.'Petite Star' pbr</t>
  </si>
  <si>
    <t>Hydrangea pan. 'Phantom'</t>
  </si>
  <si>
    <t>Hydrangea pan. 'Pink Diamond'</t>
  </si>
  <si>
    <t>Hydrangea pan. 'Pinky Winky'®</t>
  </si>
  <si>
    <t>Hydrangea pan. 'Polar Bear'®</t>
  </si>
  <si>
    <t>Hydrangea pan. 'Polestar'®</t>
  </si>
  <si>
    <t>Hydrangea pan. 'Ruby'</t>
  </si>
  <si>
    <t>Hydrangea pan. 'Silver Dollar'</t>
  </si>
  <si>
    <t>Hydrangea pan. 'Skyfall'PBR</t>
  </si>
  <si>
    <t>Hydrangea pan. 'Sundae Fraise'PBR</t>
  </si>
  <si>
    <t>Hydrangea pan. 'Unique'</t>
  </si>
  <si>
    <t>Hydrangea pan. 'Vanille-Fraise'PBR</t>
  </si>
  <si>
    <t xml:space="preserve">Hydrangea pan. 'White Lady'™ </t>
  </si>
  <si>
    <t>Hydrangea pan.'Whitelight'pbr</t>
  </si>
  <si>
    <t>Hydrangea pan. 'Wim's Red'®</t>
  </si>
  <si>
    <t>Hydrangea serr. 'Avelroz'PBR</t>
  </si>
  <si>
    <t>Hydrangea serr. 'Captain America'PBR</t>
  </si>
  <si>
    <t>Hydrangea serr. Daredevil(pbr)</t>
  </si>
  <si>
    <t>Hydrangea serr. 'Veerle'®</t>
  </si>
  <si>
    <t>Hydrangea anomala petiolaris</t>
  </si>
  <si>
    <t>Deutzia 'Raspberry Sundae'PBR</t>
  </si>
  <si>
    <t>Deutzia 'Rosea Plena'</t>
  </si>
  <si>
    <t>Deutzia hybrida 'Strawberry Fields'</t>
  </si>
  <si>
    <t>Deutzia cren. 'Dippon'</t>
  </si>
  <si>
    <t>Deutzia gracilis 'Nikko'</t>
  </si>
  <si>
    <t>Deutzia purp. 'Kalmiiflora'</t>
  </si>
  <si>
    <t>Lycium 'Little Goji'</t>
  </si>
  <si>
    <t>Cornus alba 'Ivory Halo'®</t>
  </si>
  <si>
    <t>Cornus alba 'Kesselringii'</t>
  </si>
  <si>
    <t>Cornus alba 'Miracle'PBR</t>
  </si>
  <si>
    <t>Cornus alba Neon Burst™</t>
  </si>
  <si>
    <t>Cornus kousa chinensis</t>
  </si>
  <si>
    <t xml:space="preserve">Cornus sanguinea 'Anny Winter Orange' </t>
  </si>
  <si>
    <t>Cornus sanguinea 'Winter Beauty'</t>
  </si>
  <si>
    <t>Diervilla lonicera 'Dilon'</t>
  </si>
  <si>
    <t>Diervilla rivularis 'Honey Surprise'®</t>
  </si>
  <si>
    <t>Diervilla rivularis 'Troja Black'</t>
  </si>
  <si>
    <t>Diervilla sessilifolia 'Butterfly'</t>
  </si>
  <si>
    <t>Diervilla sessilifolia 'Cool Splash'™</t>
  </si>
  <si>
    <t>Diervilla sessilifolia 'Dise'</t>
  </si>
  <si>
    <t>Distylium Linebacker™</t>
  </si>
  <si>
    <t>Distylium 'Vintage Jade'™</t>
  </si>
  <si>
    <t>Calamintha n. 'Blue Cloud'</t>
  </si>
  <si>
    <t>Rubus frut. 'Black Satin'</t>
  </si>
  <si>
    <t xml:space="preserve">Rubus frut. 'Cacanska Bestrna'® </t>
  </si>
  <si>
    <t>Rubus frut. 'Dima'pbr</t>
  </si>
  <si>
    <t>Rubus frut. 'Dirksen Thornless'</t>
  </si>
  <si>
    <t>Rubus frut. 'Himalaya'</t>
  </si>
  <si>
    <t>Rubus frut. 'Thornfree'</t>
  </si>
  <si>
    <t>Rubus frut. 'Thornless Evergreen'</t>
  </si>
  <si>
    <t>Rubus frut. 'Triple Crown'</t>
  </si>
  <si>
    <t>Rubus 'Tayberry'</t>
  </si>
  <si>
    <t>Picea pungens 'Karpaten' PBR</t>
  </si>
  <si>
    <t>Lonicera nit. Garden Clouds® 'Copper Glow'PBR</t>
  </si>
  <si>
    <t>Lonicera nit. Garden Clouds® 'Green Breeze'PBR</t>
  </si>
  <si>
    <t>Lonicera nit. Garden Clouds® 'Purple Storm'PBR</t>
  </si>
  <si>
    <t>Lonicera nit. 'Maigrün'</t>
  </si>
  <si>
    <t>Lonicera caerulea 'Atut'</t>
  </si>
  <si>
    <t>Lonicera caerulea 'Borealis'®</t>
  </si>
  <si>
    <t>Lonicera caerulea 'Gordost Bakczara'®</t>
  </si>
  <si>
    <t>Lonicera caerulea 'Siniczka'</t>
  </si>
  <si>
    <t>Lonicera caerulea 'Sinoglaska'</t>
  </si>
  <si>
    <t>Lonicera caerulea 'Wojtek'</t>
  </si>
  <si>
    <t>Lonicera caerulea 'Zojka'</t>
  </si>
  <si>
    <t>Hypericum 'Hidcote'</t>
  </si>
  <si>
    <t>Hypericum dummeri 'Peter Dummer'</t>
  </si>
  <si>
    <t>Hypericum kalm. 'Cobalt-n-gold'PBR</t>
  </si>
  <si>
    <t>Hypericum kalmianum 'Gemo'</t>
  </si>
  <si>
    <t>Fragaria a. 'Mieze Schindler'</t>
  </si>
  <si>
    <t>Fragaria a. 'Strawberry Ice'pbr</t>
  </si>
  <si>
    <t>Fragaria a. 'Toscana'</t>
  </si>
  <si>
    <t>Fragaria a. 'Toscana F1 Deep Rose'</t>
  </si>
  <si>
    <t>Ophiopogon plan. 'Niger'</t>
  </si>
  <si>
    <t>Salix 'Caradoc'</t>
  </si>
  <si>
    <t>Salix purpurea 'Nana'</t>
  </si>
  <si>
    <t>Salix gracilistyla 'Mount Aso'®</t>
  </si>
  <si>
    <t>Salix udensis 'Golden Sunshine'Pbr</t>
  </si>
  <si>
    <t>Salix integra 'Hakuro-nishiki'</t>
  </si>
  <si>
    <t>Imperata cylindrica 'Red Baron'</t>
  </si>
  <si>
    <t>Ficus car. 'Signora'</t>
  </si>
  <si>
    <t>Ficus car.'Francesca'</t>
  </si>
  <si>
    <t>Ficus car. 'Little Miss Figgy' PBR</t>
  </si>
  <si>
    <t>Amelanchier aln. Mandan</t>
  </si>
  <si>
    <t>Itea virginica 'Henry's Garnet'</t>
  </si>
  <si>
    <t>Itea virginica 'Merlot'</t>
  </si>
  <si>
    <t>Viburnum tinus 'Eve Price'</t>
  </si>
  <si>
    <t>Viburnum tinus 'Gwenllian'</t>
  </si>
  <si>
    <t xml:space="preserve">Viburnum plic. 'Kilimandjaro'® </t>
  </si>
  <si>
    <t>Viburnum plic. 'Mariesii'</t>
  </si>
  <si>
    <t>Viburnum plic. 'Watanabe'</t>
  </si>
  <si>
    <t>Camellia j. 'Bonomiana'</t>
  </si>
  <si>
    <t>Camellia j. 'Brushfield's Yellow'</t>
  </si>
  <si>
    <t>Camellia j. 'Dr. King'</t>
  </si>
  <si>
    <t>Camellia j. 'Lady Campbell'</t>
  </si>
  <si>
    <t>Camellia j. 'Nobilissima'</t>
  </si>
  <si>
    <t>Camellia j. 'Principessa Baciocchi'</t>
  </si>
  <si>
    <t>Camellia 'Spring Festival'</t>
  </si>
  <si>
    <t>Camellia j. 'Tricolor'</t>
  </si>
  <si>
    <t>Camellia j. 'Triumphans'</t>
  </si>
  <si>
    <t>Caryopteris cland. 'Blue Empire'®</t>
  </si>
  <si>
    <t>Caryopteris cland. Gold Crest®</t>
  </si>
  <si>
    <t>Caryopteris cland. Grand Bleu®('Inoveris'pbr)</t>
  </si>
  <si>
    <t>Caryopteris cland. 'Heavenly Blue'</t>
  </si>
  <si>
    <t>Caryopteris cland. 'Hint of Gold'PBR</t>
  </si>
  <si>
    <t>Caryopteris cland. 'Kew Blue'</t>
  </si>
  <si>
    <t>Caryopteris cland. 'Stephi'®</t>
  </si>
  <si>
    <t>Caryopteris cland. 'Summer Sorbet'®</t>
  </si>
  <si>
    <t>Caryopteris cland. 'Worcester Gold'</t>
  </si>
  <si>
    <t>Kerria japonica 'Golden Guinea'</t>
  </si>
  <si>
    <t>Cotoneaster suec. 'Skogholm'</t>
  </si>
  <si>
    <t>Cotoneaster dam. 'Major'</t>
  </si>
  <si>
    <t>Cotoneaster dam. 'Miranda'</t>
  </si>
  <si>
    <t>Cotoneaster dam. 'Mooncreeper'</t>
  </si>
  <si>
    <t>Cotoneaster pr. 'Queen of Carpets'</t>
  </si>
  <si>
    <t>Chamaecyparis p. 'Baby Blue'</t>
  </si>
  <si>
    <t>Chamaecyparis p. 'Filifera Aurea'</t>
  </si>
  <si>
    <t>Chamaecyparis p. 'Filifera Nana'</t>
  </si>
  <si>
    <t>Chamaecyparis p. 'Sungold'</t>
  </si>
  <si>
    <t>Chamaecyparis o. 'Nana Gracilis'</t>
  </si>
  <si>
    <t>Cupressocyparis l. 'Castlewellan'</t>
  </si>
  <si>
    <t>Cupressocyparis l. 'Tweeduizendéén'</t>
  </si>
  <si>
    <t>Acer pal. 'Atropurpureum'</t>
  </si>
  <si>
    <t>Acer pal. 'Emerald Lace'</t>
  </si>
  <si>
    <t>Acer pal. 'Garnet'</t>
  </si>
  <si>
    <t>Acer pal. 'Katsura'</t>
  </si>
  <si>
    <t>Acer pal. 'Seiryu'</t>
  </si>
  <si>
    <t>Acer pal. 'Skeeter's Broom'</t>
  </si>
  <si>
    <t>Clethra alnif. 'Hummingbird'</t>
  </si>
  <si>
    <t xml:space="preserve">Vaccinium macrocarpon 'Ben Lear' </t>
  </si>
  <si>
    <t>Vaccinium macrocarpon 'Pilgrim'</t>
  </si>
  <si>
    <t>Vaccinium macrocarpon 'Stevens'</t>
  </si>
  <si>
    <t>Stipa arund. 'Sirocco'(Anemanthele)</t>
  </si>
  <si>
    <t>Coreopsis lanceolata 'Sterntaler'</t>
  </si>
  <si>
    <t>Coreopsis vert. 'Ladybird'</t>
  </si>
  <si>
    <t>Coreopsis vert. 'Zagreb'</t>
  </si>
  <si>
    <t>Coreopsis rosea 'American Dream'</t>
  </si>
  <si>
    <t>Nepeta 'Alba'</t>
  </si>
  <si>
    <t>Nepeta racemosa 'Grog'</t>
  </si>
  <si>
    <t>Nepeta racemosa 'Little Titch'</t>
  </si>
  <si>
    <t>Nepeta grandiflora 'Dawn to Dusk'</t>
  </si>
  <si>
    <t>Nepeta grandiflora 'Summer Magic' PBR</t>
  </si>
  <si>
    <t>Nepeta 'Six Hills Giant'</t>
  </si>
  <si>
    <t>Nepeta 'Walker's Low'</t>
  </si>
  <si>
    <t>Callicarpa bodinieri giraldii</t>
  </si>
  <si>
    <t>Callicarpa bodinieri 'Snowqueen'®</t>
  </si>
  <si>
    <t>Frangula alnus 'Fastigiata'(Ron Williams)</t>
  </si>
  <si>
    <t>Ribes 'Jostaberry'</t>
  </si>
  <si>
    <t>Ribes u-c 'Achilles'</t>
  </si>
  <si>
    <t>Ribes u.-c. 'Capivator'</t>
  </si>
  <si>
    <t>Ribes u.-c. 'Hinnonmäki Grön'</t>
  </si>
  <si>
    <t>Ribes u.-c. 'Hinnonmäki Röd'</t>
  </si>
  <si>
    <t>Lavandula int. 'Exceptional'PBR</t>
  </si>
  <si>
    <t>Lavandula int. 'Phenomenal'PBR</t>
  </si>
  <si>
    <t>Lavandula int. 'Sensation'®PBR</t>
  </si>
  <si>
    <t>Lavandula ang. 'Hidcote'</t>
  </si>
  <si>
    <t>Lavandula ang. 'Munstead'</t>
  </si>
  <si>
    <t>Lavandula ang. 'Silver Edge'</t>
  </si>
  <si>
    <t>Lavandula ang. 'Silver Mist'</t>
  </si>
  <si>
    <t>Prunus l. Bonaparte®('Flippi01'pbr)</t>
  </si>
  <si>
    <t>Prunus l. 'Etna'PBR</t>
  </si>
  <si>
    <t>Prunus l. 'Genolia'PBR</t>
  </si>
  <si>
    <t>Prunus lusitanica 'Angustifolia'</t>
  </si>
  <si>
    <t>Prunus l. 'Elly'PBR</t>
  </si>
  <si>
    <t>Prunus l. 'Otto Luyken'</t>
  </si>
  <si>
    <t>Potentilla f. 'Abbotswood'</t>
  </si>
  <si>
    <t>Potentilla f. 'Annette'</t>
  </si>
  <si>
    <t>Potentilla f. 'Bella Apple'®</t>
  </si>
  <si>
    <t>Potentilla f. 'Bella Rosa'pbr</t>
  </si>
  <si>
    <t>Potentilla f. 'Bellissima'®</t>
  </si>
  <si>
    <t>Potentilla f. Citrus Tart™</t>
  </si>
  <si>
    <t>Potentilla f. Creme Brulee™</t>
  </si>
  <si>
    <t>Potentilla f. 'Danny Boy'PBR</t>
  </si>
  <si>
    <t>Potentilla f. 'Daydawn'</t>
  </si>
  <si>
    <t>Potentilla f. 'Elizabeth'</t>
  </si>
  <si>
    <t>Potentilla f. 'Glamour Girl'®</t>
  </si>
  <si>
    <t>Potentilla f. 'Goldfinger'</t>
  </si>
  <si>
    <t>Potentilla f. 'Goldstar'</t>
  </si>
  <si>
    <t>Potentilla f. 'Goldteppich'</t>
  </si>
  <si>
    <t>Potentilla f. 'Hachmann's Gigant'</t>
  </si>
  <si>
    <t>Potentilla f. 'Hendlin'® Bella Lindsey</t>
  </si>
  <si>
    <t>Potentilla f. 'Hopley's Orange'</t>
  </si>
  <si>
    <t>Potentilla f. 'Katherine Dykes'</t>
  </si>
  <si>
    <t>Potentilla f. 'Klondike'</t>
  </si>
  <si>
    <t>Potentilla f. 'Kobold'</t>
  </si>
  <si>
    <t>Potentilla f. Lemon Meringue™</t>
  </si>
  <si>
    <t>Potentilla f. 'Longacre'</t>
  </si>
  <si>
    <t>Potentilla f. 'Manchu'</t>
  </si>
  <si>
    <t>Potentilla f. 'Mango Tango'®</t>
  </si>
  <si>
    <t>Potentilla f. 'Marian Red Robin'®</t>
  </si>
  <si>
    <t>Potentilla f. 'Medic. Wheel Mount.'</t>
  </si>
  <si>
    <t>Potentilla f. 'Orange Star'</t>
  </si>
  <si>
    <t>Potentilla f. 'Pink Paradise' PBR</t>
  </si>
  <si>
    <t>Potentilla f. 'Pink Queen'</t>
  </si>
  <si>
    <t>Potentilla f. 'Pink Whisper'</t>
  </si>
  <si>
    <t>Potentilla f. 'Primrose Beauty'</t>
  </si>
  <si>
    <t>Potentilla f. 'Red Ace'</t>
  </si>
  <si>
    <t>Potentilla f. 'Snowflake'</t>
  </si>
  <si>
    <t>Potentilla f. 'Sunset'</t>
  </si>
  <si>
    <t>Potentilla f. 'Tangerine'</t>
  </si>
  <si>
    <t>Leycesteria formosa 'Little Lantarn' pbr</t>
  </si>
  <si>
    <t>Leucothoe keiskei 'Royal Ruby'</t>
  </si>
  <si>
    <t>Leucothoe 'Zeblid'</t>
  </si>
  <si>
    <t>Corylus 'Tonda di Giffoni'</t>
  </si>
  <si>
    <t>Corylus 'Tonda Gentile delle Langhe'</t>
  </si>
  <si>
    <t>Corylus a. 'Contorta'</t>
  </si>
  <si>
    <t>Corylus a. 'Medusa' PBR</t>
  </si>
  <si>
    <t>Corylus a. 'Rode Zellernoot'</t>
  </si>
  <si>
    <t>Corylus a. 'Scooter'</t>
  </si>
  <si>
    <t>Liriope muscari 'Big Blue'</t>
  </si>
  <si>
    <t>Liriope muscari 'Royal Blue'</t>
  </si>
  <si>
    <t>Elaeagnus ebb. 'Compacta'</t>
  </si>
  <si>
    <t>Deschampsia cesp. 'Goldschleier'</t>
  </si>
  <si>
    <t>Magnolia 'Betty'</t>
  </si>
  <si>
    <t>Magnolia 'Black Tulip'™</t>
  </si>
  <si>
    <t>Magnolia 'Cameo' pbr</t>
  </si>
  <si>
    <t>Magnolia 'Cleopatra'pbr</t>
  </si>
  <si>
    <t>Magnolia 'Genie'®</t>
  </si>
  <si>
    <t>Magnolia 'George Henry Kern'</t>
  </si>
  <si>
    <t>Magnolia 'Pink Ice'</t>
  </si>
  <si>
    <t>Magnolia 'Winelight'</t>
  </si>
  <si>
    <t>Magnolia 'Yellow Lantern'</t>
  </si>
  <si>
    <t>Magnolia loebneri 'Merrill'</t>
  </si>
  <si>
    <t>Magnolia soul. 'Satisfaction'</t>
  </si>
  <si>
    <t>Rubus idaeus 'Autumn Bliss'</t>
  </si>
  <si>
    <t>Rubus idaeus BonBonBerry® 'Yummy'PBR</t>
  </si>
  <si>
    <t>Rubus idaeus 'Glen Carron'®</t>
  </si>
  <si>
    <t>Rubus idaeus 'Glen Dee'®</t>
  </si>
  <si>
    <t>Rubus idaeus 'Golden Bliss'</t>
  </si>
  <si>
    <t>Rubus idaeus 'Groovy'PBR</t>
  </si>
  <si>
    <t>Rubus idaeus 'Héritage'</t>
  </si>
  <si>
    <t>Rubus idaeus 'Meeker'</t>
  </si>
  <si>
    <t>Rubus idaeus 'Ruby Beauty®'</t>
  </si>
  <si>
    <t>Rubus idaeus 'Tulameen'</t>
  </si>
  <si>
    <t>Rubus idaeus 'Willamette'</t>
  </si>
  <si>
    <t>Miscanthus sin. 'Cute One' PBR</t>
  </si>
  <si>
    <t>Miscanthus sin. 'Gracillimus'</t>
  </si>
  <si>
    <t>Miscanthus sin. 'Kleine Silbersp.'</t>
  </si>
  <si>
    <t>Miscanthus sin. 'Morning Light'</t>
  </si>
  <si>
    <t>Molinia arundinacea 'Mostenveld'</t>
  </si>
  <si>
    <t>Miscanthus sin. 'Red Chief'</t>
  </si>
  <si>
    <t>Miscanthus sin. 'Rigoletto'</t>
  </si>
  <si>
    <t>Miscanthus sin. 'Ruby Cute' PBR</t>
  </si>
  <si>
    <t>Miscanthus sin. 'Strictus'</t>
  </si>
  <si>
    <t xml:space="preserve">Miscanthus sin. 'Strictus Dwarf' </t>
  </si>
  <si>
    <t>Miscanthus sin. 'Yakushima Dwarf'</t>
  </si>
  <si>
    <t>Miscanthus sin. 'Zebrinus'</t>
  </si>
  <si>
    <t>Juniperus hor. Icee Blue®</t>
  </si>
  <si>
    <t>Juniperus hor. 'Prostrata'</t>
  </si>
  <si>
    <t>Juniperus hor. 'Wiltonii'</t>
  </si>
  <si>
    <t>Juniperus dav. ´Leningrad´</t>
  </si>
  <si>
    <t>Juniperus sabina 'Tamariscifolia'</t>
  </si>
  <si>
    <t>Juniperus chin. 'Stricta'</t>
  </si>
  <si>
    <t>Juniperus comm. 'Hibernica'</t>
  </si>
  <si>
    <t>Juniperus comm. 'Repanda'</t>
  </si>
  <si>
    <t>Juniperus comm. 'Suecica'</t>
  </si>
  <si>
    <t>Juniperus pf. 'Mint Julep'</t>
  </si>
  <si>
    <t>Juniperus pf. 'Old Gold'</t>
  </si>
  <si>
    <t>Juniperus squamata 'Blue Star'</t>
  </si>
  <si>
    <t>Juniperus squamata 'Holger'</t>
  </si>
  <si>
    <t>Juniperus squamata 'Hunnetorp'</t>
  </si>
  <si>
    <t>Molinia caerulea 'Black Arrow'</t>
  </si>
  <si>
    <t>Molinia caerulea 'Heidebraut'</t>
  </si>
  <si>
    <t>Molinia caerulea 'Torch' PBR</t>
  </si>
  <si>
    <t>Nandina domestica Blush Pink('Aka'pbr)</t>
  </si>
  <si>
    <t>Nandina domestica 'Firepower'</t>
  </si>
  <si>
    <t xml:space="preserve">Nandina domestica Flirt 'Murasaki’PBR </t>
  </si>
  <si>
    <t>Nandina domestica Magical® Lemon-Lime</t>
  </si>
  <si>
    <t>Leucanthemum (S) 'Silberprinzessche</t>
  </si>
  <si>
    <t>Leucanthemum (S) 'Snowcap'</t>
  </si>
  <si>
    <t>Hippophae rhamn. 'Hergo'</t>
  </si>
  <si>
    <t>Hippophae rhamn. 'Julia'</t>
  </si>
  <si>
    <t>Hippophae rhamn. 'Leikora'</t>
  </si>
  <si>
    <t>Hippophae rhamn. 'Pollmix'</t>
  </si>
  <si>
    <t>Hippophae rhamn. 'Romeo'</t>
  </si>
  <si>
    <t>Festuca valesiaca 'Glaucantha'</t>
  </si>
  <si>
    <t>Festuca glauca 'Elijah Blue'</t>
  </si>
  <si>
    <t>Festuca glauca Sunrise('Miedzianobrody'pbr)</t>
  </si>
  <si>
    <t>Carex 'Feather Falls' PBR</t>
  </si>
  <si>
    <t>Carex 'Ribbon Falls' PBR</t>
  </si>
  <si>
    <t>Carex comans 'Amazon Mist'</t>
  </si>
  <si>
    <t>Carex comans 'Bronco'</t>
  </si>
  <si>
    <t>Carex testacea 'Prairie Fire'</t>
  </si>
  <si>
    <t>Carex morrowii 'Aureovariegata'</t>
  </si>
  <si>
    <t>Carex morrowii 'Goldband'</t>
  </si>
  <si>
    <t>Carex morrowii 'Ice Dance'</t>
  </si>
  <si>
    <t>Carex morrowii 'Irish Green'</t>
  </si>
  <si>
    <t>Carex morrowii 'Variegata'</t>
  </si>
  <si>
    <t>Carex oshimensis 'Evergold'</t>
  </si>
  <si>
    <t>Sedum 'Red Sparkle'</t>
  </si>
  <si>
    <t>Sedum spectabile 'Brillant'</t>
  </si>
  <si>
    <t>Sedum spectabile 'Iceberg'</t>
  </si>
  <si>
    <t>Ilex altaclerensis 'Golden King'</t>
  </si>
  <si>
    <t>Ilex crenata 'Caroline Upright'</t>
  </si>
  <si>
    <t>Ilex crenata 'Glory Gem'</t>
  </si>
  <si>
    <t>Ilex meserveae 'Blue Angel'</t>
  </si>
  <si>
    <t>Ilex meserveae 'Blue Maid'</t>
  </si>
  <si>
    <t>Ilex meserveae 'Blue Prince'</t>
  </si>
  <si>
    <t>Ilex meserveae 'Blue Princess'</t>
  </si>
  <si>
    <t>Ilex meserveae 'Heckenblau'®</t>
  </si>
  <si>
    <t>Ilex meserveae Heckenfee®</t>
  </si>
  <si>
    <t>Ilex meserveae 'Heckenpracht' ®</t>
  </si>
  <si>
    <t>Ilex meserveae 'Heckenstar'®</t>
  </si>
  <si>
    <t>Ilex meserveae Viking('Annys2020'pbr)</t>
  </si>
  <si>
    <t>Parrotia persica 'Persian Spire'PBR</t>
  </si>
  <si>
    <t>Pachysandra term. 'Green Carpet'</t>
  </si>
  <si>
    <t>Pachysandra term. 'Green Sheen'</t>
  </si>
  <si>
    <t>Pachysandra term. 'Variegata'</t>
  </si>
  <si>
    <t>Pennisetum orientale 'Flamingo'</t>
  </si>
  <si>
    <t>Pennisetum al. 'Black Beauty'</t>
  </si>
  <si>
    <t>Pennisetum al. 'Foxtrot'</t>
  </si>
  <si>
    <t>Pennisetum al. 'Herbstzauber'</t>
  </si>
  <si>
    <t>Pennisetum al. 'Lumen Gold' PBR</t>
  </si>
  <si>
    <t>Pennisetum al. 'Red Head'</t>
  </si>
  <si>
    <t>Pennisetum al. 'Hameln'</t>
  </si>
  <si>
    <t>Pennisetum al. 'Little Bunny'</t>
  </si>
  <si>
    <t>Pennisetum al. 'Moudry'</t>
  </si>
  <si>
    <t>Pennisetum al. 'Viridescens'</t>
  </si>
  <si>
    <t>Perovskia 'Blue Spire'</t>
  </si>
  <si>
    <t>Perovskia atripl. 'Blue Steel'</t>
  </si>
  <si>
    <t>Perovskia atripl. 'Lacey Blue'PBR</t>
  </si>
  <si>
    <t>Perovskia atripl. 'Prime Time'ppaf</t>
  </si>
  <si>
    <t>Perovskia atripl. 'Silvery Blue'®</t>
  </si>
  <si>
    <t>Pieris 'Flaming Silver'</t>
  </si>
  <si>
    <t>Pieris 'Forest Flame'</t>
  </si>
  <si>
    <t>Pieris japonica 'Bonfire'</t>
  </si>
  <si>
    <t>Pieris jap. 'Cupido'</t>
  </si>
  <si>
    <t>Pieris jap. 'Debutante'</t>
  </si>
  <si>
    <t>Pieris jap. 'Little Heath'</t>
  </si>
  <si>
    <t>Pieris jap. 'Mountain Fire'</t>
  </si>
  <si>
    <t>Pieris jap. 'Prelude'</t>
  </si>
  <si>
    <t>Pieris jap. 'Sarabande'</t>
  </si>
  <si>
    <t>Pieris jap. 'Variegata'</t>
  </si>
  <si>
    <t>Paeonia (LD) 'Adolphe Rousseau'</t>
  </si>
  <si>
    <t>Paeonia 'Big Ben'</t>
  </si>
  <si>
    <t>Paeonia (LD) 'Buckeye Belle'</t>
  </si>
  <si>
    <t>Paeonia (LD) 'Gardenia'</t>
  </si>
  <si>
    <t>Paeonia (LD) 'Kansas'</t>
  </si>
  <si>
    <t>Paeonia (LD) 'Peter Brand'</t>
  </si>
  <si>
    <t>Paeonia suffr. black</t>
  </si>
  <si>
    <t>lLev. C2 Freshly potted</t>
  </si>
  <si>
    <t>Paeonia suffr. pink</t>
  </si>
  <si>
    <t>Paeonia suffr. purple</t>
  </si>
  <si>
    <t>Paeonia suffr. red</t>
  </si>
  <si>
    <t>Paeonia suffr. white</t>
  </si>
  <si>
    <t>Paeonia suffr. yellow</t>
  </si>
  <si>
    <t>Paeonia Itoh. 'Hybrids Hilary'</t>
  </si>
  <si>
    <t>Pyracantha 'Firelight'</t>
  </si>
  <si>
    <t>Pyracantha 'Golden Charmer'</t>
  </si>
  <si>
    <t>Pyracantha 'Orange Glow'</t>
  </si>
  <si>
    <t>Pyracantha 'Soleil d'Or'</t>
  </si>
  <si>
    <t>Pyracantha cocc 'Orange star'PBR</t>
  </si>
  <si>
    <t>Pyracantha cocc. 'Red Column'</t>
  </si>
  <si>
    <t>Pyracantha cocc. 'Red Cushion'</t>
  </si>
  <si>
    <t>Pyracantha cocc. 'Red Star'PBR</t>
  </si>
  <si>
    <t>Pyracantha cocc. 'Sunny Star'PBR</t>
  </si>
  <si>
    <t>Platycladus or. 'Aurea Nana'</t>
  </si>
  <si>
    <t>Panicum virgatum 'Rehbraun'</t>
  </si>
  <si>
    <t>Panicum virgatum 'Sangria' PBR</t>
  </si>
  <si>
    <t>Panicum virgatum 'Shenandoah'</t>
  </si>
  <si>
    <t>Physocarpus opulif. Amber Jubilee PBR</t>
  </si>
  <si>
    <t>Physocarpus opulif. 'Andre'</t>
  </si>
  <si>
    <t>Physocarpus opulif. 'Dart's Gold'</t>
  </si>
  <si>
    <t>Physocarpus opulif. 'Diabolo'®</t>
  </si>
  <si>
    <t>Physocarpus opulif. 'Lady in Red'PBR</t>
  </si>
  <si>
    <t>Physocarpus opulif. 'Little Angel'®</t>
  </si>
  <si>
    <t>Physocarpus opulif. Little Devil™</t>
  </si>
  <si>
    <t>Physocarpus opulif. 'Little Greeny'®</t>
  </si>
  <si>
    <t>Physocarpus opulif. 'Little Joker'®</t>
  </si>
  <si>
    <t>Physocarpus opulif. 'Little Ninja'®</t>
  </si>
  <si>
    <t>Physocarpus opulif. 'Magical Raspberry Lemon'®</t>
  </si>
  <si>
    <t>Physocarpus opulif. 'Magical Sweet Cherry Tea'®</t>
  </si>
  <si>
    <t>Physocarpus opulif. 'Nugget'</t>
  </si>
  <si>
    <t>Physocarpus opulif. 'Red Baron'</t>
  </si>
  <si>
    <t>Physocarpus opulif. 'Schuch'</t>
  </si>
  <si>
    <t>Cytisus 'Golden Sunlight'</t>
  </si>
  <si>
    <t>Cytisus 'Goldfinch'</t>
  </si>
  <si>
    <t>Cytisus 'Luna'</t>
  </si>
  <si>
    <t>Cytisus 'Moyclare Pink'</t>
  </si>
  <si>
    <t>Cytisus 'Palette'</t>
  </si>
  <si>
    <t>Cytisus 'Red Lion'</t>
  </si>
  <si>
    <t>Cytisus 'Vanesse'</t>
  </si>
  <si>
    <t>Cytisus 'Zeelandia'</t>
  </si>
  <si>
    <t>Cytisus praecox 'Albus'</t>
  </si>
  <si>
    <t>Rosa Cutie Pie('ROP007'pbr)</t>
  </si>
  <si>
    <t>Rosa Everglow Ruby('Geus1713'pbr</t>
  </si>
  <si>
    <t>Rosmarinus off. 'Blue Cascade' PBR</t>
  </si>
  <si>
    <t>Rosmarinus off. 'Blue Winter'®</t>
  </si>
  <si>
    <t>Rudbeckia f. 'Goldsturm'</t>
  </si>
  <si>
    <t>Sarcococca hookeriana 'Purple Stem'</t>
  </si>
  <si>
    <t>Sarcococca humilis 'Winter Gem'®</t>
  </si>
  <si>
    <t>Syringa hyac. 'Maiden's Blush'</t>
  </si>
  <si>
    <t>Syringa chinensis 'Saugeana'</t>
  </si>
  <si>
    <t>Syringa meyeri 'Flowerfesta'® PurplePBR</t>
  </si>
  <si>
    <t>Syringa 'Red Pixie'</t>
  </si>
  <si>
    <t>Syringa microphylla 'Superba'</t>
  </si>
  <si>
    <t>Syringa v. 'Aucubaefolia'</t>
  </si>
  <si>
    <t>Syringa v. 'Maréchal Foch'</t>
  </si>
  <si>
    <t>Syringa v. 'Mme Florent Stepman'</t>
  </si>
  <si>
    <t>Syringa v. 'Nadezhda'</t>
  </si>
  <si>
    <t>Syringa v. 'Znamya Lenina'</t>
  </si>
  <si>
    <t>Syringa patula 'Miss Kim'</t>
  </si>
  <si>
    <t>Prunus l. 'Caucasica'</t>
  </si>
  <si>
    <t>Prunus l. 'Herbergii'</t>
  </si>
  <si>
    <t>Prunus l. 'Rotundifolia'</t>
  </si>
  <si>
    <t>Ribes r. 'Jonkheer van Tets'</t>
  </si>
  <si>
    <t>Ribes r. 'Rosetta'</t>
  </si>
  <si>
    <t>Ribes r. 'Werdavia'</t>
  </si>
  <si>
    <t>Ribes nigr. 'Titania'</t>
  </si>
  <si>
    <t>Symphoricarpos d. 'Magic Berry'</t>
  </si>
  <si>
    <t>Symphoricarpos d. 'Mother of Pearl'</t>
  </si>
  <si>
    <t>Symphoricarpos d. 'White Hedge'</t>
  </si>
  <si>
    <t>Symphoricarpos chen. 'Hancock'</t>
  </si>
  <si>
    <t>Pinus nigra nigra</t>
  </si>
  <si>
    <t>Spiraea betulifolia 'Island'</t>
  </si>
  <si>
    <t>Spiraea betulifolia 'Pink Sparkler'(pbr)</t>
  </si>
  <si>
    <t>Spiraea betulifolia 'Tor'</t>
  </si>
  <si>
    <t>Spiraea betulifolia 'Tor Gold' PBR</t>
  </si>
  <si>
    <t>Spiraea billardii</t>
  </si>
  <si>
    <t>Spiraea vanhouttei 'Gold Fountain'</t>
  </si>
  <si>
    <t>Spiraea nipp. 'Halward's Silver'</t>
  </si>
  <si>
    <t>Spiraea nipp. 'June Bride'</t>
  </si>
  <si>
    <t>Spiraea nipp. 'Snowmound'</t>
  </si>
  <si>
    <t>Spiraea cinerea 'Grefsheim'</t>
  </si>
  <si>
    <t>Spiraea prunifolia 'Goldfire'PBR</t>
  </si>
  <si>
    <t>Spiraea thunb. 'Ogon'</t>
  </si>
  <si>
    <t>Spiraea japonica 'Albiflora'</t>
  </si>
  <si>
    <t>Spiraea japonica 'Anthony Waterer'</t>
  </si>
  <si>
    <t>Spiraea japonica 'Crispa'</t>
  </si>
  <si>
    <t>Spiraea japonica 'Dart's Red'</t>
  </si>
  <si>
    <t>Spiraea japonica 'Firelight'</t>
  </si>
  <si>
    <t>Spiraea japonica 'Froebelii'</t>
  </si>
  <si>
    <t>Spiraea japonica 'Genpei'</t>
  </si>
  <si>
    <t>Spiraea japonica 'Golden Jack'(pbr)</t>
  </si>
  <si>
    <t>Spiraea japonica 'Golden Princess'</t>
  </si>
  <si>
    <t>Spiraea japonica 'Goldflame'</t>
  </si>
  <si>
    <t>Spiraea japonica 'Goldmound'</t>
  </si>
  <si>
    <t>Spiraea japonica 'Little Princess'</t>
  </si>
  <si>
    <t>Spiraea japonica 'Magic Carpet'®</t>
  </si>
  <si>
    <t>Spiraea japonica 'Manon'</t>
  </si>
  <si>
    <t>Spiraea japonica 'Merlo'®Gold(pbr)</t>
  </si>
  <si>
    <t>Spiraea japonica 'Merlo'®Green(pbr)</t>
  </si>
  <si>
    <t>Spiraea japonica 'Nana'</t>
  </si>
  <si>
    <t>Spiraea japonica 'Neon Flash'</t>
  </si>
  <si>
    <t>Spiraea japonica 'Odensala'</t>
  </si>
  <si>
    <t>Spiraea japonica 'Sparkling Champagne'PBR</t>
  </si>
  <si>
    <t>Spiraea jap. ZEN'SPIRIT®'Caramel</t>
  </si>
  <si>
    <t>Stephanandra incisa 'Crispa'</t>
  </si>
  <si>
    <t>Rhus typhina 'Bailtiger'</t>
  </si>
  <si>
    <t>Lev. C3.5</t>
  </si>
  <si>
    <t>Schizachyrium scoparium 'Standing Ovation' PBR</t>
  </si>
  <si>
    <t>Tiarella 'Pink Skyrocket'®</t>
  </si>
  <si>
    <t>Tiarella 'Running Tiger'</t>
  </si>
  <si>
    <t>Taxus media 'Densiformis'</t>
  </si>
  <si>
    <t>Taxus media 'Farmen'</t>
  </si>
  <si>
    <t>Taxus media 'Green Mountain'</t>
  </si>
  <si>
    <t>Taxus media 'Groenland'</t>
  </si>
  <si>
    <t>Taxus media 'Hicksii'</t>
  </si>
  <si>
    <t>Taxus media 'Hillii'</t>
  </si>
  <si>
    <t>Taxus media 'Kazio'PBR</t>
  </si>
  <si>
    <t>Taxus media 'Rising Star'PBR</t>
  </si>
  <si>
    <t>Taxus media 'Stefani' PBR</t>
  </si>
  <si>
    <t>Taxus media 'Tymon'PBR</t>
  </si>
  <si>
    <t>Taxus b. 'David'</t>
  </si>
  <si>
    <t>Taxus baccata 'Kupfergold'</t>
  </si>
  <si>
    <t>Thuja occ. 'Brabant'</t>
  </si>
  <si>
    <t>Thuja occ. 'Bright Smaragd'PBR</t>
  </si>
  <si>
    <t>Thuja occ. 'Danica'</t>
  </si>
  <si>
    <t>Thuja occ. 'Dziak'</t>
  </si>
  <si>
    <t>Thuja occ. 'Globosa'</t>
  </si>
  <si>
    <t>Thuja occ. 'Golden Anne'®</t>
  </si>
  <si>
    <t>Thuja occ. 'Golden Brabant'®</t>
  </si>
  <si>
    <t>Thuja occ. 'Golden Smaragd'®</t>
  </si>
  <si>
    <t>Thuja occ. 'Golden Tuffet'</t>
  </si>
  <si>
    <t>Thuja occ. 'Holmstrup'</t>
  </si>
  <si>
    <t>Thuja occ. 'Jantar®'</t>
  </si>
  <si>
    <t xml:space="preserve">Thuja occ. 'Joska'                              </t>
  </si>
  <si>
    <t>Thuja occ. 'King of Brabant'®</t>
  </si>
  <si>
    <t>Thuja occ. 'Latvia'</t>
  </si>
  <si>
    <t>Thuja occ. 'Little Champion'</t>
  </si>
  <si>
    <t>Thuja occ. 'Little Gem'</t>
  </si>
  <si>
    <t>Thuja occ. 'Little Giant'</t>
  </si>
  <si>
    <t>Thuja occ. 'Malonyana'</t>
  </si>
  <si>
    <t>Thuja occ. 'Pyramidalis Compacta'</t>
  </si>
  <si>
    <t>Thuja occ. 'Rheingold'</t>
  </si>
  <si>
    <t>Thuja occ. 'Smaragd'</t>
  </si>
  <si>
    <t>Thuja occ. 'Strasko W.B.'</t>
  </si>
  <si>
    <t xml:space="preserve">Thuja occ. 'Sunny Smaragd'® </t>
  </si>
  <si>
    <t>Thuja occ. 'Tiny Tim'</t>
  </si>
  <si>
    <t>Thuja occ. 'Totem Smaragd'PBR</t>
  </si>
  <si>
    <t>Thuja occ. 'Waterfield'</t>
  </si>
  <si>
    <t>Thuja occ. 'Yellow Ribbon'</t>
  </si>
  <si>
    <t>Thuja pl. 'Atrovirens'</t>
  </si>
  <si>
    <t>Thuja pl. 'Can-Can'</t>
  </si>
  <si>
    <t>Thuja pl. 'Excelsa'</t>
  </si>
  <si>
    <t>Thuja pl. 'Gelderland'</t>
  </si>
  <si>
    <t>Thuja pl. 'Goldy'®</t>
  </si>
  <si>
    <t>Thuja pl. 'Irish Gold'</t>
  </si>
  <si>
    <t>Thuja pl. 'Whipcord'</t>
  </si>
  <si>
    <t>Achillea mil. 'Milly Rock Pink'</t>
  </si>
  <si>
    <t>Achillea mil. 'Milly Rock Red'</t>
  </si>
  <si>
    <t>Achillea mil. 'Milly Rock Red Impr.'</t>
  </si>
  <si>
    <t>Achillea mil. 'Milly Rock Rose'</t>
  </si>
  <si>
    <t>Achillea mil. 'Milly Rock Yellow Terracotta'</t>
  </si>
  <si>
    <t>Forsythia int. 'Courtalyn'</t>
  </si>
  <si>
    <t>Forsythia int. 'Goldrausch'</t>
  </si>
  <si>
    <t>Forsythia int. 'Goldzauber'</t>
  </si>
  <si>
    <t>Forsythia int. 'Lynwood'</t>
  </si>
  <si>
    <t>Forsythia int. 'Minigold'</t>
  </si>
  <si>
    <t>Forsythia int. 'Weekend'</t>
  </si>
  <si>
    <t>Forsythia int. 'Mikador' PBR</t>
  </si>
  <si>
    <t>Photinia fraseri 'Carré Rouge'</t>
  </si>
  <si>
    <t>Photinia fraseri 'Fenna'®</t>
  </si>
  <si>
    <t xml:space="preserve">Photinia fraseri 'Louise'® </t>
  </si>
  <si>
    <t>Houttuynia cordata 'Chameleon'</t>
  </si>
  <si>
    <t>Chaenomeles sup. 'Crimson and Gold'</t>
  </si>
  <si>
    <t>Chaenomeles sup. 'Fire Dance'</t>
  </si>
  <si>
    <t>Chaenomeles sup. 'Orange Trail'</t>
  </si>
  <si>
    <t>Chaenomeles sup. 'Salmon Horizon'</t>
  </si>
  <si>
    <t>Chaenomeles sup. 'Texas Scarlet'</t>
  </si>
  <si>
    <t>Hosta montana 'Aureomarginata'</t>
  </si>
  <si>
    <t>Hosta 'Big Daddy'</t>
  </si>
  <si>
    <t>Hosta 'Blue Cadet'</t>
  </si>
  <si>
    <t>Hosta 'Blue Mouse Ears'</t>
  </si>
  <si>
    <t>Hosta 'Buckshaw Blue'</t>
  </si>
  <si>
    <t>Hosta 'Elisabeth'</t>
  </si>
  <si>
    <t>Hosta 'Frances Williams'</t>
  </si>
  <si>
    <t>Hosta 'Gold Standard'</t>
  </si>
  <si>
    <t>Hosta 'Golden Tiara'</t>
  </si>
  <si>
    <t>Hosta 'Great Expectations'</t>
  </si>
  <si>
    <t>Hosta 'Halcyon'</t>
  </si>
  <si>
    <t>Hosta 'Hyacinthina'</t>
  </si>
  <si>
    <t>Hosta 'June'</t>
  </si>
  <si>
    <t>Hosta 'Marmelade on Toast'</t>
  </si>
  <si>
    <t>Hosta 'Sum and Substance'</t>
  </si>
  <si>
    <t>Hosta 'Undulata Albomarginata'</t>
  </si>
  <si>
    <t>Hosta 'Undulata Mediovariegata'</t>
  </si>
  <si>
    <t>Hosta 'Wide Brim'</t>
  </si>
  <si>
    <t>Ceanothus thyrs. repens</t>
  </si>
  <si>
    <t>Stachys monieri 'Hummelo'</t>
  </si>
  <si>
    <t>Philadelphus 'Silberregen'</t>
  </si>
  <si>
    <t>Philadelphus 'Snowbelle'</t>
  </si>
  <si>
    <t>Philadelphus 'Starbright' ™</t>
  </si>
  <si>
    <t>Salvia nemorosa 'Blaukönigin'</t>
  </si>
  <si>
    <t>Salvia nemorosa 'Ostfriesland'</t>
  </si>
  <si>
    <t>Salvia nemerosa 'Rosakoningin'</t>
  </si>
  <si>
    <t>Salvia n. Sensation® Compact Bright Rose</t>
  </si>
  <si>
    <t>Salvia n. Sensation® Compact Deep Blue</t>
  </si>
  <si>
    <t>Salvia n. Sensation® Compact Violet</t>
  </si>
  <si>
    <t>Salvia n. Sensation® Compact White</t>
  </si>
  <si>
    <t>Salvia n. Sensation® Medium Pink</t>
  </si>
  <si>
    <t>Salvia n. Sensation® Medium Violet</t>
  </si>
  <si>
    <t>Salvia n. Sensation® Medium White</t>
  </si>
  <si>
    <t>Salvia nemorosa 'Violetkonigin'</t>
  </si>
  <si>
    <t>Actinidia arguta 'Jumbo'</t>
  </si>
  <si>
    <t>Actinidia hybr. 'Zakarpacie'</t>
  </si>
  <si>
    <t>Anemone hyb. 'Serenade'</t>
  </si>
  <si>
    <t>Anemone hup. 'Splendens'</t>
  </si>
  <si>
    <t>Aster (D) 'Lady in Blue'</t>
  </si>
  <si>
    <t>Aster (D) 'Peter Harrison'</t>
  </si>
  <si>
    <t>Aster (D) 'Schneekissen'</t>
  </si>
  <si>
    <t>Berberis thunb. 'Atropurpurea Nana'</t>
  </si>
  <si>
    <t>Berberis thunb. 'Golden Horizon'®</t>
  </si>
  <si>
    <t>Berberis thunb. 'Green Carpet'</t>
  </si>
  <si>
    <t>Berberis thunb. 'Maria'®</t>
  </si>
  <si>
    <t>Berberis thunb. 'Natasza'®</t>
  </si>
  <si>
    <t xml:space="preserve">Berberis thunb. 'Summer Sunset'® </t>
  </si>
  <si>
    <t>Berberis thunb. 'Venice'®</t>
  </si>
  <si>
    <t>Betula p. 'Dalecarlica'</t>
  </si>
  <si>
    <t>Betula p. 'Youngii'</t>
  </si>
  <si>
    <t>Euonymus fort. 'Harlequin'</t>
  </si>
  <si>
    <t>Buddleja weyeriana 'Sungold'</t>
  </si>
  <si>
    <t>Buddleja dav. Butterfly Candy®Little Purple</t>
  </si>
  <si>
    <t>Sambucus nigra 'Black Beauty'PBR</t>
  </si>
  <si>
    <t>Sambucus nigra 'Black Tower'PBR</t>
  </si>
  <si>
    <t>Sambucus nigra 'Golden Spark'®</t>
  </si>
  <si>
    <t>Weigela 'Magical Rainbow'®</t>
  </si>
  <si>
    <t>Weigela florida 'Alexandra'PBR</t>
  </si>
  <si>
    <t>Weigela 'Black and White'®</t>
  </si>
  <si>
    <t>Weigela florida 'Pink Princess'</t>
  </si>
  <si>
    <t>Hibiscus syr. 'Lavender Chiffon'PBR</t>
  </si>
  <si>
    <t>Hibiscus syr. 'White Chiffon'PBR</t>
  </si>
  <si>
    <t>Vaccinium cor. 'Chanticleer'</t>
  </si>
  <si>
    <t>Vaccinium cor. 'Hannah's Choice'</t>
  </si>
  <si>
    <t>Vaccinium cor. 'Herbert'</t>
  </si>
  <si>
    <t>Vaccinium cor. 'Nelson'</t>
  </si>
  <si>
    <t>Vaccinium cor. 'Toro'</t>
  </si>
  <si>
    <t>Hydrangea querc. 'Applause'</t>
  </si>
  <si>
    <t>Hydrangea querc. 'Snow Queen'</t>
  </si>
  <si>
    <t>Hydrangea m. 'Alpenglühen'</t>
  </si>
  <si>
    <t>Hydrangea m. 'Amethyst'</t>
  </si>
  <si>
    <t>Hydrangea m. 'Doris'</t>
  </si>
  <si>
    <t>Hydrangea m. 'Gertrud Glahn'</t>
  </si>
  <si>
    <t>Hydrangea m. 'Hamburg'</t>
  </si>
  <si>
    <t>Hydrangea m. 'Hi Fire'PBR</t>
  </si>
  <si>
    <t>Hydrangea m. 'Hi River'PBR</t>
  </si>
  <si>
    <t>Hydrangea m. (You &amp; Me) 'Miss Saori'PBR</t>
  </si>
  <si>
    <t>Hydrangea m. 'Nikko Blue'</t>
  </si>
  <si>
    <t>Hydrangea m. 'Red Baron'</t>
  </si>
  <si>
    <t>Hydrangea m. 'Renate Steiniger'</t>
  </si>
  <si>
    <t>Hydrangea m. 'Rotschwanz'</t>
  </si>
  <si>
    <t>Hydrangea m. 'Tricolor'</t>
  </si>
  <si>
    <t>Hydrangea pan. 'Dharuma'</t>
  </si>
  <si>
    <t>Hydrangea pan. 'Magical Lime Sparkle'®</t>
  </si>
  <si>
    <t>Hydrangea pan. 'Pink Lady'</t>
  </si>
  <si>
    <t>Hydrangea pan. Tickled Pink PBR</t>
  </si>
  <si>
    <t>Tamarix ramosissima 'Rubra'</t>
  </si>
  <si>
    <t>Deutzia hybrida 'Mont Rose'</t>
  </si>
  <si>
    <t>Deutzia cren. 'Pride of Rochester'</t>
  </si>
  <si>
    <t>Lythrum sal. 'Robert'</t>
  </si>
  <si>
    <t>Rubus 'Triple Crown'</t>
  </si>
  <si>
    <t>Picea pungens 'Glauca Majestic Blue'</t>
  </si>
  <si>
    <t>Picea pungens 'Super Blue Seedling'</t>
  </si>
  <si>
    <t>Picea glauca Perfecta('HB07'PBR)</t>
  </si>
  <si>
    <t>Salix gracilistyla 'Melanostachys'</t>
  </si>
  <si>
    <t>Ficus car. 'Brown Turkey'</t>
  </si>
  <si>
    <t>Ficus car. 'Perretta'</t>
  </si>
  <si>
    <t>Amelanchier aln. 'Krasnojarskaja'</t>
  </si>
  <si>
    <t>Amelanchier aln. 'Sleyt'</t>
  </si>
  <si>
    <t>Viburnum bodn. 'Charles Lamont'</t>
  </si>
  <si>
    <t>Viburnum plic. Kilimanjaro® 'Sunrise'PBR</t>
  </si>
  <si>
    <t>Cotoneaster suec. 'Coral Beauty'</t>
  </si>
  <si>
    <t>Cotoneaster radicans 'Eichholz'</t>
  </si>
  <si>
    <t>Cotoneaster pr. 'Streib's Findling'</t>
  </si>
  <si>
    <t>Cupressocyparis l. 'Gold Rider'</t>
  </si>
  <si>
    <t>Acer pal. 'Brown Sugar' pbr</t>
  </si>
  <si>
    <t>Acer pal. 'Butterscotch' pbr</t>
  </si>
  <si>
    <t>Acer pal. 'Orange Dream'</t>
  </si>
  <si>
    <t>Acer pal.'Royal Garnet' PBR</t>
  </si>
  <si>
    <t>FRAMBERRY®</t>
  </si>
  <si>
    <t>Vaccinium macrocarpon 'Early Black'</t>
  </si>
  <si>
    <t>Ribes u.-c. 'Invicta'</t>
  </si>
  <si>
    <t>Lavandula int. 'Edelweiss'</t>
  </si>
  <si>
    <t>Lagerstroemia Ruffled Red Magic™</t>
  </si>
  <si>
    <t>Potentilla f. 'McKay's White'</t>
  </si>
  <si>
    <t>Corylus maxima 'Purpurea'</t>
  </si>
  <si>
    <t>Lobelia 'Queen Victoria'</t>
  </si>
  <si>
    <t>Lupinus RB of Nobles 'Edelknaben'</t>
  </si>
  <si>
    <t>Lupinus RB of Nobles 'Fräulein'</t>
  </si>
  <si>
    <t>Lupinus RB of Nobles 'Kastellan'</t>
  </si>
  <si>
    <t>Lupinus RB of Nobles 'Kronleuchter'</t>
  </si>
  <si>
    <t>Lupinus RB of Nobles 'Mein Schloss'</t>
  </si>
  <si>
    <t>Lupinus RB of Nobles 'Schlossfrau'</t>
  </si>
  <si>
    <t>Magnolia 'Susan'</t>
  </si>
  <si>
    <t>Prunus triloba 'Rosenmund'</t>
  </si>
  <si>
    <t>Juniperus chin. 'Blue Alps'</t>
  </si>
  <si>
    <t>Juniperus procumbens 'Nana'</t>
  </si>
  <si>
    <t>Juniperus squamata 'Blue Carpet'</t>
  </si>
  <si>
    <t>Monarda SUGAR BUZZ 'Bleu Moon'</t>
  </si>
  <si>
    <t>Monarda SUGAR BUZZ 'Grape Gumball'</t>
  </si>
  <si>
    <t>Monarda SUGAR BUZZ 'Pink Frosting'</t>
  </si>
  <si>
    <t xml:space="preserve">Hippophae rhamn. 'Hikul' </t>
  </si>
  <si>
    <t>Ilex crenata 'Green Hedge'</t>
  </si>
  <si>
    <t>Perovskia atripl. 'Little Spire'®</t>
  </si>
  <si>
    <t>Paeonia 'Border Charm'</t>
  </si>
  <si>
    <t>Paeonia (LE) 'Bowl of Beauty'</t>
  </si>
  <si>
    <t>Paeonia (LD) 'Celebrity'</t>
  </si>
  <si>
    <t>Paeonia (LD) 'Command Performance'</t>
  </si>
  <si>
    <t>Paeonia (LD) 'Dinner Plate'</t>
  </si>
  <si>
    <t>Paeonia (LD) 'Do Tell'</t>
  </si>
  <si>
    <t>Paeonia (LD) 'Doreen'</t>
  </si>
  <si>
    <t>Paeonia (LD) 'Gay Paree'</t>
  </si>
  <si>
    <t>Paeonia (LE) 'Nippon Beauty'</t>
  </si>
  <si>
    <t>Paeonia (LD) 'Purple Spider'</t>
  </si>
  <si>
    <t>Paeonia (LD) 'Solange'</t>
  </si>
  <si>
    <t>Paeonia (LD) 'Sorbet'</t>
  </si>
  <si>
    <t>Paeonia (LD) 'The Fawn'</t>
  </si>
  <si>
    <t>Physocarpus opulif. Fireside PBR</t>
  </si>
  <si>
    <t>Cytisus 'Boskoop Ruby'</t>
  </si>
  <si>
    <t>Cytisus 'Lena'</t>
  </si>
  <si>
    <t>Cytisus 'Maria Burkwood'</t>
  </si>
  <si>
    <t>Sorbus 'Burka'</t>
  </si>
  <si>
    <t>Syringa 'Josée'</t>
  </si>
  <si>
    <t>Syringa v. 'And. an Ludwig Späth'</t>
  </si>
  <si>
    <t>Syringa v. 'California Rose'</t>
  </si>
  <si>
    <t>Syringa v. 'Charles Joly'</t>
  </si>
  <si>
    <t>Syringa v. 'Katherine Havemeyer'</t>
  </si>
  <si>
    <t>Syringa v. 'Krasavitsa Moskvy'</t>
  </si>
  <si>
    <t>Syringa v. 'Pamiec o Wawilowie'</t>
  </si>
  <si>
    <t>Syringa v. 'Prince Wolkonsky'</t>
  </si>
  <si>
    <t>Syringa v. 'Sensation'</t>
  </si>
  <si>
    <t>Symphoricarpos d. 'Magical Sweet'®</t>
  </si>
  <si>
    <t>Pinus sylv. 'Fastigiata'</t>
  </si>
  <si>
    <t>Spiraea japonica 'Merlo'®Star(pbr)</t>
  </si>
  <si>
    <t>Thymus serpyllum 'Magic Carpet'</t>
  </si>
  <si>
    <t>Thuja occ. 'Danica Aurea'</t>
  </si>
  <si>
    <t>Thuja occ. 'Golden Globe'</t>
  </si>
  <si>
    <t>Thuja occ. 'Mirjam'®</t>
  </si>
  <si>
    <t>Photinia fraseri 'Little Red Robin'</t>
  </si>
  <si>
    <t>Photinia fraseri 'Red Robin'</t>
  </si>
  <si>
    <t>Chaenomeles sup. 'Nicoline'</t>
  </si>
  <si>
    <t>Chaenomeles sup. 'Pink Trail'</t>
  </si>
  <si>
    <t>Hosta 'Patriot'</t>
  </si>
  <si>
    <t>Ceanothus 'Blue Mound'</t>
  </si>
  <si>
    <t>Ceanothus impressus 'Victoria'</t>
  </si>
  <si>
    <t>Morus alba 'Shin-Tso'</t>
  </si>
  <si>
    <t>Rosa rugosa Pompon Perfume</t>
  </si>
  <si>
    <t>Choisya 'Aztec Pearl'</t>
  </si>
  <si>
    <t>Choisya ternata 'Lich'</t>
  </si>
  <si>
    <t>Choisya ternata 'Magical Avalanche'®</t>
  </si>
  <si>
    <t>Choisya ternata 'White Dazzler'PBR</t>
  </si>
  <si>
    <t>Erica darl. 'Darley Dale'</t>
  </si>
  <si>
    <t>Erica darl. 'Kramer's Rote'</t>
  </si>
  <si>
    <t>Erica darl. 'White Perfection'</t>
  </si>
  <si>
    <t>Echinacea p. 'Double-Decker'</t>
  </si>
  <si>
    <t>Echinacea p. 'Rubinstern'</t>
  </si>
  <si>
    <t>Actinidia kol. 'Velikanski'</t>
  </si>
  <si>
    <t>Astilbe (A) 'Brautschleier'</t>
  </si>
  <si>
    <t>Cercidiphyllum japonicum</t>
  </si>
  <si>
    <t>Berberis thunb. 'Lutin Rouge'PBR</t>
  </si>
  <si>
    <t>Berberis thunb. 'Orange Alf' PBR</t>
  </si>
  <si>
    <t>Berberis thunb. 'Rose Glow'</t>
  </si>
  <si>
    <t>Berberis thunb. 'Sunny'</t>
  </si>
  <si>
    <t>Buddleja 'Dreaming Purple'®</t>
  </si>
  <si>
    <t>Buddleja dav.'Butterfly Candy®Little Ruby</t>
  </si>
  <si>
    <t>Buddleja dav. Butterfly Candy®Little Pink'</t>
  </si>
  <si>
    <t>Buddleja dav. 'Harlequin'</t>
  </si>
  <si>
    <t>Buddleja dav. 'Magda's Gold Knight'pbr</t>
  </si>
  <si>
    <t>Sambuces nigra 'Haidegg 17 '</t>
  </si>
  <si>
    <t>Weigela 'Maroon Swoon'®</t>
  </si>
  <si>
    <t>Vitex agnus-castus Blue Puffball PBR</t>
  </si>
  <si>
    <t>Vitex agnus-castus Delta Blues™</t>
  </si>
  <si>
    <t>Prunus incisa 'Kojou-no-mai'</t>
  </si>
  <si>
    <t>Hamamelis int. 'Orange Beauty'</t>
  </si>
  <si>
    <t>Heuchera 'Black Sea'®</t>
  </si>
  <si>
    <t>Hibiscus syr. 'Lady Stanley'</t>
  </si>
  <si>
    <t>Hibiscus syr. 'Purpureus Variegatus'</t>
  </si>
  <si>
    <t>Vaccinium cor. 'Spartan'</t>
  </si>
  <si>
    <t>Hydrangea querc. 'Alice'</t>
  </si>
  <si>
    <t>Hydrangea querc. 'Tennessee Clone'</t>
  </si>
  <si>
    <t>Hydrangea macr. 'Chocolate'®</t>
  </si>
  <si>
    <t>Hydrangea m. 'Dark Angel'®</t>
  </si>
  <si>
    <t>Hydrangea m. 'Early® blue</t>
  </si>
  <si>
    <t>Hydrangea m. 'Green Cloud'</t>
  </si>
  <si>
    <t>Hydrangea m. (You &amp; Me) 'Forever'PBR</t>
  </si>
  <si>
    <t>Hydrangea pan. 'Diamand Rouge'PBR</t>
  </si>
  <si>
    <t>Hydrangea pan. 'Magical Sweet Summer'®</t>
  </si>
  <si>
    <t>Hydrangea serr. 'Blue Clouds'PBR</t>
  </si>
  <si>
    <t>Tamarix ramosissima 'Pink Cascade'</t>
  </si>
  <si>
    <t>Deutzia hybrida 'Tourbillon Rouge'</t>
  </si>
  <si>
    <t>Diervilla rivularis 'Diva'®</t>
  </si>
  <si>
    <t>Lonicera nit. 'Lemon Beauty'</t>
  </si>
  <si>
    <t>Lonicera caerulea 'Aurora'®</t>
  </si>
  <si>
    <t>Lonicera caerulea kamtschatica</t>
  </si>
  <si>
    <t>Lonicera caerulea 'Uspiech'</t>
  </si>
  <si>
    <t>Amelanchier aln. 'Thiessen'</t>
  </si>
  <si>
    <t>Viburnum bodn. 'Dawn'</t>
  </si>
  <si>
    <t>Acer pal. 'Phoenix'</t>
  </si>
  <si>
    <t>Acer pal. 'Sangokaku'</t>
  </si>
  <si>
    <t>Clethra alnif. 'Pink Spire'</t>
  </si>
  <si>
    <t>Lavandula ang. 'Rosea'</t>
  </si>
  <si>
    <t>Lagerstroemia 'Plum Magic'™</t>
  </si>
  <si>
    <t>Magnolia 'Galaxy'</t>
  </si>
  <si>
    <t>Magnolia 'Ricki'</t>
  </si>
  <si>
    <t>Mahonia media 'Charity'</t>
  </si>
  <si>
    <t>Nandina domestica 'Twilight'</t>
  </si>
  <si>
    <t>Hippophae rhamn. 'Friesd. Orange'</t>
  </si>
  <si>
    <t>Ilex aq. 'J.C. van Tol'</t>
  </si>
  <si>
    <t>Paeonia (LD) 'Allertie'</t>
  </si>
  <si>
    <t>Paeonia (LD) 'Angel Cheeks'</t>
  </si>
  <si>
    <t>Paeonia (LD) 'Catharina Fontijn'</t>
  </si>
  <si>
    <t>Paeonia (LD) 'Coral Charm'</t>
  </si>
  <si>
    <t>Paeonia lact. 'Eden's Perfume'</t>
  </si>
  <si>
    <t>Paeonia (LD) 'Festiva Maxima'</t>
  </si>
  <si>
    <t>Paeonia (LD) 'Jacorma'</t>
  </si>
  <si>
    <t>Paeonia (LD) 'Pecher'</t>
  </si>
  <si>
    <t>Paeonia (LD) 'Raspberry Sundae'</t>
  </si>
  <si>
    <t>Cytisus praecox 'Allgold'</t>
  </si>
  <si>
    <t>Syringa v. 'Monique Lemoine'</t>
  </si>
  <si>
    <t>Pinus mugo pumilio</t>
  </si>
  <si>
    <t>Taxus b. 'Fastigiata Robusta'</t>
  </si>
  <si>
    <t>Thuja occ. 'Dawid Light'®</t>
  </si>
  <si>
    <t>Thuja occ. 'Malonyana Aurea'</t>
  </si>
  <si>
    <t>Chaenomeles sup. 'Red Trail'</t>
  </si>
  <si>
    <t>Hosta 'Elegans'</t>
  </si>
  <si>
    <t>Exochorda x macrantha Lotus Moon™ Pearlbush</t>
  </si>
  <si>
    <t>Exochorda 'Magical Springtime'®</t>
  </si>
  <si>
    <t>Hydrangea pan. 'Diamantino'PBR</t>
  </si>
  <si>
    <t>Hydrangea pan. 'Magical Moonlight'®</t>
  </si>
  <si>
    <t>Monarda SUGAR BUZZ 'Bubblegum Blast'</t>
  </si>
  <si>
    <t>Hydrangea pan.'Petite Lantern' PBR</t>
  </si>
  <si>
    <t>Stipa tenuissima Pony Tails™</t>
  </si>
  <si>
    <t>Juniperus virg. 'Grey Owl'</t>
  </si>
  <si>
    <t>Nandina domestica Flirt 'Murasaki’PBR</t>
  </si>
  <si>
    <t>Eucalyptus gunnii Azura('Cagire'PBR)</t>
  </si>
  <si>
    <t>Yucca filamentosa 'Color Guard'</t>
  </si>
  <si>
    <t>Yucca filamentosa 'Gold Heart'</t>
  </si>
  <si>
    <t>Yucca flaccida 'Ivory Tower'</t>
  </si>
  <si>
    <t>25 ящиков фанерных  (0,6 х 0,4 х 0,21 м)</t>
  </si>
  <si>
    <t>кол-во ящиков в ПМ осенью 40-45 шт</t>
  </si>
  <si>
    <t>Паллетоместо = 50 ящиков фанерных (0,6 х 0,4 х 0,21 м)</t>
  </si>
  <si>
    <t>кол-во ящиков в 1/2 ПМ осенью 20 шт</t>
  </si>
  <si>
    <t>Acer pal. 'Ukigumo' Saleable C2</t>
  </si>
  <si>
    <t>Chaenomeles sup. 'Jet Trail' Liners P9</t>
  </si>
  <si>
    <t>Euonymus alatus 'Compactus' Liners P9</t>
  </si>
  <si>
    <t>Hydrangea pan. 'Grandiflora' Liners P9</t>
  </si>
  <si>
    <t>Hydrangea pan. 'Little Fresco'PBR Salealble C5</t>
  </si>
  <si>
    <t>Philadelphus 'Manteau d'Hermine' Liners P9</t>
  </si>
  <si>
    <t>Philadelphus 'Schneesturm' Liners P9</t>
  </si>
  <si>
    <t>Juniperus chin. 'Blue Alps' Liners P9</t>
  </si>
  <si>
    <t>Juniperus conferta 'Blue Pacific' Liners P9</t>
  </si>
  <si>
    <t>Juniperus hor. 'Andorra Compact' Liners P9</t>
  </si>
  <si>
    <t>Juniperus hor. 'Prince of Wales' Liners P9</t>
  </si>
  <si>
    <t>Juniperus pf. 'Gold Coast' Liners P9</t>
  </si>
  <si>
    <t>Juniperus pf. 'Gold Star' Liners P9</t>
  </si>
  <si>
    <t>Juniperus pf. 'Old Gold' Liners P9</t>
  </si>
  <si>
    <t>Juniperus squamata 'Blue Swede' Liners P9</t>
  </si>
  <si>
    <t>Thuja occ. 'Brabant' L P9   IN TRAY</t>
  </si>
  <si>
    <t>Thuja occ. 'Smaragd' L P9   IN TRAY</t>
  </si>
  <si>
    <t>Thuja occ. 'Teddy' Liners P9</t>
  </si>
  <si>
    <t>Rosa (P) 'The Fairy' Liners P9</t>
  </si>
  <si>
    <t>Ficus car. 'Little Miss Figgy' PBR Liners P9</t>
  </si>
  <si>
    <t>Anemone hyb. 'Whirlwind' Liners P12</t>
  </si>
  <si>
    <t>Pennisetum al. 'Black Beauty' Liners P9</t>
  </si>
  <si>
    <t>87-07-11202</t>
  </si>
  <si>
    <t>87-07-1528</t>
  </si>
  <si>
    <t>87-07-1803</t>
  </si>
  <si>
    <t>87-07-1994</t>
  </si>
  <si>
    <t>87-07-11204</t>
  </si>
  <si>
    <t>87-07-2793</t>
  </si>
  <si>
    <t>87-07-2855</t>
  </si>
  <si>
    <t>87-07-0956</t>
  </si>
  <si>
    <t>87-07-2351</t>
  </si>
  <si>
    <t>87-07-2383</t>
  </si>
  <si>
    <t>87-07-2409</t>
  </si>
  <si>
    <t>87-07-2417</t>
  </si>
  <si>
    <t>87-07-2421</t>
  </si>
  <si>
    <t>87-07-2433</t>
  </si>
  <si>
    <t>87-07-2459</t>
  </si>
  <si>
    <t>87-07-8063</t>
  </si>
  <si>
    <t>87-07-8065</t>
  </si>
  <si>
    <t>87-07-3962</t>
  </si>
  <si>
    <t>87-07-3483</t>
  </si>
  <si>
    <t>87-07-11205</t>
  </si>
  <si>
    <t>87-07-11068</t>
  </si>
  <si>
    <t>87-07-8043</t>
  </si>
  <si>
    <t>Ukigumo</t>
  </si>
  <si>
    <t>Jet Trail</t>
  </si>
  <si>
    <t>Euonymus alatus</t>
  </si>
  <si>
    <t>Бересклет крылатый</t>
  </si>
  <si>
    <t>Compactus</t>
  </si>
  <si>
    <t>Grandiflora</t>
  </si>
  <si>
    <t>Manteaud Hermine</t>
  </si>
  <si>
    <t>Schneesturm</t>
  </si>
  <si>
    <t>Juniperus conferta</t>
  </si>
  <si>
    <t>Можжевельник прибрежный</t>
  </si>
  <si>
    <t>Blue Pacific</t>
  </si>
  <si>
    <t>Andorra Compact</t>
  </si>
  <si>
    <t>Prince of Wales</t>
  </si>
  <si>
    <t>Gold Coast</t>
  </si>
  <si>
    <t>Gold Star</t>
  </si>
  <si>
    <t>Blue Swede</t>
  </si>
  <si>
    <t>Teddy</t>
  </si>
  <si>
    <t>The Fairy</t>
  </si>
  <si>
    <t>Анемона хубэйская</t>
  </si>
  <si>
    <t>Whirlwind</t>
  </si>
  <si>
    <t>Acer pal. 'Ukigumo'</t>
  </si>
  <si>
    <t>Chaenomeles sup. 'Jet Trail'</t>
  </si>
  <si>
    <t>Euonymus alatus 'Compactus'</t>
  </si>
  <si>
    <t>Hydrangea pan. 'Grandiflora'</t>
  </si>
  <si>
    <t>Philadelphus 'Manteau d'Hermine'</t>
  </si>
  <si>
    <t>Philadelphus 'Schneesturm'</t>
  </si>
  <si>
    <t>Juniperus conferta 'Blue Pacific'</t>
  </si>
  <si>
    <t>Juniperus hor. 'Andorra Compact'</t>
  </si>
  <si>
    <t>Juniperus hor. 'Prince of Wales'</t>
  </si>
  <si>
    <t>Juniperus pf. 'Gold Coast'</t>
  </si>
  <si>
    <t>Juniperus pf. 'Gold Star'</t>
  </si>
  <si>
    <t>Juniperus squamata 'Blue Swede'</t>
  </si>
  <si>
    <t>L P9   IN TRAY</t>
  </si>
  <si>
    <t>Thuja occ. 'Teddy'</t>
  </si>
  <si>
    <t>Rosa (P) 'The Fairy'</t>
  </si>
  <si>
    <t>Anemone hyb. 'Whirlwind'</t>
  </si>
  <si>
    <t>Smaragd (кассета)</t>
  </si>
  <si>
    <t>Brabant (кассета)</t>
  </si>
  <si>
    <t>87-07-1804</t>
  </si>
  <si>
    <t>Euonymus alatus Liners P9</t>
  </si>
  <si>
    <t>87-07-2263</t>
  </si>
  <si>
    <t>Hydrangea serr. 'Bluebird' Liners P12</t>
  </si>
  <si>
    <t>Bluebird</t>
  </si>
  <si>
    <t>Hydrangea serr. 'Bluebird'</t>
  </si>
  <si>
    <t>87-07-6467</t>
  </si>
  <si>
    <t>Rhododendron (AJ) 'Geisha Purple' Liners P9</t>
  </si>
  <si>
    <t>Geisha Purple</t>
  </si>
  <si>
    <t>Rhododendron (AJ) 'Geisha Purple'</t>
  </si>
  <si>
    <t>87-07-0972</t>
  </si>
  <si>
    <t>Pinus mugo mugo Liners P9</t>
  </si>
  <si>
    <t>Mugo</t>
  </si>
  <si>
    <t>Pinus mugo mugo</t>
  </si>
  <si>
    <t>87-07-7333</t>
  </si>
  <si>
    <t>87-07-8133</t>
  </si>
  <si>
    <t>Ligustrum oval. 'Green Diamond'®  Liners P9</t>
  </si>
  <si>
    <t>Buddleja dav. 'Wisteria Lane'®  Liners P12</t>
  </si>
  <si>
    <t>Weigela Ebony and Ivory ('Velda') (PBR) Liners P9</t>
  </si>
  <si>
    <t>Parthenocissus tr. 'Veitchii' Plantgoed P9 grafted</t>
  </si>
  <si>
    <t>Helenium aut. 'Short 'n' sassy' PBR  Liners P12</t>
  </si>
  <si>
    <t>Hydrangea m. 'Salsa'®  Liners P12</t>
  </si>
  <si>
    <t>Hydrangea m. 'Selina'®  Liners P12</t>
  </si>
  <si>
    <t>Hydrangea m. Silky Pink®  Liners P12</t>
  </si>
  <si>
    <t>Hydrangea pan. 'White Lady'™  Liners P9</t>
  </si>
  <si>
    <t>Cornus sanguinea 'Anny Winter Orange'  Liners P9</t>
  </si>
  <si>
    <t>Distylium Linbacker™ Liners P9</t>
  </si>
  <si>
    <t>Rubus frut. 'Cacanska Bestrna'®  Liners P9</t>
  </si>
  <si>
    <t>Vaccinium macrocarpon 'Ben Lear'  Liners P9</t>
  </si>
  <si>
    <t>Stipa tenuissima Pony Tails™   Liners P9</t>
  </si>
  <si>
    <t>Miscanthus sin. 'Strictus Dwarf'  Liners P12</t>
  </si>
  <si>
    <t>Molinia caerulea 'Black Arrows' Liners P9</t>
  </si>
  <si>
    <t>Physocarpus opulif. 'Magical Raspberry Lemonade'® Liners P9</t>
  </si>
  <si>
    <t>Taxus media 'Stefania' PBR Liners P9</t>
  </si>
  <si>
    <t>Thuja occ. 'Joska'                               Liners P9</t>
  </si>
  <si>
    <t>Thuja occ. 'Sunny Smaragd'®  Saleable C2</t>
  </si>
  <si>
    <t>Thuja occ. 'Sunny Smaragd'®  Liners P9</t>
  </si>
  <si>
    <t>Photinia fraseri 'Louise'®  Liners P9</t>
  </si>
  <si>
    <t>Camellia j. 'Tricolor' Liners P14</t>
  </si>
  <si>
    <t>Philadelphus 'Belle Etoile' Liners P9</t>
  </si>
  <si>
    <t>Larix kaempf. 'Stiff Weeper' Salea. 120cm. stem</t>
  </si>
  <si>
    <t>Thuja occ. 'Green Bubble' Liners P9</t>
  </si>
  <si>
    <t>Thuja occ. 'Smaragd Witbont' Sale C3 60-80</t>
  </si>
  <si>
    <t>Thuja occ. 'Smaragd Light' Sale C3 60-80</t>
  </si>
  <si>
    <t>Thuja occ. 'Smaragd Light' Liners P9</t>
  </si>
  <si>
    <t>Delphinium ’Magic Fountains Pure White' Liners P9</t>
  </si>
  <si>
    <t>Heuchera 'Regina' Liners P9</t>
  </si>
  <si>
    <t>87-07-8129</t>
  </si>
  <si>
    <t>87-07-2758</t>
  </si>
  <si>
    <t>87-07-9705</t>
  </si>
  <si>
    <t>87-07-8136</t>
  </si>
  <si>
    <t>87-07-8137</t>
  </si>
  <si>
    <t>87-07-8134</t>
  </si>
  <si>
    <t>87-07-8138</t>
  </si>
  <si>
    <t>87-07-8135</t>
  </si>
  <si>
    <t xml:space="preserve">Philadelphus </t>
  </si>
  <si>
    <t>Belle Etoile</t>
  </si>
  <si>
    <t>Larix kaempferi</t>
  </si>
  <si>
    <t>Лиственница Кемпфера</t>
  </si>
  <si>
    <t>Stiff Weeper</t>
  </si>
  <si>
    <t>Green Bubble</t>
  </si>
  <si>
    <t>Smaragd Witbont</t>
  </si>
  <si>
    <t>Smaragd Light</t>
  </si>
  <si>
    <t>С3</t>
  </si>
  <si>
    <t xml:space="preserve">Delphinium </t>
  </si>
  <si>
    <t>Дельфиниум</t>
  </si>
  <si>
    <t>Magic Fountains Pure White</t>
  </si>
  <si>
    <t xml:space="preserve">Heuchera </t>
  </si>
  <si>
    <t>Regina</t>
  </si>
  <si>
    <t>Philadelphus 'Belle Etoile'</t>
  </si>
  <si>
    <t>Larix kaempf. 'Stiff Weeper'</t>
  </si>
  <si>
    <t>Salea. 120cm. stem</t>
  </si>
  <si>
    <t>Thuja occ. 'Green Bubble'</t>
  </si>
  <si>
    <t>Thuja occ. 'Smaragd Witbont'</t>
  </si>
  <si>
    <t>Sale C3 60-80</t>
  </si>
  <si>
    <t>Thuja occ. 'Smaragd Light'</t>
  </si>
  <si>
    <t>Delphinium ’Magic Fountains Pure White'</t>
  </si>
  <si>
    <t>Heuchera 'Regina'</t>
  </si>
  <si>
    <t>Clematis mont. rubens Liners P9</t>
  </si>
  <si>
    <t>Clematis 'Miss Bateman' Liners P9</t>
  </si>
  <si>
    <t>Clematis 'Multi Blue' Liners P9</t>
  </si>
  <si>
    <t>Clematis 'Nelly Moser' Liners P9</t>
  </si>
  <si>
    <t>Clematis 'Rouge Cardinal' Liners P9</t>
  </si>
  <si>
    <t>Clematis 'The President' Liners P9</t>
  </si>
  <si>
    <t>Clematis 'Ville de Lyon' Liners P9</t>
  </si>
  <si>
    <t>Clematis 'Viticella Polish Spirit' Liners P9</t>
  </si>
  <si>
    <t>Clematis 'Warszawska Nike' Liners P9</t>
  </si>
  <si>
    <t>87-07-1572</t>
  </si>
  <si>
    <t>87-07-1569</t>
  </si>
  <si>
    <t>87-07-1570</t>
  </si>
  <si>
    <t>87-07-1573</t>
  </si>
  <si>
    <t>87-07-1576</t>
  </si>
  <si>
    <t>87-07-1575</t>
  </si>
  <si>
    <t>87-07-1578</t>
  </si>
  <si>
    <t>87-07-1579</t>
  </si>
  <si>
    <t>87-07-1580</t>
  </si>
  <si>
    <t>Ligustrum oval. 'Aureum' Liners P9</t>
  </si>
  <si>
    <t>87-07-4379</t>
  </si>
  <si>
    <t>Philadelphus 'Mont Blanc' Liners P9</t>
  </si>
  <si>
    <t>87-07-2792</t>
  </si>
  <si>
    <t>Prunus l. 'Novita' Liners P9</t>
  </si>
  <si>
    <t>87-07-6475</t>
  </si>
  <si>
    <t>Symphoricarpos ch. ‘Fiesta Berry’ (pbr) Liners P9</t>
  </si>
  <si>
    <t>87-07-8139</t>
  </si>
  <si>
    <t>Juniperus hor. 'Golden Carpet' Liners P9</t>
  </si>
  <si>
    <t>87-07-2392</t>
  </si>
  <si>
    <t>Juniperus pf. 'King of Spring' Liners P9</t>
  </si>
  <si>
    <t>87-07-2424</t>
  </si>
  <si>
    <t>Juniperus scop. 'Blue Arrow' Liners P9</t>
  </si>
  <si>
    <t>Juniperus scop. 'Skyrocket' Liners P9</t>
  </si>
  <si>
    <t>87-07-2446</t>
  </si>
  <si>
    <t>87-07-2476</t>
  </si>
  <si>
    <t>Thuja occ. 'Golden Globe' Liners P9</t>
  </si>
  <si>
    <t>87-07-3673</t>
  </si>
  <si>
    <t>Thuja occ. 'Harvest Moon' Liners P9</t>
  </si>
  <si>
    <t>87-07-11029</t>
  </si>
  <si>
    <t>Thuja occ. 'Mr Bowling Ball' Liners P9</t>
  </si>
  <si>
    <t>87-07-3944</t>
  </si>
  <si>
    <t>Thuja occ. 'Stolwijk' Liners P9</t>
  </si>
  <si>
    <t>87-07-9591</t>
  </si>
  <si>
    <t>Thuja occ. 'Waterfield' Liners P9</t>
  </si>
  <si>
    <t>87-07-11037</t>
  </si>
  <si>
    <t>Sambucus nigra 'Kors r' Liners P9</t>
  </si>
  <si>
    <t>Vaccinium cor. 'Bluecrop' Liners P9</t>
  </si>
  <si>
    <t>Vaccinium cor. 'Chandler' Liners P9</t>
  </si>
  <si>
    <t>87-07-10723</t>
  </si>
  <si>
    <t>87-07-3997</t>
  </si>
  <si>
    <t>87-07-3998</t>
  </si>
  <si>
    <t>Vaccinium cor. 'Pink Blueberry' Liners P9</t>
  </si>
  <si>
    <t>87-07-7588</t>
  </si>
  <si>
    <t>Hosta 'Royal Standard' Liners P9</t>
  </si>
  <si>
    <t>87-07-8140</t>
  </si>
  <si>
    <t>Pennisetum al. 'Black Beauty' Saleable C3</t>
  </si>
  <si>
    <t>87-07-2644</t>
  </si>
  <si>
    <t>Pennisetum al. 'Hameln' Saleable C3</t>
  </si>
  <si>
    <t>87-07-8141</t>
  </si>
  <si>
    <t>Pennisetum al. 'Little Bunny' Saleable C3</t>
  </si>
  <si>
    <t>87-07-8143</t>
  </si>
  <si>
    <t>Clematis montana</t>
  </si>
  <si>
    <t>Клематис горный</t>
  </si>
  <si>
    <t>Rubens</t>
  </si>
  <si>
    <t>Clematis</t>
  </si>
  <si>
    <t>Клематис</t>
  </si>
  <si>
    <t>Miss Bateman</t>
  </si>
  <si>
    <t>Multi Blue</t>
  </si>
  <si>
    <t>Nelly Moser</t>
  </si>
  <si>
    <t>Rouge Cardinal</t>
  </si>
  <si>
    <t>The President</t>
  </si>
  <si>
    <t>Ville de Lyon</t>
  </si>
  <si>
    <t>Viticella Polish Spirit</t>
  </si>
  <si>
    <t>Warszawska Nike</t>
  </si>
  <si>
    <t>Mont Blanc</t>
  </si>
  <si>
    <t>Novita</t>
  </si>
  <si>
    <t>Fiesta Berry</t>
  </si>
  <si>
    <t>Golden Carpet</t>
  </si>
  <si>
    <t>King of Spring</t>
  </si>
  <si>
    <t>Juniperus scopulorum</t>
  </si>
  <si>
    <t>Можжевельник скальный</t>
  </si>
  <si>
    <t>Blue Arrow</t>
  </si>
  <si>
    <t>Skyrocket</t>
  </si>
  <si>
    <t>Harvest Moon</t>
  </si>
  <si>
    <t>Mr Bowling Ball</t>
  </si>
  <si>
    <t>Stolwijk</t>
  </si>
  <si>
    <t>Korsor</t>
  </si>
  <si>
    <t>Bluecrop</t>
  </si>
  <si>
    <t>Chandler</t>
  </si>
  <si>
    <t>Pink Blueberry</t>
  </si>
  <si>
    <t>Royal Standart</t>
  </si>
  <si>
    <t>Magnolia brooklynensis</t>
  </si>
  <si>
    <t>Магнолия брукленская</t>
  </si>
  <si>
    <t>Clematis mont. rubens</t>
  </si>
  <si>
    <t>Clematis 'Miss Bateman'</t>
  </si>
  <si>
    <t>Clematis 'Multi Blue'</t>
  </si>
  <si>
    <t>Clematis 'Nelly Moser'</t>
  </si>
  <si>
    <t>Clematis 'Rouge Cardinal'</t>
  </si>
  <si>
    <t>Clematis 'The President'</t>
  </si>
  <si>
    <t>Clematis 'Ville de Lyon'</t>
  </si>
  <si>
    <t>Clematis 'Viticella Polish Spirit'</t>
  </si>
  <si>
    <t>Clematis 'Warszawska Nike'</t>
  </si>
  <si>
    <t>Ligustrum oval. 'Aureum'</t>
  </si>
  <si>
    <t>Philadelphus 'Mont Blanc'</t>
  </si>
  <si>
    <t>Prunus l. 'Novita'</t>
  </si>
  <si>
    <t>Symphoricarpos ch. ‘Fiesta Berry’ (pbr)</t>
  </si>
  <si>
    <t>Juniperus hor. 'Golden Carpet'</t>
  </si>
  <si>
    <t>Juniperus pf. 'King of Spring'</t>
  </si>
  <si>
    <t>Juniperus scop. 'Blue Arrow'</t>
  </si>
  <si>
    <t>Juniperus scop. 'Skyrocket'</t>
  </si>
  <si>
    <t>Thuja occ. 'Harvest Moon'</t>
  </si>
  <si>
    <t>Thuja occ. 'Mr Bowling Ball'</t>
  </si>
  <si>
    <t>Thuja occ. 'Stolwijk'</t>
  </si>
  <si>
    <t>Sambucus nigra 'Kors r'</t>
  </si>
  <si>
    <t>Vaccinium cor. 'Bluecrop'</t>
  </si>
  <si>
    <t>Vaccinium cor. 'Chandler'</t>
  </si>
  <si>
    <t>Vaccinium cor. 'Pink Blueberry'</t>
  </si>
  <si>
    <t>Hosta 'Royal Standard'</t>
  </si>
  <si>
    <t>Saleable C3</t>
  </si>
  <si>
    <t>Weigela 'Eva Rathke' Liners P9</t>
  </si>
  <si>
    <t>Photinia fraseri 'Red Robin' Liners P9 20-25</t>
  </si>
  <si>
    <t>Berberis thunb. 'Red Rocket'  Liners P9</t>
  </si>
  <si>
    <t>87-07-1372</t>
  </si>
  <si>
    <t>Ligustrum oval. 'Argenteum' Liners P9</t>
  </si>
  <si>
    <t>87-07-6470</t>
  </si>
  <si>
    <t>Philadelphus cor. 'Aureus' Liners P9</t>
  </si>
  <si>
    <t>87-07-2763</t>
  </si>
  <si>
    <t>Thuja occ. 'Smaragd' Liners P9 20-25</t>
  </si>
  <si>
    <t>87-07-8079</t>
  </si>
  <si>
    <t>Ficus car. 'Sultane' Liners P12</t>
  </si>
  <si>
    <t>87-07-9688</t>
  </si>
  <si>
    <t>Rheum rhabarbarum 'Stockbridge Arrow' Saleable C2</t>
  </si>
  <si>
    <t>87-07-8072</t>
  </si>
  <si>
    <t>Rheum rhabarbarum 'Victoria' Saleable C2</t>
  </si>
  <si>
    <t>87-07-8073</t>
  </si>
  <si>
    <t>Red Rocket</t>
  </si>
  <si>
    <t>Philadelphus coronarius</t>
  </si>
  <si>
    <t>Чубушник венечный</t>
  </si>
  <si>
    <t>Aureus</t>
  </si>
  <si>
    <t>Sultane</t>
  </si>
  <si>
    <t>Rheum rhabarbarum</t>
  </si>
  <si>
    <t>Ревень волнистый</t>
  </si>
  <si>
    <t>Stockbridge Arrow</t>
  </si>
  <si>
    <t xml:space="preserve">Berberis thunb. 'Red Rocket' </t>
  </si>
  <si>
    <t>Ligustrum oval. 'Argenteum'</t>
  </si>
  <si>
    <t>Philadelphus cor. 'Aureus'</t>
  </si>
  <si>
    <t>Liners P9 20-25</t>
  </si>
  <si>
    <t>Ficus car. 'Sultane'</t>
  </si>
  <si>
    <t>Rheum rhabarbarum 'Stockbridge Arrow'</t>
  </si>
  <si>
    <t>Rheum rhabarbarum 'Victoria'</t>
  </si>
  <si>
    <t>87-07-8145</t>
  </si>
  <si>
    <t>87-07-8146</t>
  </si>
  <si>
    <t>87-07-3025</t>
  </si>
  <si>
    <t>87-07-3681</t>
  </si>
  <si>
    <t>87-07-8147</t>
  </si>
  <si>
    <t>87-07-8040</t>
  </si>
  <si>
    <t>Clematis alpina Liners P9</t>
  </si>
  <si>
    <t>Rhus typhina 'Tiger Eyes' Lev. C3.5</t>
  </si>
  <si>
    <t>Picea omorika Liners P9</t>
  </si>
  <si>
    <t>Thuja occ. 'Tiny Tim' Liners P9</t>
  </si>
  <si>
    <t>Rheum rhabarbarum 'Frambozenrood' Saleable C2</t>
  </si>
  <si>
    <t>Rheum 'Holsteiner Blut' Saleable C2</t>
  </si>
  <si>
    <t>Clematis alpina</t>
  </si>
  <si>
    <t>Rhus typhina 'Tiger Eyes'</t>
  </si>
  <si>
    <t>Picea omorika</t>
  </si>
  <si>
    <t>Rheum rhabarbarum 'Frambozenrood'</t>
  </si>
  <si>
    <t>Rheum 'Holsteiner Blut'</t>
  </si>
  <si>
    <t>Tiger Eyes</t>
  </si>
  <si>
    <t>Holsteiner Blut</t>
  </si>
  <si>
    <t>Rheum</t>
  </si>
  <si>
    <t>Клематис альпийский</t>
  </si>
  <si>
    <t>Ель сербская</t>
  </si>
  <si>
    <t>Frambozen Rood/Raspberry red</t>
  </si>
  <si>
    <t>Ревень</t>
  </si>
  <si>
    <t>Frangula alnus 'Ron Williams' Liners P9</t>
  </si>
  <si>
    <t>Bagatelle</t>
  </si>
  <si>
    <t>Dart's Red Lady</t>
  </si>
  <si>
    <t>Erecta</t>
  </si>
  <si>
    <t>Silver Beauty</t>
  </si>
  <si>
    <t>Aurea</t>
  </si>
  <si>
    <t>Elegantissima</t>
  </si>
  <si>
    <t>Gouchaultii</t>
  </si>
  <si>
    <t>Red Gnome</t>
  </si>
  <si>
    <t>Siberian Pearls</t>
  </si>
  <si>
    <t/>
  </si>
  <si>
    <t>Cornus sericea</t>
  </si>
  <si>
    <t>Дерен блестящий</t>
  </si>
  <si>
    <t>Flaviramea</t>
  </si>
  <si>
    <t>Kelseyi</t>
  </si>
  <si>
    <t>Cotoneaster atropurpurea</t>
  </si>
  <si>
    <t>Кизильник атропурпурея</t>
  </si>
  <si>
    <t>Variegatus</t>
  </si>
  <si>
    <t>Dame Blanche</t>
  </si>
  <si>
    <t>Frosty Morn</t>
  </si>
  <si>
    <t>Lemoinei</t>
  </si>
  <si>
    <t>Minnesota Snowflake</t>
  </si>
  <si>
    <t>Viburnum carlesii</t>
  </si>
  <si>
    <t>Калина карльса</t>
  </si>
  <si>
    <t>Suzanne</t>
  </si>
  <si>
    <t>Olympiade</t>
  </si>
  <si>
    <t>Abies concolor</t>
  </si>
  <si>
    <t>Пихта одноцветная</t>
  </si>
  <si>
    <t>Abies koreana</t>
  </si>
  <si>
    <t>Пихта корейская</t>
  </si>
  <si>
    <t>Kohouts Icebreaker</t>
  </si>
  <si>
    <t>Abies pinsapo</t>
  </si>
  <si>
    <t>Пихта испанская</t>
  </si>
  <si>
    <t>Glauca</t>
  </si>
  <si>
    <t>Abies procekor</t>
  </si>
  <si>
    <t>Пихта высокорослая</t>
  </si>
  <si>
    <t>Andorra Variegata</t>
  </si>
  <si>
    <t>Blue Chip</t>
  </si>
  <si>
    <t>Pancake</t>
  </si>
  <si>
    <t>White Splash</t>
  </si>
  <si>
    <t>Loderii</t>
  </si>
  <si>
    <t>Larix decidua</t>
  </si>
  <si>
    <t>Лиственница европейская</t>
  </si>
  <si>
    <t>Larix eurolepis</t>
  </si>
  <si>
    <t>Лиственница широкочешуйчатая</t>
  </si>
  <si>
    <t>Carnival</t>
  </si>
  <si>
    <t>Goldspot</t>
  </si>
  <si>
    <t>Picea abies</t>
  </si>
  <si>
    <t>Ель обыкновенная</t>
  </si>
  <si>
    <t>Tompa</t>
  </si>
  <si>
    <t>Alberta Globe</t>
  </si>
  <si>
    <t>Conica</t>
  </si>
  <si>
    <t>December</t>
  </si>
  <si>
    <t>Rainbow's End</t>
  </si>
  <si>
    <t>Karel</t>
  </si>
  <si>
    <t>Nana Sale PA 40</t>
  </si>
  <si>
    <t>Pinus cembra</t>
  </si>
  <si>
    <t>Сосна кедровая</t>
  </si>
  <si>
    <t>Pinus heldreichii</t>
  </si>
  <si>
    <t>Сосна гельдрейха</t>
  </si>
  <si>
    <t>Compact Gem</t>
  </si>
  <si>
    <t>Horak</t>
  </si>
  <si>
    <t>Malinkii</t>
  </si>
  <si>
    <t>Satellit</t>
  </si>
  <si>
    <t>Smidtii</t>
  </si>
  <si>
    <t>Pinus leucodermis</t>
  </si>
  <si>
    <t>Сосна боснийская/белокорая</t>
  </si>
  <si>
    <t>Pirin 1</t>
  </si>
  <si>
    <t>Pirin 2</t>
  </si>
  <si>
    <t>Satelit Dedik</t>
  </si>
  <si>
    <t>Uncinata</t>
  </si>
  <si>
    <t>Gnom</t>
  </si>
  <si>
    <t>Mops Pruhonice</t>
  </si>
  <si>
    <t>Mops</t>
  </si>
  <si>
    <t>Winter Gold</t>
  </si>
  <si>
    <t>Green Tower</t>
  </si>
  <si>
    <t>Hornibrookiana</t>
  </si>
  <si>
    <t>Pyramidalis</t>
  </si>
  <si>
    <t>Spielberg</t>
  </si>
  <si>
    <t>Pinus parviflora</t>
  </si>
  <si>
    <t>Сосна мелкоцветковая</t>
  </si>
  <si>
    <t>Negishi</t>
  </si>
  <si>
    <t>Pinus strobus</t>
  </si>
  <si>
    <t>Сосна веймутова</t>
  </si>
  <si>
    <t>Blue Shag</t>
  </si>
  <si>
    <t>Densa Hill</t>
  </si>
  <si>
    <t>Krugers Liliput</t>
  </si>
  <si>
    <t>Macopin</t>
  </si>
  <si>
    <t>Minima</t>
  </si>
  <si>
    <t>Radiata</t>
  </si>
  <si>
    <t>Hibernia</t>
  </si>
  <si>
    <t>Watereri</t>
  </si>
  <si>
    <t>Pinus uncinata</t>
  </si>
  <si>
    <t>Сосна крючковатая</t>
  </si>
  <si>
    <t>Horni Hazle</t>
  </si>
  <si>
    <t>Paradekissen</t>
  </si>
  <si>
    <t>Pinus wallichiana</t>
  </si>
  <si>
    <t>Сосна гималайская</t>
  </si>
  <si>
    <t>Pseudotsuga menziesii</t>
  </si>
  <si>
    <t>Псевдотсуга Мензиса</t>
  </si>
  <si>
    <t>Amber Glow</t>
  </si>
  <si>
    <t>Golden Tip</t>
  </si>
  <si>
    <t>Starstruck</t>
  </si>
  <si>
    <t>Tsuga canadensis</t>
  </si>
  <si>
    <t>Тсуга канадская</t>
  </si>
  <si>
    <t>Tsuga heterophylla</t>
  </si>
  <si>
    <t>Тсуга западная</t>
  </si>
  <si>
    <t>M Fairy Dance</t>
  </si>
  <si>
    <t>M White Fairy</t>
  </si>
  <si>
    <t>Yellow Fairy</t>
  </si>
  <si>
    <t>Rote The Fairy</t>
  </si>
  <si>
    <t>Bonus</t>
  </si>
  <si>
    <t>87-07-1310</t>
  </si>
  <si>
    <t>87-07-1315</t>
  </si>
  <si>
    <t>87-07-1318</t>
  </si>
  <si>
    <t>87-07-1374</t>
  </si>
  <si>
    <t>87-07-1581</t>
  </si>
  <si>
    <t>87-07-1586</t>
  </si>
  <si>
    <t>87-07-1589</t>
  </si>
  <si>
    <t>87-07-9373</t>
  </si>
  <si>
    <t>87-07-1605</t>
  </si>
  <si>
    <t>87-07-9158</t>
  </si>
  <si>
    <t>87-07-10413</t>
  </si>
  <si>
    <t>87-07-10414</t>
  </si>
  <si>
    <t>87-07-7837</t>
  </si>
  <si>
    <t>87-07-1034</t>
  </si>
  <si>
    <t>87-07-9194</t>
  </si>
  <si>
    <t>87-07-2193</t>
  </si>
  <si>
    <t>87-07-2770</t>
  </si>
  <si>
    <t>87-07-2779</t>
  </si>
  <si>
    <t>87-07-2790</t>
  </si>
  <si>
    <t>87-07-2795</t>
  </si>
  <si>
    <t>87-07-8148</t>
  </si>
  <si>
    <t>87-07-10171</t>
  </si>
  <si>
    <t>87-07-4164</t>
  </si>
  <si>
    <t>87-07-10965</t>
  </si>
  <si>
    <t>87-07-0829</t>
  </si>
  <si>
    <t>87-07-10966</t>
  </si>
  <si>
    <t>87-07-10968</t>
  </si>
  <si>
    <t>87-07-10969</t>
  </si>
  <si>
    <t>87-07-2355</t>
  </si>
  <si>
    <t>87-07-2386</t>
  </si>
  <si>
    <t>87-07-2389</t>
  </si>
  <si>
    <t>87-07-2405</t>
  </si>
  <si>
    <t>87-07-10974</t>
  </si>
  <si>
    <t>87-07-10976</t>
  </si>
  <si>
    <t>87-07-9701</t>
  </si>
  <si>
    <t>87-07-2506</t>
  </si>
  <si>
    <t>87-07-8149</t>
  </si>
  <si>
    <t>87-07-4207</t>
  </si>
  <si>
    <t>87-07-9079</t>
  </si>
  <si>
    <t>87-07-4339</t>
  </si>
  <si>
    <t>87-07-1083</t>
  </si>
  <si>
    <t>87-07-2938</t>
  </si>
  <si>
    <t>87-07-1182</t>
  </si>
  <si>
    <t>87-07-2943</t>
  </si>
  <si>
    <t>87-07-0898</t>
  </si>
  <si>
    <t>87-07-3023</t>
  </si>
  <si>
    <t>87-07-10981</t>
  </si>
  <si>
    <t>87-07-0668</t>
  </si>
  <si>
    <t>87-07-10983</t>
  </si>
  <si>
    <t>87-07-0717</t>
  </si>
  <si>
    <t>87-07-10984</t>
  </si>
  <si>
    <t>87-07-10985</t>
  </si>
  <si>
    <t>87-07-10986</t>
  </si>
  <si>
    <t>87-07-10987</t>
  </si>
  <si>
    <t>87-07-10988</t>
  </si>
  <si>
    <t>87-07-10989</t>
  </si>
  <si>
    <t>87-07-10990</t>
  </si>
  <si>
    <t>87-07-10991</t>
  </si>
  <si>
    <t>87-07-0803</t>
  </si>
  <si>
    <t>87-07-10992</t>
  </si>
  <si>
    <t>87-07-10993</t>
  </si>
  <si>
    <t>87-07-10994</t>
  </si>
  <si>
    <t>87-07-10995</t>
  </si>
  <si>
    <t>87-07-10996</t>
  </si>
  <si>
    <t>87-07-10997</t>
  </si>
  <si>
    <t>87-07-10998</t>
  </si>
  <si>
    <t>87-07-10999</t>
  </si>
  <si>
    <t>87-07-11000</t>
  </si>
  <si>
    <t>87-07-3018</t>
  </si>
  <si>
    <t>87-07-11001</t>
  </si>
  <si>
    <t>87-07-11002</t>
  </si>
  <si>
    <t>87-07-0804</t>
  </si>
  <si>
    <t>87-07-11004</t>
  </si>
  <si>
    <t>87-07-11005</t>
  </si>
  <si>
    <t>87-07-11006</t>
  </si>
  <si>
    <t>87-07-11007</t>
  </si>
  <si>
    <t>87-07-11008</t>
  </si>
  <si>
    <t>87-07-11009</t>
  </si>
  <si>
    <t>87-07-11010</t>
  </si>
  <si>
    <t>87-07-3085</t>
  </si>
  <si>
    <t>87-07-11012</t>
  </si>
  <si>
    <t>87-07-11015</t>
  </si>
  <si>
    <t>87-07-11017</t>
  </si>
  <si>
    <t>87-07-11019</t>
  </si>
  <si>
    <t>87-07-3095</t>
  </si>
  <si>
    <t>87-07-3225</t>
  </si>
  <si>
    <t>87-07-3917</t>
  </si>
  <si>
    <t>87-07-11028</t>
  </si>
  <si>
    <t>87-07-7558</t>
  </si>
  <si>
    <t>87-07-11036</t>
  </si>
  <si>
    <t>87-07-0773</t>
  </si>
  <si>
    <t>87-07-3689</t>
  </si>
  <si>
    <t>87-07-0623</t>
  </si>
  <si>
    <t>87-07-4402</t>
  </si>
  <si>
    <t>87-07-11042</t>
  </si>
  <si>
    <t>87-07-11043</t>
  </si>
  <si>
    <t>87-07-11044</t>
  </si>
  <si>
    <t>87-07-11045</t>
  </si>
  <si>
    <t>87-07-3499</t>
  </si>
  <si>
    <t>87-07-11046</t>
  </si>
  <si>
    <t>87-07-3490</t>
  </si>
  <si>
    <t>87-07-11047</t>
  </si>
  <si>
    <t>87-07-3994</t>
  </si>
  <si>
    <t>Berberis thunb. 'Bagatelle' Liners P9</t>
  </si>
  <si>
    <t>Berberis thunb. 'Dart's Red Lady' Liners P9</t>
  </si>
  <si>
    <t>Berberis thunb. 'Erecta' Liners P9</t>
  </si>
  <si>
    <t>Berberis thunb. 'Silver Beauty' Liners P9</t>
  </si>
  <si>
    <t>Cornus alba 'Aurea' Liners P9</t>
  </si>
  <si>
    <t>Cornus alba 'Elegantissima' Liners P9</t>
  </si>
  <si>
    <t>Cornus alba 'Gouchaultii' Liners P9</t>
  </si>
  <si>
    <t>Cornus alba 'Red Gnome' Liners P9</t>
  </si>
  <si>
    <t>Cornus alba 'Siberian Pearls' Liners P9</t>
  </si>
  <si>
    <t>Cornus amomum 'Blue Cloud' Liners P9</t>
  </si>
  <si>
    <t>Cornus mas Liners P9</t>
  </si>
  <si>
    <t>Cornus sericea 'Flaviramea' Liners P9</t>
  </si>
  <si>
    <t>Cornus sericea 'Kelseyi' Liners P9</t>
  </si>
  <si>
    <t>Cotoneaster atrop. 'Variegatus' Liners P9</t>
  </si>
  <si>
    <t>Hydrangea pan. 'Magical Moonlight'® Liners P9</t>
  </si>
  <si>
    <t>Hydrangea pan.'Petite Lantern' PBR   Liners P9</t>
  </si>
  <si>
    <t>Hydrangea pan. 'Polar Bear'® Liners P9</t>
  </si>
  <si>
    <t>Philadelphus 'Dame Blanche' Liners P9</t>
  </si>
  <si>
    <t>Philadelphus 'Frosty Morn' Liners P9</t>
  </si>
  <si>
    <t>Philadelphus 'Lemoinei' Liners P9</t>
  </si>
  <si>
    <t>Philadelphus 'Minnesota Snowflake' Liners P9</t>
  </si>
  <si>
    <t>Viburnum carlesii Saleable C2</t>
  </si>
  <si>
    <t>Weigela florida 'Suzanne' Liners P9</t>
  </si>
  <si>
    <t>Weigela 'Olympiade' Liners P9</t>
  </si>
  <si>
    <t>Abies concolor 'Compacta' Liners P14</t>
  </si>
  <si>
    <t>Abies koreana Liners P9</t>
  </si>
  <si>
    <t>Abies koreana 'Kohout's Icebreaker'® Liners P14</t>
  </si>
  <si>
    <t>Abies pinsapo 'Glauca' Liners P14</t>
  </si>
  <si>
    <t>Abies x procekor Liners P14</t>
  </si>
  <si>
    <t>Juniperus comm. 'Green Carpet' Liners P9</t>
  </si>
  <si>
    <t>Juniperus hor. 'Andorra Variegata' Liners P9</t>
  </si>
  <si>
    <t>Juniperus hor. 'Blue Chip' Liners P9</t>
  </si>
  <si>
    <t>Juniperus hor. 'Pancake' Liners P9</t>
  </si>
  <si>
    <t>Juniperus hor. 'Prostrata' Liners P9</t>
  </si>
  <si>
    <t>Juniperus pf. 'White Splash' Liners P9</t>
  </si>
  <si>
    <t>Juniperus pingii 'Loderi' Liners P9</t>
  </si>
  <si>
    <t>Larix decidua Liners P9</t>
  </si>
  <si>
    <t>Larix eurolepis Liners P9</t>
  </si>
  <si>
    <t>Larix kaempferi Liners P9</t>
  </si>
  <si>
    <t>Microbiota decussata 'Carnival' Liners P9</t>
  </si>
  <si>
    <t>Microbiota decussata 'Goldspot' Liners P9</t>
  </si>
  <si>
    <t>Picea abies 'Tompa' Liners P9</t>
  </si>
  <si>
    <t>Picea gl. 'Alberta Globe' Liners P9</t>
  </si>
  <si>
    <t>Picea gl. 'Conica' Liners P9</t>
  </si>
  <si>
    <t>Picea gl. 'December'PBR Liners P9</t>
  </si>
  <si>
    <t>Picea gl. 'Rainbow's End' Liners P9</t>
  </si>
  <si>
    <t>Picea omorika 'Karel' Liners P9</t>
  </si>
  <si>
    <t>Picea omorika 'Nana' Sale. C4 stem 40cm.</t>
  </si>
  <si>
    <t>Picea pungens 'Glauca' Liners P9</t>
  </si>
  <si>
    <t>Picea pungens 'Super Blue Seedling' Liners P14</t>
  </si>
  <si>
    <t>Pinus cembra Liners P9</t>
  </si>
  <si>
    <t>Pinus heldreichii 'Compact Gem' Liners P14</t>
  </si>
  <si>
    <t>Pinus heldreichii 'Horak' Liners P14</t>
  </si>
  <si>
    <t>Pinus heldreichii 'Malinkii' Liners P14</t>
  </si>
  <si>
    <t>Pinus heldreichii 'Satellit' Liners P14</t>
  </si>
  <si>
    <t>Pinus heldreichii 'Smidtii' Liners P14</t>
  </si>
  <si>
    <t>Pinus leocodermis 'Pirin 1' Liners P14</t>
  </si>
  <si>
    <t>Pinus leucodermis 'Pirin 2' Liners P14</t>
  </si>
  <si>
    <t>Pinus leucodermis 'Satelit' Dedik Liners P14</t>
  </si>
  <si>
    <t>Pinus mugo uncinata Liners P9</t>
  </si>
  <si>
    <t>Pinus mugo 'Gnom' Liners P14</t>
  </si>
  <si>
    <t>Pinus mugo 'Mops' Pruhonice Liners P14</t>
  </si>
  <si>
    <t>Pinus mugo 'Mops' Liners P14</t>
  </si>
  <si>
    <t>Pinus mugo 'Winter Gold' Liners P14</t>
  </si>
  <si>
    <t>Pinus nigra 'Compacta' Sal. C4 25cm stem</t>
  </si>
  <si>
    <t>Pinus nigra 'Compacta' Sale. C4 stem 40cm.</t>
  </si>
  <si>
    <t>Pinus nigra 'Green Tower' Liners P14</t>
  </si>
  <si>
    <t>Pinus nigra 'Hornibrookiana' Liners P14</t>
  </si>
  <si>
    <t>Pinus nigra 'Nana' Liners P14</t>
  </si>
  <si>
    <t>Pinus nigra 'Pyramidalis' Liners P9</t>
  </si>
  <si>
    <t>Pinus nigra 'Spielberg' Liners P14</t>
  </si>
  <si>
    <t>Pinus parv. 'Negishi' Liners P14</t>
  </si>
  <si>
    <t>Pinus strobus Liners P9</t>
  </si>
  <si>
    <t>Pinus strobus 'Blue Shag' Liners P14</t>
  </si>
  <si>
    <t>Pinus strobus 'Densa Hill' Liners P14</t>
  </si>
  <si>
    <t>Pinus strobus 'Fastigiata' Liners P14</t>
  </si>
  <si>
    <t>Pinus strobus 'Krüger's Lilliput' Liners P14</t>
  </si>
  <si>
    <t>Pinus strobus 'Macopin' Liners P14</t>
  </si>
  <si>
    <t>Pinus strobus 'Minima' Liners P14</t>
  </si>
  <si>
    <t>Pinus strobus 'Radiata' Liners P14</t>
  </si>
  <si>
    <t>Pinus sylvestris Liners P9</t>
  </si>
  <si>
    <t>Pinus sylv. 'Hibernia' Liners P14</t>
  </si>
  <si>
    <t>Pinus sylv. 'Watereri' Liners P14</t>
  </si>
  <si>
    <t>Pinus uncinata 'Horni Hazle' Liners P14</t>
  </si>
  <si>
    <t>Pinus uncinata 'Paradekissen' Liners P14</t>
  </si>
  <si>
    <t>Pinus wallichiana Liners P9</t>
  </si>
  <si>
    <t>Pseudotsuga menziesii Liners P9</t>
  </si>
  <si>
    <t>Thuja occ. 'Amber Glow' Liners P9</t>
  </si>
  <si>
    <t>Thuja occ. 'Golden Tip' Liners P9</t>
  </si>
  <si>
    <t>Thuja occ. 'Malonyana' Liners P9</t>
  </si>
  <si>
    <t>Thuja occ. 'Starstruck' Liners P9</t>
  </si>
  <si>
    <t>Thuja pl. 'Can-Can' Liners P9</t>
  </si>
  <si>
    <t>Tsuga canadensis Liners P9</t>
  </si>
  <si>
    <t>Tsuga can. 'Nana' Liners P9</t>
  </si>
  <si>
    <t>Tsuga heterophylla Liners P9</t>
  </si>
  <si>
    <t>Rosa (M) Fairy Dance Liners P12</t>
  </si>
  <si>
    <t>Rosa (M) 'White Fairy' Liners P12</t>
  </si>
  <si>
    <t>Rosa (M) 'White Fairy' Liners P9</t>
  </si>
  <si>
    <t>Rosa (P) 'Yellow Fairy' Liners P12</t>
  </si>
  <si>
    <t>Rosa (P) 'Yellow Fairy' Liners P9</t>
  </si>
  <si>
    <t>Rosa (P) 'Rote The Fairy' Liners P12</t>
  </si>
  <si>
    <t>Rosa (P) 'Rote The Fairy' Liners P9</t>
  </si>
  <si>
    <t>Rosa (P) 'The Fairy' Liners P12</t>
  </si>
  <si>
    <t>Vaccinium cor. 'Bonus' Liners P9</t>
  </si>
  <si>
    <t>Berberis thunb. 'Bagatelle'</t>
  </si>
  <si>
    <t>Berberis thunb. 'Dart's Red Lady'</t>
  </si>
  <si>
    <t>Berberis thunb. 'Erecta'</t>
  </si>
  <si>
    <t>Berberis thunb. 'Silver Beauty'</t>
  </si>
  <si>
    <t>Cornus alba 'Aurea'</t>
  </si>
  <si>
    <t>Cornus alba 'Elegantissima'</t>
  </si>
  <si>
    <t>Cornus alba 'Gouchaultii'</t>
  </si>
  <si>
    <t>Cornus alba 'Red Gnome'</t>
  </si>
  <si>
    <t>Cornus alba 'Siberian Pearls'</t>
  </si>
  <si>
    <t>Cornus amomum 'Blue Cloud'</t>
  </si>
  <si>
    <t>Cornus sericea 'Flaviramea'</t>
  </si>
  <si>
    <t>Cornus sericea 'Kelseyi'</t>
  </si>
  <si>
    <t>Cotoneaster atrop. 'Variegatus'</t>
  </si>
  <si>
    <t xml:space="preserve">Hydrangea pan.'Petite Lantern' PBR  </t>
  </si>
  <si>
    <t>Philadelphus 'Dame Blanche'</t>
  </si>
  <si>
    <t>Philadelphus 'Frosty Morn'</t>
  </si>
  <si>
    <t>Philadelphus 'Lemoinei'</t>
  </si>
  <si>
    <t>Philadelphus 'Minnesota Snowflake'</t>
  </si>
  <si>
    <t>Weigela florida 'Suzanne'</t>
  </si>
  <si>
    <t>Weigela 'Olympiade'</t>
  </si>
  <si>
    <t>Abies concolor 'Compacta'</t>
  </si>
  <si>
    <t>Abies koreana 'Kohout's Icebreaker'®</t>
  </si>
  <si>
    <t>Abies pinsapo 'Glauca'</t>
  </si>
  <si>
    <t>Abies x procekor</t>
  </si>
  <si>
    <t>Juniperus comm. 'Green Carpet'</t>
  </si>
  <si>
    <t>Juniperus hor. 'Andorra Variegata'</t>
  </si>
  <si>
    <t>Juniperus hor. 'Blue Chip'</t>
  </si>
  <si>
    <t>Juniperus hor. 'Pancake'</t>
  </si>
  <si>
    <t>Juniperus pf. 'White Splash'</t>
  </si>
  <si>
    <t>Juniperus pingii 'Loderi'</t>
  </si>
  <si>
    <t>Microbiota decussata 'Carnival'</t>
  </si>
  <si>
    <t>Microbiota decussata 'Goldspot'</t>
  </si>
  <si>
    <t>Picea abies 'Tompa'</t>
  </si>
  <si>
    <t>Picea gl. 'Alberta Globe'</t>
  </si>
  <si>
    <t>Picea gl. 'Conica'</t>
  </si>
  <si>
    <t>Picea gl. 'December'PBR</t>
  </si>
  <si>
    <t>Picea gl. 'Rainbow's End'</t>
  </si>
  <si>
    <t>Picea omorika 'Karel'</t>
  </si>
  <si>
    <t>Picea omorika 'Nana'</t>
  </si>
  <si>
    <t>Sale. C4 stem 40cm.</t>
  </si>
  <si>
    <t>Picea pungens 'Glauca'</t>
  </si>
  <si>
    <t>Pinus heldreichii 'Compact Gem'</t>
  </si>
  <si>
    <t>Pinus heldreichii 'Horak'</t>
  </si>
  <si>
    <t>Pinus heldreichii 'Malinkii'</t>
  </si>
  <si>
    <t>Pinus heldreichii 'Satellit'</t>
  </si>
  <si>
    <t>Pinus heldreichii 'Smidtii'</t>
  </si>
  <si>
    <t>Pinus leocodermis 'Pirin 1'</t>
  </si>
  <si>
    <t>Pinus leucodermis 'Pirin 2'</t>
  </si>
  <si>
    <t>Pinus leucodermis 'Satelit' Dedik</t>
  </si>
  <si>
    <t>Pinus mugo uncinata</t>
  </si>
  <si>
    <t>Pinus mugo 'Gnom'</t>
  </si>
  <si>
    <t>Pinus mugo 'Mops' Pruhonice</t>
  </si>
  <si>
    <t>Pinus mugo 'Mops'</t>
  </si>
  <si>
    <t>Pinus mugo 'Winter Gold'</t>
  </si>
  <si>
    <t>Pinus nigra 'Compacta'</t>
  </si>
  <si>
    <t>Sal. C4 25cm stem</t>
  </si>
  <si>
    <t>Pinus nigra 'Green Tower'</t>
  </si>
  <si>
    <t>Pinus nigra 'Hornibrookiana'</t>
  </si>
  <si>
    <t>Pinus nigra 'Nana'</t>
  </si>
  <si>
    <t>Pinus nigra 'Pyramidalis'</t>
  </si>
  <si>
    <t>Pinus nigra 'Spielberg'</t>
  </si>
  <si>
    <t>Pinus parv. 'Negishi'</t>
  </si>
  <si>
    <t>Pinus strobus 'Blue Shag'</t>
  </si>
  <si>
    <t>Pinus strobus 'Densa Hill'</t>
  </si>
  <si>
    <t>Pinus strobus 'Fastigiata'</t>
  </si>
  <si>
    <t>Pinus strobus 'Krüger's Lilliput'</t>
  </si>
  <si>
    <t>Pinus strobus 'Macopin'</t>
  </si>
  <si>
    <t>Pinus strobus 'Minima'</t>
  </si>
  <si>
    <t>Pinus strobus 'Radiata'</t>
  </si>
  <si>
    <t>Pinus sylv. 'Hibernia'</t>
  </si>
  <si>
    <t>Pinus sylv. 'Watereri'</t>
  </si>
  <si>
    <t>Pinus uncinata 'Horni Hazle'</t>
  </si>
  <si>
    <t>Pinus uncinata 'Paradekissen'</t>
  </si>
  <si>
    <t>Thuja occ. 'Amber Glow'</t>
  </si>
  <si>
    <t>Thuja occ. 'Golden Tip'</t>
  </si>
  <si>
    <t>Thuja occ. 'Starstruck'</t>
  </si>
  <si>
    <t>Tsuga can. 'Nana'</t>
  </si>
  <si>
    <t>Rosa (M) Fairy Dance</t>
  </si>
  <si>
    <t>Rosa (M) 'White Fairy'</t>
  </si>
  <si>
    <t>Rosa (P) 'Yellow Fairy'</t>
  </si>
  <si>
    <t>Rosa (P) 'Rote The Fairy'</t>
  </si>
  <si>
    <t>Vaccinium cor. 'Bonus'</t>
  </si>
  <si>
    <t>87-07-1582</t>
  </si>
  <si>
    <t>Cornus amomum</t>
  </si>
  <si>
    <t>Дерен душистый</t>
  </si>
  <si>
    <t>← Выберите период поставки</t>
  </si>
  <si>
    <t>Задаток при бронировании:  50%, доплата 50% за 3 недели до погрузки</t>
  </si>
  <si>
    <t>Бесплатная доставка до терминалов ТК: ПЭК, Желдор, Вера-1.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</si>
  <si>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</si>
  <si>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До терминала любой транспортной компании:         - бесплатно до ТК: ПЭК, Желдор, Вера-1.</t>
  </si>
  <si>
    <t>Andromeda polifolia 'Blue Ice' Liners P9</t>
  </si>
  <si>
    <t>Andromeda polifolia 'Blue Lagoon' Liners P9</t>
  </si>
  <si>
    <t>Andromeda polifolia 'Compacta' Liners P9</t>
  </si>
  <si>
    <t>87-07-1242</t>
  </si>
  <si>
    <t>87-07-1244</t>
  </si>
  <si>
    <t>87-07-1246</t>
  </si>
  <si>
    <t>Andromeda polifolia</t>
  </si>
  <si>
    <t>Blue Ice</t>
  </si>
  <si>
    <t>Blue Lagoon</t>
  </si>
  <si>
    <t>Андромеда/Подбел обыкновенный</t>
  </si>
  <si>
    <t>Andromeda polifolia 'Blue Ice'</t>
  </si>
  <si>
    <t>Andromeda polifolia 'Blue Lagoon'</t>
  </si>
  <si>
    <t>Andromeda polifolia 'Compacta'</t>
  </si>
  <si>
    <t>87-07-9349</t>
  </si>
  <si>
    <t>87-07-11260</t>
  </si>
  <si>
    <t>87-07-11261</t>
  </si>
  <si>
    <t>87-07-2172</t>
  </si>
  <si>
    <t>87-07-11262</t>
  </si>
  <si>
    <t>87-07-11263</t>
  </si>
  <si>
    <t>87-07-10070</t>
  </si>
  <si>
    <t>87-07-8026</t>
  </si>
  <si>
    <t>87-07-11264</t>
  </si>
  <si>
    <t>87-07-11265</t>
  </si>
  <si>
    <t>87-07-11266</t>
  </si>
  <si>
    <t>87-07-11267</t>
  </si>
  <si>
    <t>87-07-11268</t>
  </si>
  <si>
    <t>87-07-10178</t>
  </si>
  <si>
    <t>87-07-0679</t>
  </si>
  <si>
    <t>87-07-7557</t>
  </si>
  <si>
    <t>87-07-11257</t>
  </si>
  <si>
    <t>87-07-11049</t>
  </si>
  <si>
    <t>87-07-3531</t>
  </si>
  <si>
    <t>87-07-4029</t>
  </si>
  <si>
    <t>87-07-10395</t>
  </si>
  <si>
    <t>87-07-11139</t>
  </si>
  <si>
    <t>87-07-11152</t>
  </si>
  <si>
    <t>87-07-11157</t>
  </si>
  <si>
    <t>87-07-11160</t>
  </si>
  <si>
    <t>87-07-11258</t>
  </si>
  <si>
    <t>87-07-8075</t>
  </si>
  <si>
    <t>87-07-11259</t>
  </si>
  <si>
    <t>87-07-10406</t>
  </si>
  <si>
    <t xml:space="preserve">Барбарис тунберга </t>
  </si>
  <si>
    <t xml:space="preserve">Буддлея давида </t>
  </si>
  <si>
    <t xml:space="preserve">Шуазия тройчатая </t>
  </si>
  <si>
    <t xml:space="preserve">Гортензия метельчатая </t>
  </si>
  <si>
    <t xml:space="preserve">Гортензия крупнолистная </t>
  </si>
  <si>
    <t xml:space="preserve">Лаванда узколистная </t>
  </si>
  <si>
    <t xml:space="preserve">Бирючина овальнолистная </t>
  </si>
  <si>
    <t xml:space="preserve">Перовския гибридная </t>
  </si>
  <si>
    <t xml:space="preserve">Пузыреплодник калинолистный </t>
  </si>
  <si>
    <t xml:space="preserve">Лавровишня обыкновенная </t>
  </si>
  <si>
    <t xml:space="preserve">Спирея японская </t>
  </si>
  <si>
    <t xml:space="preserve">Калина лавролистная </t>
  </si>
  <si>
    <t xml:space="preserve">Глициния китайская </t>
  </si>
  <si>
    <t xml:space="preserve">Лиственница Кемпфера </t>
  </si>
  <si>
    <t xml:space="preserve">Туя западная </t>
  </si>
  <si>
    <t xml:space="preserve">Лещина/Орешник </t>
  </si>
  <si>
    <t xml:space="preserve">Малина Логана </t>
  </si>
  <si>
    <t xml:space="preserve">Голубика садовая </t>
  </si>
  <si>
    <t xml:space="preserve">Лириопе мускари </t>
  </si>
  <si>
    <t xml:space="preserve">Пион </t>
  </si>
  <si>
    <t xml:space="preserve">Пион молочноцветковый </t>
  </si>
  <si>
    <t xml:space="preserve">Ревень </t>
  </si>
  <si>
    <t xml:space="preserve">Шалфей дубравный </t>
  </si>
  <si>
    <t xml:space="preserve">Юкка клювовидная </t>
  </si>
  <si>
    <t>Perovskia hybrida</t>
  </si>
  <si>
    <t>Wisteria sinensis</t>
  </si>
  <si>
    <t xml:space="preserve">Corylus </t>
  </si>
  <si>
    <t>Rubus loganobaccus</t>
  </si>
  <si>
    <t xml:space="preserve">Paeonia </t>
  </si>
  <si>
    <t>Paeonia lactiflora</t>
  </si>
  <si>
    <t xml:space="preserve">Rheum </t>
  </si>
  <si>
    <t>Yucca rostrata</t>
  </si>
  <si>
    <t>Berberis thunbergii Liners P9</t>
  </si>
  <si>
    <t>Buddleja dav. 'Royal Red' Saleable C2</t>
  </si>
  <si>
    <t>Choisya ternata Saleable C2</t>
  </si>
  <si>
    <t>Hydrangea pan. 'Limelight'® Saleable C2</t>
  </si>
  <si>
    <t>Hydrangea m. 'Expression'® Saleable C2</t>
  </si>
  <si>
    <t>Lavandula ang. 'Munstead' Saleable C2</t>
  </si>
  <si>
    <t>Ligustrum ovalifolium Saleable C2</t>
  </si>
  <si>
    <t>Perovskia 'Blue Spire' Saleable C2</t>
  </si>
  <si>
    <t>Physocarpus opulif. 'Dart's Gold' Liners P14</t>
  </si>
  <si>
    <t>Prunus l. 'Elly'PBR Saleable C3</t>
  </si>
  <si>
    <t>Prunus l. 'Elly'PBR Liners P14</t>
  </si>
  <si>
    <t>Spiraea japonica 'Dart's Red' Saleable C2</t>
  </si>
  <si>
    <t>Viburnum tinus Saleable C2</t>
  </si>
  <si>
    <t>Wisteria sinensis Liners P9</t>
  </si>
  <si>
    <t>Larix kaempf. 'Blue Dwarf' Saleable stem 90cm.</t>
  </si>
  <si>
    <t>Thuja occ. 'Little Champion' Liners P9</t>
  </si>
  <si>
    <t>Thuja occ. 'Tiny Tim' L P9   IN TRAY</t>
  </si>
  <si>
    <t>Corylus 'Fertile de Coutard' Liners P12</t>
  </si>
  <si>
    <t>Rubus loganobaccus Liners P9</t>
  </si>
  <si>
    <t>Vaccinium cor. 'Patriot' Liners P9</t>
  </si>
  <si>
    <t>Liriope muscari 'Moneymaker' Liners P9</t>
  </si>
  <si>
    <t>Paeonia (LD) 'Barbara' Saleable C2</t>
  </si>
  <si>
    <t>Paeonia (LD) 'Henry Bockstoce' Saleable C2</t>
  </si>
  <si>
    <t>Paeonia (LD) 'Primevère' Saleable C2</t>
  </si>
  <si>
    <t>Paeonia (LD) 'Red Sarah Bernhardt' Saleable C2</t>
  </si>
  <si>
    <t>Paeonia (LD) 'Red Charm' Saleable C2</t>
  </si>
  <si>
    <t>Rheum 'Raspberry Red' Saleable C2</t>
  </si>
  <si>
    <t>Salvia nemorosa 'Blauhügel' Saleable C2</t>
  </si>
  <si>
    <t>Yucca rostrata 'Sapphire Skies' Liners P9</t>
  </si>
  <si>
    <t>Expression</t>
  </si>
  <si>
    <t>Blue Dwarf</t>
  </si>
  <si>
    <t>Fertile de Coutard</t>
  </si>
  <si>
    <t>Moneymaker</t>
  </si>
  <si>
    <t>Barbara</t>
  </si>
  <si>
    <t>Henry Bockstoce</t>
  </si>
  <si>
    <t>Primevere</t>
  </si>
  <si>
    <t>Red Sarah Bernhardt</t>
  </si>
  <si>
    <t>RedCharm</t>
  </si>
  <si>
    <t>Raspberry Red</t>
  </si>
  <si>
    <t>Blauhügel</t>
  </si>
  <si>
    <t>Sapphire Skies</t>
  </si>
  <si>
    <t>С2</t>
  </si>
  <si>
    <t>С20</t>
  </si>
  <si>
    <t>Hydrangea m. 'Expression'®</t>
  </si>
  <si>
    <t>Larix kaempf. 'Blue Dwarf'</t>
  </si>
  <si>
    <t>Saleable stem 90cm.</t>
  </si>
  <si>
    <t>Corylus 'Fertile de Coutard'</t>
  </si>
  <si>
    <t>Vaccinium cor. 'Patriot'</t>
  </si>
  <si>
    <t>Liriope muscari 'Moneymaker'</t>
  </si>
  <si>
    <t>Paeonia (LD) 'Barbara'</t>
  </si>
  <si>
    <t>Paeonia (LD) 'Henry Bockstoce'</t>
  </si>
  <si>
    <t>Paeonia (LD) 'Primevère'</t>
  </si>
  <si>
    <t>Paeonia (LD) 'Red Sarah Bernhardt'</t>
  </si>
  <si>
    <t>Paeonia (LD) 'Red Charm'</t>
  </si>
  <si>
    <t>Rheum 'Raspberry Red'</t>
  </si>
  <si>
    <t>Salvia nemorosa 'Blauhügel'</t>
  </si>
  <si>
    <t>Yucca rostrata 'Sapphire Skies'</t>
  </si>
  <si>
    <t>нет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</si>
  <si>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</si>
  <si>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Aronia prunifolia 'Nero'</t>
  </si>
  <si>
    <t>Juniperus scop. 'Moonglow'</t>
  </si>
  <si>
    <t>Hosta 'Blue Moon'</t>
  </si>
  <si>
    <t>Aronia prunifolia 'Nero' Liners P9</t>
  </si>
  <si>
    <t>Juniperus scop. 'Moonglow' Liners P9</t>
  </si>
  <si>
    <t>Carex morrowii 'Goldband' Liners P9</t>
  </si>
  <si>
    <t>Heuchera 'Purple Petticoats'® Liners P9</t>
  </si>
  <si>
    <t>Hosta 'Blue Moon' Liners P9</t>
  </si>
  <si>
    <t>87-07-1256</t>
  </si>
  <si>
    <t>87-07-8151</t>
  </si>
  <si>
    <t>87-07-9832</t>
  </si>
  <si>
    <t>87-07-9817</t>
  </si>
  <si>
    <t>87-07-8152</t>
  </si>
  <si>
    <t>Nero</t>
  </si>
  <si>
    <t>Moonglow</t>
  </si>
  <si>
    <t>Blue Moon</t>
  </si>
  <si>
    <t>8 неделя 2023</t>
  </si>
  <si>
    <t>Приём заказов: закрывается за 5 недель до недели отгрузки</t>
  </si>
  <si>
    <t>Поставка: с 8 по 14 недели 2023 (20.02 - 08.04)</t>
  </si>
  <si>
    <t>Viburnum opulus 'Roseum' Liners P9</t>
  </si>
  <si>
    <t>Viburnum opulus</t>
  </si>
  <si>
    <t>87-07-4084</t>
  </si>
  <si>
    <t>Калина обыкновенная</t>
  </si>
  <si>
    <t>Roseum</t>
  </si>
  <si>
    <t>Viburnum opulus 'Roseum'</t>
  </si>
  <si>
    <t>Cornus alba 'Cream Cracker' Liners P9</t>
  </si>
  <si>
    <t>Magnolia sieboldii Liners P14</t>
  </si>
  <si>
    <t>Physocarpus opulif. 'Magic Ball'® Saleable C2</t>
  </si>
  <si>
    <t>Rhododendron viscosum Liners P13</t>
  </si>
  <si>
    <t>Rhododendron (AK) 'Balzac' Liners P13</t>
  </si>
  <si>
    <t>Rhododendron (AK) 'Berryrose' Liners P13</t>
  </si>
  <si>
    <t>Rhododendron (AK) 'Double Parfait' Liners P13</t>
  </si>
  <si>
    <t>Rhododendron (AK) 'Glowing Embers' Liners P13</t>
  </si>
  <si>
    <t>Rhododendron (AK) 'Golden Eagle' Liners P13</t>
  </si>
  <si>
    <t>Rhododendron (AK) 'Homebush' Liners P13</t>
  </si>
  <si>
    <t>Rhododendron (AK) 'Hotspur Red' Liners P13</t>
  </si>
  <si>
    <t>Rhododendron (AK) 'Nabucco' Liners P13</t>
  </si>
  <si>
    <t>Rhododendron (AK) 'Satan' Liners P13</t>
  </si>
  <si>
    <t>Rhododendron (AM) 'H.H. Witte' Liners P13</t>
  </si>
  <si>
    <t>Rhododendron (AM) 'Kost. Bril. Red' Liners P13</t>
  </si>
  <si>
    <t>Rhododendron (AP) 'Daviesii' Liners P13</t>
  </si>
  <si>
    <t>Rhododendron (AV) 'Jolie Madame' Liners P13</t>
  </si>
  <si>
    <t>Rhododendron (Y) 'Sneezy' Liners P12</t>
  </si>
  <si>
    <t>Rhododendron 'Cunningham's White' Liners P12</t>
  </si>
  <si>
    <t>Rhododendron 'Germania' Liners P12</t>
  </si>
  <si>
    <t>Rhododendron 'Harvest Moon' Liners P13</t>
  </si>
  <si>
    <t>Rhododendron 'Marcel Menard' Liners P12</t>
  </si>
  <si>
    <t>Rhododendron 'Percy Wiseman' Liners P12</t>
  </si>
  <si>
    <t>Rhododendron 'Roseum Elegans' Liners P12</t>
  </si>
  <si>
    <t>87-07-10470</t>
  </si>
  <si>
    <t>87-07-10916</t>
  </si>
  <si>
    <t>87-07-10929</t>
  </si>
  <si>
    <t>87-07-11269</t>
  </si>
  <si>
    <t>87-07-11270</t>
  </si>
  <si>
    <t>87-07-11271</t>
  </si>
  <si>
    <t>87-07-11272</t>
  </si>
  <si>
    <t>87-07-11273</t>
  </si>
  <si>
    <t>87-07-11274</t>
  </si>
  <si>
    <t>87-07-8150</t>
  </si>
  <si>
    <t>87-07-11275</t>
  </si>
  <si>
    <t>87-07-11276</t>
  </si>
  <si>
    <t>87-07-11277</t>
  </si>
  <si>
    <t>87-07-11278</t>
  </si>
  <si>
    <t>87-07-11279</t>
  </si>
  <si>
    <t>87-07-11280</t>
  </si>
  <si>
    <t>87-07-11281</t>
  </si>
  <si>
    <t>87-07-11282</t>
  </si>
  <si>
    <t>87-07-11283</t>
  </si>
  <si>
    <t>87-07-11284</t>
  </si>
  <si>
    <t>87-07-11285</t>
  </si>
  <si>
    <t>87-07-11286</t>
  </si>
  <si>
    <t>87-07-11287</t>
  </si>
  <si>
    <t>87-07-11288</t>
  </si>
  <si>
    <t>Cream Cracker</t>
  </si>
  <si>
    <t>Magnolia sieboldii</t>
  </si>
  <si>
    <t>Liners P13</t>
  </si>
  <si>
    <t>Магнолия зибольда</t>
  </si>
  <si>
    <t>Magic Ball</t>
  </si>
  <si>
    <t>Азалия/Рододендрон клейкий</t>
  </si>
  <si>
    <t>Rhododendron viscosum</t>
  </si>
  <si>
    <t>Азалия/Рододендрон крупноцветковый</t>
  </si>
  <si>
    <t>Rhododendron luteum</t>
  </si>
  <si>
    <t>Balzac</t>
  </si>
  <si>
    <t>Berryrose</t>
  </si>
  <si>
    <t>Double Parfait</t>
  </si>
  <si>
    <t>Glowing Embers</t>
  </si>
  <si>
    <t>Golden Eagle</t>
  </si>
  <si>
    <t>Азалия/Рододендрон AK</t>
  </si>
  <si>
    <t>Rhododendron AK</t>
  </si>
  <si>
    <t>Homebush</t>
  </si>
  <si>
    <t>Hotspur Red</t>
  </si>
  <si>
    <t>Nabucco</t>
  </si>
  <si>
    <t>Satan</t>
  </si>
  <si>
    <t>Hortulanus H. Witte</t>
  </si>
  <si>
    <t>Koster's Brilliant Red</t>
  </si>
  <si>
    <t>Daviesii</t>
  </si>
  <si>
    <t>Jolie Madame</t>
  </si>
  <si>
    <t>Harvest  Moon</t>
  </si>
  <si>
    <t>Cornus alba 'Cream Cracker'</t>
  </si>
  <si>
    <t>Physocarpus opulif. 'Magic Ball'®</t>
  </si>
  <si>
    <t>Rhododendron (AK) 'Balzac'</t>
  </si>
  <si>
    <t>Rhododendron (AK) 'Berryrose'</t>
  </si>
  <si>
    <t>Rhododendron (AK) 'Double Parfait'</t>
  </si>
  <si>
    <t>Rhododendron (AK) 'Glowing Embers'</t>
  </si>
  <si>
    <t>Rhododendron (AK) 'Golden Eagle'</t>
  </si>
  <si>
    <t>Rhododendron (AK) 'Homebush'</t>
  </si>
  <si>
    <t>Rhododendron (AK) 'Hotspur Red'</t>
  </si>
  <si>
    <t>Rhododendron (AK) 'Nabucco'</t>
  </si>
  <si>
    <t>Rhododendron (AK) 'Satan'</t>
  </si>
  <si>
    <t>Rhododendron (AM) 'H.H. Witte'</t>
  </si>
  <si>
    <t>Rhododendron (AM) 'Kost. Bril. Red'</t>
  </si>
  <si>
    <t>Rhododendron (AP) 'Daviesii'</t>
  </si>
  <si>
    <t>Rhododendron (AV) 'Jolie Madame'</t>
  </si>
  <si>
    <t>Rhododendron 'Harvest Moon'</t>
  </si>
  <si>
    <t>Berberis ott. 'Superba' Liners P9</t>
  </si>
  <si>
    <t>Berberis thunb. 'Aurea' Liners P9</t>
  </si>
  <si>
    <t>Berberis thunb. 'Pink Attraction' Liners P9</t>
  </si>
  <si>
    <t>Berberis thunb. 'Rosetta' Liners P9</t>
  </si>
  <si>
    <t>87-07-1284</t>
  </si>
  <si>
    <t>87-07-1306</t>
  </si>
  <si>
    <t>87-07-7662</t>
  </si>
  <si>
    <t>87-07-9809</t>
  </si>
  <si>
    <t>Pink Attraction</t>
  </si>
  <si>
    <t>Berberis thunb. 'Aurea'</t>
  </si>
  <si>
    <t>Berberis thunb. 'Pink Attraction'</t>
  </si>
  <si>
    <t>Berberis thunb. 'Rosetta'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</si>
</sst>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#,##0.00_р_."/>
  </numFmts>
  <fonts count="6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Arial"/>
      <family val="2"/>
      <charset val="204"/>
    </font>
    <font>
      <b/>
      <sz val="11"/>
      <name val="Arial"/>
      <family val="2"/>
    </font>
    <font>
      <sz val="22"/>
      <name val="Arial"/>
      <family val="2"/>
    </font>
    <font>
      <b/>
      <sz val="22"/>
      <name val="Arial"/>
      <family val="2"/>
      <charset val="204"/>
    </font>
    <font>
      <sz val="22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0"/>
      <name val="Arial Cyr"/>
      <family val="2"/>
      <charset val="204"/>
    </font>
    <font>
      <sz val="2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sz val="11"/>
      <color theme="1"/>
      <name val="Arial Narrow"/>
      <family val="2"/>
      <charset val="204"/>
    </font>
    <font>
      <sz val="10.5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.5"/>
      <name val="Arial"/>
      <family val="2"/>
    </font>
    <font>
      <b/>
      <sz val="11"/>
      <color rgb="FFFF0000"/>
      <name val="Arial"/>
      <family val="2"/>
      <charset val="204"/>
    </font>
    <font>
      <b/>
      <u/>
      <sz val="11"/>
      <color rgb="FF000000"/>
      <name val="Arial"/>
      <family val="2"/>
    </font>
    <font>
      <sz val="10.5"/>
      <name val="Arial"/>
      <family val="2"/>
      <charset val="204"/>
    </font>
    <font>
      <sz val="11"/>
      <color theme="1" tint="0.34998626667073579"/>
      <name val="Arial"/>
      <family val="2"/>
      <charset val="204"/>
    </font>
    <font>
      <sz val="10"/>
      <name val="Arial"/>
      <family val="2"/>
      <charset val="204"/>
    </font>
    <font>
      <i/>
      <sz val="11"/>
      <name val="Arial"/>
      <family val="2"/>
      <charset val="204"/>
    </font>
    <font>
      <sz val="8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b/>
      <sz val="1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2"/>
      <name val="Arial"/>
      <family val="2"/>
      <charset val="204"/>
    </font>
    <font>
      <b/>
      <sz val="11"/>
      <color theme="2"/>
      <name val="Arial"/>
      <family val="2"/>
      <charset val="204"/>
    </font>
    <font>
      <sz val="11"/>
      <color theme="2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7C8038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theme="1"/>
      </left>
      <right style="hair">
        <color auto="1"/>
      </right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</borders>
  <cellStyleXfs count="16">
    <xf numFmtId="0" fontId="0" fillId="0" borderId="0"/>
    <xf numFmtId="0" fontId="3" fillId="0" borderId="0"/>
    <xf numFmtId="0" fontId="9" fillId="0" borderId="0"/>
    <xf numFmtId="0" fontId="11" fillId="0" borderId="0"/>
    <xf numFmtId="0" fontId="14" fillId="0" borderId="0" applyNumberFormat="0" applyFill="0" applyBorder="0" applyAlignment="0" applyProtection="0"/>
    <xf numFmtId="0" fontId="16" fillId="0" borderId="0"/>
    <xf numFmtId="0" fontId="20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44" fontId="1" fillId="0" borderId="0" applyFont="0" applyFill="0" applyBorder="0" applyAlignment="0" applyProtection="0"/>
    <xf numFmtId="0" fontId="9" fillId="0" borderId="0"/>
    <xf numFmtId="0" fontId="1" fillId="0" borderId="0"/>
    <xf numFmtId="0" fontId="57" fillId="0" borderId="0"/>
  </cellStyleXfs>
  <cellXfs count="211">
    <xf numFmtId="0" fontId="0" fillId="0" borderId="0" xfId="0"/>
    <xf numFmtId="0" fontId="4" fillId="0" borderId="0" xfId="1" applyFont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0" fontId="4" fillId="0" borderId="0" xfId="1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center"/>
      <protection locked="0"/>
    </xf>
    <xf numFmtId="0" fontId="6" fillId="0" borderId="0" xfId="1" applyFont="1" applyAlignment="1" applyProtection="1">
      <alignment horizontal="center"/>
      <protection locked="0"/>
    </xf>
    <xf numFmtId="0" fontId="10" fillId="0" borderId="0" xfId="2" applyFont="1" applyAlignment="1" applyProtection="1">
      <alignment horizontal="center"/>
      <protection locked="0"/>
    </xf>
    <xf numFmtId="2" fontId="12" fillId="0" borderId="0" xfId="3" applyNumberFormat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right"/>
      <protection locked="0"/>
    </xf>
    <xf numFmtId="0" fontId="13" fillId="0" borderId="0" xfId="1" applyFont="1" applyAlignment="1" applyProtection="1">
      <alignment horizontal="center"/>
      <protection locked="0"/>
    </xf>
    <xf numFmtId="0" fontId="13" fillId="0" borderId="0" xfId="1" applyFont="1" applyProtection="1">
      <protection locked="0"/>
    </xf>
    <xf numFmtId="0" fontId="13" fillId="0" borderId="0" xfId="1" applyFont="1" applyAlignment="1" applyProtection="1">
      <alignment wrapText="1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13" fillId="0" borderId="0" xfId="1" applyFont="1" applyAlignment="1" applyProtection="1">
      <alignment vertical="center" wrapText="1"/>
      <protection locked="0"/>
    </xf>
    <xf numFmtId="0" fontId="10" fillId="0" borderId="0" xfId="2" applyFont="1" applyAlignment="1" applyProtection="1">
      <alignment horizontal="right"/>
      <protection locked="0"/>
    </xf>
    <xf numFmtId="1" fontId="2" fillId="2" borderId="1" xfId="2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Protection="1">
      <protection locked="0"/>
    </xf>
    <xf numFmtId="0" fontId="17" fillId="0" borderId="0" xfId="5" applyFont="1" applyAlignment="1" applyProtection="1">
      <alignment horizontal="left"/>
      <protection locked="0"/>
    </xf>
    <xf numFmtId="0" fontId="21" fillId="3" borderId="0" xfId="6" applyFont="1" applyFill="1" applyAlignment="1" applyProtection="1">
      <alignment horizontal="left" vertical="center" indent="1"/>
      <protection locked="0"/>
    </xf>
    <xf numFmtId="0" fontId="13" fillId="3" borderId="4" xfId="1" applyFont="1" applyFill="1" applyBorder="1" applyAlignment="1" applyProtection="1">
      <alignment horizontal="center" wrapText="1"/>
      <protection locked="0"/>
    </xf>
    <xf numFmtId="0" fontId="17" fillId="0" borderId="4" xfId="1" applyFont="1" applyBorder="1" applyAlignment="1" applyProtection="1">
      <alignment horizontal="center" wrapText="1"/>
      <protection locked="0"/>
    </xf>
    <xf numFmtId="0" fontId="13" fillId="0" borderId="0" xfId="5" applyFont="1" applyAlignment="1" applyProtection="1">
      <alignment horizontal="left" vertical="center"/>
      <protection locked="0"/>
    </xf>
    <xf numFmtId="0" fontId="23" fillId="0" borderId="0" xfId="6" applyFont="1" applyAlignment="1" applyProtection="1">
      <alignment horizontal="left" vertical="center" indent="1"/>
      <protection locked="0"/>
    </xf>
    <xf numFmtId="0" fontId="24" fillId="0" borderId="4" xfId="1" applyFont="1" applyBorder="1" applyAlignment="1" applyProtection="1">
      <alignment horizontal="right"/>
      <protection locked="0"/>
    </xf>
    <xf numFmtId="0" fontId="17" fillId="0" borderId="4" xfId="1" applyFont="1" applyBorder="1" applyAlignment="1" applyProtection="1">
      <alignment horizontal="center" vertical="center"/>
      <protection locked="0"/>
    </xf>
    <xf numFmtId="0" fontId="17" fillId="0" borderId="5" xfId="1" applyFont="1" applyBorder="1" applyAlignment="1" applyProtection="1">
      <alignment horizontal="center" vertical="center"/>
      <protection locked="0"/>
    </xf>
    <xf numFmtId="0" fontId="23" fillId="3" borderId="0" xfId="5" applyFont="1" applyFill="1" applyAlignment="1">
      <alignment horizontal="left" vertical="center"/>
    </xf>
    <xf numFmtId="0" fontId="17" fillId="0" borderId="0" xfId="5" applyFont="1" applyAlignment="1" applyProtection="1">
      <alignment horizontal="left" vertical="center"/>
      <protection locked="0"/>
    </xf>
    <xf numFmtId="0" fontId="25" fillId="0" borderId="0" xfId="5" applyFont="1" applyAlignment="1" applyProtection="1">
      <alignment horizontal="left" vertical="center"/>
      <protection locked="0"/>
    </xf>
    <xf numFmtId="0" fontId="26" fillId="0" borderId="0" xfId="1" applyFont="1" applyProtection="1">
      <protection locked="0"/>
    </xf>
    <xf numFmtId="0" fontId="24" fillId="0" borderId="0" xfId="5" applyFont="1" applyAlignment="1" applyProtection="1">
      <alignment horizontal="left" vertical="center"/>
      <protection locked="0"/>
    </xf>
    <xf numFmtId="0" fontId="5" fillId="0" borderId="6" xfId="1" applyFont="1" applyBorder="1" applyAlignment="1" applyProtection="1">
      <alignment horizontal="left"/>
      <protection locked="0"/>
    </xf>
    <xf numFmtId="0" fontId="5" fillId="0" borderId="7" xfId="1" applyFont="1" applyBorder="1" applyAlignment="1" applyProtection="1">
      <alignment horizontal="left"/>
      <protection locked="0"/>
    </xf>
    <xf numFmtId="0" fontId="5" fillId="0" borderId="0" xfId="1" applyFont="1" applyAlignment="1" applyProtection="1">
      <alignment horizontal="left"/>
      <protection locked="0"/>
    </xf>
    <xf numFmtId="0" fontId="28" fillId="0" borderId="0" xfId="1" applyFont="1" applyAlignment="1" applyProtection="1">
      <alignment horizontal="left" vertical="center" indent="1"/>
      <protection locked="0"/>
    </xf>
    <xf numFmtId="0" fontId="28" fillId="0" borderId="0" xfId="6" applyFont="1" applyAlignment="1" applyProtection="1">
      <alignment horizontal="left" vertical="center" indent="1"/>
      <protection locked="0"/>
    </xf>
    <xf numFmtId="0" fontId="29" fillId="0" borderId="0" xfId="1" applyFont="1" applyAlignment="1" applyProtection="1">
      <alignment horizontal="left"/>
      <protection locked="0"/>
    </xf>
    <xf numFmtId="0" fontId="5" fillId="0" borderId="0" xfId="1" applyFont="1" applyAlignment="1" applyProtection="1">
      <alignment vertical="top"/>
      <protection locked="0"/>
    </xf>
    <xf numFmtId="0" fontId="17" fillId="0" borderId="6" xfId="5" applyFont="1" applyBorder="1" applyAlignment="1" applyProtection="1">
      <alignment horizontal="left" vertical="top" wrapText="1"/>
      <protection locked="0"/>
    </xf>
    <xf numFmtId="0" fontId="17" fillId="0" borderId="7" xfId="5" applyFont="1" applyBorder="1" applyAlignment="1" applyProtection="1">
      <alignment horizontal="left" vertical="top" wrapText="1"/>
      <protection locked="0"/>
    </xf>
    <xf numFmtId="0" fontId="4" fillId="0" borderId="4" xfId="1" applyFont="1" applyBorder="1" applyAlignment="1" applyProtection="1">
      <alignment horizontal="center" vertical="top" wrapText="1"/>
      <protection locked="0"/>
    </xf>
    <xf numFmtId="0" fontId="4" fillId="0" borderId="0" xfId="1" applyFont="1" applyAlignment="1" applyProtection="1">
      <alignment horizontal="right" wrapText="1"/>
      <protection locked="0"/>
    </xf>
    <xf numFmtId="0" fontId="4" fillId="3" borderId="8" xfId="1" applyFont="1" applyFill="1" applyBorder="1" applyAlignment="1" applyProtection="1">
      <alignment horizontal="left" vertical="top" wrapText="1"/>
      <protection hidden="1"/>
    </xf>
    <xf numFmtId="0" fontId="4" fillId="3" borderId="8" xfId="1" applyFont="1" applyFill="1" applyBorder="1" applyAlignment="1" applyProtection="1">
      <alignment horizontal="center" vertical="top" wrapText="1"/>
      <protection hidden="1"/>
    </xf>
    <xf numFmtId="0" fontId="17" fillId="0" borderId="6" xfId="5" applyFont="1" applyBorder="1" applyAlignment="1" applyProtection="1">
      <alignment horizontal="left" vertical="center"/>
      <protection locked="0"/>
    </xf>
    <xf numFmtId="0" fontId="17" fillId="0" borderId="7" xfId="5" applyFont="1" applyBorder="1" applyAlignment="1" applyProtection="1">
      <alignment horizontal="left" vertical="center"/>
      <protection locked="0"/>
    </xf>
    <xf numFmtId="0" fontId="4" fillId="0" borderId="4" xfId="1" applyFont="1" applyBorder="1" applyAlignment="1" applyProtection="1">
      <alignment horizontal="left"/>
      <protection locked="0"/>
    </xf>
    <xf numFmtId="0" fontId="4" fillId="0" borderId="4" xfId="1" applyFont="1" applyBorder="1" applyAlignment="1" applyProtection="1">
      <alignment horizontal="center"/>
      <protection locked="0"/>
    </xf>
    <xf numFmtId="0" fontId="4" fillId="3" borderId="8" xfId="1" applyFont="1" applyFill="1" applyBorder="1" applyAlignment="1" applyProtection="1">
      <alignment horizontal="left" vertical="center"/>
      <protection hidden="1"/>
    </xf>
    <xf numFmtId="0" fontId="4" fillId="3" borderId="8" xfId="1" applyFont="1" applyFill="1" applyBorder="1" applyAlignment="1" applyProtection="1">
      <alignment horizontal="center" vertical="center"/>
      <protection hidden="1"/>
    </xf>
    <xf numFmtId="2" fontId="4" fillId="3" borderId="8" xfId="1" applyNumberFormat="1" applyFont="1" applyFill="1" applyBorder="1" applyAlignment="1" applyProtection="1">
      <alignment horizontal="center" vertical="center"/>
      <protection hidden="1"/>
    </xf>
    <xf numFmtId="0" fontId="30" fillId="0" borderId="0" xfId="1" applyFont="1" applyAlignment="1" applyProtection="1">
      <alignment horizontal="left" vertical="center"/>
      <protection locked="0"/>
    </xf>
    <xf numFmtId="0" fontId="31" fillId="0" borderId="0" xfId="1" applyFont="1" applyAlignment="1" applyProtection="1">
      <alignment horizontal="left" vertical="center"/>
      <protection locked="0"/>
    </xf>
    <xf numFmtId="0" fontId="32" fillId="0" borderId="0" xfId="5" applyFont="1" applyAlignment="1" applyProtection="1">
      <alignment horizontal="left" vertical="center"/>
      <protection locked="0"/>
    </xf>
    <xf numFmtId="0" fontId="26" fillId="3" borderId="8" xfId="1" applyFont="1" applyFill="1" applyBorder="1" applyAlignment="1" applyProtection="1">
      <alignment horizontal="left" vertical="center"/>
      <protection hidden="1"/>
    </xf>
    <xf numFmtId="0" fontId="26" fillId="3" borderId="8" xfId="1" applyFont="1" applyFill="1" applyBorder="1" applyAlignment="1" applyProtection="1">
      <alignment horizontal="center" vertical="center"/>
      <protection hidden="1"/>
    </xf>
    <xf numFmtId="2" fontId="26" fillId="3" borderId="8" xfId="1" applyNumberFormat="1" applyFont="1" applyFill="1" applyBorder="1" applyAlignment="1" applyProtection="1">
      <alignment horizontal="center" vertical="center"/>
      <protection hidden="1"/>
    </xf>
    <xf numFmtId="0" fontId="34" fillId="0" borderId="0" xfId="1" applyFont="1" applyAlignment="1" applyProtection="1">
      <alignment horizontal="center" vertical="top" wrapText="1"/>
      <protection locked="0"/>
    </xf>
    <xf numFmtId="0" fontId="4" fillId="2" borderId="8" xfId="1" applyFont="1" applyFill="1" applyBorder="1" applyAlignment="1" applyProtection="1">
      <alignment horizontal="center" vertical="top"/>
      <protection locked="0"/>
    </xf>
    <xf numFmtId="0" fontId="4" fillId="2" borderId="8" xfId="1" applyFont="1" applyFill="1" applyBorder="1" applyAlignment="1" applyProtection="1">
      <alignment horizontal="center" vertical="top" wrapText="1"/>
      <protection locked="0"/>
    </xf>
    <xf numFmtId="166" fontId="26" fillId="2" borderId="3" xfId="1" applyNumberFormat="1" applyFont="1" applyFill="1" applyBorder="1" applyAlignment="1" applyProtection="1">
      <alignment horizontal="center" vertical="top" wrapText="1"/>
      <protection locked="0"/>
    </xf>
    <xf numFmtId="2" fontId="4" fillId="2" borderId="1" xfId="1" applyNumberFormat="1" applyFont="1" applyFill="1" applyBorder="1" applyAlignment="1" applyProtection="1">
      <alignment horizontal="center" vertical="top" wrapText="1"/>
      <protection locked="0"/>
    </xf>
    <xf numFmtId="0" fontId="29" fillId="0" borderId="0" xfId="1" applyFont="1" applyAlignment="1" applyProtection="1">
      <alignment horizontal="left"/>
      <protection hidden="1"/>
    </xf>
    <xf numFmtId="0" fontId="4" fillId="0" borderId="0" xfId="1" applyFont="1" applyAlignment="1" applyProtection="1">
      <alignment wrapText="1"/>
      <protection locked="0"/>
    </xf>
    <xf numFmtId="1" fontId="4" fillId="0" borderId="8" xfId="1" applyNumberFormat="1" applyFont="1" applyBorder="1" applyAlignment="1" applyProtection="1">
      <alignment horizontal="left" vertical="center" indent="1"/>
      <protection locked="0"/>
    </xf>
    <xf numFmtId="0" fontId="4" fillId="0" borderId="8" xfId="1" applyFont="1" applyBorder="1" applyAlignment="1" applyProtection="1">
      <alignment horizontal="left" vertical="center" indent="1"/>
      <protection locked="0"/>
    </xf>
    <xf numFmtId="0" fontId="4" fillId="3" borderId="8" xfId="1" applyFont="1" applyFill="1" applyBorder="1" applyAlignment="1" applyProtection="1">
      <alignment horizontal="center" vertical="center"/>
      <protection locked="0"/>
    </xf>
    <xf numFmtId="2" fontId="26" fillId="3" borderId="8" xfId="1" applyNumberFormat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1" applyNumberFormat="1" applyFont="1" applyFill="1" applyBorder="1" applyAlignment="1">
      <alignment horizontal="right" vertical="center" wrapText="1" indent="1"/>
    </xf>
    <xf numFmtId="2" fontId="4" fillId="0" borderId="0" xfId="1" applyNumberFormat="1" applyFont="1" applyProtection="1">
      <protection locked="0"/>
    </xf>
    <xf numFmtId="0" fontId="1" fillId="0" borderId="9" xfId="8" applyBorder="1"/>
    <xf numFmtId="0" fontId="1" fillId="0" borderId="10" xfId="8" applyBorder="1"/>
    <xf numFmtId="0" fontId="1" fillId="0" borderId="11" xfId="8" applyBorder="1"/>
    <xf numFmtId="0" fontId="1" fillId="0" borderId="0" xfId="8"/>
    <xf numFmtId="0" fontId="1" fillId="0" borderId="12" xfId="8" applyBorder="1"/>
    <xf numFmtId="0" fontId="1" fillId="0" borderId="13" xfId="8" applyBorder="1"/>
    <xf numFmtId="0" fontId="36" fillId="0" borderId="12" xfId="8" applyFont="1" applyBorder="1"/>
    <xf numFmtId="0" fontId="36" fillId="0" borderId="0" xfId="8" applyFont="1"/>
    <xf numFmtId="0" fontId="37" fillId="0" borderId="0" xfId="8" applyFont="1"/>
    <xf numFmtId="0" fontId="37" fillId="0" borderId="13" xfId="8" applyFont="1" applyBorder="1"/>
    <xf numFmtId="0" fontId="38" fillId="0" borderId="0" xfId="8" applyFont="1"/>
    <xf numFmtId="0" fontId="38" fillId="0" borderId="13" xfId="8" applyFont="1" applyBorder="1"/>
    <xf numFmtId="0" fontId="39" fillId="0" borderId="12" xfId="8" applyFont="1" applyBorder="1"/>
    <xf numFmtId="0" fontId="40" fillId="4" borderId="12" xfId="8" applyFont="1" applyFill="1" applyBorder="1" applyAlignment="1">
      <alignment horizontal="right"/>
    </xf>
    <xf numFmtId="0" fontId="40" fillId="0" borderId="0" xfId="8" applyFont="1"/>
    <xf numFmtId="0" fontId="41" fillId="0" borderId="0" xfId="8" applyFont="1"/>
    <xf numFmtId="0" fontId="41" fillId="0" borderId="13" xfId="8" applyFont="1" applyBorder="1"/>
    <xf numFmtId="0" fontId="42" fillId="4" borderId="12" xfId="8" applyFont="1" applyFill="1" applyBorder="1" applyAlignment="1">
      <alignment horizontal="left"/>
    </xf>
    <xf numFmtId="0" fontId="44" fillId="0" borderId="0" xfId="8" applyFont="1"/>
    <xf numFmtId="0" fontId="45" fillId="0" borderId="0" xfId="8" applyFont="1"/>
    <xf numFmtId="0" fontId="42" fillId="0" borderId="0" xfId="8" applyFont="1" applyAlignment="1">
      <alignment horizontal="left"/>
    </xf>
    <xf numFmtId="0" fontId="46" fillId="0" borderId="0" xfId="8" applyFont="1"/>
    <xf numFmtId="0" fontId="46" fillId="0" borderId="13" xfId="8" applyFont="1" applyBorder="1"/>
    <xf numFmtId="0" fontId="45" fillId="4" borderId="12" xfId="8" applyFont="1" applyFill="1" applyBorder="1"/>
    <xf numFmtId="0" fontId="47" fillId="0" borderId="0" xfId="8" applyFont="1" applyAlignment="1">
      <alignment horizontal="left" indent="2"/>
    </xf>
    <xf numFmtId="0" fontId="48" fillId="0" borderId="0" xfId="8" applyFont="1" applyAlignment="1">
      <alignment horizontal="right"/>
    </xf>
    <xf numFmtId="0" fontId="47" fillId="0" borderId="0" xfId="8" applyFont="1" applyAlignment="1">
      <alignment horizontal="left"/>
    </xf>
    <xf numFmtId="0" fontId="49" fillId="0" borderId="0" xfId="8" applyFont="1" applyAlignment="1">
      <alignment vertical="center"/>
    </xf>
    <xf numFmtId="0" fontId="50" fillId="4" borderId="12" xfId="8" applyFont="1" applyFill="1" applyBorder="1"/>
    <xf numFmtId="0" fontId="50" fillId="0" borderId="0" xfId="8" applyFont="1"/>
    <xf numFmtId="0" fontId="1" fillId="4" borderId="12" xfId="8" applyFill="1" applyBorder="1"/>
    <xf numFmtId="0" fontId="41" fillId="4" borderId="12" xfId="8" applyFont="1" applyFill="1" applyBorder="1" applyAlignment="1">
      <alignment horizontal="right"/>
    </xf>
    <xf numFmtId="0" fontId="51" fillId="0" borderId="0" xfId="8" applyFont="1" applyAlignment="1">
      <alignment horizontal="left"/>
    </xf>
    <xf numFmtId="0" fontId="2" fillId="0" borderId="0" xfId="8" applyFont="1"/>
    <xf numFmtId="0" fontId="2" fillId="0" borderId="13" xfId="8" applyFont="1" applyBorder="1"/>
    <xf numFmtId="0" fontId="41" fillId="4" borderId="12" xfId="8" applyFont="1" applyFill="1" applyBorder="1" applyAlignment="1">
      <alignment horizontal="right" vertical="top"/>
    </xf>
    <xf numFmtId="0" fontId="2" fillId="0" borderId="13" xfId="8" applyFont="1" applyBorder="1" applyAlignment="1">
      <alignment vertical="top"/>
    </xf>
    <xf numFmtId="0" fontId="2" fillId="0" borderId="0" xfId="8" applyFont="1" applyAlignment="1">
      <alignment vertical="top"/>
    </xf>
    <xf numFmtId="0" fontId="47" fillId="0" borderId="0" xfId="8" applyFont="1" applyAlignment="1">
      <alignment horizontal="left" vertical="top" wrapText="1" indent="2"/>
    </xf>
    <xf numFmtId="0" fontId="41" fillId="4" borderId="12" xfId="2" applyFont="1" applyFill="1" applyBorder="1" applyAlignment="1">
      <alignment horizontal="right" vertical="top"/>
    </xf>
    <xf numFmtId="0" fontId="9" fillId="0" borderId="13" xfId="2" applyBorder="1"/>
    <xf numFmtId="0" fontId="9" fillId="0" borderId="0" xfId="2"/>
    <xf numFmtId="0" fontId="9" fillId="4" borderId="12" xfId="2" applyFill="1" applyBorder="1"/>
    <xf numFmtId="0" fontId="33" fillId="0" borderId="0" xfId="10" applyFont="1" applyAlignment="1">
      <alignment horizontal="left" vertical="top" wrapText="1"/>
    </xf>
    <xf numFmtId="0" fontId="1" fillId="0" borderId="14" xfId="8" applyBorder="1"/>
    <xf numFmtId="0" fontId="1" fillId="0" borderId="15" xfId="8" applyBorder="1"/>
    <xf numFmtId="0" fontId="1" fillId="0" borderId="16" xfId="8" applyBorder="1"/>
    <xf numFmtId="14" fontId="52" fillId="0" borderId="0" xfId="1" applyNumberFormat="1" applyFont="1" applyAlignment="1" applyProtection="1">
      <alignment horizontal="center"/>
      <protection locked="0"/>
    </xf>
    <xf numFmtId="14" fontId="53" fillId="0" borderId="0" xfId="1" applyNumberFormat="1" applyFont="1" applyAlignment="1" applyProtection="1">
      <alignment horizontal="center"/>
      <protection locked="0"/>
    </xf>
    <xf numFmtId="0" fontId="54" fillId="5" borderId="0" xfId="0" applyFont="1" applyFill="1" applyAlignment="1">
      <alignment vertical="top"/>
    </xf>
    <xf numFmtId="44" fontId="54" fillId="5" borderId="0" xfId="12" applyFont="1" applyFill="1" applyAlignment="1">
      <alignment vertical="top"/>
    </xf>
    <xf numFmtId="0" fontId="55" fillId="6" borderId="4" xfId="0" applyFont="1" applyFill="1" applyBorder="1" applyAlignment="1">
      <alignment horizontal="center" vertical="top"/>
    </xf>
    <xf numFmtId="2" fontId="55" fillId="6" borderId="4" xfId="0" applyNumberFormat="1" applyFont="1" applyFill="1" applyBorder="1" applyAlignment="1">
      <alignment horizontal="center" vertical="top"/>
    </xf>
    <xf numFmtId="1" fontId="4" fillId="0" borderId="0" xfId="1" applyNumberFormat="1" applyFont="1" applyProtection="1">
      <protection locked="0"/>
    </xf>
    <xf numFmtId="0" fontId="5" fillId="0" borderId="0" xfId="13" applyFont="1" applyAlignment="1">
      <alignment horizontal="left" vertical="center" indent="1"/>
    </xf>
    <xf numFmtId="0" fontId="4" fillId="3" borderId="0" xfId="5" applyFont="1" applyFill="1" applyAlignment="1">
      <alignment horizontal="left" vertical="center"/>
    </xf>
    <xf numFmtId="0" fontId="2" fillId="0" borderId="0" xfId="5" applyFont="1" applyAlignment="1">
      <alignment vertical="top"/>
    </xf>
    <xf numFmtId="0" fontId="41" fillId="4" borderId="12" xfId="5" applyFont="1" applyFill="1" applyBorder="1" applyAlignment="1">
      <alignment horizontal="right" vertical="top"/>
    </xf>
    <xf numFmtId="0" fontId="2" fillId="0" borderId="13" xfId="5" applyFont="1" applyBorder="1" applyAlignment="1">
      <alignment vertical="top"/>
    </xf>
    <xf numFmtId="0" fontId="16" fillId="0" borderId="0" xfId="5"/>
    <xf numFmtId="0" fontId="16" fillId="4" borderId="12" xfId="5" applyFill="1" applyBorder="1"/>
    <xf numFmtId="0" fontId="16" fillId="0" borderId="13" xfId="5" applyBorder="1"/>
    <xf numFmtId="44" fontId="27" fillId="0" borderId="0" xfId="2" applyNumberFormat="1" applyFont="1" applyBorder="1" applyAlignment="1" applyProtection="1">
      <alignment horizontal="right"/>
      <protection locked="0"/>
    </xf>
    <xf numFmtId="0" fontId="24" fillId="0" borderId="0" xfId="1" applyFont="1" applyBorder="1" applyAlignment="1" applyProtection="1">
      <alignment horizontal="right"/>
      <protection locked="0"/>
    </xf>
    <xf numFmtId="0" fontId="17" fillId="0" borderId="0" xfId="1" applyFont="1" applyBorder="1" applyAlignment="1" applyProtection="1">
      <alignment horizontal="center" vertical="center"/>
      <protection locked="0"/>
    </xf>
    <xf numFmtId="0" fontId="13" fillId="0" borderId="0" xfId="13" applyFont="1"/>
    <xf numFmtId="0" fontId="13" fillId="3" borderId="0" xfId="13" applyFont="1" applyFill="1"/>
    <xf numFmtId="44" fontId="27" fillId="0" borderId="0" xfId="15" applyNumberFormat="1" applyFont="1" applyAlignment="1" applyProtection="1">
      <alignment horizontal="right"/>
      <protection locked="0"/>
    </xf>
    <xf numFmtId="0" fontId="28" fillId="3" borderId="0" xfId="6" applyFont="1" applyFill="1" applyAlignment="1" applyProtection="1">
      <alignment horizontal="left" vertical="center" indent="1"/>
      <protection locked="0"/>
    </xf>
    <xf numFmtId="0" fontId="4" fillId="3" borderId="0" xfId="6" applyFont="1" applyFill="1" applyAlignment="1" applyProtection="1">
      <alignment horizontal="left" vertical="center" indent="1"/>
      <protection locked="0"/>
    </xf>
    <xf numFmtId="0" fontId="31" fillId="0" borderId="0" xfId="1" applyFont="1" applyAlignment="1" applyProtection="1">
      <alignment horizontal="left" vertical="top"/>
      <protection locked="0"/>
    </xf>
    <xf numFmtId="1" fontId="26" fillId="0" borderId="8" xfId="1" applyNumberFormat="1" applyFont="1" applyBorder="1" applyAlignment="1" applyProtection="1">
      <alignment horizontal="left" vertical="center" indent="1"/>
      <protection locked="0"/>
    </xf>
    <xf numFmtId="0" fontId="26" fillId="0" borderId="1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left" indent="1"/>
      <protection locked="0"/>
    </xf>
    <xf numFmtId="0" fontId="26" fillId="0" borderId="8" xfId="1" applyFont="1" applyBorder="1" applyAlignment="1" applyProtection="1">
      <alignment horizontal="center" vertical="center"/>
      <protection locked="0"/>
    </xf>
    <xf numFmtId="2" fontId="26" fillId="3" borderId="17" xfId="1" applyNumberFormat="1" applyFont="1" applyFill="1" applyBorder="1" applyAlignment="1">
      <alignment horizontal="center" vertical="center"/>
    </xf>
    <xf numFmtId="0" fontId="26" fillId="0" borderId="0" xfId="1" applyFont="1" applyAlignment="1" applyProtection="1">
      <alignment horizontal="left"/>
      <protection hidden="1"/>
    </xf>
    <xf numFmtId="0" fontId="58" fillId="0" borderId="0" xfId="0" applyFont="1"/>
    <xf numFmtId="4" fontId="58" fillId="0" borderId="0" xfId="0" applyNumberFormat="1" applyFont="1"/>
    <xf numFmtId="0" fontId="4" fillId="3" borderId="18" xfId="1" applyFont="1" applyFill="1" applyBorder="1" applyAlignment="1" applyProtection="1">
      <alignment horizontal="center" vertical="center"/>
      <protection locked="0"/>
    </xf>
    <xf numFmtId="0" fontId="58" fillId="0" borderId="8" xfId="0" applyFont="1" applyBorder="1" applyAlignment="1">
      <alignment horizontal="left" vertical="center" indent="1"/>
    </xf>
    <xf numFmtId="14" fontId="4" fillId="0" borderId="0" xfId="1" applyNumberFormat="1" applyFont="1" applyAlignment="1" applyProtection="1">
      <alignment horizont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60" fillId="0" borderId="0" xfId="1" applyFont="1" applyAlignment="1" applyProtection="1">
      <alignment horizontal="center"/>
      <protection locked="0"/>
    </xf>
    <xf numFmtId="1" fontId="60" fillId="0" borderId="8" xfId="1" applyNumberFormat="1" applyFont="1" applyBorder="1" applyAlignment="1" applyProtection="1">
      <alignment horizontal="left" vertical="center" indent="1"/>
      <protection locked="0"/>
    </xf>
    <xf numFmtId="0" fontId="60" fillId="0" borderId="8" xfId="1" applyFont="1" applyBorder="1" applyAlignment="1" applyProtection="1">
      <alignment horizontal="left" vertical="center" indent="1"/>
      <protection locked="0"/>
    </xf>
    <xf numFmtId="0" fontId="60" fillId="3" borderId="8" xfId="1" applyFont="1" applyFill="1" applyBorder="1" applyAlignment="1" applyProtection="1">
      <alignment horizontal="center" vertical="center"/>
      <protection locked="0"/>
    </xf>
    <xf numFmtId="2" fontId="61" fillId="3" borderId="8" xfId="1" applyNumberFormat="1" applyFont="1" applyFill="1" applyBorder="1" applyAlignment="1">
      <alignment horizontal="center" vertical="center"/>
    </xf>
    <xf numFmtId="1" fontId="60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60" fillId="3" borderId="1" xfId="1" applyNumberFormat="1" applyFont="1" applyFill="1" applyBorder="1" applyAlignment="1">
      <alignment horizontal="right" vertical="center" wrapText="1" indent="1"/>
    </xf>
    <xf numFmtId="0" fontId="61" fillId="0" borderId="0" xfId="1" applyFont="1" applyAlignment="1" applyProtection="1">
      <alignment horizontal="left"/>
      <protection hidden="1"/>
    </xf>
    <xf numFmtId="0" fontId="60" fillId="0" borderId="0" xfId="1" applyFont="1" applyProtection="1">
      <protection locked="0"/>
    </xf>
    <xf numFmtId="2" fontId="60" fillId="0" borderId="0" xfId="1" applyNumberFormat="1" applyFont="1" applyProtection="1">
      <protection locked="0"/>
    </xf>
    <xf numFmtId="1" fontId="60" fillId="0" borderId="0" xfId="1" applyNumberFormat="1" applyFont="1" applyProtection="1">
      <protection locked="0"/>
    </xf>
    <xf numFmtId="0" fontId="60" fillId="0" borderId="8" xfId="1" applyFont="1" applyBorder="1" applyAlignment="1" applyProtection="1">
      <alignment horizontal="left" indent="1"/>
      <protection locked="0"/>
    </xf>
    <xf numFmtId="0" fontId="60" fillId="0" borderId="8" xfId="1" applyFont="1" applyBorder="1" applyAlignment="1" applyProtection="1">
      <alignment horizontal="center" vertical="center"/>
      <protection locked="0"/>
    </xf>
    <xf numFmtId="0" fontId="61" fillId="0" borderId="8" xfId="1" applyFont="1" applyBorder="1" applyAlignment="1" applyProtection="1">
      <alignment horizontal="center" vertical="center"/>
      <protection locked="0"/>
    </xf>
    <xf numFmtId="0" fontId="62" fillId="0" borderId="0" xfId="0" applyFont="1"/>
    <xf numFmtId="4" fontId="62" fillId="0" borderId="0" xfId="0" applyNumberFormat="1" applyFont="1"/>
    <xf numFmtId="1" fontId="61" fillId="0" borderId="8" xfId="1" applyNumberFormat="1" applyFont="1" applyBorder="1" applyAlignment="1" applyProtection="1">
      <alignment horizontal="left" vertical="center" indent="1"/>
      <protection locked="0"/>
    </xf>
    <xf numFmtId="0" fontId="62" fillId="0" borderId="8" xfId="0" applyFont="1" applyBorder="1" applyAlignment="1">
      <alignment horizontal="left" vertical="center" indent="1"/>
    </xf>
    <xf numFmtId="2" fontId="61" fillId="3" borderId="17" xfId="1" applyNumberFormat="1" applyFont="1" applyFill="1" applyBorder="1" applyAlignment="1">
      <alignment horizontal="center" vertical="center"/>
    </xf>
    <xf numFmtId="0" fontId="60" fillId="3" borderId="18" xfId="1" applyFont="1" applyFill="1" applyBorder="1" applyAlignment="1" applyProtection="1">
      <alignment horizontal="center" vertical="center"/>
      <protection locked="0"/>
    </xf>
    <xf numFmtId="44" fontId="58" fillId="0" borderId="0" xfId="12" applyFont="1"/>
    <xf numFmtId="44" fontId="62" fillId="0" borderId="0" xfId="12" applyFont="1"/>
    <xf numFmtId="0" fontId="60" fillId="0" borderId="18" xfId="1" applyFont="1" applyBorder="1" applyAlignment="1" applyProtection="1">
      <alignment horizontal="center" vertical="center"/>
      <protection locked="0"/>
    </xf>
    <xf numFmtId="0" fontId="61" fillId="0" borderId="17" xfId="1" applyFont="1" applyBorder="1" applyAlignment="1" applyProtection="1">
      <alignment horizontal="center" vertical="center"/>
      <protection locked="0"/>
    </xf>
    <xf numFmtId="0" fontId="26" fillId="7" borderId="0" xfId="6" applyFont="1" applyFill="1" applyAlignment="1" applyProtection="1">
      <alignment horizontal="left" vertical="top" wrapText="1"/>
      <protection locked="0"/>
    </xf>
    <xf numFmtId="165" fontId="22" fillId="0" borderId="2" xfId="2" applyNumberFormat="1" applyFont="1" applyBorder="1" applyAlignment="1" applyProtection="1">
      <alignment horizontal="right"/>
      <protection locked="0"/>
    </xf>
    <xf numFmtId="165" fontId="22" fillId="0" borderId="3" xfId="2" applyNumberFormat="1" applyFont="1" applyBorder="1" applyAlignment="1" applyProtection="1">
      <alignment horizontal="right"/>
      <protection locked="0"/>
    </xf>
    <xf numFmtId="0" fontId="6" fillId="0" borderId="0" xfId="1" applyFont="1" applyAlignment="1" applyProtection="1">
      <alignment horizontal="center"/>
      <protection locked="0"/>
    </xf>
    <xf numFmtId="0" fontId="15" fillId="0" borderId="0" xfId="4" applyFont="1" applyFill="1" applyAlignment="1" applyProtection="1">
      <alignment horizontal="left" vertical="center"/>
      <protection locked="0"/>
    </xf>
    <xf numFmtId="164" fontId="19" fillId="2" borderId="2" xfId="1" applyNumberFormat="1" applyFont="1" applyFill="1" applyBorder="1" applyAlignment="1" applyProtection="1">
      <alignment horizontal="center" vertical="center"/>
      <protection locked="0"/>
    </xf>
    <xf numFmtId="164" fontId="19" fillId="2" borderId="3" xfId="1" applyNumberFormat="1" applyFont="1" applyFill="1" applyBorder="1" applyAlignment="1" applyProtection="1">
      <alignment horizontal="center" vertical="center"/>
      <protection locked="0"/>
    </xf>
    <xf numFmtId="0" fontId="56" fillId="2" borderId="2" xfId="13" applyFont="1" applyFill="1" applyBorder="1" applyAlignment="1">
      <alignment horizontal="right" vertical="center"/>
    </xf>
    <xf numFmtId="0" fontId="56" fillId="2" borderId="3" xfId="13" applyFont="1" applyFill="1" applyBorder="1" applyAlignment="1">
      <alignment horizontal="right" vertical="center"/>
    </xf>
    <xf numFmtId="44" fontId="27" fillId="0" borderId="2" xfId="2" applyNumberFormat="1" applyFont="1" applyBorder="1" applyAlignment="1" applyProtection="1">
      <alignment horizontal="right"/>
      <protection locked="0"/>
    </xf>
    <xf numFmtId="44" fontId="27" fillId="0" borderId="3" xfId="2" applyNumberFormat="1" applyFont="1" applyBorder="1" applyAlignment="1" applyProtection="1">
      <alignment horizontal="right"/>
      <protection locked="0"/>
    </xf>
    <xf numFmtId="0" fontId="27" fillId="2" borderId="2" xfId="1" applyFont="1" applyFill="1" applyBorder="1" applyAlignment="1" applyProtection="1">
      <alignment horizontal="right" vertical="center"/>
      <protection locked="0"/>
    </xf>
    <xf numFmtId="0" fontId="27" fillId="2" borderId="3" xfId="1" applyFont="1" applyFill="1" applyBorder="1" applyAlignment="1" applyProtection="1">
      <alignment horizontal="right" vertical="center"/>
      <protection locked="0"/>
    </xf>
    <xf numFmtId="9" fontId="22" fillId="0" borderId="2" xfId="2" applyNumberFormat="1" applyFont="1" applyBorder="1" applyAlignment="1" applyProtection="1">
      <alignment horizontal="right"/>
      <protection locked="0"/>
    </xf>
    <xf numFmtId="9" fontId="22" fillId="0" borderId="3" xfId="2" applyNumberFormat="1" applyFont="1" applyBorder="1" applyAlignment="1" applyProtection="1">
      <alignment horizontal="right"/>
      <protection locked="0"/>
    </xf>
    <xf numFmtId="165" fontId="27" fillId="0" borderId="2" xfId="2" applyNumberFormat="1" applyFont="1" applyBorder="1" applyAlignment="1" applyProtection="1">
      <alignment horizontal="right"/>
      <protection locked="0"/>
    </xf>
    <xf numFmtId="165" fontId="27" fillId="0" borderId="3" xfId="2" applyNumberFormat="1" applyFont="1" applyBorder="1" applyAlignment="1" applyProtection="1">
      <alignment horizontal="right"/>
      <protection locked="0"/>
    </xf>
    <xf numFmtId="0" fontId="51" fillId="0" borderId="0" xfId="8" applyFont="1" applyAlignment="1">
      <alignment horizontal="left" vertical="top" wrapText="1"/>
    </xf>
    <xf numFmtId="0" fontId="47" fillId="0" borderId="0" xfId="8" quotePrefix="1" applyFont="1" applyAlignment="1">
      <alignment horizontal="left" vertical="top" wrapText="1" indent="4"/>
    </xf>
    <xf numFmtId="0" fontId="47" fillId="0" borderId="0" xfId="8" applyFont="1" applyAlignment="1">
      <alignment horizontal="left" vertical="top" wrapText="1" indent="4"/>
    </xf>
    <xf numFmtId="0" fontId="33" fillId="0" borderId="0" xfId="10" applyFont="1" applyAlignment="1">
      <alignment horizontal="left" vertical="top" wrapText="1"/>
    </xf>
    <xf numFmtId="0" fontId="47" fillId="0" borderId="0" xfId="8" applyFont="1" applyAlignment="1">
      <alignment horizontal="left" vertical="top" wrapText="1" indent="2"/>
    </xf>
    <xf numFmtId="0" fontId="47" fillId="0" borderId="0" xfId="8" applyFont="1" applyAlignment="1">
      <alignment horizontal="left" vertical="top" wrapText="1" indent="3"/>
    </xf>
    <xf numFmtId="0" fontId="47" fillId="0" borderId="0" xfId="14" applyFont="1" applyAlignment="1">
      <alignment horizontal="left" vertical="top" wrapText="1" indent="2"/>
    </xf>
    <xf numFmtId="0" fontId="47" fillId="0" borderId="0" xfId="9" applyFont="1" applyAlignment="1">
      <alignment horizontal="left" vertical="top" wrapText="1" indent="2"/>
    </xf>
    <xf numFmtId="0" fontId="51" fillId="0" borderId="0" xfId="9" applyFont="1" applyAlignment="1">
      <alignment horizontal="left" vertical="top" wrapText="1"/>
    </xf>
    <xf numFmtId="0" fontId="51" fillId="0" borderId="0" xfId="14" applyFont="1" applyAlignment="1">
      <alignment horizontal="left" vertical="top" wrapText="1"/>
    </xf>
  </cellXfs>
  <cellStyles count="16">
    <cellStyle name="Гиперссылка 2" xfId="4" xr:uid="{8A5FC1BC-BB7D-4E1E-BDE8-AF478E44BA21}"/>
    <cellStyle name="Денежный" xfId="12" builtinId="4"/>
    <cellStyle name="Обычный" xfId="0" builtinId="0"/>
    <cellStyle name="Обычный 2" xfId="2" xr:uid="{A16C1C06-857D-4FBC-A129-63304167E65A}"/>
    <cellStyle name="Обычный 2 2" xfId="1" xr:uid="{B9A03AB3-F8BC-4DF4-8595-B395DCC10CF9}"/>
    <cellStyle name="Обычный 2 2 2" xfId="5" xr:uid="{E4DFBED3-520C-43E3-A843-17A4709B2071}"/>
    <cellStyle name="Обычный 2 2 3" xfId="13" xr:uid="{A404B8E3-517C-489F-BE50-0DFC3CB3C31C}"/>
    <cellStyle name="Обычный 2 3" xfId="3" xr:uid="{2E8A1DDC-43CF-4A05-99F9-FCE3D8AA319C}"/>
    <cellStyle name="Обычный 3" xfId="15" xr:uid="{A7689930-03E2-435D-A177-6056DC0C44F8}"/>
    <cellStyle name="Обычный 3 2" xfId="10" xr:uid="{4AAC2D6F-D9D6-4DF8-B4A2-7FBCD79666C4}"/>
    <cellStyle name="Обычный 3 2 2" xfId="9" xr:uid="{D9F5102E-0BE4-4C96-87FC-A2A3787BED0A}"/>
    <cellStyle name="Обычный 3 2 2 2" xfId="14" xr:uid="{A83502D3-1ACB-4980-9AF0-AB5FFF702DDC}"/>
    <cellStyle name="Обычный 3 3" xfId="8" xr:uid="{AF0AE988-3516-426F-B4CE-845441D3CDE2}"/>
    <cellStyle name="Обычный 4 2" xfId="11" xr:uid="{BD17B5B1-6073-4180-AFA5-9ED91E311180}"/>
    <cellStyle name="Обычный 6" xfId="7" xr:uid="{641A14AF-D79B-4BF4-905A-CC86D2467F7E}"/>
    <cellStyle name="Обычный_Лист1 2" xfId="6" xr:uid="{F745DE69-DE95-4E1A-851D-3B8F84A6FCF5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0.png"/><Relationship Id="rId4" Type="http://schemas.openxmlformats.org/officeDocument/2006/relationships/image" Target="../media/image5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10886</xdr:colOff>
      <xdr:row>0</xdr:row>
      <xdr:rowOff>119743</xdr:rowOff>
    </xdr:from>
    <xdr:to>
      <xdr:col>3</xdr:col>
      <xdr:colOff>1868769</xdr:colOff>
      <xdr:row>4</xdr:row>
      <xdr:rowOff>142735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32839CD-3DEF-497F-AEC2-23E04670B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43" y="119743"/>
          <a:ext cx="1857883" cy="10680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EE4942E-1E05-4AF4-9748-95D4CEB11831}"/>
            </a:ext>
          </a:extLst>
        </xdr:cNvPr>
        <xdr:cNvSpPr txBox="1"/>
      </xdr:nvSpPr>
      <xdr:spPr>
        <a:xfrm>
          <a:off x="258536" y="22151"/>
          <a:ext cx="9471932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7049484" cy="445300"/>
    <xdr:pic>
      <xdr:nvPicPr>
        <xdr:cNvPr id="3" name="Рисунок 2">
          <a:extLst>
            <a:ext uri="{FF2B5EF4-FFF2-40B4-BE49-F238E27FC236}">
              <a16:creationId xmlns:a16="http://schemas.microsoft.com/office/drawing/2014/main" id="{A4A43BC2-D9E7-46B2-B952-050869A54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7049484" cy="4453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64</xdr:row>
      <xdr:rowOff>0</xdr:rowOff>
    </xdr:from>
    <xdr:ext cx="2372056" cy="504895"/>
    <xdr:pic>
      <xdr:nvPicPr>
        <xdr:cNvPr id="4" name="Рисунок 3">
          <a:extLst>
            <a:ext uri="{FF2B5EF4-FFF2-40B4-BE49-F238E27FC236}">
              <a16:creationId xmlns:a16="http://schemas.microsoft.com/office/drawing/2014/main" id="{C996659B-2918-44BA-A052-D60E7D12C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536" y="17509671"/>
          <a:ext cx="2372056" cy="504895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76</xdr:row>
      <xdr:rowOff>0</xdr:rowOff>
    </xdr:from>
    <xdr:ext cx="2962688" cy="485843"/>
    <xdr:pic>
      <xdr:nvPicPr>
        <xdr:cNvPr id="5" name="Рисунок 4">
          <a:extLst>
            <a:ext uri="{FF2B5EF4-FFF2-40B4-BE49-F238E27FC236}">
              <a16:creationId xmlns:a16="http://schemas.microsoft.com/office/drawing/2014/main" id="{8905E231-8D84-4B21-92C8-2A5553CBF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20388943"/>
          <a:ext cx="2962688" cy="485843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7230484" cy="535689"/>
    <xdr:pic>
      <xdr:nvPicPr>
        <xdr:cNvPr id="6" name="Рисунок 5">
          <a:extLst>
            <a:ext uri="{FF2B5EF4-FFF2-40B4-BE49-F238E27FC236}">
              <a16:creationId xmlns:a16="http://schemas.microsoft.com/office/drawing/2014/main" id="{04F04C57-B733-44C2-B44D-2BEEF422E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7230484" cy="5356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6315956" cy="533474"/>
    <xdr:pic>
      <xdr:nvPicPr>
        <xdr:cNvPr id="7" name="Рисунок 6">
          <a:extLst>
            <a:ext uri="{FF2B5EF4-FFF2-40B4-BE49-F238E27FC236}">
              <a16:creationId xmlns:a16="http://schemas.microsoft.com/office/drawing/2014/main" id="{AF59F4AF-27CD-4C18-ADAE-41DB533CC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8833947"/>
          <a:ext cx="6315956" cy="533474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94</xdr:row>
      <xdr:rowOff>0</xdr:rowOff>
    </xdr:from>
    <xdr:ext cx="4810796" cy="485843"/>
    <xdr:pic>
      <xdr:nvPicPr>
        <xdr:cNvPr id="8" name="Рисунок 7">
          <a:extLst>
            <a:ext uri="{FF2B5EF4-FFF2-40B4-BE49-F238E27FC236}">
              <a16:creationId xmlns:a16="http://schemas.microsoft.com/office/drawing/2014/main" id="{BCE430F1-AD9D-4CAB-A331-B950DF61B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6038629"/>
          <a:ext cx="4810796" cy="485843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99</xdr:row>
      <xdr:rowOff>161925</xdr:rowOff>
    </xdr:from>
    <xdr:ext cx="8924925" cy="2981325"/>
    <xdr:pic>
      <xdr:nvPicPr>
        <xdr:cNvPr id="9" name="Рисунок 8">
          <a:extLst>
            <a:ext uri="{FF2B5EF4-FFF2-40B4-BE49-F238E27FC236}">
              <a16:creationId xmlns:a16="http://schemas.microsoft.com/office/drawing/2014/main" id="{E5AA66B6-41A7-4B0B-A25D-4E12FD3DF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6" y="27131282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3330000" cy="883311"/>
    <xdr:pic>
      <xdr:nvPicPr>
        <xdr:cNvPr id="10" name="Рисунок 9">
          <a:extLst>
            <a:ext uri="{FF2B5EF4-FFF2-40B4-BE49-F238E27FC236}">
              <a16:creationId xmlns:a16="http://schemas.microsoft.com/office/drawing/2014/main" id="{952BE7CC-4039-4FD9-A124-23698DB673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53785" y="50726"/>
          <a:ext cx="3330000" cy="883311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55</xdr:row>
      <xdr:rowOff>9525</xdr:rowOff>
    </xdr:from>
    <xdr:ext cx="5268060" cy="485843"/>
    <xdr:pic>
      <xdr:nvPicPr>
        <xdr:cNvPr id="11" name="Рисунок 10">
          <a:extLst>
            <a:ext uri="{FF2B5EF4-FFF2-40B4-BE49-F238E27FC236}">
              <a16:creationId xmlns:a16="http://schemas.microsoft.com/office/drawing/2014/main" id="{B7A0A7C1-DE47-49E2-BD84-F26CFB141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8061" y="14716125"/>
          <a:ext cx="5268060" cy="4858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3727-95F2-4473-A74D-ACB9874447C3}">
  <sheetPr filterMode="1">
    <pageSetUpPr fitToPage="1"/>
  </sheetPr>
  <dimension ref="A1:AF1523"/>
  <sheetViews>
    <sheetView showGridLines="0" tabSelected="1" zoomScaleNormal="100" workbookViewId="0">
      <selection activeCell="I37" sqref="I37"/>
    </sheetView>
  </sheetViews>
  <sheetFormatPr defaultColWidth="9.1796875" defaultRowHeight="14" x14ac:dyDescent="0.3"/>
  <cols>
    <col min="1" max="1" width="10.453125" style="1" customWidth="1"/>
    <col min="2" max="2" width="13.54296875" style="2" hidden="1" customWidth="1"/>
    <col min="3" max="3" width="16.453125" style="2" hidden="1" customWidth="1"/>
    <col min="4" max="4" width="31.7265625" style="2" customWidth="1"/>
    <col min="5" max="5" width="36.26953125" style="2" customWidth="1"/>
    <col min="6" max="6" width="31.54296875" style="2" customWidth="1"/>
    <col min="7" max="7" width="11.54296875" style="3" customWidth="1"/>
    <col min="8" max="8" width="11.36328125" style="3" customWidth="1"/>
    <col min="9" max="9" width="11.7265625" style="2" customWidth="1"/>
    <col min="10" max="10" width="14.36328125" style="21" customWidth="1"/>
    <col min="11" max="11" width="14.36328125" style="1" customWidth="1"/>
    <col min="12" max="12" width="14.36328125" style="2" customWidth="1"/>
    <col min="13" max="13" width="16" style="2" customWidth="1"/>
    <col min="14" max="14" width="13.54296875" style="2" customWidth="1"/>
    <col min="15" max="15" width="12.54296875" style="2" customWidth="1"/>
    <col min="16" max="16" width="17.36328125" style="2" customWidth="1"/>
    <col min="17" max="17" width="19.453125" style="2" bestFit="1" customWidth="1"/>
    <col min="18" max="18" width="17" style="2" customWidth="1"/>
    <col min="19" max="19" width="15.26953125" style="2" customWidth="1"/>
    <col min="20" max="20" width="9.54296875" style="2" bestFit="1" customWidth="1"/>
    <col min="21" max="26" width="1.7265625" style="2" customWidth="1"/>
    <col min="27" max="32" width="9.1796875" style="2" hidden="1" customWidth="1"/>
    <col min="33" max="16384" width="9.1796875" style="2"/>
  </cols>
  <sheetData>
    <row r="1" spans="1:20" x14ac:dyDescent="0.3">
      <c r="A1" s="124"/>
      <c r="D1" s="3"/>
      <c r="E1" s="3"/>
      <c r="F1" s="3"/>
      <c r="H1" s="2"/>
      <c r="I1" s="1"/>
      <c r="J1" s="4"/>
      <c r="K1" s="2"/>
    </row>
    <row r="2" spans="1:20" ht="33" customHeight="1" x14ac:dyDescent="0.6">
      <c r="D2" s="187" t="s">
        <v>0</v>
      </c>
      <c r="E2" s="187"/>
      <c r="F2" s="187"/>
      <c r="G2" s="187"/>
      <c r="H2" s="187"/>
      <c r="I2" s="187"/>
      <c r="J2" s="187"/>
      <c r="K2" s="187"/>
      <c r="L2" s="5"/>
      <c r="M2" s="5"/>
    </row>
    <row r="3" spans="1:20" ht="21" customHeight="1" x14ac:dyDescent="0.55000000000000004">
      <c r="D3" s="3"/>
      <c r="E3" s="3"/>
      <c r="F3" s="6" t="s">
        <v>1</v>
      </c>
      <c r="H3" s="2"/>
      <c r="I3" s="7"/>
      <c r="J3" s="2"/>
      <c r="K3" s="2"/>
      <c r="L3" s="8"/>
      <c r="M3" s="8" t="s">
        <v>2</v>
      </c>
      <c r="Q3" s="9"/>
      <c r="R3" s="10"/>
      <c r="S3" s="11"/>
    </row>
    <row r="4" spans="1:20" s="13" customFormat="1" ht="14.25" customHeight="1" x14ac:dyDescent="0.35">
      <c r="A4" s="12"/>
      <c r="D4" s="14"/>
      <c r="E4" s="14"/>
      <c r="F4" s="188" t="s">
        <v>3</v>
      </c>
      <c r="G4" s="188"/>
      <c r="H4" s="188"/>
      <c r="K4" s="15"/>
      <c r="L4" s="15"/>
      <c r="M4" s="12"/>
      <c r="P4" s="16"/>
      <c r="Q4" s="17"/>
      <c r="R4" s="18"/>
    </row>
    <row r="5" spans="1:20" ht="15.75" customHeight="1" x14ac:dyDescent="0.35">
      <c r="D5" s="3"/>
      <c r="E5" s="3"/>
      <c r="F5" s="19" t="s">
        <v>4</v>
      </c>
      <c r="G5" s="20" t="s">
        <v>6225</v>
      </c>
      <c r="J5" s="2"/>
      <c r="K5" s="2"/>
      <c r="L5" s="8"/>
      <c r="M5" s="8"/>
      <c r="P5" s="21" t="s">
        <v>5</v>
      </c>
      <c r="Q5" s="9"/>
      <c r="R5" s="10"/>
      <c r="S5" s="11"/>
    </row>
    <row r="6" spans="1:20" ht="10.5" customHeight="1" x14ac:dyDescent="0.35">
      <c r="D6" s="3"/>
      <c r="H6" s="19"/>
      <c r="J6" s="2"/>
      <c r="K6" s="2"/>
      <c r="L6" s="8"/>
      <c r="M6" s="8"/>
      <c r="P6" s="21"/>
      <c r="Q6" s="9"/>
      <c r="R6" s="10"/>
      <c r="S6" s="11"/>
    </row>
    <row r="7" spans="1:20" ht="17.25" customHeight="1" x14ac:dyDescent="0.3">
      <c r="D7" s="22" t="s">
        <v>6</v>
      </c>
      <c r="E7" s="22"/>
      <c r="F7" s="22"/>
      <c r="I7" s="189">
        <v>81</v>
      </c>
      <c r="J7" s="190"/>
      <c r="K7" s="23" t="s">
        <v>7</v>
      </c>
      <c r="O7" s="24"/>
      <c r="P7" s="24" t="s">
        <v>8</v>
      </c>
      <c r="Q7" s="25" t="s">
        <v>9</v>
      </c>
      <c r="R7" s="25" t="s">
        <v>10</v>
      </c>
      <c r="S7" s="25" t="s">
        <v>11</v>
      </c>
    </row>
    <row r="8" spans="1:20" ht="17.25" customHeight="1" x14ac:dyDescent="0.3">
      <c r="D8" s="131" t="s">
        <v>6244</v>
      </c>
      <c r="F8" s="22"/>
      <c r="I8" s="191" t="s">
        <v>6243</v>
      </c>
      <c r="J8" s="192"/>
      <c r="K8" s="130" t="s">
        <v>6089</v>
      </c>
      <c r="O8" s="24"/>
      <c r="P8" s="24"/>
      <c r="Q8" s="25"/>
      <c r="R8" s="25"/>
      <c r="S8" s="25"/>
    </row>
    <row r="9" spans="1:20" ht="18" customHeight="1" x14ac:dyDescent="0.3">
      <c r="D9" s="131" t="s">
        <v>6245</v>
      </c>
      <c r="E9" s="22"/>
      <c r="F9" s="26"/>
      <c r="I9" s="185">
        <f>SUM(J36:J11367)</f>
        <v>0</v>
      </c>
      <c r="J9" s="186"/>
      <c r="K9" s="27" t="s">
        <v>12</v>
      </c>
      <c r="L9" s="12"/>
      <c r="M9" s="12"/>
      <c r="O9" s="28" t="s">
        <v>13</v>
      </c>
      <c r="P9" s="29">
        <v>40</v>
      </c>
      <c r="Q9" s="30"/>
      <c r="R9" s="30"/>
      <c r="S9" s="30"/>
      <c r="T9" s="2" t="s">
        <v>2</v>
      </c>
    </row>
    <row r="10" spans="1:20" x14ac:dyDescent="0.3">
      <c r="D10" s="26" t="s">
        <v>14</v>
      </c>
      <c r="E10" s="26"/>
      <c r="F10" s="31"/>
      <c r="I10" s="185">
        <f>SUM(K36:K11367)</f>
        <v>0</v>
      </c>
      <c r="J10" s="186"/>
      <c r="K10" s="27" t="s">
        <v>15</v>
      </c>
      <c r="L10" s="13"/>
      <c r="M10" s="13"/>
      <c r="O10" s="28" t="s">
        <v>16</v>
      </c>
      <c r="P10" s="29">
        <v>25</v>
      </c>
      <c r="Q10" s="30"/>
      <c r="R10" s="30"/>
      <c r="S10" s="30"/>
      <c r="T10" s="2" t="s">
        <v>2</v>
      </c>
    </row>
    <row r="11" spans="1:20" x14ac:dyDescent="0.3">
      <c r="D11" s="32" t="s">
        <v>6090</v>
      </c>
      <c r="E11" s="31"/>
      <c r="F11" s="32"/>
      <c r="I11" s="185">
        <f>SUM(L36:L11367)</f>
        <v>0</v>
      </c>
      <c r="J11" s="186"/>
      <c r="K11" s="27" t="s">
        <v>17</v>
      </c>
      <c r="L11" s="12"/>
      <c r="M11" s="12"/>
      <c r="O11" s="28" t="s">
        <v>18</v>
      </c>
      <c r="P11" s="30"/>
      <c r="Q11" s="29">
        <v>250</v>
      </c>
      <c r="R11" s="29">
        <v>350</v>
      </c>
      <c r="S11" s="29">
        <v>600</v>
      </c>
    </row>
    <row r="12" spans="1:20" x14ac:dyDescent="0.3">
      <c r="D12" s="33" t="s">
        <v>19</v>
      </c>
      <c r="E12" s="32"/>
      <c r="F12" s="33"/>
      <c r="I12" s="185"/>
      <c r="J12" s="186"/>
      <c r="K12" s="27" t="s">
        <v>20</v>
      </c>
      <c r="L12" s="12"/>
      <c r="M12" s="12"/>
      <c r="O12" s="28" t="s">
        <v>21</v>
      </c>
      <c r="P12" s="30"/>
      <c r="Q12" s="29">
        <v>200</v>
      </c>
      <c r="R12" s="29">
        <v>280</v>
      </c>
      <c r="S12" s="29">
        <v>480</v>
      </c>
    </row>
    <row r="13" spans="1:20" x14ac:dyDescent="0.3">
      <c r="D13" s="34" t="s">
        <v>2739</v>
      </c>
      <c r="E13" s="33"/>
      <c r="F13" s="34"/>
      <c r="I13" s="185"/>
      <c r="J13" s="186"/>
      <c r="K13" s="27" t="s">
        <v>22</v>
      </c>
      <c r="L13" s="12"/>
      <c r="M13" s="12"/>
      <c r="O13" s="28" t="s">
        <v>23</v>
      </c>
      <c r="P13" s="30"/>
      <c r="Q13" s="29">
        <v>150</v>
      </c>
      <c r="R13" s="29">
        <v>210</v>
      </c>
      <c r="S13" s="29">
        <v>360</v>
      </c>
    </row>
    <row r="14" spans="1:20" x14ac:dyDescent="0.3">
      <c r="D14" s="35" t="s">
        <v>24</v>
      </c>
      <c r="E14" s="35"/>
      <c r="F14" s="35"/>
      <c r="I14" s="185">
        <f>I11+I12+I13</f>
        <v>0</v>
      </c>
      <c r="J14" s="186"/>
      <c r="K14" s="27" t="s">
        <v>25</v>
      </c>
      <c r="L14" s="12"/>
      <c r="M14" s="12"/>
      <c r="O14" s="28" t="s">
        <v>26</v>
      </c>
      <c r="P14" s="30"/>
      <c r="Q14" s="29">
        <v>125</v>
      </c>
      <c r="R14" s="29">
        <v>175</v>
      </c>
      <c r="S14" s="29">
        <v>300</v>
      </c>
    </row>
    <row r="15" spans="1:20" x14ac:dyDescent="0.3">
      <c r="D15" s="36" t="s">
        <v>27</v>
      </c>
      <c r="E15" s="37"/>
      <c r="F15" s="38"/>
      <c r="G15" s="1"/>
      <c r="I15" s="195" t="s">
        <v>28</v>
      </c>
      <c r="J15" s="196"/>
      <c r="K15" s="39" t="s">
        <v>29</v>
      </c>
      <c r="L15" s="1"/>
      <c r="M15" s="1"/>
      <c r="O15" s="28" t="s">
        <v>30</v>
      </c>
      <c r="P15" s="30"/>
      <c r="Q15" s="29">
        <v>100</v>
      </c>
      <c r="R15" s="29">
        <v>140</v>
      </c>
      <c r="S15" s="29">
        <v>240</v>
      </c>
    </row>
    <row r="16" spans="1:20" ht="18" customHeight="1" x14ac:dyDescent="0.3">
      <c r="D16" s="36" t="s">
        <v>31</v>
      </c>
      <c r="E16" s="37"/>
      <c r="F16" s="38"/>
      <c r="G16" s="1"/>
      <c r="I16" s="197" t="str">
        <f>IF(I15="оплата в кассу","5%",IF(I15="оплата на р/счет","14,5%","выберите способ оплаты!"))</f>
        <v>выберите способ оплаты!</v>
      </c>
      <c r="J16" s="198"/>
      <c r="K16" s="27" t="s">
        <v>32</v>
      </c>
      <c r="L16" s="10"/>
      <c r="M16" s="10"/>
      <c r="O16" s="28" t="s">
        <v>33</v>
      </c>
      <c r="P16" s="30"/>
      <c r="Q16" s="29">
        <v>70</v>
      </c>
      <c r="R16" s="29">
        <v>85</v>
      </c>
      <c r="S16" s="29">
        <v>155</v>
      </c>
    </row>
    <row r="17" spans="1:19" x14ac:dyDescent="0.3">
      <c r="D17" s="36" t="s">
        <v>34</v>
      </c>
      <c r="E17" s="37"/>
      <c r="F17" s="38"/>
      <c r="G17" s="1"/>
      <c r="I17" s="199" t="str">
        <f>IF(OR(I16="-",I16="выберите способ оплаты!"),"-  €",I14+I14*I16)</f>
        <v>-  €</v>
      </c>
      <c r="J17" s="200"/>
      <c r="K17" s="40" t="s">
        <v>35</v>
      </c>
      <c r="L17" s="10"/>
      <c r="M17" s="10"/>
      <c r="O17" s="28" t="s">
        <v>36</v>
      </c>
      <c r="P17" s="30"/>
      <c r="Q17" s="29">
        <v>45</v>
      </c>
      <c r="R17" s="29">
        <v>55</v>
      </c>
      <c r="S17" s="29">
        <v>100</v>
      </c>
    </row>
    <row r="18" spans="1:19" x14ac:dyDescent="0.3">
      <c r="D18" s="36" t="s">
        <v>37</v>
      </c>
      <c r="E18" s="37"/>
      <c r="F18" s="38"/>
      <c r="G18" s="2"/>
      <c r="I18" s="193" t="str">
        <f>IF(OR(I16="-",I16="выберите способ оплаты!"),"-  ₽",I17*I7)</f>
        <v>-  ₽</v>
      </c>
      <c r="J18" s="194"/>
      <c r="K18" s="40" t="s">
        <v>35</v>
      </c>
      <c r="O18" s="28" t="s">
        <v>38</v>
      </c>
      <c r="P18" s="30"/>
      <c r="Q18" s="29">
        <v>30</v>
      </c>
      <c r="R18" s="29">
        <v>35</v>
      </c>
      <c r="S18" s="29">
        <v>65</v>
      </c>
    </row>
    <row r="19" spans="1:19" x14ac:dyDescent="0.3">
      <c r="F19" s="38"/>
      <c r="G19" s="2"/>
      <c r="I19" s="138"/>
      <c r="J19" s="138"/>
      <c r="K19" s="40"/>
      <c r="O19" s="139"/>
      <c r="P19" s="140"/>
      <c r="Q19" s="140"/>
      <c r="R19" s="140"/>
      <c r="S19" s="140"/>
    </row>
    <row r="20" spans="1:19" x14ac:dyDescent="0.3">
      <c r="D20" s="33" t="s">
        <v>39</v>
      </c>
      <c r="E20" s="33"/>
      <c r="F20" s="33"/>
    </row>
    <row r="21" spans="1:19" ht="32.15" customHeight="1" x14ac:dyDescent="0.3">
      <c r="D21" s="43" t="s">
        <v>2</v>
      </c>
      <c r="E21" s="44"/>
      <c r="F21" s="45" t="s">
        <v>41</v>
      </c>
      <c r="G21" s="45" t="s">
        <v>42</v>
      </c>
      <c r="H21" s="45" t="s">
        <v>43</v>
      </c>
      <c r="I21" s="46"/>
      <c r="J21" s="46"/>
      <c r="K21" s="2"/>
      <c r="L21" s="1"/>
      <c r="O21" s="42" t="s">
        <v>40</v>
      </c>
    </row>
    <row r="22" spans="1:19" ht="15" customHeight="1" x14ac:dyDescent="0.3">
      <c r="D22" s="49" t="s">
        <v>5348</v>
      </c>
      <c r="E22" s="50"/>
      <c r="F22" s="51" t="s">
        <v>48</v>
      </c>
      <c r="G22" s="52">
        <v>40</v>
      </c>
      <c r="H22" s="52">
        <v>850</v>
      </c>
      <c r="I22" s="41" t="s">
        <v>5351</v>
      </c>
      <c r="J22" s="8"/>
      <c r="K22" s="2"/>
      <c r="L22" s="1"/>
      <c r="O22" s="47" t="s">
        <v>44</v>
      </c>
      <c r="P22" s="48" t="s">
        <v>45</v>
      </c>
      <c r="Q22" s="48" t="s">
        <v>46</v>
      </c>
      <c r="R22" s="48" t="s">
        <v>47</v>
      </c>
    </row>
    <row r="23" spans="1:19" x14ac:dyDescent="0.3">
      <c r="D23" s="49" t="s">
        <v>5350</v>
      </c>
      <c r="E23" s="50"/>
      <c r="F23" s="51" t="s">
        <v>49</v>
      </c>
      <c r="G23" s="52">
        <v>80</v>
      </c>
      <c r="H23" s="52">
        <v>1400</v>
      </c>
      <c r="I23" s="41" t="s">
        <v>5349</v>
      </c>
      <c r="J23" s="8"/>
      <c r="K23" s="2"/>
      <c r="L23" s="1"/>
      <c r="O23" s="53" t="s">
        <v>13</v>
      </c>
      <c r="P23" s="54">
        <f>SUMIF(G36:G1997,"P9",I36:I1997)+SUMIF(G36:G1997,"P10,5",I36:I1997)</f>
        <v>0</v>
      </c>
      <c r="Q23" s="55">
        <f>P23/40</f>
        <v>0</v>
      </c>
      <c r="R23" s="55"/>
    </row>
    <row r="24" spans="1:19" x14ac:dyDescent="0.3">
      <c r="A24" s="158"/>
      <c r="D24" s="49" t="s">
        <v>51</v>
      </c>
      <c r="E24" s="50"/>
      <c r="F24" s="51" t="s">
        <v>52</v>
      </c>
      <c r="G24" s="52">
        <v>39</v>
      </c>
      <c r="H24" s="52">
        <v>850</v>
      </c>
      <c r="I24" s="8"/>
      <c r="J24" s="8"/>
      <c r="K24" s="2"/>
      <c r="L24" s="1"/>
      <c r="O24" s="53" t="s">
        <v>50</v>
      </c>
      <c r="P24" s="54">
        <f>SUMIF(G36:G1833,"P12",I36:I1833)+SUMIF(G36:G1833,"P13",I36:I1833)+SUMIF(G36:G1833,"P11",I36:I1833)</f>
        <v>0</v>
      </c>
      <c r="Q24" s="55">
        <f>P24/25</f>
        <v>0</v>
      </c>
      <c r="R24" s="55"/>
    </row>
    <row r="25" spans="1:19" x14ac:dyDescent="0.3">
      <c r="D25" s="49" t="s">
        <v>53</v>
      </c>
      <c r="E25" s="50"/>
      <c r="F25" s="51" t="s">
        <v>54</v>
      </c>
      <c r="G25" s="52">
        <v>58.5</v>
      </c>
      <c r="H25" s="52">
        <v>1100</v>
      </c>
      <c r="I25" s="8"/>
      <c r="J25" s="8"/>
      <c r="K25" s="2"/>
      <c r="L25" s="1"/>
      <c r="O25" s="53" t="s">
        <v>18</v>
      </c>
      <c r="P25" s="54">
        <f>SUMIF(G36:G1833,"C1,5",I36:I1833)+SUMIF(G36:G1833,"P14",I36:I1833)</f>
        <v>0</v>
      </c>
      <c r="Q25" s="54"/>
      <c r="R25" s="55">
        <f>P25/250</f>
        <v>0</v>
      </c>
    </row>
    <row r="26" spans="1:19" x14ac:dyDescent="0.3">
      <c r="D26" s="49" t="s">
        <v>55</v>
      </c>
      <c r="E26" s="50"/>
      <c r="F26" s="51" t="s">
        <v>56</v>
      </c>
      <c r="G26" s="52">
        <v>97.5</v>
      </c>
      <c r="H26" s="52">
        <v>1400</v>
      </c>
      <c r="I26" s="8"/>
      <c r="J26" s="8"/>
      <c r="K26" s="2"/>
      <c r="L26" s="1"/>
      <c r="O26" s="53" t="s">
        <v>21</v>
      </c>
      <c r="P26" s="54">
        <f>SUMIF(G36:G1833,"C2",I36:I1833)</f>
        <v>0</v>
      </c>
      <c r="Q26" s="54"/>
      <c r="R26" s="55">
        <f>P26/200</f>
        <v>0</v>
      </c>
    </row>
    <row r="27" spans="1:19" x14ac:dyDescent="0.3">
      <c r="D27" s="49" t="s">
        <v>57</v>
      </c>
      <c r="E27" s="50"/>
      <c r="F27" s="51" t="s">
        <v>58</v>
      </c>
      <c r="G27" s="52">
        <v>11.5</v>
      </c>
      <c r="H27" s="52">
        <v>1400</v>
      </c>
      <c r="I27" s="8"/>
      <c r="J27" s="8"/>
      <c r="K27" s="2"/>
      <c r="L27" s="1"/>
      <c r="O27" s="53" t="s">
        <v>23</v>
      </c>
      <c r="P27" s="54">
        <f>SUMIF(G36:G1833,"C3",I36:I1833)</f>
        <v>0</v>
      </c>
      <c r="Q27" s="54"/>
      <c r="R27" s="55">
        <f>P27/150</f>
        <v>0</v>
      </c>
    </row>
    <row r="28" spans="1:19" x14ac:dyDescent="0.3">
      <c r="D28" s="35" t="s">
        <v>59</v>
      </c>
      <c r="E28" s="35"/>
      <c r="F28" s="35"/>
      <c r="H28" s="2"/>
      <c r="I28" s="1"/>
      <c r="J28" s="4"/>
      <c r="K28" s="2"/>
      <c r="O28" s="53" t="s">
        <v>26</v>
      </c>
      <c r="P28" s="54">
        <f>SUMIF(G36:G1834,"C3,5",I36:I1834)</f>
        <v>0</v>
      </c>
      <c r="Q28" s="54"/>
      <c r="R28" s="55">
        <f>P28/125</f>
        <v>0</v>
      </c>
    </row>
    <row r="29" spans="1:19" x14ac:dyDescent="0.3">
      <c r="D29" s="56" t="s">
        <v>60</v>
      </c>
      <c r="E29" s="56"/>
      <c r="F29" s="56"/>
      <c r="H29" s="2"/>
      <c r="I29" s="1"/>
      <c r="J29" s="4"/>
      <c r="K29" s="2"/>
      <c r="O29" s="53" t="s">
        <v>30</v>
      </c>
      <c r="P29" s="54">
        <f>SUMIF(G36:G1833,"C4",I36:I1833)</f>
        <v>0</v>
      </c>
      <c r="Q29" s="54"/>
      <c r="R29" s="55">
        <f>P29/100</f>
        <v>0</v>
      </c>
    </row>
    <row r="30" spans="1:19" ht="25.75" customHeight="1" x14ac:dyDescent="0.3">
      <c r="D30" s="146" t="s">
        <v>6091</v>
      </c>
      <c r="E30" s="57"/>
      <c r="F30" s="57"/>
      <c r="H30" s="2"/>
      <c r="I30" s="1"/>
      <c r="J30" s="4"/>
      <c r="K30" s="2" t="s">
        <v>2</v>
      </c>
      <c r="O30" s="53" t="s">
        <v>33</v>
      </c>
      <c r="P30" s="54">
        <f>SUMIF(G36:G1833,"C5",I36:I1833)</f>
        <v>0</v>
      </c>
      <c r="Q30" s="54"/>
      <c r="R30" s="55">
        <f>P30/70</f>
        <v>0</v>
      </c>
    </row>
    <row r="31" spans="1:19" s="142" customFormat="1" ht="72.5" customHeight="1" x14ac:dyDescent="0.3">
      <c r="A31" s="141"/>
      <c r="C31" s="184" t="s">
        <v>6226</v>
      </c>
      <c r="D31" s="184"/>
      <c r="E31" s="184"/>
      <c r="F31" s="184"/>
      <c r="G31" s="184"/>
      <c r="H31" s="184"/>
      <c r="I31" s="143"/>
      <c r="J31" s="143"/>
      <c r="K31" s="144"/>
      <c r="L31" s="145"/>
    </row>
    <row r="32" spans="1:19" ht="12.75" customHeight="1" x14ac:dyDescent="0.3">
      <c r="D32" s="32"/>
      <c r="E32" s="32"/>
      <c r="F32" s="32"/>
      <c r="H32" s="2"/>
      <c r="I32" s="1"/>
      <c r="J32" s="4"/>
      <c r="K32" s="2"/>
      <c r="O32" s="53" t="s">
        <v>36</v>
      </c>
      <c r="P32" s="54">
        <f>SUMIF(G36:G1833,"C7,5",I36:I1833)</f>
        <v>0</v>
      </c>
      <c r="Q32" s="54"/>
      <c r="R32" s="55">
        <f>P32/45</f>
        <v>0</v>
      </c>
    </row>
    <row r="33" spans="1:32" x14ac:dyDescent="0.3">
      <c r="D33" s="58" t="s">
        <v>61</v>
      </c>
      <c r="E33" s="58"/>
      <c r="F33" s="58"/>
      <c r="H33" s="2"/>
      <c r="I33" s="1"/>
      <c r="J33" s="4" t="s">
        <v>2</v>
      </c>
      <c r="K33" s="2"/>
      <c r="M33" s="2" t="s">
        <v>62</v>
      </c>
      <c r="O33" s="53" t="s">
        <v>38</v>
      </c>
      <c r="P33" s="54">
        <f>SUMIF(G36:G1834,"C10",I36:I1834)</f>
        <v>0</v>
      </c>
      <c r="Q33" s="54"/>
      <c r="R33" s="55">
        <f>P33/30</f>
        <v>0</v>
      </c>
    </row>
    <row r="34" spans="1:32" ht="12" customHeight="1" x14ac:dyDescent="0.3">
      <c r="A34" s="123">
        <v>44964</v>
      </c>
      <c r="D34" s="3"/>
      <c r="E34" s="3"/>
      <c r="F34" s="3"/>
      <c r="H34" s="2"/>
      <c r="I34" s="1"/>
      <c r="J34" s="4"/>
      <c r="K34" s="2"/>
      <c r="M34" s="2" t="s">
        <v>2</v>
      </c>
      <c r="O34" s="59" t="s">
        <v>63</v>
      </c>
      <c r="P34" s="60"/>
      <c r="Q34" s="61">
        <f>SUM(Q23:Q24)</f>
        <v>0</v>
      </c>
      <c r="R34" s="61">
        <f>SUM(R25:R33)</f>
        <v>0</v>
      </c>
    </row>
    <row r="35" spans="1:32" ht="64.5" customHeight="1" x14ac:dyDescent="0.3">
      <c r="A35" s="62" t="s">
        <v>3808</v>
      </c>
      <c r="B35" s="63"/>
      <c r="C35" s="63" t="s">
        <v>64</v>
      </c>
      <c r="D35" s="63"/>
      <c r="E35" s="63" t="s">
        <v>65</v>
      </c>
      <c r="F35" s="63"/>
      <c r="G35" s="64" t="s">
        <v>44</v>
      </c>
      <c r="H35" s="65" t="s">
        <v>66</v>
      </c>
      <c r="I35" s="66" t="s">
        <v>67</v>
      </c>
      <c r="J35" s="66" t="s">
        <v>68</v>
      </c>
      <c r="K35" s="66" t="s">
        <v>69</v>
      </c>
      <c r="L35" s="66" t="s">
        <v>70</v>
      </c>
      <c r="M35" s="67"/>
      <c r="O35" s="2" t="s">
        <v>2</v>
      </c>
      <c r="Q35" s="68"/>
      <c r="AA35" s="125" t="s">
        <v>4198</v>
      </c>
      <c r="AB35" s="125" t="s">
        <v>4199</v>
      </c>
      <c r="AC35" s="125" t="s">
        <v>4200</v>
      </c>
      <c r="AD35" s="126" t="s">
        <v>4201</v>
      </c>
      <c r="AE35" s="127" t="s">
        <v>4202</v>
      </c>
      <c r="AF35" s="128" t="s">
        <v>4203</v>
      </c>
    </row>
    <row r="36" spans="1:32" s="168" customFormat="1" ht="15" hidden="1" customHeight="1" x14ac:dyDescent="0.3">
      <c r="A36" s="160">
        <v>0</v>
      </c>
      <c r="B36" s="161" t="s">
        <v>4218</v>
      </c>
      <c r="C36" s="161" t="s">
        <v>4219</v>
      </c>
      <c r="D36" s="162" t="s">
        <v>4255</v>
      </c>
      <c r="E36" s="162" t="s">
        <v>4256</v>
      </c>
      <c r="F36" s="162" t="s">
        <v>4257</v>
      </c>
      <c r="G36" s="163" t="s">
        <v>106</v>
      </c>
      <c r="H36" s="164">
        <v>0.85</v>
      </c>
      <c r="I36" s="165"/>
      <c r="J36" s="166">
        <f t="shared" ref="J36:J99" si="0">H36*I36</f>
        <v>0</v>
      </c>
      <c r="K36" s="166">
        <f t="shared" ref="K36:K99" si="1">IF($I$9&gt;=7000,0,H36*0.07*I36)</f>
        <v>0</v>
      </c>
      <c r="L36" s="166">
        <f t="shared" ref="L36:L99" si="2">J36+K36</f>
        <v>0</v>
      </c>
      <c r="M36" s="167" t="str">
        <f>IF(I36="","",IF(I36&lt;80,"Ошибка! Не соблюден минимальный заказ на сорт!",IF(MOD(I36,40)&gt;0,"Ошибка! Не соблюдена кратность заказа!","")))</f>
        <v/>
      </c>
      <c r="P36" s="169"/>
      <c r="AA36" s="168">
        <f t="shared" ref="AA36:AA99" si="3">A36</f>
        <v>0</v>
      </c>
      <c r="AB36" s="168" t="s">
        <v>4280</v>
      </c>
      <c r="AC36" s="168" t="s">
        <v>4281</v>
      </c>
      <c r="AD36" s="168">
        <v>0.85</v>
      </c>
      <c r="AE36" s="170">
        <f t="shared" ref="AE36:AE99" si="4">I36</f>
        <v>0</v>
      </c>
      <c r="AF36" s="168">
        <f t="shared" ref="AF36:AF99" si="5">AD36*AE36</f>
        <v>0</v>
      </c>
    </row>
    <row r="37" spans="1:32" ht="15" customHeight="1" x14ac:dyDescent="0.3">
      <c r="A37" s="1">
        <v>240</v>
      </c>
      <c r="B37" s="69" t="s">
        <v>3937</v>
      </c>
      <c r="C37" s="69" t="s">
        <v>4009</v>
      </c>
      <c r="D37" s="70" t="s">
        <v>3865</v>
      </c>
      <c r="E37" s="70" t="s">
        <v>73</v>
      </c>
      <c r="F37" s="70" t="s">
        <v>3866</v>
      </c>
      <c r="G37" s="71" t="s">
        <v>106</v>
      </c>
      <c r="H37" s="72">
        <v>1</v>
      </c>
      <c r="I37" s="73"/>
      <c r="J37" s="74">
        <f t="shared" si="0"/>
        <v>0</v>
      </c>
      <c r="K37" s="74">
        <f t="shared" si="1"/>
        <v>0</v>
      </c>
      <c r="L37" s="74">
        <f t="shared" si="2"/>
        <v>0</v>
      </c>
      <c r="M37" s="153" t="str">
        <f>IF(I37="","",IF(I37&lt;80,"Ошибка! Не соблюден минимальный заказ на сорт!",IF(MOD(I37,40)&gt;0,"Ошибка! Не соблюдена кратность заказа!","")))</f>
        <v/>
      </c>
      <c r="P37" s="75"/>
      <c r="AA37" s="2">
        <f t="shared" si="3"/>
        <v>240</v>
      </c>
      <c r="AB37" s="2" t="s">
        <v>4282</v>
      </c>
      <c r="AC37" s="2" t="s">
        <v>4281</v>
      </c>
      <c r="AD37" s="2">
        <v>1</v>
      </c>
      <c r="AE37" s="129">
        <f t="shared" si="4"/>
        <v>0</v>
      </c>
      <c r="AF37" s="2">
        <f t="shared" si="5"/>
        <v>0</v>
      </c>
    </row>
    <row r="38" spans="1:32" s="168" customFormat="1" ht="15" hidden="1" customHeight="1" x14ac:dyDescent="0.3">
      <c r="A38" s="160">
        <v>0</v>
      </c>
      <c r="B38" s="161" t="s">
        <v>3939</v>
      </c>
      <c r="C38" s="161" t="s">
        <v>4011</v>
      </c>
      <c r="D38" s="162" t="s">
        <v>3865</v>
      </c>
      <c r="E38" s="162" t="s">
        <v>73</v>
      </c>
      <c r="F38" s="162" t="s">
        <v>3868</v>
      </c>
      <c r="G38" s="163" t="s">
        <v>106</v>
      </c>
      <c r="H38" s="164">
        <v>1</v>
      </c>
      <c r="I38" s="165"/>
      <c r="J38" s="166">
        <f t="shared" si="0"/>
        <v>0</v>
      </c>
      <c r="K38" s="166">
        <f t="shared" si="1"/>
        <v>0</v>
      </c>
      <c r="L38" s="166">
        <f t="shared" si="2"/>
        <v>0</v>
      </c>
      <c r="M38" s="167" t="str">
        <f>IF(I38="","",IF(I38&lt;80,"Ошибка! Не соблюден минимальный заказ на сорт!",IF(MOD(I38,40)&gt;0,"Ошибка! Не соблюдена кратность заказа!","")))</f>
        <v/>
      </c>
      <c r="P38" s="169"/>
      <c r="AA38" s="168">
        <f t="shared" si="3"/>
        <v>0</v>
      </c>
      <c r="AB38" s="168" t="s">
        <v>4283</v>
      </c>
      <c r="AC38" s="168" t="s">
        <v>4281</v>
      </c>
      <c r="AD38" s="168">
        <v>1</v>
      </c>
      <c r="AE38" s="170">
        <f t="shared" si="4"/>
        <v>0</v>
      </c>
      <c r="AF38" s="168">
        <f t="shared" si="5"/>
        <v>0</v>
      </c>
    </row>
    <row r="39" spans="1:32" s="168" customFormat="1" ht="15" hidden="1" customHeight="1" x14ac:dyDescent="0.3">
      <c r="A39" s="160">
        <v>0</v>
      </c>
      <c r="B39" s="161" t="s">
        <v>3941</v>
      </c>
      <c r="C39" s="161" t="s">
        <v>4013</v>
      </c>
      <c r="D39" s="162" t="s">
        <v>3865</v>
      </c>
      <c r="E39" s="162" t="s">
        <v>73</v>
      </c>
      <c r="F39" s="162" t="s">
        <v>153</v>
      </c>
      <c r="G39" s="163" t="s">
        <v>106</v>
      </c>
      <c r="H39" s="164">
        <v>1</v>
      </c>
      <c r="I39" s="165"/>
      <c r="J39" s="166">
        <f t="shared" si="0"/>
        <v>0</v>
      </c>
      <c r="K39" s="166">
        <f t="shared" si="1"/>
        <v>0</v>
      </c>
      <c r="L39" s="166">
        <f t="shared" si="2"/>
        <v>0</v>
      </c>
      <c r="M39" s="167" t="str">
        <f>IF(I39="","",IF(I39&lt;80,"Ошибка! Не соблюден минимальный заказ на сорт!",IF(MOD(I39,40)&gt;0,"Ошибка! Не соблюдена кратность заказа!","")))</f>
        <v/>
      </c>
      <c r="P39" s="169"/>
      <c r="AA39" s="2">
        <f t="shared" si="3"/>
        <v>0</v>
      </c>
      <c r="AB39" s="2" t="s">
        <v>4284</v>
      </c>
      <c r="AC39" s="2" t="s">
        <v>4281</v>
      </c>
      <c r="AD39" s="2">
        <v>1</v>
      </c>
      <c r="AE39" s="129">
        <f t="shared" si="4"/>
        <v>0</v>
      </c>
      <c r="AF39" s="2">
        <f t="shared" si="5"/>
        <v>0</v>
      </c>
    </row>
    <row r="40" spans="1:32" ht="15" customHeight="1" x14ac:dyDescent="0.3">
      <c r="A40" s="1">
        <v>770</v>
      </c>
      <c r="B40" s="69" t="s">
        <v>2740</v>
      </c>
      <c r="C40" s="69" t="s">
        <v>71</v>
      </c>
      <c r="D40" s="70" t="s">
        <v>72</v>
      </c>
      <c r="E40" s="70" t="s">
        <v>73</v>
      </c>
      <c r="F40" s="70" t="s">
        <v>74</v>
      </c>
      <c r="G40" s="71" t="s">
        <v>75</v>
      </c>
      <c r="H40" s="72">
        <v>1.95</v>
      </c>
      <c r="I40" s="73"/>
      <c r="J40" s="74">
        <f t="shared" si="0"/>
        <v>0</v>
      </c>
      <c r="K40" s="74">
        <f t="shared" si="1"/>
        <v>0</v>
      </c>
      <c r="L40" s="74">
        <f t="shared" si="2"/>
        <v>0</v>
      </c>
      <c r="M40" s="153" t="str">
        <f>IF(I40="","",IF(I40&lt;75,"Ошибка! Не соблюден минимальный заказ на сорт!",IF(MOD(I40,25)&gt;0,"Ошибка! Не соблюдена кратность заказа!","")))</f>
        <v/>
      </c>
      <c r="P40" s="75"/>
      <c r="AA40" s="2">
        <f t="shared" si="3"/>
        <v>770</v>
      </c>
      <c r="AB40" s="2" t="s">
        <v>4285</v>
      </c>
      <c r="AC40" s="2" t="s">
        <v>4286</v>
      </c>
      <c r="AD40" s="2">
        <v>1.95</v>
      </c>
      <c r="AE40" s="129">
        <f t="shared" si="4"/>
        <v>0</v>
      </c>
      <c r="AF40" s="2">
        <f t="shared" si="5"/>
        <v>0</v>
      </c>
    </row>
    <row r="41" spans="1:32" ht="15" customHeight="1" x14ac:dyDescent="0.3">
      <c r="A41" s="1">
        <v>25</v>
      </c>
      <c r="B41" s="69" t="s">
        <v>2741</v>
      </c>
      <c r="C41" s="69" t="s">
        <v>76</v>
      </c>
      <c r="D41" s="70" t="s">
        <v>72</v>
      </c>
      <c r="E41" s="70" t="s">
        <v>73</v>
      </c>
      <c r="F41" s="70" t="s">
        <v>77</v>
      </c>
      <c r="G41" s="71" t="s">
        <v>33</v>
      </c>
      <c r="H41" s="72">
        <v>6.25</v>
      </c>
      <c r="I41" s="73"/>
      <c r="J41" s="74">
        <f t="shared" si="0"/>
        <v>0</v>
      </c>
      <c r="K41" s="74">
        <f t="shared" si="1"/>
        <v>0</v>
      </c>
      <c r="L41" s="74">
        <f t="shared" si="2"/>
        <v>0</v>
      </c>
      <c r="M41" s="153" t="str">
        <f>IF(I41="","",IF(I41&lt;25,"Ошибка! Не соблюден минимальный заказ на сорт!",""))</f>
        <v/>
      </c>
      <c r="P41" s="75"/>
      <c r="AA41" s="2">
        <f t="shared" si="3"/>
        <v>25</v>
      </c>
      <c r="AB41" s="2" t="s">
        <v>4285</v>
      </c>
      <c r="AC41" s="2" t="s">
        <v>4287</v>
      </c>
      <c r="AD41" s="2">
        <v>6.25</v>
      </c>
      <c r="AE41" s="129">
        <f t="shared" si="4"/>
        <v>0</v>
      </c>
      <c r="AF41" s="2">
        <f t="shared" si="5"/>
        <v>0</v>
      </c>
    </row>
    <row r="42" spans="1:32" s="168" customFormat="1" ht="15" hidden="1" customHeight="1" x14ac:dyDescent="0.3">
      <c r="A42" s="160">
        <v>0</v>
      </c>
      <c r="B42" s="161" t="s">
        <v>2742</v>
      </c>
      <c r="C42" s="161" t="s">
        <v>78</v>
      </c>
      <c r="D42" s="162" t="s">
        <v>72</v>
      </c>
      <c r="E42" s="162" t="s">
        <v>73</v>
      </c>
      <c r="F42" s="162" t="s">
        <v>79</v>
      </c>
      <c r="G42" s="163" t="s">
        <v>33</v>
      </c>
      <c r="H42" s="164">
        <v>6.25</v>
      </c>
      <c r="I42" s="165"/>
      <c r="J42" s="166">
        <f t="shared" si="0"/>
        <v>0</v>
      </c>
      <c r="K42" s="166">
        <f t="shared" si="1"/>
        <v>0</v>
      </c>
      <c r="L42" s="166">
        <f t="shared" si="2"/>
        <v>0</v>
      </c>
      <c r="M42" s="167" t="str">
        <f>IF(I42="","",IF(I42&lt;25,"Ошибка! Не соблюден минимальный заказ на сорт!",""))</f>
        <v/>
      </c>
      <c r="P42" s="169"/>
      <c r="AA42" s="2">
        <f t="shared" si="3"/>
        <v>0</v>
      </c>
      <c r="AB42" s="2" t="s">
        <v>4288</v>
      </c>
      <c r="AC42" s="2" t="s">
        <v>4287</v>
      </c>
      <c r="AD42" s="2">
        <v>6.25</v>
      </c>
      <c r="AE42" s="129">
        <f t="shared" si="4"/>
        <v>0</v>
      </c>
      <c r="AF42" s="2">
        <f t="shared" si="5"/>
        <v>0</v>
      </c>
    </row>
    <row r="43" spans="1:32" ht="15" customHeight="1" x14ac:dyDescent="0.3">
      <c r="A43" s="1">
        <v>650</v>
      </c>
      <c r="B43" s="69" t="s">
        <v>2743</v>
      </c>
      <c r="C43" s="69" t="s">
        <v>80</v>
      </c>
      <c r="D43" s="70" t="s">
        <v>72</v>
      </c>
      <c r="E43" s="70" t="s">
        <v>73</v>
      </c>
      <c r="F43" s="70" t="s">
        <v>79</v>
      </c>
      <c r="G43" s="71" t="s">
        <v>75</v>
      </c>
      <c r="H43" s="72">
        <v>1.95</v>
      </c>
      <c r="I43" s="73"/>
      <c r="J43" s="74">
        <f t="shared" si="0"/>
        <v>0</v>
      </c>
      <c r="K43" s="74">
        <f t="shared" si="1"/>
        <v>0</v>
      </c>
      <c r="L43" s="74">
        <f t="shared" si="2"/>
        <v>0</v>
      </c>
      <c r="M43" s="153" t="str">
        <f>IF(I43="","",IF(I43&lt;75,"Ошибка! Не соблюден минимальный заказ на сорт!",IF(MOD(I43,25)&gt;0,"Ошибка! Не соблюдена кратность заказа!","")))</f>
        <v/>
      </c>
      <c r="P43" s="75"/>
      <c r="AA43" s="2">
        <f t="shared" si="3"/>
        <v>650</v>
      </c>
      <c r="AB43" s="2" t="s">
        <v>4288</v>
      </c>
      <c r="AC43" s="2" t="s">
        <v>4286</v>
      </c>
      <c r="AD43" s="2">
        <v>1.95</v>
      </c>
      <c r="AE43" s="129">
        <f t="shared" si="4"/>
        <v>0</v>
      </c>
      <c r="AF43" s="2">
        <f t="shared" si="5"/>
        <v>0</v>
      </c>
    </row>
    <row r="44" spans="1:32" s="168" customFormat="1" ht="15" hidden="1" customHeight="1" x14ac:dyDescent="0.3">
      <c r="A44" s="160">
        <v>0</v>
      </c>
      <c r="B44" s="161" t="s">
        <v>2744</v>
      </c>
      <c r="C44" s="161" t="s">
        <v>81</v>
      </c>
      <c r="D44" s="162" t="s">
        <v>72</v>
      </c>
      <c r="E44" s="162" t="s">
        <v>73</v>
      </c>
      <c r="F44" s="162" t="s">
        <v>82</v>
      </c>
      <c r="G44" s="163" t="s">
        <v>33</v>
      </c>
      <c r="H44" s="164">
        <v>6.25</v>
      </c>
      <c r="I44" s="165"/>
      <c r="J44" s="166">
        <f t="shared" si="0"/>
        <v>0</v>
      </c>
      <c r="K44" s="166">
        <f t="shared" si="1"/>
        <v>0</v>
      </c>
      <c r="L44" s="166">
        <f t="shared" si="2"/>
        <v>0</v>
      </c>
      <c r="M44" s="167" t="str">
        <f>IF(I44="","",IF(I44&lt;25,"Ошибка! Не соблюден минимальный заказ на сорт!",""))</f>
        <v/>
      </c>
      <c r="P44" s="169"/>
      <c r="AA44" s="2">
        <f t="shared" si="3"/>
        <v>0</v>
      </c>
      <c r="AB44" s="2" t="s">
        <v>4289</v>
      </c>
      <c r="AC44" s="2" t="s">
        <v>4287</v>
      </c>
      <c r="AD44" s="2">
        <v>6.25</v>
      </c>
      <c r="AE44" s="129">
        <f t="shared" si="4"/>
        <v>0</v>
      </c>
      <c r="AF44" s="2">
        <f t="shared" si="5"/>
        <v>0</v>
      </c>
    </row>
    <row r="45" spans="1:32" ht="15" customHeight="1" x14ac:dyDescent="0.3">
      <c r="A45" s="1">
        <v>560</v>
      </c>
      <c r="B45" s="69" t="s">
        <v>2745</v>
      </c>
      <c r="C45" s="69" t="s">
        <v>83</v>
      </c>
      <c r="D45" s="70" t="s">
        <v>72</v>
      </c>
      <c r="E45" s="70" t="s">
        <v>73</v>
      </c>
      <c r="F45" s="70" t="s">
        <v>82</v>
      </c>
      <c r="G45" s="71" t="s">
        <v>75</v>
      </c>
      <c r="H45" s="72">
        <v>1.95</v>
      </c>
      <c r="I45" s="73"/>
      <c r="J45" s="74">
        <f t="shared" si="0"/>
        <v>0</v>
      </c>
      <c r="K45" s="74">
        <f t="shared" si="1"/>
        <v>0</v>
      </c>
      <c r="L45" s="74">
        <f t="shared" si="2"/>
        <v>0</v>
      </c>
      <c r="M45" s="153" t="str">
        <f>IF(I45="","",IF(I45&lt;75,"Ошибка! Не соблюден минимальный заказ на сорт!",IF(MOD(I45,25)&gt;0,"Ошибка! Не соблюдена кратность заказа!","")))</f>
        <v/>
      </c>
      <c r="P45" s="75"/>
      <c r="AA45" s="2">
        <f t="shared" si="3"/>
        <v>560</v>
      </c>
      <c r="AB45" s="2" t="s">
        <v>4289</v>
      </c>
      <c r="AC45" s="2" t="s">
        <v>4286</v>
      </c>
      <c r="AD45" s="2">
        <v>1.95</v>
      </c>
      <c r="AE45" s="129">
        <f t="shared" si="4"/>
        <v>0</v>
      </c>
      <c r="AF45" s="2">
        <f t="shared" si="5"/>
        <v>0</v>
      </c>
    </row>
    <row r="46" spans="1:32" s="168" customFormat="1" ht="15" hidden="1" customHeight="1" x14ac:dyDescent="0.3">
      <c r="A46" s="160">
        <v>0</v>
      </c>
      <c r="B46" s="161" t="s">
        <v>2746</v>
      </c>
      <c r="C46" s="161" t="s">
        <v>84</v>
      </c>
      <c r="D46" s="162" t="s">
        <v>72</v>
      </c>
      <c r="E46" s="162" t="s">
        <v>73</v>
      </c>
      <c r="F46" s="162" t="s">
        <v>85</v>
      </c>
      <c r="G46" s="163" t="s">
        <v>33</v>
      </c>
      <c r="H46" s="164">
        <v>6.25</v>
      </c>
      <c r="I46" s="165"/>
      <c r="J46" s="166">
        <f t="shared" si="0"/>
        <v>0</v>
      </c>
      <c r="K46" s="166">
        <f t="shared" si="1"/>
        <v>0</v>
      </c>
      <c r="L46" s="166">
        <f t="shared" si="2"/>
        <v>0</v>
      </c>
      <c r="M46" s="167" t="str">
        <f>IF(I46="","",IF(I46&lt;25,"Ошибка! Не соблюден минимальный заказ на сорт!",""))</f>
        <v/>
      </c>
      <c r="P46" s="169"/>
      <c r="AA46" s="168">
        <f t="shared" si="3"/>
        <v>0</v>
      </c>
      <c r="AB46" s="168" t="s">
        <v>4290</v>
      </c>
      <c r="AC46" s="168" t="s">
        <v>4287</v>
      </c>
      <c r="AD46" s="168">
        <v>6.25</v>
      </c>
      <c r="AE46" s="170">
        <f t="shared" si="4"/>
        <v>0</v>
      </c>
      <c r="AF46" s="168">
        <f t="shared" si="5"/>
        <v>0</v>
      </c>
    </row>
    <row r="47" spans="1:32" s="168" customFormat="1" ht="15" hidden="1" customHeight="1" x14ac:dyDescent="0.3">
      <c r="A47" s="160">
        <v>0</v>
      </c>
      <c r="B47" s="161" t="s">
        <v>2747</v>
      </c>
      <c r="C47" s="161" t="s">
        <v>86</v>
      </c>
      <c r="D47" s="162" t="s">
        <v>72</v>
      </c>
      <c r="E47" s="162" t="s">
        <v>73</v>
      </c>
      <c r="F47" s="162" t="s">
        <v>87</v>
      </c>
      <c r="G47" s="163" t="s">
        <v>33</v>
      </c>
      <c r="H47" s="164">
        <v>6.5</v>
      </c>
      <c r="I47" s="165"/>
      <c r="J47" s="166">
        <f t="shared" si="0"/>
        <v>0</v>
      </c>
      <c r="K47" s="166">
        <f t="shared" si="1"/>
        <v>0</v>
      </c>
      <c r="L47" s="166">
        <f t="shared" si="2"/>
        <v>0</v>
      </c>
      <c r="M47" s="167" t="str">
        <f>IF(I47="","",IF(I47&lt;25,"Ошибка! Не соблюден минимальный заказ на сорт!",""))</f>
        <v/>
      </c>
      <c r="P47" s="169"/>
      <c r="AA47" s="2">
        <f t="shared" si="3"/>
        <v>0</v>
      </c>
      <c r="AB47" s="2" t="s">
        <v>4291</v>
      </c>
      <c r="AC47" s="2" t="s">
        <v>4287</v>
      </c>
      <c r="AD47" s="2">
        <v>6.5</v>
      </c>
      <c r="AE47" s="129">
        <f t="shared" si="4"/>
        <v>0</v>
      </c>
      <c r="AF47" s="2">
        <f t="shared" si="5"/>
        <v>0</v>
      </c>
    </row>
    <row r="48" spans="1:32" ht="15" customHeight="1" x14ac:dyDescent="0.3">
      <c r="A48" s="1">
        <v>270</v>
      </c>
      <c r="B48" s="69" t="s">
        <v>3943</v>
      </c>
      <c r="C48" s="69" t="s">
        <v>4015</v>
      </c>
      <c r="D48" s="70" t="s">
        <v>3865</v>
      </c>
      <c r="E48" s="70" t="s">
        <v>73</v>
      </c>
      <c r="F48" s="70" t="s">
        <v>87</v>
      </c>
      <c r="G48" s="71" t="s">
        <v>75</v>
      </c>
      <c r="H48" s="72">
        <v>1.95</v>
      </c>
      <c r="I48" s="73"/>
      <c r="J48" s="74">
        <f t="shared" si="0"/>
        <v>0</v>
      </c>
      <c r="K48" s="74">
        <f t="shared" si="1"/>
        <v>0</v>
      </c>
      <c r="L48" s="74">
        <f t="shared" si="2"/>
        <v>0</v>
      </c>
      <c r="M48" s="153" t="str">
        <f>IF(I48="","",IF(I48&lt;75,"Ошибка! Не соблюден минимальный заказ на сорт!",IF(MOD(I48,25)&gt;0,"Ошибка! Не соблюдена кратность заказа!","")))</f>
        <v/>
      </c>
      <c r="P48" s="75"/>
      <c r="AA48" s="2">
        <f t="shared" si="3"/>
        <v>270</v>
      </c>
      <c r="AB48" s="2" t="s">
        <v>4291</v>
      </c>
      <c r="AC48" s="2" t="s">
        <v>4286</v>
      </c>
      <c r="AD48" s="2">
        <v>1.95</v>
      </c>
      <c r="AE48" s="129">
        <f t="shared" si="4"/>
        <v>0</v>
      </c>
      <c r="AF48" s="2">
        <f t="shared" si="5"/>
        <v>0</v>
      </c>
    </row>
    <row r="49" spans="1:32" s="168" customFormat="1" ht="15" hidden="1" customHeight="1" x14ac:dyDescent="0.3">
      <c r="A49" s="160">
        <v>0</v>
      </c>
      <c r="B49" s="161" t="s">
        <v>3934</v>
      </c>
      <c r="C49" s="161" t="s">
        <v>4006</v>
      </c>
      <c r="D49" s="162" t="s">
        <v>3860</v>
      </c>
      <c r="E49" s="162" t="s">
        <v>3861</v>
      </c>
      <c r="F49" s="162" t="s">
        <v>3862</v>
      </c>
      <c r="G49" s="163" t="s">
        <v>106</v>
      </c>
      <c r="H49" s="164">
        <v>1</v>
      </c>
      <c r="I49" s="165"/>
      <c r="J49" s="166">
        <f t="shared" si="0"/>
        <v>0</v>
      </c>
      <c r="K49" s="166">
        <f t="shared" si="1"/>
        <v>0</v>
      </c>
      <c r="L49" s="166">
        <f t="shared" si="2"/>
        <v>0</v>
      </c>
      <c r="M49" s="167" t="str">
        <f t="shared" ref="M49:M55" si="6">IF(I49="","",IF(I49&lt;80,"Ошибка! Не соблюден минимальный заказ на сорт!",IF(MOD(I49,40)&gt;0,"Ошибка! Не соблюдена кратность заказа!","")))</f>
        <v/>
      </c>
      <c r="P49" s="169"/>
      <c r="AA49" s="168">
        <f t="shared" si="3"/>
        <v>0</v>
      </c>
      <c r="AB49" s="168" t="s">
        <v>4292</v>
      </c>
      <c r="AC49" s="168" t="s">
        <v>4281</v>
      </c>
      <c r="AD49" s="168">
        <v>1</v>
      </c>
      <c r="AE49" s="170">
        <f t="shared" si="4"/>
        <v>0</v>
      </c>
      <c r="AF49" s="168">
        <f t="shared" si="5"/>
        <v>0</v>
      </c>
    </row>
    <row r="50" spans="1:32" s="168" customFormat="1" ht="15" hidden="1" customHeight="1" x14ac:dyDescent="0.3">
      <c r="A50" s="160">
        <v>0</v>
      </c>
      <c r="B50" s="161" t="s">
        <v>4066</v>
      </c>
      <c r="C50" s="161" t="s">
        <v>4065</v>
      </c>
      <c r="D50" s="162" t="s">
        <v>3860</v>
      </c>
      <c r="E50" s="162" t="s">
        <v>3861</v>
      </c>
      <c r="F50" s="162" t="s">
        <v>4067</v>
      </c>
      <c r="G50" s="163" t="s">
        <v>106</v>
      </c>
      <c r="H50" s="164">
        <v>1</v>
      </c>
      <c r="I50" s="165"/>
      <c r="J50" s="166">
        <f t="shared" si="0"/>
        <v>0</v>
      </c>
      <c r="K50" s="166">
        <f t="shared" si="1"/>
        <v>0</v>
      </c>
      <c r="L50" s="166">
        <f t="shared" si="2"/>
        <v>0</v>
      </c>
      <c r="M50" s="167" t="str">
        <f t="shared" si="6"/>
        <v/>
      </c>
      <c r="P50" s="169"/>
      <c r="AA50" s="168">
        <f t="shared" si="3"/>
        <v>0</v>
      </c>
      <c r="AB50" s="168" t="s">
        <v>4293</v>
      </c>
      <c r="AC50" s="168" t="s">
        <v>4281</v>
      </c>
      <c r="AD50" s="168">
        <v>1</v>
      </c>
      <c r="AE50" s="170">
        <f t="shared" si="4"/>
        <v>0</v>
      </c>
      <c r="AF50" s="168">
        <f t="shared" si="5"/>
        <v>0</v>
      </c>
    </row>
    <row r="51" spans="1:32" ht="15" customHeight="1" x14ac:dyDescent="0.3">
      <c r="A51" s="1">
        <v>120</v>
      </c>
      <c r="B51" s="69" t="s">
        <v>4069</v>
      </c>
      <c r="C51" s="69" t="s">
        <v>4068</v>
      </c>
      <c r="D51" s="70" t="s">
        <v>3860</v>
      </c>
      <c r="E51" s="70" t="s">
        <v>3861</v>
      </c>
      <c r="F51" s="70" t="s">
        <v>4070</v>
      </c>
      <c r="G51" s="71" t="s">
        <v>106</v>
      </c>
      <c r="H51" s="72">
        <v>1</v>
      </c>
      <c r="I51" s="73"/>
      <c r="J51" s="74">
        <f t="shared" si="0"/>
        <v>0</v>
      </c>
      <c r="K51" s="74">
        <f t="shared" si="1"/>
        <v>0</v>
      </c>
      <c r="L51" s="74">
        <f t="shared" si="2"/>
        <v>0</v>
      </c>
      <c r="M51" s="153" t="str">
        <f t="shared" si="6"/>
        <v/>
      </c>
      <c r="P51" s="75"/>
      <c r="AA51" s="2">
        <f t="shared" si="3"/>
        <v>120</v>
      </c>
      <c r="AB51" s="2" t="s">
        <v>4294</v>
      </c>
      <c r="AC51" s="2" t="s">
        <v>4281</v>
      </c>
      <c r="AD51" s="2">
        <v>1</v>
      </c>
      <c r="AE51" s="129">
        <f t="shared" si="4"/>
        <v>0</v>
      </c>
      <c r="AF51" s="2">
        <f t="shared" si="5"/>
        <v>0</v>
      </c>
    </row>
    <row r="52" spans="1:32" s="168" customFormat="1" ht="15" hidden="1" customHeight="1" x14ac:dyDescent="0.3">
      <c r="A52" s="160">
        <v>0</v>
      </c>
      <c r="B52" s="161" t="s">
        <v>5441</v>
      </c>
      <c r="C52" s="161" t="s">
        <v>5440</v>
      </c>
      <c r="D52" s="162" t="s">
        <v>3860</v>
      </c>
      <c r="E52" s="162" t="s">
        <v>3861</v>
      </c>
      <c r="F52" s="162" t="s">
        <v>5442</v>
      </c>
      <c r="G52" s="163" t="s">
        <v>106</v>
      </c>
      <c r="H52" s="164">
        <v>0.9</v>
      </c>
      <c r="I52" s="165"/>
      <c r="J52" s="166">
        <f t="shared" si="0"/>
        <v>0</v>
      </c>
      <c r="K52" s="166">
        <f t="shared" si="1"/>
        <v>0</v>
      </c>
      <c r="L52" s="166">
        <f t="shared" si="2"/>
        <v>0</v>
      </c>
      <c r="M52" s="167" t="str">
        <f t="shared" si="6"/>
        <v/>
      </c>
      <c r="P52" s="169"/>
      <c r="AA52" s="168">
        <f t="shared" si="3"/>
        <v>0</v>
      </c>
      <c r="AB52" s="168" t="s">
        <v>5443</v>
      </c>
      <c r="AC52" s="168" t="s">
        <v>4281</v>
      </c>
      <c r="AD52" s="168">
        <v>0.9</v>
      </c>
      <c r="AE52" s="170">
        <f t="shared" si="4"/>
        <v>0</v>
      </c>
      <c r="AF52" s="168">
        <f t="shared" si="5"/>
        <v>0</v>
      </c>
    </row>
    <row r="53" spans="1:32" ht="15" customHeight="1" x14ac:dyDescent="0.3">
      <c r="A53" s="1">
        <v>240</v>
      </c>
      <c r="B53" s="69" t="s">
        <v>4072</v>
      </c>
      <c r="C53" s="69" t="s">
        <v>4071</v>
      </c>
      <c r="D53" s="70" t="s">
        <v>3860</v>
      </c>
      <c r="E53" s="70" t="s">
        <v>3861</v>
      </c>
      <c r="F53" s="70" t="s">
        <v>4073</v>
      </c>
      <c r="G53" s="71" t="s">
        <v>106</v>
      </c>
      <c r="H53" s="72">
        <v>1</v>
      </c>
      <c r="I53" s="73"/>
      <c r="J53" s="74">
        <f t="shared" si="0"/>
        <v>0</v>
      </c>
      <c r="K53" s="74">
        <f t="shared" si="1"/>
        <v>0</v>
      </c>
      <c r="L53" s="74">
        <f t="shared" si="2"/>
        <v>0</v>
      </c>
      <c r="M53" s="153" t="str">
        <f t="shared" si="6"/>
        <v/>
      </c>
      <c r="P53" s="75"/>
      <c r="AA53" s="2">
        <f t="shared" si="3"/>
        <v>240</v>
      </c>
      <c r="AB53" s="2" t="s">
        <v>4295</v>
      </c>
      <c r="AC53" s="2" t="s">
        <v>4281</v>
      </c>
      <c r="AD53" s="2">
        <v>1</v>
      </c>
      <c r="AE53" s="129">
        <f t="shared" si="4"/>
        <v>0</v>
      </c>
      <c r="AF53" s="2">
        <f t="shared" si="5"/>
        <v>0</v>
      </c>
    </row>
    <row r="54" spans="1:32" s="168" customFormat="1" ht="15" hidden="1" customHeight="1" x14ac:dyDescent="0.3">
      <c r="A54" s="160">
        <v>0</v>
      </c>
      <c r="B54" s="161" t="s">
        <v>3938</v>
      </c>
      <c r="C54" s="161" t="s">
        <v>4010</v>
      </c>
      <c r="D54" s="162" t="s">
        <v>3860</v>
      </c>
      <c r="E54" s="162" t="s">
        <v>3861</v>
      </c>
      <c r="F54" s="162" t="s">
        <v>3867</v>
      </c>
      <c r="G54" s="163" t="s">
        <v>106</v>
      </c>
      <c r="H54" s="164">
        <v>1</v>
      </c>
      <c r="I54" s="165"/>
      <c r="J54" s="166">
        <f t="shared" si="0"/>
        <v>0</v>
      </c>
      <c r="K54" s="166">
        <f t="shared" si="1"/>
        <v>0</v>
      </c>
      <c r="L54" s="166">
        <f t="shared" si="2"/>
        <v>0</v>
      </c>
      <c r="M54" s="167" t="str">
        <f t="shared" si="6"/>
        <v/>
      </c>
      <c r="P54" s="169"/>
      <c r="AA54" s="168">
        <f t="shared" si="3"/>
        <v>0</v>
      </c>
      <c r="AB54" s="168" t="s">
        <v>4296</v>
      </c>
      <c r="AC54" s="168" t="s">
        <v>4281</v>
      </c>
      <c r="AD54" s="168">
        <v>1</v>
      </c>
      <c r="AE54" s="170">
        <f t="shared" si="4"/>
        <v>0</v>
      </c>
      <c r="AF54" s="168">
        <f t="shared" si="5"/>
        <v>0</v>
      </c>
    </row>
    <row r="55" spans="1:32" s="168" customFormat="1" ht="15" hidden="1" customHeight="1" x14ac:dyDescent="0.3">
      <c r="A55" s="160">
        <v>0</v>
      </c>
      <c r="B55" s="161" t="s">
        <v>3940</v>
      </c>
      <c r="C55" s="161" t="s">
        <v>4012</v>
      </c>
      <c r="D55" s="162" t="s">
        <v>3860</v>
      </c>
      <c r="E55" s="162" t="s">
        <v>3861</v>
      </c>
      <c r="F55" s="162" t="s">
        <v>3869</v>
      </c>
      <c r="G55" s="163" t="s">
        <v>106</v>
      </c>
      <c r="H55" s="164">
        <v>1</v>
      </c>
      <c r="I55" s="165"/>
      <c r="J55" s="166">
        <f t="shared" si="0"/>
        <v>0</v>
      </c>
      <c r="K55" s="166">
        <f t="shared" si="1"/>
        <v>0</v>
      </c>
      <c r="L55" s="166">
        <f t="shared" si="2"/>
        <v>0</v>
      </c>
      <c r="M55" s="167" t="str">
        <f t="shared" si="6"/>
        <v/>
      </c>
      <c r="P55" s="169"/>
      <c r="AA55" s="168">
        <f t="shared" si="3"/>
        <v>0</v>
      </c>
      <c r="AB55" s="168" t="s">
        <v>4297</v>
      </c>
      <c r="AC55" s="168" t="s">
        <v>4281</v>
      </c>
      <c r="AD55" s="168">
        <v>1</v>
      </c>
      <c r="AE55" s="170">
        <f t="shared" si="4"/>
        <v>0</v>
      </c>
      <c r="AF55" s="168">
        <f t="shared" si="5"/>
        <v>0</v>
      </c>
    </row>
    <row r="56" spans="1:32" ht="15" customHeight="1" x14ac:dyDescent="0.35">
      <c r="A56" s="1">
        <v>45</v>
      </c>
      <c r="B56" s="69" t="s">
        <v>6261</v>
      </c>
      <c r="C56" s="69" t="s">
        <v>6285</v>
      </c>
      <c r="D56" s="70" t="s">
        <v>6315</v>
      </c>
      <c r="E56" s="70" t="s">
        <v>6314</v>
      </c>
      <c r="F56" s="70" t="s">
        <v>6316</v>
      </c>
      <c r="G56" s="71" t="s">
        <v>75</v>
      </c>
      <c r="H56" s="72">
        <v>2.4</v>
      </c>
      <c r="I56" s="73"/>
      <c r="J56" s="74">
        <f t="shared" si="0"/>
        <v>0</v>
      </c>
      <c r="K56" s="74">
        <f t="shared" si="1"/>
        <v>0</v>
      </c>
      <c r="L56" s="74">
        <f t="shared" si="2"/>
        <v>0</v>
      </c>
      <c r="AA56" s="2">
        <f t="shared" si="3"/>
        <v>45</v>
      </c>
      <c r="AB56" s="154" t="s">
        <v>6332</v>
      </c>
      <c r="AC56" s="154" t="s">
        <v>6302</v>
      </c>
      <c r="AD56" s="180">
        <v>2.4</v>
      </c>
      <c r="AE56" s="129">
        <f t="shared" si="4"/>
        <v>0</v>
      </c>
      <c r="AF56" s="2">
        <f t="shared" si="5"/>
        <v>0</v>
      </c>
    </row>
    <row r="57" spans="1:32" ht="15" customHeight="1" x14ac:dyDescent="0.3">
      <c r="A57" s="1">
        <v>50</v>
      </c>
      <c r="B57" s="69" t="s">
        <v>2748</v>
      </c>
      <c r="C57" s="69" t="s">
        <v>88</v>
      </c>
      <c r="D57" s="70" t="s">
        <v>89</v>
      </c>
      <c r="E57" s="70" t="s">
        <v>90</v>
      </c>
      <c r="F57" s="70" t="s">
        <v>91</v>
      </c>
      <c r="G57" s="71" t="s">
        <v>75</v>
      </c>
      <c r="H57" s="72">
        <v>1.95</v>
      </c>
      <c r="I57" s="73"/>
      <c r="J57" s="74">
        <f t="shared" si="0"/>
        <v>0</v>
      </c>
      <c r="K57" s="74">
        <f t="shared" si="1"/>
        <v>0</v>
      </c>
      <c r="L57" s="74">
        <f t="shared" si="2"/>
        <v>0</v>
      </c>
      <c r="M57" s="153" t="str">
        <f>IF(I57="","",IF(I57&lt;75,"Ошибка! Не соблюден минимальный заказ на сорт!",IF(MOD(I57,25)&gt;0,"Ошибка! Не соблюдена кратность заказа!","")))</f>
        <v/>
      </c>
      <c r="P57" s="75"/>
      <c r="AA57" s="2">
        <f t="shared" si="3"/>
        <v>50</v>
      </c>
      <c r="AB57" s="2" t="s">
        <v>4298</v>
      </c>
      <c r="AC57" s="2" t="s">
        <v>4286</v>
      </c>
      <c r="AD57" s="2">
        <v>1.95</v>
      </c>
      <c r="AE57" s="129">
        <f t="shared" si="4"/>
        <v>0</v>
      </c>
      <c r="AF57" s="2">
        <f t="shared" si="5"/>
        <v>0</v>
      </c>
    </row>
    <row r="58" spans="1:32" ht="15" customHeight="1" x14ac:dyDescent="0.3">
      <c r="A58" s="1">
        <v>140</v>
      </c>
      <c r="B58" s="69" t="s">
        <v>3942</v>
      </c>
      <c r="C58" s="69" t="s">
        <v>4014</v>
      </c>
      <c r="D58" s="70" t="s">
        <v>3870</v>
      </c>
      <c r="E58" s="70" t="s">
        <v>3871</v>
      </c>
      <c r="F58" s="70" t="s">
        <v>85</v>
      </c>
      <c r="G58" s="71" t="s">
        <v>75</v>
      </c>
      <c r="H58" s="72">
        <v>1.95</v>
      </c>
      <c r="I58" s="73"/>
      <c r="J58" s="74">
        <f t="shared" si="0"/>
        <v>0</v>
      </c>
      <c r="K58" s="74">
        <f t="shared" si="1"/>
        <v>0</v>
      </c>
      <c r="L58" s="74">
        <f t="shared" si="2"/>
        <v>0</v>
      </c>
      <c r="M58" s="153" t="str">
        <f>IF(I58="","",IF(I58&lt;75,"Ошибка! Не соблюден минимальный заказ на сорт!",IF(MOD(I58,25)&gt;0,"Ошибка! Не соблюдена кратность заказа!","")))</f>
        <v/>
      </c>
      <c r="P58" s="75"/>
      <c r="AA58" s="2">
        <f t="shared" si="3"/>
        <v>140</v>
      </c>
      <c r="AB58" s="2" t="s">
        <v>4290</v>
      </c>
      <c r="AC58" s="2" t="s">
        <v>4286</v>
      </c>
      <c r="AD58" s="2">
        <v>1.95</v>
      </c>
      <c r="AE58" s="129">
        <f t="shared" si="4"/>
        <v>0</v>
      </c>
      <c r="AF58" s="2">
        <f t="shared" si="5"/>
        <v>0</v>
      </c>
    </row>
    <row r="59" spans="1:32" s="168" customFormat="1" ht="15" hidden="1" customHeight="1" x14ac:dyDescent="0.35">
      <c r="A59" s="160">
        <v>0</v>
      </c>
      <c r="B59" s="161" t="s">
        <v>6270</v>
      </c>
      <c r="C59" s="161" t="s">
        <v>6294</v>
      </c>
      <c r="D59" s="162" t="s">
        <v>3870</v>
      </c>
      <c r="E59" s="162" t="s">
        <v>3871</v>
      </c>
      <c r="F59" s="162" t="s">
        <v>77</v>
      </c>
      <c r="G59" s="163" t="s">
        <v>141</v>
      </c>
      <c r="H59" s="164">
        <v>1.95</v>
      </c>
      <c r="I59" s="165"/>
      <c r="J59" s="166">
        <f t="shared" si="0"/>
        <v>0</v>
      </c>
      <c r="K59" s="166">
        <f t="shared" si="1"/>
        <v>0</v>
      </c>
      <c r="L59" s="166">
        <f t="shared" si="2"/>
        <v>0</v>
      </c>
      <c r="AA59" s="168">
        <f t="shared" si="3"/>
        <v>0</v>
      </c>
      <c r="AB59" s="174" t="s">
        <v>4285</v>
      </c>
      <c r="AC59" s="174" t="s">
        <v>4317</v>
      </c>
      <c r="AD59" s="181">
        <v>1.95</v>
      </c>
      <c r="AE59" s="170">
        <f t="shared" si="4"/>
        <v>0</v>
      </c>
      <c r="AF59" s="168">
        <f t="shared" si="5"/>
        <v>0</v>
      </c>
    </row>
    <row r="60" spans="1:32" s="168" customFormat="1" ht="15" hidden="1" customHeight="1" x14ac:dyDescent="0.35">
      <c r="A60" s="160">
        <v>0</v>
      </c>
      <c r="B60" s="161" t="s">
        <v>6271</v>
      </c>
      <c r="C60" s="161" t="s">
        <v>6295</v>
      </c>
      <c r="D60" s="162" t="s">
        <v>3870</v>
      </c>
      <c r="E60" s="162" t="s">
        <v>3871</v>
      </c>
      <c r="F60" s="162" t="s">
        <v>79</v>
      </c>
      <c r="G60" s="163" t="s">
        <v>141</v>
      </c>
      <c r="H60" s="164">
        <v>1.95</v>
      </c>
      <c r="I60" s="165"/>
      <c r="J60" s="166">
        <f t="shared" si="0"/>
        <v>0</v>
      </c>
      <c r="K60" s="166">
        <f t="shared" si="1"/>
        <v>0</v>
      </c>
      <c r="L60" s="166">
        <f t="shared" si="2"/>
        <v>0</v>
      </c>
      <c r="AA60" s="168">
        <f t="shared" si="3"/>
        <v>0</v>
      </c>
      <c r="AB60" s="174" t="s">
        <v>4288</v>
      </c>
      <c r="AC60" s="174" t="s">
        <v>4317</v>
      </c>
      <c r="AD60" s="181">
        <v>1.95</v>
      </c>
      <c r="AE60" s="170">
        <f t="shared" si="4"/>
        <v>0</v>
      </c>
      <c r="AF60" s="168">
        <f t="shared" si="5"/>
        <v>0</v>
      </c>
    </row>
    <row r="61" spans="1:32" s="168" customFormat="1" ht="15" hidden="1" customHeight="1" x14ac:dyDescent="0.35">
      <c r="A61" s="160">
        <v>0</v>
      </c>
      <c r="B61" s="161" t="s">
        <v>6273</v>
      </c>
      <c r="C61" s="161" t="s">
        <v>6297</v>
      </c>
      <c r="D61" s="162" t="s">
        <v>3870</v>
      </c>
      <c r="E61" s="162" t="s">
        <v>3871</v>
      </c>
      <c r="F61" s="162" t="s">
        <v>82</v>
      </c>
      <c r="G61" s="163" t="s">
        <v>141</v>
      </c>
      <c r="H61" s="164">
        <v>1.95</v>
      </c>
      <c r="I61" s="165"/>
      <c r="J61" s="166">
        <f t="shared" si="0"/>
        <v>0</v>
      </c>
      <c r="K61" s="166">
        <f t="shared" si="1"/>
        <v>0</v>
      </c>
      <c r="L61" s="166">
        <f t="shared" si="2"/>
        <v>0</v>
      </c>
      <c r="AA61" s="168">
        <f t="shared" si="3"/>
        <v>0</v>
      </c>
      <c r="AB61" s="174" t="s">
        <v>4289</v>
      </c>
      <c r="AC61" s="174" t="s">
        <v>4317</v>
      </c>
      <c r="AD61" s="181">
        <v>1.95</v>
      </c>
      <c r="AE61" s="170">
        <f t="shared" si="4"/>
        <v>0</v>
      </c>
      <c r="AF61" s="168">
        <f t="shared" si="5"/>
        <v>0</v>
      </c>
    </row>
    <row r="62" spans="1:32" s="168" customFormat="1" ht="15" hidden="1" customHeight="1" x14ac:dyDescent="0.35">
      <c r="A62" s="160">
        <v>0</v>
      </c>
      <c r="B62" s="161" t="s">
        <v>6275</v>
      </c>
      <c r="C62" s="161" t="s">
        <v>6299</v>
      </c>
      <c r="D62" s="162" t="s">
        <v>3870</v>
      </c>
      <c r="E62" s="162" t="s">
        <v>3871</v>
      </c>
      <c r="F62" s="162" t="s">
        <v>87</v>
      </c>
      <c r="G62" s="163" t="s">
        <v>141</v>
      </c>
      <c r="H62" s="164">
        <v>1.95</v>
      </c>
      <c r="I62" s="165"/>
      <c r="J62" s="166">
        <f t="shared" si="0"/>
        <v>0</v>
      </c>
      <c r="K62" s="166">
        <f t="shared" si="1"/>
        <v>0</v>
      </c>
      <c r="L62" s="166">
        <f t="shared" si="2"/>
        <v>0</v>
      </c>
      <c r="AA62" s="168">
        <f t="shared" si="3"/>
        <v>0</v>
      </c>
      <c r="AB62" s="174" t="s">
        <v>4291</v>
      </c>
      <c r="AC62" s="174" t="s">
        <v>4317</v>
      </c>
      <c r="AD62" s="181">
        <v>1.95</v>
      </c>
      <c r="AE62" s="170">
        <f t="shared" si="4"/>
        <v>0</v>
      </c>
      <c r="AF62" s="168">
        <f t="shared" si="5"/>
        <v>0</v>
      </c>
    </row>
    <row r="63" spans="1:32" s="168" customFormat="1" ht="15" hidden="1" customHeight="1" x14ac:dyDescent="0.3">
      <c r="A63" s="160">
        <v>0</v>
      </c>
      <c r="B63" s="161" t="s">
        <v>2749</v>
      </c>
      <c r="C63" s="161" t="s">
        <v>92</v>
      </c>
      <c r="D63" s="162" t="s">
        <v>93</v>
      </c>
      <c r="E63" s="162" t="s">
        <v>94</v>
      </c>
      <c r="F63" s="162" t="s">
        <v>95</v>
      </c>
      <c r="G63" s="163" t="s">
        <v>33</v>
      </c>
      <c r="H63" s="164">
        <v>6.25</v>
      </c>
      <c r="I63" s="165"/>
      <c r="J63" s="166">
        <f t="shared" si="0"/>
        <v>0</v>
      </c>
      <c r="K63" s="166">
        <f t="shared" si="1"/>
        <v>0</v>
      </c>
      <c r="L63" s="166">
        <f t="shared" si="2"/>
        <v>0</v>
      </c>
      <c r="M63" s="167" t="str">
        <f>IF(I63="","",IF(I63&lt;25,"Ошибка! Не соблюден минимальный заказ на сорт!",""))</f>
        <v/>
      </c>
      <c r="P63" s="169"/>
      <c r="AA63" s="168">
        <f t="shared" si="3"/>
        <v>0</v>
      </c>
      <c r="AB63" s="168" t="s">
        <v>4299</v>
      </c>
      <c r="AC63" s="168" t="s">
        <v>4287</v>
      </c>
      <c r="AD63" s="168">
        <v>6.25</v>
      </c>
      <c r="AE63" s="170">
        <f t="shared" si="4"/>
        <v>0</v>
      </c>
      <c r="AF63" s="168">
        <f t="shared" si="5"/>
        <v>0</v>
      </c>
    </row>
    <row r="64" spans="1:32" ht="15" customHeight="1" x14ac:dyDescent="0.3">
      <c r="A64" s="1">
        <v>790</v>
      </c>
      <c r="B64" s="69" t="s">
        <v>2750</v>
      </c>
      <c r="C64" s="69" t="s">
        <v>96</v>
      </c>
      <c r="D64" s="70" t="s">
        <v>93</v>
      </c>
      <c r="E64" s="70" t="s">
        <v>94</v>
      </c>
      <c r="F64" s="70" t="s">
        <v>95</v>
      </c>
      <c r="G64" s="71" t="s">
        <v>75</v>
      </c>
      <c r="H64" s="72">
        <v>1.95</v>
      </c>
      <c r="I64" s="73"/>
      <c r="J64" s="74">
        <f t="shared" si="0"/>
        <v>0</v>
      </c>
      <c r="K64" s="74">
        <f t="shared" si="1"/>
        <v>0</v>
      </c>
      <c r="L64" s="74">
        <f t="shared" si="2"/>
        <v>0</v>
      </c>
      <c r="M64" s="153" t="str">
        <f>IF(I64="","",IF(I64&lt;75,"Ошибка! Не соблюден минимальный заказ на сорт!",IF(MOD(I64,25)&gt;0,"Ошибка! Не соблюдена кратность заказа!","")))</f>
        <v/>
      </c>
      <c r="P64" s="75"/>
      <c r="AA64" s="2">
        <f t="shared" si="3"/>
        <v>790</v>
      </c>
      <c r="AB64" s="2" t="s">
        <v>4299</v>
      </c>
      <c r="AC64" s="2" t="s">
        <v>4286</v>
      </c>
      <c r="AD64" s="2">
        <v>1.95</v>
      </c>
      <c r="AE64" s="129">
        <f t="shared" si="4"/>
        <v>0</v>
      </c>
      <c r="AF64" s="2">
        <f t="shared" si="5"/>
        <v>0</v>
      </c>
    </row>
    <row r="65" spans="1:32" s="168" customFormat="1" ht="15" hidden="1" customHeight="1" x14ac:dyDescent="0.35">
      <c r="A65" s="160">
        <v>0</v>
      </c>
      <c r="B65" s="161" t="s">
        <v>6255</v>
      </c>
      <c r="C65" s="161" t="s">
        <v>6279</v>
      </c>
      <c r="D65" s="162" t="s">
        <v>6306</v>
      </c>
      <c r="E65" s="162" t="s">
        <v>6305</v>
      </c>
      <c r="F65" s="162"/>
      <c r="G65" s="163" t="s">
        <v>75</v>
      </c>
      <c r="H65" s="164">
        <v>2.4</v>
      </c>
      <c r="I65" s="165"/>
      <c r="J65" s="166">
        <f t="shared" si="0"/>
        <v>0</v>
      </c>
      <c r="K65" s="166">
        <f t="shared" si="1"/>
        <v>0</v>
      </c>
      <c r="L65" s="166">
        <f t="shared" si="2"/>
        <v>0</v>
      </c>
      <c r="AA65" s="168">
        <f t="shared" si="3"/>
        <v>0</v>
      </c>
      <c r="AB65" s="174" t="s">
        <v>6306</v>
      </c>
      <c r="AC65" s="174" t="s">
        <v>6302</v>
      </c>
      <c r="AD65" s="181">
        <v>2.4</v>
      </c>
      <c r="AE65" s="170">
        <f t="shared" si="4"/>
        <v>0</v>
      </c>
      <c r="AF65" s="168">
        <f t="shared" si="5"/>
        <v>0</v>
      </c>
    </row>
    <row r="66" spans="1:32" s="168" customFormat="1" ht="15" hidden="1" customHeight="1" x14ac:dyDescent="0.35">
      <c r="A66" s="160">
        <v>0</v>
      </c>
      <c r="B66" s="161" t="s">
        <v>6256</v>
      </c>
      <c r="C66" s="161" t="s">
        <v>6280</v>
      </c>
      <c r="D66" s="162" t="s">
        <v>6308</v>
      </c>
      <c r="E66" s="162" t="s">
        <v>6307</v>
      </c>
      <c r="F66" s="162" t="s">
        <v>6309</v>
      </c>
      <c r="G66" s="163" t="s">
        <v>75</v>
      </c>
      <c r="H66" s="164">
        <v>2.4</v>
      </c>
      <c r="I66" s="165"/>
      <c r="J66" s="166">
        <f t="shared" si="0"/>
        <v>0</v>
      </c>
      <c r="K66" s="166">
        <f t="shared" si="1"/>
        <v>0</v>
      </c>
      <c r="L66" s="166">
        <f t="shared" si="2"/>
        <v>0</v>
      </c>
      <c r="AA66" s="168">
        <f t="shared" si="3"/>
        <v>0</v>
      </c>
      <c r="AB66" s="174" t="s">
        <v>6327</v>
      </c>
      <c r="AC66" s="174" t="s">
        <v>6302</v>
      </c>
      <c r="AD66" s="181">
        <v>2.4</v>
      </c>
      <c r="AE66" s="170">
        <f t="shared" si="4"/>
        <v>0</v>
      </c>
      <c r="AF66" s="168">
        <f t="shared" si="5"/>
        <v>0</v>
      </c>
    </row>
    <row r="67" spans="1:32" s="168" customFormat="1" ht="15" hidden="1" customHeight="1" x14ac:dyDescent="0.35">
      <c r="A67" s="160">
        <v>0</v>
      </c>
      <c r="B67" s="161" t="s">
        <v>6257</v>
      </c>
      <c r="C67" s="161" t="s">
        <v>6281</v>
      </c>
      <c r="D67" s="162" t="s">
        <v>6308</v>
      </c>
      <c r="E67" s="162" t="s">
        <v>6307</v>
      </c>
      <c r="F67" s="162" t="s">
        <v>6310</v>
      </c>
      <c r="G67" s="163" t="s">
        <v>75</v>
      </c>
      <c r="H67" s="164">
        <v>2.4</v>
      </c>
      <c r="I67" s="165"/>
      <c r="J67" s="166">
        <f t="shared" si="0"/>
        <v>0</v>
      </c>
      <c r="K67" s="166">
        <f t="shared" si="1"/>
        <v>0</v>
      </c>
      <c r="L67" s="166">
        <f t="shared" si="2"/>
        <v>0</v>
      </c>
      <c r="AA67" s="168">
        <f t="shared" si="3"/>
        <v>0</v>
      </c>
      <c r="AB67" s="174" t="s">
        <v>6328</v>
      </c>
      <c r="AC67" s="174" t="s">
        <v>6302</v>
      </c>
      <c r="AD67" s="181">
        <v>2.4</v>
      </c>
      <c r="AE67" s="170">
        <f t="shared" si="4"/>
        <v>0</v>
      </c>
      <c r="AF67" s="168">
        <f t="shared" si="5"/>
        <v>0</v>
      </c>
    </row>
    <row r="68" spans="1:32" s="168" customFormat="1" ht="15" hidden="1" customHeight="1" x14ac:dyDescent="0.35">
      <c r="A68" s="160">
        <v>0</v>
      </c>
      <c r="B68" s="161" t="s">
        <v>6258</v>
      </c>
      <c r="C68" s="161" t="s">
        <v>6282</v>
      </c>
      <c r="D68" s="162" t="s">
        <v>6308</v>
      </c>
      <c r="E68" s="162" t="s">
        <v>6307</v>
      </c>
      <c r="F68" s="162" t="s">
        <v>6311</v>
      </c>
      <c r="G68" s="163" t="s">
        <v>75</v>
      </c>
      <c r="H68" s="164">
        <v>2.4</v>
      </c>
      <c r="I68" s="165"/>
      <c r="J68" s="166">
        <f t="shared" si="0"/>
        <v>0</v>
      </c>
      <c r="K68" s="166">
        <f t="shared" si="1"/>
        <v>0</v>
      </c>
      <c r="L68" s="166">
        <f t="shared" si="2"/>
        <v>0</v>
      </c>
      <c r="AA68" s="168">
        <f t="shared" si="3"/>
        <v>0</v>
      </c>
      <c r="AB68" s="174" t="s">
        <v>6329</v>
      </c>
      <c r="AC68" s="174" t="s">
        <v>6302</v>
      </c>
      <c r="AD68" s="181">
        <v>2.4</v>
      </c>
      <c r="AE68" s="170">
        <f t="shared" si="4"/>
        <v>0</v>
      </c>
      <c r="AF68" s="168">
        <f t="shared" si="5"/>
        <v>0</v>
      </c>
    </row>
    <row r="69" spans="1:32" s="168" customFormat="1" ht="15" hidden="1" customHeight="1" x14ac:dyDescent="0.35">
      <c r="A69" s="160">
        <v>0</v>
      </c>
      <c r="B69" s="161" t="s">
        <v>6259</v>
      </c>
      <c r="C69" s="161" t="s">
        <v>6283</v>
      </c>
      <c r="D69" s="162" t="s">
        <v>6308</v>
      </c>
      <c r="E69" s="162" t="s">
        <v>6307</v>
      </c>
      <c r="F69" s="162" t="s">
        <v>6312</v>
      </c>
      <c r="G69" s="163" t="s">
        <v>75</v>
      </c>
      <c r="H69" s="164">
        <v>2.4</v>
      </c>
      <c r="I69" s="165"/>
      <c r="J69" s="166">
        <f t="shared" si="0"/>
        <v>0</v>
      </c>
      <c r="K69" s="166">
        <f t="shared" si="1"/>
        <v>0</v>
      </c>
      <c r="L69" s="166">
        <f t="shared" si="2"/>
        <v>0</v>
      </c>
      <c r="AA69" s="168">
        <f t="shared" si="3"/>
        <v>0</v>
      </c>
      <c r="AB69" s="174" t="s">
        <v>6330</v>
      </c>
      <c r="AC69" s="174" t="s">
        <v>6302</v>
      </c>
      <c r="AD69" s="181">
        <v>2.4</v>
      </c>
      <c r="AE69" s="170">
        <f t="shared" si="4"/>
        <v>0</v>
      </c>
      <c r="AF69" s="168">
        <f t="shared" si="5"/>
        <v>0</v>
      </c>
    </row>
    <row r="70" spans="1:32" s="168" customFormat="1" ht="15" hidden="1" customHeight="1" x14ac:dyDescent="0.35">
      <c r="A70" s="160">
        <v>0</v>
      </c>
      <c r="B70" s="161" t="s">
        <v>6260</v>
      </c>
      <c r="C70" s="161" t="s">
        <v>6284</v>
      </c>
      <c r="D70" s="162" t="s">
        <v>6308</v>
      </c>
      <c r="E70" s="162" t="s">
        <v>6307</v>
      </c>
      <c r="F70" s="162" t="s">
        <v>6313</v>
      </c>
      <c r="G70" s="163" t="s">
        <v>75</v>
      </c>
      <c r="H70" s="164">
        <v>2.4</v>
      </c>
      <c r="I70" s="165"/>
      <c r="J70" s="166">
        <f t="shared" si="0"/>
        <v>0</v>
      </c>
      <c r="K70" s="166">
        <f t="shared" si="1"/>
        <v>0</v>
      </c>
      <c r="L70" s="166">
        <f t="shared" si="2"/>
        <v>0</v>
      </c>
      <c r="AA70" s="168">
        <f t="shared" si="3"/>
        <v>0</v>
      </c>
      <c r="AB70" s="174" t="s">
        <v>6331</v>
      </c>
      <c r="AC70" s="174" t="s">
        <v>6302</v>
      </c>
      <c r="AD70" s="181">
        <v>2.4</v>
      </c>
      <c r="AE70" s="170">
        <f t="shared" si="4"/>
        <v>0</v>
      </c>
      <c r="AF70" s="168">
        <f t="shared" si="5"/>
        <v>0</v>
      </c>
    </row>
    <row r="71" spans="1:32" s="168" customFormat="1" ht="15" hidden="1" customHeight="1" x14ac:dyDescent="0.35">
      <c r="A71" s="160">
        <v>0</v>
      </c>
      <c r="B71" s="161" t="s">
        <v>6262</v>
      </c>
      <c r="C71" s="161" t="s">
        <v>6286</v>
      </c>
      <c r="D71" s="162" t="s">
        <v>6308</v>
      </c>
      <c r="E71" s="162" t="s">
        <v>6307</v>
      </c>
      <c r="F71" s="162" t="s">
        <v>6317</v>
      </c>
      <c r="G71" s="163" t="s">
        <v>75</v>
      </c>
      <c r="H71" s="164">
        <v>2.4</v>
      </c>
      <c r="I71" s="165"/>
      <c r="J71" s="166">
        <f t="shared" si="0"/>
        <v>0</v>
      </c>
      <c r="K71" s="166">
        <f t="shared" si="1"/>
        <v>0</v>
      </c>
      <c r="L71" s="166">
        <f t="shared" si="2"/>
        <v>0</v>
      </c>
      <c r="AA71" s="168">
        <f t="shared" si="3"/>
        <v>0</v>
      </c>
      <c r="AB71" s="174" t="s">
        <v>6333</v>
      </c>
      <c r="AC71" s="174" t="s">
        <v>6302</v>
      </c>
      <c r="AD71" s="181">
        <v>2.4</v>
      </c>
      <c r="AE71" s="170">
        <f t="shared" si="4"/>
        <v>0</v>
      </c>
      <c r="AF71" s="168">
        <f t="shared" si="5"/>
        <v>0</v>
      </c>
    </row>
    <row r="72" spans="1:32" s="168" customFormat="1" ht="15" hidden="1" customHeight="1" x14ac:dyDescent="0.35">
      <c r="A72" s="160">
        <v>0</v>
      </c>
      <c r="B72" s="161" t="s">
        <v>6263</v>
      </c>
      <c r="C72" s="161" t="s">
        <v>6287</v>
      </c>
      <c r="D72" s="162" t="s">
        <v>6308</v>
      </c>
      <c r="E72" s="162" t="s">
        <v>6307</v>
      </c>
      <c r="F72" s="162" t="s">
        <v>6318</v>
      </c>
      <c r="G72" s="163" t="s">
        <v>75</v>
      </c>
      <c r="H72" s="164">
        <v>2.4</v>
      </c>
      <c r="I72" s="165"/>
      <c r="J72" s="166">
        <f t="shared" si="0"/>
        <v>0</v>
      </c>
      <c r="K72" s="166">
        <f t="shared" si="1"/>
        <v>0</v>
      </c>
      <c r="L72" s="166">
        <f t="shared" si="2"/>
        <v>0</v>
      </c>
      <c r="AA72" s="168">
        <f t="shared" si="3"/>
        <v>0</v>
      </c>
      <c r="AB72" s="174" t="s">
        <v>6334</v>
      </c>
      <c r="AC72" s="174" t="s">
        <v>6302</v>
      </c>
      <c r="AD72" s="181">
        <v>2.4</v>
      </c>
      <c r="AE72" s="170">
        <f t="shared" si="4"/>
        <v>0</v>
      </c>
      <c r="AF72" s="168">
        <f t="shared" si="5"/>
        <v>0</v>
      </c>
    </row>
    <row r="73" spans="1:32" s="168" customFormat="1" ht="15" hidden="1" customHeight="1" x14ac:dyDescent="0.35">
      <c r="A73" s="160">
        <v>0</v>
      </c>
      <c r="B73" s="161" t="s">
        <v>6264</v>
      </c>
      <c r="C73" s="161" t="s">
        <v>6288</v>
      </c>
      <c r="D73" s="162" t="s">
        <v>6308</v>
      </c>
      <c r="E73" s="162" t="s">
        <v>6307</v>
      </c>
      <c r="F73" s="162" t="s">
        <v>6319</v>
      </c>
      <c r="G73" s="163" t="s">
        <v>75</v>
      </c>
      <c r="H73" s="164">
        <v>2.4</v>
      </c>
      <c r="I73" s="165"/>
      <c r="J73" s="166">
        <f t="shared" si="0"/>
        <v>0</v>
      </c>
      <c r="K73" s="166">
        <f t="shared" si="1"/>
        <v>0</v>
      </c>
      <c r="L73" s="166">
        <f t="shared" si="2"/>
        <v>0</v>
      </c>
      <c r="AA73" s="168">
        <f t="shared" si="3"/>
        <v>0</v>
      </c>
      <c r="AB73" s="174" t="s">
        <v>6335</v>
      </c>
      <c r="AC73" s="174" t="s">
        <v>6302</v>
      </c>
      <c r="AD73" s="181">
        <v>2.4</v>
      </c>
      <c r="AE73" s="170">
        <f t="shared" si="4"/>
        <v>0</v>
      </c>
      <c r="AF73" s="168">
        <f t="shared" si="5"/>
        <v>0</v>
      </c>
    </row>
    <row r="74" spans="1:32" s="168" customFormat="1" ht="15" hidden="1" customHeight="1" x14ac:dyDescent="0.35">
      <c r="A74" s="160">
        <v>0</v>
      </c>
      <c r="B74" s="161" t="s">
        <v>6265</v>
      </c>
      <c r="C74" s="161" t="s">
        <v>6289</v>
      </c>
      <c r="D74" s="162" t="s">
        <v>6308</v>
      </c>
      <c r="E74" s="162" t="s">
        <v>6307</v>
      </c>
      <c r="F74" s="162" t="s">
        <v>6320</v>
      </c>
      <c r="G74" s="163" t="s">
        <v>75</v>
      </c>
      <c r="H74" s="164">
        <v>2.4</v>
      </c>
      <c r="I74" s="165"/>
      <c r="J74" s="166">
        <f t="shared" si="0"/>
        <v>0</v>
      </c>
      <c r="K74" s="166">
        <f t="shared" si="1"/>
        <v>0</v>
      </c>
      <c r="L74" s="166">
        <f t="shared" si="2"/>
        <v>0</v>
      </c>
      <c r="AA74" s="168">
        <f t="shared" si="3"/>
        <v>0</v>
      </c>
      <c r="AB74" s="174" t="s">
        <v>6336</v>
      </c>
      <c r="AC74" s="174" t="s">
        <v>6302</v>
      </c>
      <c r="AD74" s="181">
        <v>2.4</v>
      </c>
      <c r="AE74" s="170">
        <f t="shared" si="4"/>
        <v>0</v>
      </c>
      <c r="AF74" s="168">
        <f t="shared" si="5"/>
        <v>0</v>
      </c>
    </row>
    <row r="75" spans="1:32" s="168" customFormat="1" ht="15" hidden="1" customHeight="1" x14ac:dyDescent="0.35">
      <c r="A75" s="160">
        <v>0</v>
      </c>
      <c r="B75" s="161" t="s">
        <v>6266</v>
      </c>
      <c r="C75" s="161" t="s">
        <v>6290</v>
      </c>
      <c r="D75" s="162" t="s">
        <v>6308</v>
      </c>
      <c r="E75" s="162" t="s">
        <v>6307</v>
      </c>
      <c r="F75" s="162" t="s">
        <v>6321</v>
      </c>
      <c r="G75" s="163" t="s">
        <v>75</v>
      </c>
      <c r="H75" s="164">
        <v>2.4</v>
      </c>
      <c r="I75" s="165"/>
      <c r="J75" s="166">
        <f t="shared" si="0"/>
        <v>0</v>
      </c>
      <c r="K75" s="166">
        <f t="shared" si="1"/>
        <v>0</v>
      </c>
      <c r="L75" s="166">
        <f t="shared" si="2"/>
        <v>0</v>
      </c>
      <c r="AA75" s="168">
        <f t="shared" si="3"/>
        <v>0</v>
      </c>
      <c r="AB75" s="174" t="s">
        <v>6337</v>
      </c>
      <c r="AC75" s="174" t="s">
        <v>6302</v>
      </c>
      <c r="AD75" s="181">
        <v>2.4</v>
      </c>
      <c r="AE75" s="170">
        <f t="shared" si="4"/>
        <v>0</v>
      </c>
      <c r="AF75" s="168">
        <f t="shared" si="5"/>
        <v>0</v>
      </c>
    </row>
    <row r="76" spans="1:32" s="168" customFormat="1" ht="15" hidden="1" customHeight="1" x14ac:dyDescent="0.35">
      <c r="A76" s="160">
        <v>0</v>
      </c>
      <c r="B76" s="161" t="s">
        <v>6267</v>
      </c>
      <c r="C76" s="161" t="s">
        <v>6291</v>
      </c>
      <c r="D76" s="162" t="s">
        <v>6308</v>
      </c>
      <c r="E76" s="162" t="s">
        <v>6307</v>
      </c>
      <c r="F76" s="162" t="s">
        <v>6322</v>
      </c>
      <c r="G76" s="163" t="s">
        <v>75</v>
      </c>
      <c r="H76" s="164">
        <v>2.4</v>
      </c>
      <c r="I76" s="165"/>
      <c r="J76" s="166">
        <f t="shared" si="0"/>
        <v>0</v>
      </c>
      <c r="K76" s="166">
        <f t="shared" si="1"/>
        <v>0</v>
      </c>
      <c r="L76" s="166">
        <f t="shared" si="2"/>
        <v>0</v>
      </c>
      <c r="AA76" s="168">
        <f t="shared" si="3"/>
        <v>0</v>
      </c>
      <c r="AB76" s="174" t="s">
        <v>6338</v>
      </c>
      <c r="AC76" s="174" t="s">
        <v>6302</v>
      </c>
      <c r="AD76" s="181">
        <v>2.4</v>
      </c>
      <c r="AE76" s="170">
        <f t="shared" si="4"/>
        <v>0</v>
      </c>
      <c r="AF76" s="168">
        <f t="shared" si="5"/>
        <v>0</v>
      </c>
    </row>
    <row r="77" spans="1:32" s="168" customFormat="1" ht="15" hidden="1" customHeight="1" x14ac:dyDescent="0.35">
      <c r="A77" s="160">
        <v>0</v>
      </c>
      <c r="B77" s="161" t="s">
        <v>6268</v>
      </c>
      <c r="C77" s="161" t="s">
        <v>6292</v>
      </c>
      <c r="D77" s="162" t="s">
        <v>6308</v>
      </c>
      <c r="E77" s="162" t="s">
        <v>6307</v>
      </c>
      <c r="F77" s="162" t="s">
        <v>6323</v>
      </c>
      <c r="G77" s="163" t="s">
        <v>75</v>
      </c>
      <c r="H77" s="164">
        <v>2.4</v>
      </c>
      <c r="I77" s="165"/>
      <c r="J77" s="166">
        <f t="shared" si="0"/>
        <v>0</v>
      </c>
      <c r="K77" s="166">
        <f t="shared" si="1"/>
        <v>0</v>
      </c>
      <c r="L77" s="166">
        <f t="shared" si="2"/>
        <v>0</v>
      </c>
      <c r="AA77" s="168">
        <f t="shared" si="3"/>
        <v>0</v>
      </c>
      <c r="AB77" s="174" t="s">
        <v>6339</v>
      </c>
      <c r="AC77" s="174" t="s">
        <v>6302</v>
      </c>
      <c r="AD77" s="181">
        <v>2.4</v>
      </c>
      <c r="AE77" s="170">
        <f t="shared" si="4"/>
        <v>0</v>
      </c>
      <c r="AF77" s="168">
        <f t="shared" si="5"/>
        <v>0</v>
      </c>
    </row>
    <row r="78" spans="1:32" s="168" customFormat="1" ht="15" hidden="1" customHeight="1" x14ac:dyDescent="0.35">
      <c r="A78" s="160">
        <v>0</v>
      </c>
      <c r="B78" s="161" t="s">
        <v>6272</v>
      </c>
      <c r="C78" s="161" t="s">
        <v>6296</v>
      </c>
      <c r="D78" s="162" t="s">
        <v>6308</v>
      </c>
      <c r="E78" s="162" t="s">
        <v>6307</v>
      </c>
      <c r="F78" s="162" t="s">
        <v>6324</v>
      </c>
      <c r="G78" s="163" t="s">
        <v>75</v>
      </c>
      <c r="H78" s="164">
        <v>2.4</v>
      </c>
      <c r="I78" s="165"/>
      <c r="J78" s="166">
        <f t="shared" si="0"/>
        <v>0</v>
      </c>
      <c r="K78" s="166">
        <f t="shared" si="1"/>
        <v>0</v>
      </c>
      <c r="L78" s="166">
        <f t="shared" si="2"/>
        <v>0</v>
      </c>
      <c r="AA78" s="168">
        <f t="shared" si="3"/>
        <v>0</v>
      </c>
      <c r="AB78" s="174" t="s">
        <v>6340</v>
      </c>
      <c r="AC78" s="174" t="s">
        <v>6302</v>
      </c>
      <c r="AD78" s="181">
        <v>2.4</v>
      </c>
      <c r="AE78" s="170">
        <f t="shared" si="4"/>
        <v>0</v>
      </c>
      <c r="AF78" s="168">
        <f t="shared" si="5"/>
        <v>0</v>
      </c>
    </row>
    <row r="79" spans="1:32" ht="15" customHeight="1" x14ac:dyDescent="0.3">
      <c r="A79" s="1">
        <v>50</v>
      </c>
      <c r="B79" s="69" t="s">
        <v>2751</v>
      </c>
      <c r="C79" s="69" t="s">
        <v>97</v>
      </c>
      <c r="D79" s="70" t="s">
        <v>98</v>
      </c>
      <c r="E79" s="70" t="s">
        <v>99</v>
      </c>
      <c r="F79" s="70" t="s">
        <v>100</v>
      </c>
      <c r="G79" s="71" t="s">
        <v>33</v>
      </c>
      <c r="H79" s="72">
        <v>6.25</v>
      </c>
      <c r="I79" s="73"/>
      <c r="J79" s="74">
        <f t="shared" si="0"/>
        <v>0</v>
      </c>
      <c r="K79" s="74">
        <f t="shared" si="1"/>
        <v>0</v>
      </c>
      <c r="L79" s="74">
        <f t="shared" si="2"/>
        <v>0</v>
      </c>
      <c r="M79" s="153" t="str">
        <f>IF(I79="","",IF(I79&lt;25,"Ошибка! Не соблюден минимальный заказ на сорт!",""))</f>
        <v/>
      </c>
      <c r="P79" s="75"/>
      <c r="AA79" s="2">
        <f t="shared" si="3"/>
        <v>50</v>
      </c>
      <c r="AB79" s="2" t="s">
        <v>4300</v>
      </c>
      <c r="AC79" s="2" t="s">
        <v>4287</v>
      </c>
      <c r="AD79" s="2">
        <v>6.25</v>
      </c>
      <c r="AE79" s="129">
        <f t="shared" si="4"/>
        <v>0</v>
      </c>
      <c r="AF79" s="2">
        <f t="shared" si="5"/>
        <v>0</v>
      </c>
    </row>
    <row r="80" spans="1:32" ht="15" customHeight="1" x14ac:dyDescent="0.3">
      <c r="A80" s="1">
        <v>940</v>
      </c>
      <c r="B80" s="69" t="s">
        <v>2752</v>
      </c>
      <c r="C80" s="69" t="s">
        <v>101</v>
      </c>
      <c r="D80" s="70" t="s">
        <v>98</v>
      </c>
      <c r="E80" s="70" t="s">
        <v>99</v>
      </c>
      <c r="F80" s="70" t="s">
        <v>100</v>
      </c>
      <c r="G80" s="71" t="s">
        <v>75</v>
      </c>
      <c r="H80" s="72">
        <v>1.95</v>
      </c>
      <c r="I80" s="73"/>
      <c r="J80" s="74">
        <f t="shared" si="0"/>
        <v>0</v>
      </c>
      <c r="K80" s="74">
        <f t="shared" si="1"/>
        <v>0</v>
      </c>
      <c r="L80" s="74">
        <f t="shared" si="2"/>
        <v>0</v>
      </c>
      <c r="M80" s="153" t="str">
        <f>IF(I80="","",IF(I80&lt;75,"Ошибка! Не соблюден минимальный заказ на сорт!",IF(MOD(I80,25)&gt;0,"Ошибка! Не соблюдена кратность заказа!","")))</f>
        <v/>
      </c>
      <c r="P80" s="75"/>
      <c r="AA80" s="2">
        <f t="shared" si="3"/>
        <v>940</v>
      </c>
      <c r="AB80" s="2" t="s">
        <v>4300</v>
      </c>
      <c r="AC80" s="2" t="s">
        <v>4286</v>
      </c>
      <c r="AD80" s="2">
        <v>1.95</v>
      </c>
      <c r="AE80" s="129">
        <f t="shared" si="4"/>
        <v>0</v>
      </c>
      <c r="AF80" s="2">
        <f t="shared" si="5"/>
        <v>0</v>
      </c>
    </row>
    <row r="81" spans="1:32" s="168" customFormat="1" ht="15" hidden="1" customHeight="1" x14ac:dyDescent="0.35">
      <c r="A81" s="160">
        <v>0</v>
      </c>
      <c r="B81" s="161" t="s">
        <v>6269</v>
      </c>
      <c r="C81" s="161" t="s">
        <v>6293</v>
      </c>
      <c r="D81" s="162" t="s">
        <v>98</v>
      </c>
      <c r="E81" s="162" t="s">
        <v>99</v>
      </c>
      <c r="F81" s="162" t="s">
        <v>91</v>
      </c>
      <c r="G81" s="163" t="s">
        <v>141</v>
      </c>
      <c r="H81" s="164">
        <v>1.95</v>
      </c>
      <c r="I81" s="165"/>
      <c r="J81" s="166">
        <f t="shared" si="0"/>
        <v>0</v>
      </c>
      <c r="K81" s="166">
        <f t="shared" si="1"/>
        <v>0</v>
      </c>
      <c r="L81" s="166">
        <f t="shared" si="2"/>
        <v>0</v>
      </c>
      <c r="AA81" s="168">
        <f t="shared" si="3"/>
        <v>0</v>
      </c>
      <c r="AB81" s="174" t="s">
        <v>4298</v>
      </c>
      <c r="AC81" s="174" t="s">
        <v>4317</v>
      </c>
      <c r="AD81" s="181">
        <v>1.95</v>
      </c>
      <c r="AE81" s="170">
        <f t="shared" si="4"/>
        <v>0</v>
      </c>
      <c r="AF81" s="168">
        <f t="shared" si="5"/>
        <v>0</v>
      </c>
    </row>
    <row r="82" spans="1:32" s="168" customFormat="1" ht="15" hidden="1" customHeight="1" x14ac:dyDescent="0.35">
      <c r="A82" s="160">
        <v>0</v>
      </c>
      <c r="B82" s="161" t="s">
        <v>6274</v>
      </c>
      <c r="C82" s="161" t="s">
        <v>6298</v>
      </c>
      <c r="D82" s="162" t="s">
        <v>98</v>
      </c>
      <c r="E82" s="162" t="s">
        <v>99</v>
      </c>
      <c r="F82" s="162" t="s">
        <v>100</v>
      </c>
      <c r="G82" s="163" t="s">
        <v>141</v>
      </c>
      <c r="H82" s="164">
        <v>1.95</v>
      </c>
      <c r="I82" s="165"/>
      <c r="J82" s="166">
        <f t="shared" si="0"/>
        <v>0</v>
      </c>
      <c r="K82" s="166">
        <f t="shared" si="1"/>
        <v>0</v>
      </c>
      <c r="L82" s="166">
        <f t="shared" si="2"/>
        <v>0</v>
      </c>
      <c r="AA82" s="168">
        <f t="shared" si="3"/>
        <v>0</v>
      </c>
      <c r="AB82" s="174" t="s">
        <v>4300</v>
      </c>
      <c r="AC82" s="174" t="s">
        <v>4317</v>
      </c>
      <c r="AD82" s="181">
        <v>1.95</v>
      </c>
      <c r="AE82" s="170">
        <f t="shared" si="4"/>
        <v>0</v>
      </c>
      <c r="AF82" s="168">
        <f t="shared" si="5"/>
        <v>0</v>
      </c>
    </row>
    <row r="83" spans="1:32" ht="15" customHeight="1" x14ac:dyDescent="0.3">
      <c r="A83" s="1">
        <v>340</v>
      </c>
      <c r="B83" s="69" t="s">
        <v>3932</v>
      </c>
      <c r="C83" s="69" t="s">
        <v>4004</v>
      </c>
      <c r="D83" s="70" t="s">
        <v>3855</v>
      </c>
      <c r="E83" s="70" t="s">
        <v>3856</v>
      </c>
      <c r="F83" s="70" t="s">
        <v>3858</v>
      </c>
      <c r="G83" s="71" t="s">
        <v>106</v>
      </c>
      <c r="H83" s="72">
        <v>1</v>
      </c>
      <c r="I83" s="73"/>
      <c r="J83" s="74">
        <f t="shared" si="0"/>
        <v>0</v>
      </c>
      <c r="K83" s="74">
        <f t="shared" si="1"/>
        <v>0</v>
      </c>
      <c r="L83" s="74">
        <f t="shared" si="2"/>
        <v>0</v>
      </c>
      <c r="M83" s="153" t="str">
        <f t="shared" ref="M83:M104" si="7">IF(I83="","",IF(I83&lt;80,"Ошибка! Не соблюден минимальный заказ на сорт!",IF(MOD(I83,40)&gt;0,"Ошибка! Не соблюдена кратность заказа!","")))</f>
        <v/>
      </c>
      <c r="P83" s="75"/>
      <c r="AA83" s="2">
        <f t="shared" si="3"/>
        <v>340</v>
      </c>
      <c r="AB83" s="2" t="s">
        <v>4301</v>
      </c>
      <c r="AC83" s="2" t="s">
        <v>4281</v>
      </c>
      <c r="AD83" s="2">
        <v>1</v>
      </c>
      <c r="AE83" s="129">
        <f t="shared" si="4"/>
        <v>0</v>
      </c>
      <c r="AF83" s="2">
        <f t="shared" si="5"/>
        <v>0</v>
      </c>
    </row>
    <row r="84" spans="1:32" s="168" customFormat="1" ht="15" hidden="1" customHeight="1" x14ac:dyDescent="0.3">
      <c r="A84" s="160">
        <v>0</v>
      </c>
      <c r="B84" s="161" t="s">
        <v>3933</v>
      </c>
      <c r="C84" s="161" t="s">
        <v>4005</v>
      </c>
      <c r="D84" s="162" t="s">
        <v>3855</v>
      </c>
      <c r="E84" s="162" t="s">
        <v>3856</v>
      </c>
      <c r="F84" s="162" t="s">
        <v>3859</v>
      </c>
      <c r="G84" s="163" t="s">
        <v>106</v>
      </c>
      <c r="H84" s="164">
        <v>1</v>
      </c>
      <c r="I84" s="165"/>
      <c r="J84" s="166">
        <f t="shared" si="0"/>
        <v>0</v>
      </c>
      <c r="K84" s="166">
        <f t="shared" si="1"/>
        <v>0</v>
      </c>
      <c r="L84" s="166">
        <f t="shared" si="2"/>
        <v>0</v>
      </c>
      <c r="M84" s="167" t="str">
        <f t="shared" si="7"/>
        <v/>
      </c>
      <c r="P84" s="169"/>
      <c r="AA84" s="168">
        <f t="shared" si="3"/>
        <v>0</v>
      </c>
      <c r="AB84" s="168" t="s">
        <v>4302</v>
      </c>
      <c r="AC84" s="168" t="s">
        <v>4281</v>
      </c>
      <c r="AD84" s="168">
        <v>1</v>
      </c>
      <c r="AE84" s="170">
        <f t="shared" si="4"/>
        <v>0</v>
      </c>
      <c r="AF84" s="168">
        <f t="shared" si="5"/>
        <v>0</v>
      </c>
    </row>
    <row r="85" spans="1:32" s="168" customFormat="1" ht="15" hidden="1" customHeight="1" x14ac:dyDescent="0.3">
      <c r="A85" s="160">
        <v>0</v>
      </c>
      <c r="B85" s="161" t="s">
        <v>3935</v>
      </c>
      <c r="C85" s="161" t="s">
        <v>4007</v>
      </c>
      <c r="D85" s="162" t="s">
        <v>3855</v>
      </c>
      <c r="E85" s="162" t="s">
        <v>3856</v>
      </c>
      <c r="F85" s="162" t="s">
        <v>3863</v>
      </c>
      <c r="G85" s="163" t="s">
        <v>106</v>
      </c>
      <c r="H85" s="164">
        <v>1</v>
      </c>
      <c r="I85" s="165"/>
      <c r="J85" s="166">
        <f t="shared" si="0"/>
        <v>0</v>
      </c>
      <c r="K85" s="166">
        <f t="shared" si="1"/>
        <v>0</v>
      </c>
      <c r="L85" s="166">
        <f t="shared" si="2"/>
        <v>0</v>
      </c>
      <c r="M85" s="167" t="str">
        <f t="shared" si="7"/>
        <v/>
      </c>
      <c r="P85" s="169"/>
      <c r="AA85" s="168">
        <f t="shared" si="3"/>
        <v>0</v>
      </c>
      <c r="AB85" s="168" t="s">
        <v>4303</v>
      </c>
      <c r="AC85" s="168" t="s">
        <v>4281</v>
      </c>
      <c r="AD85" s="168">
        <v>1</v>
      </c>
      <c r="AE85" s="170">
        <f t="shared" si="4"/>
        <v>0</v>
      </c>
      <c r="AF85" s="168">
        <f t="shared" si="5"/>
        <v>0</v>
      </c>
    </row>
    <row r="86" spans="1:32" s="168" customFormat="1" ht="15" hidden="1" customHeight="1" x14ac:dyDescent="0.3">
      <c r="A86" s="160">
        <v>0</v>
      </c>
      <c r="B86" s="161" t="s">
        <v>3931</v>
      </c>
      <c r="C86" s="161" t="s">
        <v>4003</v>
      </c>
      <c r="D86" s="162" t="s">
        <v>3855</v>
      </c>
      <c r="E86" s="162" t="s">
        <v>3856</v>
      </c>
      <c r="F86" s="162" t="s">
        <v>3857</v>
      </c>
      <c r="G86" s="163" t="s">
        <v>106</v>
      </c>
      <c r="H86" s="164">
        <v>1</v>
      </c>
      <c r="I86" s="165"/>
      <c r="J86" s="166">
        <f t="shared" si="0"/>
        <v>0</v>
      </c>
      <c r="K86" s="166">
        <f t="shared" si="1"/>
        <v>0</v>
      </c>
      <c r="L86" s="166">
        <f t="shared" si="2"/>
        <v>0</v>
      </c>
      <c r="M86" s="167" t="str">
        <f t="shared" si="7"/>
        <v/>
      </c>
      <c r="P86" s="169"/>
      <c r="AA86" s="168">
        <f t="shared" si="3"/>
        <v>0</v>
      </c>
      <c r="AB86" s="168" t="s">
        <v>4304</v>
      </c>
      <c r="AC86" s="168" t="s">
        <v>4281</v>
      </c>
      <c r="AD86" s="168">
        <v>1</v>
      </c>
      <c r="AE86" s="170">
        <f t="shared" si="4"/>
        <v>0</v>
      </c>
      <c r="AF86" s="168">
        <f t="shared" si="5"/>
        <v>0</v>
      </c>
    </row>
    <row r="87" spans="1:32" ht="15" customHeight="1" x14ac:dyDescent="0.3">
      <c r="A87" s="1">
        <v>160</v>
      </c>
      <c r="B87" s="69" t="s">
        <v>3936</v>
      </c>
      <c r="C87" s="69" t="s">
        <v>4008</v>
      </c>
      <c r="D87" s="70" t="s">
        <v>3855</v>
      </c>
      <c r="E87" s="70" t="s">
        <v>3856</v>
      </c>
      <c r="F87" s="70" t="s">
        <v>3864</v>
      </c>
      <c r="G87" s="71" t="s">
        <v>106</v>
      </c>
      <c r="H87" s="72">
        <v>1</v>
      </c>
      <c r="I87" s="73"/>
      <c r="J87" s="74">
        <f t="shared" si="0"/>
        <v>0</v>
      </c>
      <c r="K87" s="74">
        <f t="shared" si="1"/>
        <v>0</v>
      </c>
      <c r="L87" s="74">
        <f t="shared" si="2"/>
        <v>0</v>
      </c>
      <c r="M87" s="153" t="str">
        <f t="shared" si="7"/>
        <v/>
      </c>
      <c r="P87" s="75"/>
      <c r="AA87" s="2">
        <f t="shared" si="3"/>
        <v>160</v>
      </c>
      <c r="AB87" s="2" t="s">
        <v>4305</v>
      </c>
      <c r="AC87" s="2" t="s">
        <v>4281</v>
      </c>
      <c r="AD87" s="2">
        <v>1</v>
      </c>
      <c r="AE87" s="129">
        <f t="shared" si="4"/>
        <v>0</v>
      </c>
      <c r="AF87" s="2">
        <f t="shared" si="5"/>
        <v>0</v>
      </c>
    </row>
    <row r="88" spans="1:32" s="168" customFormat="1" ht="15" hidden="1" customHeight="1" x14ac:dyDescent="0.3">
      <c r="A88" s="160">
        <v>0</v>
      </c>
      <c r="B88" s="161" t="s">
        <v>2753</v>
      </c>
      <c r="C88" s="161" t="s">
        <v>102</v>
      </c>
      <c r="D88" s="162" t="s">
        <v>103</v>
      </c>
      <c r="E88" s="162" t="s">
        <v>104</v>
      </c>
      <c r="F88" s="162" t="s">
        <v>105</v>
      </c>
      <c r="G88" s="163" t="s">
        <v>106</v>
      </c>
      <c r="H88" s="164">
        <v>1.35</v>
      </c>
      <c r="I88" s="165"/>
      <c r="J88" s="166">
        <f t="shared" si="0"/>
        <v>0</v>
      </c>
      <c r="K88" s="166">
        <f t="shared" si="1"/>
        <v>0</v>
      </c>
      <c r="L88" s="166">
        <f t="shared" si="2"/>
        <v>0</v>
      </c>
      <c r="M88" s="167" t="str">
        <f t="shared" si="7"/>
        <v/>
      </c>
      <c r="P88" s="169"/>
      <c r="AA88" s="168">
        <f t="shared" si="3"/>
        <v>0</v>
      </c>
      <c r="AB88" s="168" t="s">
        <v>4306</v>
      </c>
      <c r="AC88" s="168" t="s">
        <v>4281</v>
      </c>
      <c r="AD88" s="168">
        <v>1.35</v>
      </c>
      <c r="AE88" s="170">
        <f t="shared" si="4"/>
        <v>0</v>
      </c>
      <c r="AF88" s="168">
        <f t="shared" si="5"/>
        <v>0</v>
      </c>
    </row>
    <row r="89" spans="1:32" s="168" customFormat="1" ht="15" hidden="1" customHeight="1" x14ac:dyDescent="0.3">
      <c r="A89" s="160">
        <v>0</v>
      </c>
      <c r="B89" s="161" t="s">
        <v>2754</v>
      </c>
      <c r="C89" s="161" t="s">
        <v>107</v>
      </c>
      <c r="D89" s="162" t="s">
        <v>103</v>
      </c>
      <c r="E89" s="162" t="s">
        <v>104</v>
      </c>
      <c r="F89" s="162" t="s">
        <v>108</v>
      </c>
      <c r="G89" s="163" t="s">
        <v>106</v>
      </c>
      <c r="H89" s="164">
        <v>1.35</v>
      </c>
      <c r="I89" s="165"/>
      <c r="J89" s="166">
        <f t="shared" si="0"/>
        <v>0</v>
      </c>
      <c r="K89" s="166">
        <f t="shared" si="1"/>
        <v>0</v>
      </c>
      <c r="L89" s="166">
        <f t="shared" si="2"/>
        <v>0</v>
      </c>
      <c r="M89" s="167" t="str">
        <f t="shared" si="7"/>
        <v/>
      </c>
      <c r="P89" s="169"/>
      <c r="AA89" s="168">
        <f t="shared" si="3"/>
        <v>0</v>
      </c>
      <c r="AB89" s="168" t="s">
        <v>4307</v>
      </c>
      <c r="AC89" s="168" t="s">
        <v>4281</v>
      </c>
      <c r="AD89" s="168">
        <v>1.35</v>
      </c>
      <c r="AE89" s="170">
        <f t="shared" si="4"/>
        <v>0</v>
      </c>
      <c r="AF89" s="168">
        <f t="shared" si="5"/>
        <v>0</v>
      </c>
    </row>
    <row r="90" spans="1:32" s="168" customFormat="1" ht="15" hidden="1" customHeight="1" x14ac:dyDescent="0.3">
      <c r="A90" s="160">
        <v>0</v>
      </c>
      <c r="B90" s="161" t="s">
        <v>2755</v>
      </c>
      <c r="C90" s="161" t="s">
        <v>109</v>
      </c>
      <c r="D90" s="162" t="s">
        <v>103</v>
      </c>
      <c r="E90" s="162" t="s">
        <v>104</v>
      </c>
      <c r="F90" s="162" t="s">
        <v>110</v>
      </c>
      <c r="G90" s="163" t="s">
        <v>106</v>
      </c>
      <c r="H90" s="164">
        <v>1.35</v>
      </c>
      <c r="I90" s="165"/>
      <c r="J90" s="166">
        <f t="shared" si="0"/>
        <v>0</v>
      </c>
      <c r="K90" s="166">
        <f t="shared" si="1"/>
        <v>0</v>
      </c>
      <c r="L90" s="166">
        <f t="shared" si="2"/>
        <v>0</v>
      </c>
      <c r="M90" s="167" t="str">
        <f t="shared" si="7"/>
        <v/>
      </c>
      <c r="P90" s="169"/>
      <c r="AA90" s="168">
        <f t="shared" si="3"/>
        <v>0</v>
      </c>
      <c r="AB90" s="168" t="s">
        <v>4308</v>
      </c>
      <c r="AC90" s="168" t="s">
        <v>4281</v>
      </c>
      <c r="AD90" s="168">
        <v>1.35</v>
      </c>
      <c r="AE90" s="170">
        <f t="shared" si="4"/>
        <v>0</v>
      </c>
      <c r="AF90" s="168">
        <f t="shared" si="5"/>
        <v>0</v>
      </c>
    </row>
    <row r="91" spans="1:32" s="168" customFormat="1" ht="15" hidden="1" customHeight="1" x14ac:dyDescent="0.3">
      <c r="A91" s="160">
        <v>0</v>
      </c>
      <c r="B91" s="161" t="s">
        <v>3948</v>
      </c>
      <c r="C91" s="161" t="s">
        <v>4020</v>
      </c>
      <c r="D91" s="162" t="s">
        <v>112</v>
      </c>
      <c r="E91" s="162" t="s">
        <v>113</v>
      </c>
      <c r="F91" s="162" t="s">
        <v>3874</v>
      </c>
      <c r="G91" s="163" t="s">
        <v>106</v>
      </c>
      <c r="H91" s="164">
        <v>1.25</v>
      </c>
      <c r="I91" s="165"/>
      <c r="J91" s="166">
        <f t="shared" si="0"/>
        <v>0</v>
      </c>
      <c r="K91" s="166">
        <f t="shared" si="1"/>
        <v>0</v>
      </c>
      <c r="L91" s="166">
        <f t="shared" si="2"/>
        <v>0</v>
      </c>
      <c r="M91" s="167" t="str">
        <f t="shared" si="7"/>
        <v/>
      </c>
      <c r="P91" s="169"/>
      <c r="AA91" s="168">
        <f t="shared" si="3"/>
        <v>0</v>
      </c>
      <c r="AB91" s="168" t="s">
        <v>4309</v>
      </c>
      <c r="AC91" s="168" t="s">
        <v>4281</v>
      </c>
      <c r="AD91" s="168">
        <v>1.25</v>
      </c>
      <c r="AE91" s="170">
        <f t="shared" si="4"/>
        <v>0</v>
      </c>
      <c r="AF91" s="168">
        <f t="shared" si="5"/>
        <v>0</v>
      </c>
    </row>
    <row r="92" spans="1:32" s="168" customFormat="1" ht="15" hidden="1" customHeight="1" x14ac:dyDescent="0.3">
      <c r="A92" s="160">
        <v>0</v>
      </c>
      <c r="B92" s="161" t="s">
        <v>2756</v>
      </c>
      <c r="C92" s="161" t="s">
        <v>111</v>
      </c>
      <c r="D92" s="162" t="s">
        <v>112</v>
      </c>
      <c r="E92" s="162" t="s">
        <v>113</v>
      </c>
      <c r="F92" s="162" t="s">
        <v>114</v>
      </c>
      <c r="G92" s="163" t="s">
        <v>106</v>
      </c>
      <c r="H92" s="164">
        <v>1.25</v>
      </c>
      <c r="I92" s="165"/>
      <c r="J92" s="166">
        <f t="shared" si="0"/>
        <v>0</v>
      </c>
      <c r="K92" s="166">
        <f t="shared" si="1"/>
        <v>0</v>
      </c>
      <c r="L92" s="166">
        <f t="shared" si="2"/>
        <v>0</v>
      </c>
      <c r="M92" s="167" t="str">
        <f t="shared" si="7"/>
        <v/>
      </c>
      <c r="P92" s="169"/>
      <c r="AA92" s="168">
        <f t="shared" si="3"/>
        <v>0</v>
      </c>
      <c r="AB92" s="168" t="s">
        <v>5266</v>
      </c>
      <c r="AC92" s="168" t="s">
        <v>4281</v>
      </c>
      <c r="AD92" s="168">
        <v>1.25</v>
      </c>
      <c r="AE92" s="170">
        <f t="shared" si="4"/>
        <v>0</v>
      </c>
      <c r="AF92" s="168">
        <f t="shared" si="5"/>
        <v>0</v>
      </c>
    </row>
    <row r="93" spans="1:32" ht="15" customHeight="1" x14ac:dyDescent="0.3">
      <c r="A93" s="1">
        <v>1308</v>
      </c>
      <c r="B93" s="69" t="s">
        <v>2757</v>
      </c>
      <c r="C93" s="69" t="s">
        <v>115</v>
      </c>
      <c r="D93" s="70" t="s">
        <v>116</v>
      </c>
      <c r="E93" s="70" t="s">
        <v>117</v>
      </c>
      <c r="F93" s="70" t="s">
        <v>118</v>
      </c>
      <c r="G93" s="71" t="s">
        <v>106</v>
      </c>
      <c r="H93" s="72">
        <v>1.1000000000000001</v>
      </c>
      <c r="I93" s="73"/>
      <c r="J93" s="74">
        <f t="shared" si="0"/>
        <v>0</v>
      </c>
      <c r="K93" s="74">
        <f t="shared" si="1"/>
        <v>0</v>
      </c>
      <c r="L93" s="74">
        <f t="shared" si="2"/>
        <v>0</v>
      </c>
      <c r="M93" s="153" t="str">
        <f t="shared" si="7"/>
        <v/>
      </c>
      <c r="P93" s="75"/>
      <c r="AA93" s="2">
        <f t="shared" si="3"/>
        <v>1308</v>
      </c>
      <c r="AB93" s="2" t="s">
        <v>4310</v>
      </c>
      <c r="AC93" s="2" t="s">
        <v>4281</v>
      </c>
      <c r="AD93" s="2">
        <v>1.1000000000000001</v>
      </c>
      <c r="AE93" s="129">
        <f t="shared" si="4"/>
        <v>0</v>
      </c>
      <c r="AF93" s="2">
        <f t="shared" si="5"/>
        <v>0</v>
      </c>
    </row>
    <row r="94" spans="1:32" ht="15" customHeight="1" x14ac:dyDescent="0.3">
      <c r="A94" s="1">
        <v>985</v>
      </c>
      <c r="B94" s="69" t="s">
        <v>2758</v>
      </c>
      <c r="C94" s="69" t="s">
        <v>119</v>
      </c>
      <c r="D94" s="70" t="s">
        <v>116</v>
      </c>
      <c r="E94" s="70" t="s">
        <v>117</v>
      </c>
      <c r="F94" s="70" t="s">
        <v>120</v>
      </c>
      <c r="G94" s="71" t="s">
        <v>106</v>
      </c>
      <c r="H94" s="72">
        <v>1.1000000000000001</v>
      </c>
      <c r="I94" s="73"/>
      <c r="J94" s="74">
        <f t="shared" si="0"/>
        <v>0</v>
      </c>
      <c r="K94" s="74">
        <f t="shared" si="1"/>
        <v>0</v>
      </c>
      <c r="L94" s="74">
        <f t="shared" si="2"/>
        <v>0</v>
      </c>
      <c r="M94" s="153" t="str">
        <f t="shared" si="7"/>
        <v/>
      </c>
      <c r="P94" s="75"/>
      <c r="AA94" s="2">
        <f t="shared" si="3"/>
        <v>985</v>
      </c>
      <c r="AB94" s="2" t="s">
        <v>4311</v>
      </c>
      <c r="AC94" s="2" t="s">
        <v>4281</v>
      </c>
      <c r="AD94" s="2">
        <v>1.1000000000000001</v>
      </c>
      <c r="AE94" s="129">
        <f t="shared" si="4"/>
        <v>0</v>
      </c>
      <c r="AF94" s="2">
        <f t="shared" si="5"/>
        <v>0</v>
      </c>
    </row>
    <row r="95" spans="1:32" ht="15" customHeight="1" x14ac:dyDescent="0.3">
      <c r="A95" s="1">
        <v>2052</v>
      </c>
      <c r="B95" s="69" t="s">
        <v>2759</v>
      </c>
      <c r="C95" s="69" t="s">
        <v>121</v>
      </c>
      <c r="D95" s="70" t="s">
        <v>116</v>
      </c>
      <c r="E95" s="70" t="s">
        <v>117</v>
      </c>
      <c r="F95" s="70" t="s">
        <v>122</v>
      </c>
      <c r="G95" s="71" t="s">
        <v>106</v>
      </c>
      <c r="H95" s="72">
        <v>1.1000000000000001</v>
      </c>
      <c r="I95" s="73"/>
      <c r="J95" s="74">
        <f t="shared" si="0"/>
        <v>0</v>
      </c>
      <c r="K95" s="74">
        <f t="shared" si="1"/>
        <v>0</v>
      </c>
      <c r="L95" s="74">
        <f t="shared" si="2"/>
        <v>0</v>
      </c>
      <c r="M95" s="153" t="str">
        <f t="shared" si="7"/>
        <v/>
      </c>
      <c r="P95" s="75"/>
      <c r="AA95" s="2">
        <f t="shared" si="3"/>
        <v>2052</v>
      </c>
      <c r="AB95" s="2" t="s">
        <v>4312</v>
      </c>
      <c r="AC95" s="2" t="s">
        <v>4281</v>
      </c>
      <c r="AD95" s="2">
        <v>1.1000000000000001</v>
      </c>
      <c r="AE95" s="129">
        <f t="shared" si="4"/>
        <v>0</v>
      </c>
      <c r="AF95" s="2">
        <f t="shared" si="5"/>
        <v>0</v>
      </c>
    </row>
    <row r="96" spans="1:32" s="168" customFormat="1" ht="15" hidden="1" customHeight="1" x14ac:dyDescent="0.3">
      <c r="A96" s="160">
        <v>0</v>
      </c>
      <c r="B96" s="161" t="s">
        <v>2760</v>
      </c>
      <c r="C96" s="161" t="s">
        <v>123</v>
      </c>
      <c r="D96" s="162" t="s">
        <v>116</v>
      </c>
      <c r="E96" s="162" t="s">
        <v>117</v>
      </c>
      <c r="F96" s="162" t="s">
        <v>124</v>
      </c>
      <c r="G96" s="163" t="s">
        <v>106</v>
      </c>
      <c r="H96" s="164">
        <v>1.1000000000000001</v>
      </c>
      <c r="I96" s="165"/>
      <c r="J96" s="166">
        <f t="shared" si="0"/>
        <v>0</v>
      </c>
      <c r="K96" s="166">
        <f t="shared" si="1"/>
        <v>0</v>
      </c>
      <c r="L96" s="166">
        <f t="shared" si="2"/>
        <v>0</v>
      </c>
      <c r="M96" s="167" t="str">
        <f t="shared" si="7"/>
        <v/>
      </c>
      <c r="P96" s="169"/>
      <c r="AA96" s="168">
        <f t="shared" si="3"/>
        <v>0</v>
      </c>
      <c r="AB96" s="168" t="s">
        <v>5114</v>
      </c>
      <c r="AC96" s="168" t="s">
        <v>4281</v>
      </c>
      <c r="AD96" s="168">
        <v>1.1000000000000001</v>
      </c>
      <c r="AE96" s="170">
        <f t="shared" si="4"/>
        <v>0</v>
      </c>
      <c r="AF96" s="168">
        <f t="shared" si="5"/>
        <v>0</v>
      </c>
    </row>
    <row r="97" spans="1:32" s="168" customFormat="1" ht="15" hidden="1" customHeight="1" x14ac:dyDescent="0.3">
      <c r="A97" s="160">
        <v>0</v>
      </c>
      <c r="B97" s="161" t="s">
        <v>2761</v>
      </c>
      <c r="C97" s="161" t="s">
        <v>125</v>
      </c>
      <c r="D97" s="162" t="s">
        <v>116</v>
      </c>
      <c r="E97" s="162" t="s">
        <v>117</v>
      </c>
      <c r="F97" s="162" t="s">
        <v>126</v>
      </c>
      <c r="G97" s="163" t="s">
        <v>106</v>
      </c>
      <c r="H97" s="164">
        <v>1.1000000000000001</v>
      </c>
      <c r="I97" s="165"/>
      <c r="J97" s="166">
        <f t="shared" si="0"/>
        <v>0</v>
      </c>
      <c r="K97" s="166">
        <f t="shared" si="1"/>
        <v>0</v>
      </c>
      <c r="L97" s="166">
        <f t="shared" si="2"/>
        <v>0</v>
      </c>
      <c r="M97" s="167" t="str">
        <f t="shared" si="7"/>
        <v/>
      </c>
      <c r="P97" s="169"/>
      <c r="AA97" s="168">
        <f t="shared" si="3"/>
        <v>0</v>
      </c>
      <c r="AB97" s="168" t="s">
        <v>4313</v>
      </c>
      <c r="AC97" s="168" t="s">
        <v>4281</v>
      </c>
      <c r="AD97" s="168">
        <v>1.1000000000000001</v>
      </c>
      <c r="AE97" s="170">
        <f t="shared" si="4"/>
        <v>0</v>
      </c>
      <c r="AF97" s="168">
        <f t="shared" si="5"/>
        <v>0</v>
      </c>
    </row>
    <row r="98" spans="1:32" ht="15" customHeight="1" x14ac:dyDescent="0.3">
      <c r="A98" s="1">
        <v>1273</v>
      </c>
      <c r="B98" s="69" t="s">
        <v>2762</v>
      </c>
      <c r="C98" s="69" t="s">
        <v>127</v>
      </c>
      <c r="D98" s="70" t="s">
        <v>116</v>
      </c>
      <c r="E98" s="70" t="s">
        <v>117</v>
      </c>
      <c r="F98" s="70" t="s">
        <v>128</v>
      </c>
      <c r="G98" s="71" t="s">
        <v>106</v>
      </c>
      <c r="H98" s="72">
        <v>1.1000000000000001</v>
      </c>
      <c r="I98" s="73"/>
      <c r="J98" s="74">
        <f t="shared" si="0"/>
        <v>0</v>
      </c>
      <c r="K98" s="74">
        <f t="shared" si="1"/>
        <v>0</v>
      </c>
      <c r="L98" s="74">
        <f t="shared" si="2"/>
        <v>0</v>
      </c>
      <c r="M98" s="153" t="str">
        <f t="shared" si="7"/>
        <v/>
      </c>
      <c r="P98" s="75"/>
      <c r="AA98" s="2">
        <f t="shared" si="3"/>
        <v>1273</v>
      </c>
      <c r="AB98" s="2" t="s">
        <v>4314</v>
      </c>
      <c r="AC98" s="2" t="s">
        <v>4281</v>
      </c>
      <c r="AD98" s="2">
        <v>1.1000000000000001</v>
      </c>
      <c r="AE98" s="129">
        <f t="shared" si="4"/>
        <v>0</v>
      </c>
      <c r="AF98" s="2">
        <f t="shared" si="5"/>
        <v>0</v>
      </c>
    </row>
    <row r="99" spans="1:32" s="168" customFormat="1" ht="15" hidden="1" customHeight="1" x14ac:dyDescent="0.3">
      <c r="A99" s="160">
        <v>0</v>
      </c>
      <c r="B99" s="161" t="s">
        <v>2763</v>
      </c>
      <c r="C99" s="161" t="s">
        <v>129</v>
      </c>
      <c r="D99" s="162" t="s">
        <v>112</v>
      </c>
      <c r="E99" s="162" t="s">
        <v>130</v>
      </c>
      <c r="F99" s="162" t="s">
        <v>131</v>
      </c>
      <c r="G99" s="163" t="s">
        <v>106</v>
      </c>
      <c r="H99" s="164">
        <v>1.25</v>
      </c>
      <c r="I99" s="165"/>
      <c r="J99" s="166">
        <f t="shared" si="0"/>
        <v>0</v>
      </c>
      <c r="K99" s="166">
        <f t="shared" si="1"/>
        <v>0</v>
      </c>
      <c r="L99" s="166">
        <f t="shared" si="2"/>
        <v>0</v>
      </c>
      <c r="M99" s="167" t="str">
        <f t="shared" si="7"/>
        <v/>
      </c>
      <c r="P99" s="169"/>
      <c r="AA99" s="2">
        <f t="shared" si="3"/>
        <v>0</v>
      </c>
      <c r="AB99" s="2" t="s">
        <v>4315</v>
      </c>
      <c r="AC99" s="2" t="s">
        <v>4281</v>
      </c>
      <c r="AD99" s="2">
        <v>1.25</v>
      </c>
      <c r="AE99" s="129">
        <f t="shared" si="4"/>
        <v>0</v>
      </c>
      <c r="AF99" s="2">
        <f t="shared" si="5"/>
        <v>0</v>
      </c>
    </row>
    <row r="100" spans="1:32" s="168" customFormat="1" ht="15" hidden="1" customHeight="1" x14ac:dyDescent="0.3">
      <c r="A100" s="160">
        <v>0</v>
      </c>
      <c r="B100" s="161" t="s">
        <v>2764</v>
      </c>
      <c r="C100" s="161" t="s">
        <v>132</v>
      </c>
      <c r="D100" s="162" t="s">
        <v>112</v>
      </c>
      <c r="E100" s="162" t="s">
        <v>130</v>
      </c>
      <c r="F100" s="162" t="s">
        <v>133</v>
      </c>
      <c r="G100" s="163" t="s">
        <v>106</v>
      </c>
      <c r="H100" s="164">
        <v>1.25</v>
      </c>
      <c r="I100" s="165"/>
      <c r="J100" s="166">
        <f t="shared" ref="J100:J163" si="8">H100*I100</f>
        <v>0</v>
      </c>
      <c r="K100" s="166">
        <f t="shared" ref="K100:K163" si="9">IF($I$9&gt;=7000,0,H100*0.07*I100)</f>
        <v>0</v>
      </c>
      <c r="L100" s="166">
        <f t="shared" ref="L100:L163" si="10">J100+K100</f>
        <v>0</v>
      </c>
      <c r="M100" s="167" t="str">
        <f t="shared" si="7"/>
        <v/>
      </c>
      <c r="P100" s="169"/>
      <c r="AA100" s="168">
        <f t="shared" ref="AA100:AA163" si="11">A100</f>
        <v>0</v>
      </c>
      <c r="AB100" s="168" t="s">
        <v>5115</v>
      </c>
      <c r="AC100" s="168" t="s">
        <v>4281</v>
      </c>
      <c r="AD100" s="168">
        <v>1.25</v>
      </c>
      <c r="AE100" s="170">
        <f t="shared" ref="AE100:AE163" si="12">I100</f>
        <v>0</v>
      </c>
      <c r="AF100" s="168">
        <f t="shared" ref="AF100:AF163" si="13">AD100*AE100</f>
        <v>0</v>
      </c>
    </row>
    <row r="101" spans="1:32" ht="15" customHeight="1" x14ac:dyDescent="0.3">
      <c r="A101" s="1">
        <v>90</v>
      </c>
      <c r="B101" s="69" t="s">
        <v>2765</v>
      </c>
      <c r="C101" s="69" t="s">
        <v>134</v>
      </c>
      <c r="D101" s="70" t="s">
        <v>135</v>
      </c>
      <c r="E101" s="70" t="s">
        <v>136</v>
      </c>
      <c r="F101" s="70"/>
      <c r="G101" s="71" t="s">
        <v>106</v>
      </c>
      <c r="H101" s="72">
        <v>0.75</v>
      </c>
      <c r="I101" s="73"/>
      <c r="J101" s="74">
        <f t="shared" si="8"/>
        <v>0</v>
      </c>
      <c r="K101" s="74">
        <f t="shared" si="9"/>
        <v>0</v>
      </c>
      <c r="L101" s="74">
        <f t="shared" si="10"/>
        <v>0</v>
      </c>
      <c r="M101" s="153" t="str">
        <f t="shared" si="7"/>
        <v/>
      </c>
      <c r="P101" s="75"/>
      <c r="AA101" s="2">
        <f t="shared" si="11"/>
        <v>90</v>
      </c>
      <c r="AB101" s="2" t="s">
        <v>135</v>
      </c>
      <c r="AC101" s="2" t="s">
        <v>4281</v>
      </c>
      <c r="AD101" s="2">
        <v>0.75</v>
      </c>
      <c r="AE101" s="129">
        <f t="shared" si="12"/>
        <v>0</v>
      </c>
      <c r="AF101" s="2">
        <f t="shared" si="13"/>
        <v>0</v>
      </c>
    </row>
    <row r="102" spans="1:32" s="168" customFormat="1" ht="15" hidden="1" customHeight="1" x14ac:dyDescent="0.3">
      <c r="A102" s="160">
        <v>0</v>
      </c>
      <c r="B102" s="161" t="s">
        <v>6094</v>
      </c>
      <c r="C102" s="161" t="s">
        <v>6097</v>
      </c>
      <c r="D102" s="162" t="s">
        <v>6100</v>
      </c>
      <c r="E102" s="162" t="s">
        <v>6103</v>
      </c>
      <c r="F102" s="161" t="s">
        <v>6101</v>
      </c>
      <c r="G102" s="163" t="s">
        <v>106</v>
      </c>
      <c r="H102" s="164">
        <v>1</v>
      </c>
      <c r="I102" s="165"/>
      <c r="J102" s="166">
        <f t="shared" si="8"/>
        <v>0</v>
      </c>
      <c r="K102" s="166">
        <f t="shared" si="9"/>
        <v>0</v>
      </c>
      <c r="L102" s="166">
        <f t="shared" si="10"/>
        <v>0</v>
      </c>
      <c r="M102" s="167" t="str">
        <f t="shared" si="7"/>
        <v/>
      </c>
      <c r="P102" s="169"/>
      <c r="AA102" s="168">
        <f t="shared" si="11"/>
        <v>0</v>
      </c>
      <c r="AB102" s="168" t="s">
        <v>6104</v>
      </c>
      <c r="AC102" s="168" t="s">
        <v>4281</v>
      </c>
      <c r="AD102" s="168">
        <v>1</v>
      </c>
      <c r="AE102" s="170">
        <f t="shared" si="12"/>
        <v>0</v>
      </c>
      <c r="AF102" s="168">
        <f t="shared" si="13"/>
        <v>0</v>
      </c>
    </row>
    <row r="103" spans="1:32" ht="15" customHeight="1" x14ac:dyDescent="0.3">
      <c r="A103" s="1">
        <v>72</v>
      </c>
      <c r="B103" s="69" t="s">
        <v>6095</v>
      </c>
      <c r="C103" s="69" t="s">
        <v>6098</v>
      </c>
      <c r="D103" s="70" t="s">
        <v>6100</v>
      </c>
      <c r="E103" s="70" t="s">
        <v>6103</v>
      </c>
      <c r="F103" s="69" t="s">
        <v>6102</v>
      </c>
      <c r="G103" s="71" t="s">
        <v>106</v>
      </c>
      <c r="H103" s="72">
        <v>1</v>
      </c>
      <c r="I103" s="73"/>
      <c r="J103" s="74">
        <f t="shared" si="8"/>
        <v>0</v>
      </c>
      <c r="K103" s="74">
        <f t="shared" si="9"/>
        <v>0</v>
      </c>
      <c r="L103" s="74">
        <f t="shared" si="10"/>
        <v>0</v>
      </c>
      <c r="M103" s="153" t="str">
        <f t="shared" si="7"/>
        <v/>
      </c>
      <c r="P103" s="75"/>
      <c r="AA103" s="2">
        <f t="shared" si="11"/>
        <v>72</v>
      </c>
      <c r="AB103" s="2" t="s">
        <v>6105</v>
      </c>
      <c r="AC103" s="2" t="s">
        <v>4281</v>
      </c>
      <c r="AD103" s="2">
        <v>1</v>
      </c>
      <c r="AE103" s="129">
        <f t="shared" si="12"/>
        <v>0</v>
      </c>
      <c r="AF103" s="2">
        <f t="shared" si="13"/>
        <v>0</v>
      </c>
    </row>
    <row r="104" spans="1:32" ht="15" customHeight="1" x14ac:dyDescent="0.3">
      <c r="A104" s="1">
        <v>140</v>
      </c>
      <c r="B104" s="69" t="s">
        <v>6096</v>
      </c>
      <c r="C104" s="69" t="s">
        <v>6099</v>
      </c>
      <c r="D104" s="70" t="s">
        <v>6100</v>
      </c>
      <c r="E104" s="70" t="s">
        <v>6103</v>
      </c>
      <c r="F104" s="69" t="s">
        <v>1628</v>
      </c>
      <c r="G104" s="71" t="s">
        <v>106</v>
      </c>
      <c r="H104" s="72">
        <v>1</v>
      </c>
      <c r="I104" s="73"/>
      <c r="J104" s="74">
        <f t="shared" si="8"/>
        <v>0</v>
      </c>
      <c r="K104" s="74">
        <f t="shared" si="9"/>
        <v>0</v>
      </c>
      <c r="L104" s="74">
        <f t="shared" si="10"/>
        <v>0</v>
      </c>
      <c r="M104" s="153" t="str">
        <f t="shared" si="7"/>
        <v/>
      </c>
      <c r="P104" s="75"/>
      <c r="AA104" s="2">
        <f t="shared" si="11"/>
        <v>140</v>
      </c>
      <c r="AB104" s="2" t="s">
        <v>6106</v>
      </c>
      <c r="AC104" s="2" t="s">
        <v>4281</v>
      </c>
      <c r="AD104" s="2">
        <v>1</v>
      </c>
      <c r="AE104" s="129">
        <f t="shared" si="12"/>
        <v>0</v>
      </c>
      <c r="AF104" s="2">
        <f t="shared" si="13"/>
        <v>0</v>
      </c>
    </row>
    <row r="105" spans="1:32" s="168" customFormat="1" ht="15" hidden="1" customHeight="1" x14ac:dyDescent="0.3">
      <c r="A105" s="160">
        <v>0</v>
      </c>
      <c r="B105" s="161" t="s">
        <v>2766</v>
      </c>
      <c r="C105" s="161" t="s">
        <v>137</v>
      </c>
      <c r="D105" s="162" t="s">
        <v>138</v>
      </c>
      <c r="E105" s="162" t="s">
        <v>139</v>
      </c>
      <c r="F105" s="162" t="s">
        <v>140</v>
      </c>
      <c r="G105" s="163" t="s">
        <v>141</v>
      </c>
      <c r="H105" s="164">
        <v>0.95</v>
      </c>
      <c r="I105" s="165"/>
      <c r="J105" s="166">
        <f t="shared" si="8"/>
        <v>0</v>
      </c>
      <c r="K105" s="166">
        <f t="shared" si="9"/>
        <v>0</v>
      </c>
      <c r="L105" s="166">
        <f t="shared" si="10"/>
        <v>0</v>
      </c>
      <c r="M105" s="167" t="str">
        <f>IF(I105="","",IF(I105&lt;75,"Ошибка! Не соблюден минимальный заказ на сорт!",IF(MOD(I105,25)&gt;0,"Ошибка! Не соблюдена кратность заказа!","")))</f>
        <v/>
      </c>
      <c r="P105" s="169"/>
      <c r="AA105" s="168">
        <f t="shared" si="11"/>
        <v>0</v>
      </c>
      <c r="AB105" s="168" t="s">
        <v>4316</v>
      </c>
      <c r="AC105" s="168" t="s">
        <v>4317</v>
      </c>
      <c r="AD105" s="168">
        <v>0.95</v>
      </c>
      <c r="AE105" s="170">
        <f t="shared" si="12"/>
        <v>0</v>
      </c>
      <c r="AF105" s="168">
        <f t="shared" si="13"/>
        <v>0</v>
      </c>
    </row>
    <row r="106" spans="1:32" s="168" customFormat="1" ht="15" hidden="1" customHeight="1" x14ac:dyDescent="0.3">
      <c r="A106" s="160">
        <v>0</v>
      </c>
      <c r="B106" s="161" t="s">
        <v>2767</v>
      </c>
      <c r="C106" s="161" t="s">
        <v>142</v>
      </c>
      <c r="D106" s="162" t="s">
        <v>138</v>
      </c>
      <c r="E106" s="162" t="s">
        <v>139</v>
      </c>
      <c r="F106" s="162" t="s">
        <v>143</v>
      </c>
      <c r="G106" s="163" t="s">
        <v>141</v>
      </c>
      <c r="H106" s="164">
        <v>0.95</v>
      </c>
      <c r="I106" s="165"/>
      <c r="J106" s="166">
        <f t="shared" si="8"/>
        <v>0</v>
      </c>
      <c r="K106" s="166">
        <f t="shared" si="9"/>
        <v>0</v>
      </c>
      <c r="L106" s="166">
        <f t="shared" si="10"/>
        <v>0</v>
      </c>
      <c r="M106" s="167" t="str">
        <f>IF(I106="","",IF(I106&lt;75,"Ошибка! Не соблюден минимальный заказ на сорт!",IF(MOD(I106,25)&gt;0,"Ошибка! Не соблюдена кратность заказа!","")))</f>
        <v/>
      </c>
      <c r="P106" s="169"/>
      <c r="AA106" s="168">
        <f t="shared" si="11"/>
        <v>0</v>
      </c>
      <c r="AB106" s="168" t="s">
        <v>4318</v>
      </c>
      <c r="AC106" s="168" t="s">
        <v>4317</v>
      </c>
      <c r="AD106" s="168">
        <v>0.95</v>
      </c>
      <c r="AE106" s="170">
        <f t="shared" si="12"/>
        <v>0</v>
      </c>
      <c r="AF106" s="168">
        <f t="shared" si="13"/>
        <v>0</v>
      </c>
    </row>
    <row r="107" spans="1:32" s="168" customFormat="1" ht="15" hidden="1" customHeight="1" x14ac:dyDescent="0.3">
      <c r="A107" s="160">
        <v>0</v>
      </c>
      <c r="B107" s="161" t="s">
        <v>2768</v>
      </c>
      <c r="C107" s="161" t="s">
        <v>144</v>
      </c>
      <c r="D107" s="162" t="s">
        <v>138</v>
      </c>
      <c r="E107" s="162" t="s">
        <v>139</v>
      </c>
      <c r="F107" s="162" t="s">
        <v>145</v>
      </c>
      <c r="G107" s="163" t="s">
        <v>141</v>
      </c>
      <c r="H107" s="164">
        <v>0.95</v>
      </c>
      <c r="I107" s="165"/>
      <c r="J107" s="166">
        <f t="shared" si="8"/>
        <v>0</v>
      </c>
      <c r="K107" s="166">
        <f t="shared" si="9"/>
        <v>0</v>
      </c>
      <c r="L107" s="166">
        <f t="shared" si="10"/>
        <v>0</v>
      </c>
      <c r="M107" s="167" t="str">
        <f>IF(I107="","",IF(I107&lt;75,"Ошибка! Не соблюден минимальный заказ на сорт!",IF(MOD(I107,25)&gt;0,"Ошибка! Не соблюдена кратность заказа!","")))</f>
        <v/>
      </c>
      <c r="P107" s="169"/>
      <c r="AA107" s="168">
        <f t="shared" si="11"/>
        <v>0</v>
      </c>
      <c r="AB107" s="168" t="s">
        <v>5116</v>
      </c>
      <c r="AC107" s="168" t="s">
        <v>4317</v>
      </c>
      <c r="AD107" s="168">
        <v>0.95</v>
      </c>
      <c r="AE107" s="170">
        <f t="shared" si="12"/>
        <v>0</v>
      </c>
      <c r="AF107" s="168">
        <f t="shared" si="13"/>
        <v>0</v>
      </c>
    </row>
    <row r="108" spans="1:32" s="168" customFormat="1" ht="15" hidden="1" customHeight="1" x14ac:dyDescent="0.3">
      <c r="A108" s="160">
        <v>0</v>
      </c>
      <c r="B108" s="161" t="s">
        <v>2769</v>
      </c>
      <c r="C108" s="161" t="s">
        <v>146</v>
      </c>
      <c r="D108" s="162" t="s">
        <v>147</v>
      </c>
      <c r="E108" s="162" t="s">
        <v>148</v>
      </c>
      <c r="F108" s="162" t="s">
        <v>149</v>
      </c>
      <c r="G108" s="163" t="s">
        <v>141</v>
      </c>
      <c r="H108" s="164">
        <v>0.95</v>
      </c>
      <c r="I108" s="165"/>
      <c r="J108" s="166">
        <f t="shared" si="8"/>
        <v>0</v>
      </c>
      <c r="K108" s="166">
        <f t="shared" si="9"/>
        <v>0</v>
      </c>
      <c r="L108" s="166">
        <f t="shared" si="10"/>
        <v>0</v>
      </c>
      <c r="M108" s="167" t="str">
        <f>IF(I108="","",IF(I108&lt;75,"Ошибка! Не соблюден минимальный заказ на сорт!",IF(MOD(I108,25)&gt;0,"Ошибка! Не соблюдена кратность заказа!","")))</f>
        <v/>
      </c>
      <c r="P108" s="169"/>
      <c r="AA108" s="168">
        <f t="shared" si="11"/>
        <v>0</v>
      </c>
      <c r="AB108" s="168" t="s">
        <v>5117</v>
      </c>
      <c r="AC108" s="168" t="s">
        <v>4317</v>
      </c>
      <c r="AD108" s="168">
        <v>0.95</v>
      </c>
      <c r="AE108" s="170">
        <f t="shared" si="12"/>
        <v>0</v>
      </c>
      <c r="AF108" s="168">
        <f t="shared" si="13"/>
        <v>0</v>
      </c>
    </row>
    <row r="109" spans="1:32" s="168" customFormat="1" ht="15" hidden="1" customHeight="1" x14ac:dyDescent="0.3">
      <c r="A109" s="160">
        <v>0</v>
      </c>
      <c r="B109" s="161" t="s">
        <v>5372</v>
      </c>
      <c r="C109" s="161" t="s">
        <v>5394</v>
      </c>
      <c r="D109" s="162" t="s">
        <v>147</v>
      </c>
      <c r="E109" s="162" t="s">
        <v>5414</v>
      </c>
      <c r="F109" s="162" t="s">
        <v>5415</v>
      </c>
      <c r="G109" s="163" t="s">
        <v>141</v>
      </c>
      <c r="H109" s="164">
        <v>0.95</v>
      </c>
      <c r="I109" s="165"/>
      <c r="J109" s="166">
        <f t="shared" si="8"/>
        <v>0</v>
      </c>
      <c r="K109" s="166">
        <f t="shared" si="9"/>
        <v>0</v>
      </c>
      <c r="L109" s="166">
        <f t="shared" si="10"/>
        <v>0</v>
      </c>
      <c r="M109" s="167" t="str">
        <f>IF(I109="","",IF(I109&lt;75,"Ошибка! Не соблюден минимальный заказ на сорт!",IF(MOD(I109,25)&gt;0,"Ошибка! Не соблюдена кратность заказа!","")))</f>
        <v/>
      </c>
      <c r="P109" s="169"/>
      <c r="AA109" s="168">
        <f t="shared" si="11"/>
        <v>0</v>
      </c>
      <c r="AB109" s="168" t="s">
        <v>5431</v>
      </c>
      <c r="AC109" s="168" t="s">
        <v>4317</v>
      </c>
      <c r="AD109" s="168">
        <v>0.95</v>
      </c>
      <c r="AE109" s="170">
        <f t="shared" si="12"/>
        <v>0</v>
      </c>
      <c r="AF109" s="168">
        <f t="shared" si="13"/>
        <v>0</v>
      </c>
    </row>
    <row r="110" spans="1:32" s="168" customFormat="1" ht="15" hidden="1" customHeight="1" x14ac:dyDescent="0.3">
      <c r="A110" s="160">
        <v>0</v>
      </c>
      <c r="B110" s="161" t="s">
        <v>2770</v>
      </c>
      <c r="C110" s="161" t="s">
        <v>150</v>
      </c>
      <c r="D110" s="162" t="s">
        <v>151</v>
      </c>
      <c r="E110" s="162" t="s">
        <v>152</v>
      </c>
      <c r="F110" s="162" t="s">
        <v>153</v>
      </c>
      <c r="G110" s="163" t="s">
        <v>106</v>
      </c>
      <c r="H110" s="164">
        <v>0.85</v>
      </c>
      <c r="I110" s="165"/>
      <c r="J110" s="166">
        <f t="shared" si="8"/>
        <v>0</v>
      </c>
      <c r="K110" s="166">
        <f t="shared" si="9"/>
        <v>0</v>
      </c>
      <c r="L110" s="166">
        <f t="shared" si="10"/>
        <v>0</v>
      </c>
      <c r="M110" s="167" t="str">
        <f>IF(I110="","",IF(I110&lt;80,"Ошибка! Не соблюден минимальный заказ на сорт!",IF(MOD(I110,40)&gt;0,"Ошибка! Не соблюдена кратность заказа!","")))</f>
        <v/>
      </c>
      <c r="P110" s="169"/>
      <c r="AA110" s="168">
        <f t="shared" si="11"/>
        <v>0</v>
      </c>
      <c r="AB110" s="168" t="s">
        <v>4319</v>
      </c>
      <c r="AC110" s="168" t="s">
        <v>4281</v>
      </c>
      <c r="AD110" s="168">
        <v>0.85</v>
      </c>
      <c r="AE110" s="170">
        <f t="shared" si="12"/>
        <v>0</v>
      </c>
      <c r="AF110" s="168">
        <f t="shared" si="13"/>
        <v>0</v>
      </c>
    </row>
    <row r="111" spans="1:32" ht="15" customHeight="1" x14ac:dyDescent="0.3">
      <c r="A111" s="1">
        <v>468</v>
      </c>
      <c r="B111" s="69" t="s">
        <v>2771</v>
      </c>
      <c r="C111" s="69" t="s">
        <v>154</v>
      </c>
      <c r="D111" s="70" t="s">
        <v>155</v>
      </c>
      <c r="E111" s="70" t="s">
        <v>156</v>
      </c>
      <c r="F111" s="70" t="s">
        <v>157</v>
      </c>
      <c r="G111" s="71" t="s">
        <v>106</v>
      </c>
      <c r="H111" s="72">
        <v>0.85</v>
      </c>
      <c r="I111" s="73"/>
      <c r="J111" s="74">
        <f t="shared" si="8"/>
        <v>0</v>
      </c>
      <c r="K111" s="74">
        <f t="shared" si="9"/>
        <v>0</v>
      </c>
      <c r="L111" s="74">
        <f t="shared" si="10"/>
        <v>0</v>
      </c>
      <c r="M111" s="153" t="str">
        <f>IF(I111="","",IF(I111&lt;80,"Ошибка! Не соблюден минимальный заказ на сорт!",IF(MOD(I111,40)&gt;0,"Ошибка! Не соблюдена кратность заказа!","")))</f>
        <v/>
      </c>
      <c r="P111" s="75"/>
      <c r="AA111" s="2">
        <f t="shared" si="11"/>
        <v>468</v>
      </c>
      <c r="AB111" s="2" t="s">
        <v>4320</v>
      </c>
      <c r="AC111" s="2" t="s">
        <v>4281</v>
      </c>
      <c r="AD111" s="2">
        <v>0.85</v>
      </c>
      <c r="AE111" s="129">
        <f t="shared" si="12"/>
        <v>0</v>
      </c>
      <c r="AF111" s="2">
        <f t="shared" si="13"/>
        <v>0</v>
      </c>
    </row>
    <row r="112" spans="1:32" s="168" customFormat="1" ht="15" hidden="1" customHeight="1" x14ac:dyDescent="0.3">
      <c r="A112" s="160">
        <v>0</v>
      </c>
      <c r="B112" s="161" t="s">
        <v>2772</v>
      </c>
      <c r="C112" s="161" t="s">
        <v>158</v>
      </c>
      <c r="D112" s="162" t="s">
        <v>159</v>
      </c>
      <c r="E112" s="162" t="s">
        <v>160</v>
      </c>
      <c r="F112" s="162" t="s">
        <v>161</v>
      </c>
      <c r="G112" s="163" t="s">
        <v>106</v>
      </c>
      <c r="H112" s="164">
        <v>0.85</v>
      </c>
      <c r="I112" s="165"/>
      <c r="J112" s="166">
        <f t="shared" si="8"/>
        <v>0</v>
      </c>
      <c r="K112" s="166">
        <f t="shared" si="9"/>
        <v>0</v>
      </c>
      <c r="L112" s="166">
        <f t="shared" si="10"/>
        <v>0</v>
      </c>
      <c r="M112" s="167" t="str">
        <f>IF(I112="","",IF(I112&lt;80,"Ошибка! Не соблюден минимальный заказ на сорт!",IF(MOD(I112,40)&gt;0,"Ошибка! Не соблюдена кратность заказа!","")))</f>
        <v/>
      </c>
      <c r="P112" s="169"/>
      <c r="AA112" s="168">
        <f t="shared" si="11"/>
        <v>0</v>
      </c>
      <c r="AB112" s="168" t="s">
        <v>4321</v>
      </c>
      <c r="AC112" s="168" t="s">
        <v>4281</v>
      </c>
      <c r="AD112" s="168">
        <v>0.85</v>
      </c>
      <c r="AE112" s="170">
        <f t="shared" si="12"/>
        <v>0</v>
      </c>
      <c r="AF112" s="168">
        <f t="shared" si="13"/>
        <v>0</v>
      </c>
    </row>
    <row r="113" spans="1:32" ht="15" customHeight="1" x14ac:dyDescent="0.35">
      <c r="A113" s="1">
        <v>163</v>
      </c>
      <c r="B113" s="157" t="s">
        <v>6230</v>
      </c>
      <c r="C113" s="70" t="s">
        <v>6235</v>
      </c>
      <c r="D113" s="70" t="s">
        <v>159</v>
      </c>
      <c r="E113" s="70" t="s">
        <v>160</v>
      </c>
      <c r="F113" s="70" t="s">
        <v>6240</v>
      </c>
      <c r="G113" s="71" t="s">
        <v>106</v>
      </c>
      <c r="H113" s="72">
        <v>0.85</v>
      </c>
      <c r="I113" s="73"/>
      <c r="J113" s="74">
        <f t="shared" si="8"/>
        <v>0</v>
      </c>
      <c r="K113" s="74">
        <f t="shared" si="9"/>
        <v>0</v>
      </c>
      <c r="L113" s="74">
        <f t="shared" si="10"/>
        <v>0</v>
      </c>
      <c r="AA113" s="2">
        <f t="shared" si="11"/>
        <v>163</v>
      </c>
      <c r="AB113" s="154" t="s">
        <v>6227</v>
      </c>
      <c r="AC113" s="154" t="s">
        <v>4281</v>
      </c>
      <c r="AD113" s="2">
        <v>0.85</v>
      </c>
      <c r="AE113" s="129">
        <f t="shared" si="12"/>
        <v>0</v>
      </c>
      <c r="AF113" s="2">
        <f t="shared" si="13"/>
        <v>0</v>
      </c>
    </row>
    <row r="114" spans="1:32" s="168" customFormat="1" ht="15" hidden="1" customHeight="1" x14ac:dyDescent="0.3">
      <c r="A114" s="160">
        <v>0</v>
      </c>
      <c r="B114" s="161" t="s">
        <v>2773</v>
      </c>
      <c r="C114" s="161" t="s">
        <v>162</v>
      </c>
      <c r="D114" s="162" t="s">
        <v>163</v>
      </c>
      <c r="E114" s="162" t="s">
        <v>164</v>
      </c>
      <c r="F114" s="162" t="s">
        <v>165</v>
      </c>
      <c r="G114" s="163" t="s">
        <v>21</v>
      </c>
      <c r="H114" s="164">
        <v>2</v>
      </c>
      <c r="I114" s="165"/>
      <c r="J114" s="166">
        <f t="shared" si="8"/>
        <v>0</v>
      </c>
      <c r="K114" s="166">
        <f t="shared" si="9"/>
        <v>0</v>
      </c>
      <c r="L114" s="166">
        <f t="shared" si="10"/>
        <v>0</v>
      </c>
      <c r="M114" s="167" t="str">
        <f>IF(I114="","",IF(I114&lt;50,"Ошибка! Не соблюден минимальный заказ на сорт!",""))</f>
        <v/>
      </c>
      <c r="P114" s="169"/>
      <c r="AA114" s="168">
        <f t="shared" si="11"/>
        <v>0</v>
      </c>
      <c r="AB114" s="168" t="s">
        <v>5267</v>
      </c>
      <c r="AC114" s="168" t="s">
        <v>4323</v>
      </c>
      <c r="AD114" s="168">
        <v>2</v>
      </c>
      <c r="AE114" s="170">
        <f t="shared" si="12"/>
        <v>0</v>
      </c>
      <c r="AF114" s="168">
        <f t="shared" si="13"/>
        <v>0</v>
      </c>
    </row>
    <row r="115" spans="1:32" ht="15" customHeight="1" x14ac:dyDescent="0.3">
      <c r="A115" s="1">
        <v>163</v>
      </c>
      <c r="B115" s="69" t="s">
        <v>2774</v>
      </c>
      <c r="C115" s="69" t="s">
        <v>166</v>
      </c>
      <c r="D115" s="70" t="s">
        <v>163</v>
      </c>
      <c r="E115" s="70" t="s">
        <v>164</v>
      </c>
      <c r="F115" s="70" t="s">
        <v>167</v>
      </c>
      <c r="G115" s="71" t="s">
        <v>21</v>
      </c>
      <c r="H115" s="72">
        <v>2</v>
      </c>
      <c r="I115" s="73"/>
      <c r="J115" s="74">
        <f t="shared" si="8"/>
        <v>0</v>
      </c>
      <c r="K115" s="74">
        <f t="shared" si="9"/>
        <v>0</v>
      </c>
      <c r="L115" s="74">
        <f t="shared" si="10"/>
        <v>0</v>
      </c>
      <c r="M115" s="153" t="str">
        <f>IF(I115="","",IF(I115&lt;50,"Ошибка! Не соблюден минимальный заказ на сорт!",""))</f>
        <v/>
      </c>
      <c r="P115" s="75"/>
      <c r="AA115" s="2">
        <f t="shared" si="11"/>
        <v>163</v>
      </c>
      <c r="AB115" s="2" t="s">
        <v>4322</v>
      </c>
      <c r="AC115" s="2" t="s">
        <v>4323</v>
      </c>
      <c r="AD115" s="2">
        <v>2</v>
      </c>
      <c r="AE115" s="129">
        <f t="shared" si="12"/>
        <v>0</v>
      </c>
      <c r="AF115" s="2">
        <f t="shared" si="13"/>
        <v>0</v>
      </c>
    </row>
    <row r="116" spans="1:32" s="168" customFormat="1" ht="15" hidden="1" customHeight="1" x14ac:dyDescent="0.3">
      <c r="A116" s="160">
        <v>0</v>
      </c>
      <c r="B116" s="161" t="s">
        <v>2775</v>
      </c>
      <c r="C116" s="161" t="s">
        <v>168</v>
      </c>
      <c r="D116" s="162" t="s">
        <v>169</v>
      </c>
      <c r="E116" s="162" t="s">
        <v>170</v>
      </c>
      <c r="F116" s="162" t="s">
        <v>110</v>
      </c>
      <c r="G116" s="163" t="s">
        <v>141</v>
      </c>
      <c r="H116" s="164">
        <v>0.85</v>
      </c>
      <c r="I116" s="165"/>
      <c r="J116" s="166">
        <f t="shared" si="8"/>
        <v>0</v>
      </c>
      <c r="K116" s="166">
        <f t="shared" si="9"/>
        <v>0</v>
      </c>
      <c r="L116" s="166">
        <f t="shared" si="10"/>
        <v>0</v>
      </c>
      <c r="M116" s="167" t="str">
        <f>IF(I116="","",IF(I116&lt;75,"Ошибка! Не соблюден минимальный заказ на сорт!",IF(MOD(I116,25)&gt;0,"Ошибка! Не соблюдена кратность заказа!","")))</f>
        <v/>
      </c>
      <c r="P116" s="169"/>
      <c r="AA116" s="168">
        <f t="shared" si="11"/>
        <v>0</v>
      </c>
      <c r="AB116" s="168" t="s">
        <v>4324</v>
      </c>
      <c r="AC116" s="168" t="s">
        <v>4317</v>
      </c>
      <c r="AD116" s="168">
        <v>0.85</v>
      </c>
      <c r="AE116" s="170">
        <f t="shared" si="12"/>
        <v>0</v>
      </c>
      <c r="AF116" s="168">
        <f t="shared" si="13"/>
        <v>0</v>
      </c>
    </row>
    <row r="117" spans="1:32" s="168" customFormat="1" ht="15" hidden="1" customHeight="1" x14ac:dyDescent="0.3">
      <c r="A117" s="160">
        <v>0</v>
      </c>
      <c r="B117" s="161" t="s">
        <v>2776</v>
      </c>
      <c r="C117" s="161" t="s">
        <v>171</v>
      </c>
      <c r="D117" s="162" t="s">
        <v>169</v>
      </c>
      <c r="E117" s="162" t="s">
        <v>170</v>
      </c>
      <c r="F117" s="162" t="s">
        <v>172</v>
      </c>
      <c r="G117" s="163" t="s">
        <v>141</v>
      </c>
      <c r="H117" s="164">
        <v>0.85</v>
      </c>
      <c r="I117" s="165"/>
      <c r="J117" s="166">
        <f t="shared" si="8"/>
        <v>0</v>
      </c>
      <c r="K117" s="166">
        <f t="shared" si="9"/>
        <v>0</v>
      </c>
      <c r="L117" s="166">
        <f t="shared" si="10"/>
        <v>0</v>
      </c>
      <c r="M117" s="167" t="str">
        <f>IF(I117="","",IF(I117&lt;75,"Ошибка! Не соблюден минимальный заказ на сорт!",IF(MOD(I117,25)&gt;0,"Ошибка! Не соблюдена кратность заказа!","")))</f>
        <v/>
      </c>
      <c r="P117" s="169"/>
      <c r="AA117" s="168">
        <f t="shared" si="11"/>
        <v>0</v>
      </c>
      <c r="AB117" s="168" t="s">
        <v>5118</v>
      </c>
      <c r="AC117" s="168" t="s">
        <v>4317</v>
      </c>
      <c r="AD117" s="168">
        <v>0.85</v>
      </c>
      <c r="AE117" s="170">
        <f t="shared" si="12"/>
        <v>0</v>
      </c>
      <c r="AF117" s="168">
        <f t="shared" si="13"/>
        <v>0</v>
      </c>
    </row>
    <row r="118" spans="1:32" s="168" customFormat="1" ht="15" hidden="1" customHeight="1" x14ac:dyDescent="0.3">
      <c r="A118" s="160">
        <v>0</v>
      </c>
      <c r="B118" s="161" t="s">
        <v>2777</v>
      </c>
      <c r="C118" s="161" t="s">
        <v>173</v>
      </c>
      <c r="D118" s="162" t="s">
        <v>169</v>
      </c>
      <c r="E118" s="162" t="s">
        <v>170</v>
      </c>
      <c r="F118" s="162" t="s">
        <v>174</v>
      </c>
      <c r="G118" s="163" t="s">
        <v>141</v>
      </c>
      <c r="H118" s="164">
        <v>0.85</v>
      </c>
      <c r="I118" s="165"/>
      <c r="J118" s="166">
        <f t="shared" si="8"/>
        <v>0</v>
      </c>
      <c r="K118" s="166">
        <f t="shared" si="9"/>
        <v>0</v>
      </c>
      <c r="L118" s="166">
        <f t="shared" si="10"/>
        <v>0</v>
      </c>
      <c r="M118" s="167" t="str">
        <f>IF(I118="","",IF(I118&lt;75,"Ошибка! Не соблюден минимальный заказ на сорт!",IF(MOD(I118,25)&gt;0,"Ошибка! Не соблюдена кратность заказа!","")))</f>
        <v/>
      </c>
      <c r="P118" s="169"/>
      <c r="AA118" s="168">
        <f t="shared" si="11"/>
        <v>0</v>
      </c>
      <c r="AB118" s="168" t="s">
        <v>5119</v>
      </c>
      <c r="AC118" s="168" t="s">
        <v>4317</v>
      </c>
      <c r="AD118" s="168">
        <v>0.85</v>
      </c>
      <c r="AE118" s="170">
        <f t="shared" si="12"/>
        <v>0</v>
      </c>
      <c r="AF118" s="168">
        <f t="shared" si="13"/>
        <v>0</v>
      </c>
    </row>
    <row r="119" spans="1:32" s="168" customFormat="1" ht="15" hidden="1" customHeight="1" x14ac:dyDescent="0.3">
      <c r="A119" s="160">
        <v>0</v>
      </c>
      <c r="B119" s="161" t="s">
        <v>2778</v>
      </c>
      <c r="C119" s="161" t="s">
        <v>175</v>
      </c>
      <c r="D119" s="162" t="s">
        <v>169</v>
      </c>
      <c r="E119" s="162" t="s">
        <v>170</v>
      </c>
      <c r="F119" s="162" t="s">
        <v>176</v>
      </c>
      <c r="G119" s="163" t="s">
        <v>141</v>
      </c>
      <c r="H119" s="164">
        <v>0.85</v>
      </c>
      <c r="I119" s="165"/>
      <c r="J119" s="166">
        <f t="shared" si="8"/>
        <v>0</v>
      </c>
      <c r="K119" s="166">
        <f t="shared" si="9"/>
        <v>0</v>
      </c>
      <c r="L119" s="166">
        <f t="shared" si="10"/>
        <v>0</v>
      </c>
      <c r="M119" s="167" t="str">
        <f>IF(I119="","",IF(I119&lt;75,"Ошибка! Не соблюден минимальный заказ на сорт!",IF(MOD(I119,25)&gt;0,"Ошибка! Не соблюдена кратность заказа!","")))</f>
        <v/>
      </c>
      <c r="P119" s="169"/>
      <c r="AA119" s="168">
        <f t="shared" si="11"/>
        <v>0</v>
      </c>
      <c r="AB119" s="168" t="s">
        <v>5120</v>
      </c>
      <c r="AC119" s="168" t="s">
        <v>4317</v>
      </c>
      <c r="AD119" s="168">
        <v>0.85</v>
      </c>
      <c r="AE119" s="170">
        <f t="shared" si="12"/>
        <v>0</v>
      </c>
      <c r="AF119" s="168">
        <f t="shared" si="13"/>
        <v>0</v>
      </c>
    </row>
    <row r="120" spans="1:32" s="168" customFormat="1" ht="15" hidden="1" customHeight="1" x14ac:dyDescent="0.3">
      <c r="A120" s="160">
        <v>0</v>
      </c>
      <c r="B120" s="161" t="s">
        <v>2779</v>
      </c>
      <c r="C120" s="161" t="s">
        <v>177</v>
      </c>
      <c r="D120" s="162" t="s">
        <v>178</v>
      </c>
      <c r="E120" s="162" t="s">
        <v>179</v>
      </c>
      <c r="F120" s="162" t="s">
        <v>180</v>
      </c>
      <c r="G120" s="163" t="s">
        <v>30</v>
      </c>
      <c r="H120" s="164">
        <v>8.5</v>
      </c>
      <c r="I120" s="165"/>
      <c r="J120" s="166">
        <f t="shared" si="8"/>
        <v>0</v>
      </c>
      <c r="K120" s="166">
        <f t="shared" si="9"/>
        <v>0</v>
      </c>
      <c r="L120" s="166">
        <f t="shared" si="10"/>
        <v>0</v>
      </c>
      <c r="M120" s="167" t="str">
        <f>IF(I120="","",IF(I120&lt;25,"Ошибка! Не соблюден минимальный заказ на сорт!",""))</f>
        <v/>
      </c>
      <c r="P120" s="169"/>
      <c r="AA120" s="168">
        <f t="shared" si="11"/>
        <v>0</v>
      </c>
      <c r="AB120" s="168" t="s">
        <v>4325</v>
      </c>
      <c r="AC120" s="168" t="s">
        <v>4326</v>
      </c>
      <c r="AD120" s="168">
        <v>8.5</v>
      </c>
      <c r="AE120" s="170">
        <f t="shared" si="12"/>
        <v>0</v>
      </c>
      <c r="AF120" s="168">
        <f t="shared" si="13"/>
        <v>0</v>
      </c>
    </row>
    <row r="121" spans="1:32" s="168" customFormat="1" ht="15" hidden="1" customHeight="1" x14ac:dyDescent="0.3">
      <c r="A121" s="160">
        <v>0</v>
      </c>
      <c r="B121" s="161" t="s">
        <v>2780</v>
      </c>
      <c r="C121" s="161" t="s">
        <v>181</v>
      </c>
      <c r="D121" s="162" t="s">
        <v>178</v>
      </c>
      <c r="E121" s="162" t="s">
        <v>179</v>
      </c>
      <c r="F121" s="162"/>
      <c r="G121" s="163" t="s">
        <v>182</v>
      </c>
      <c r="H121" s="164">
        <v>1.85</v>
      </c>
      <c r="I121" s="165"/>
      <c r="J121" s="166">
        <f t="shared" si="8"/>
        <v>0</v>
      </c>
      <c r="K121" s="166">
        <f t="shared" si="9"/>
        <v>0</v>
      </c>
      <c r="L121" s="166">
        <f t="shared" si="10"/>
        <v>0</v>
      </c>
      <c r="M121" s="167" t="str">
        <f>IF(I121="","",IF(I121&lt;50,"Ошибка! Не соблюден минимальный заказ на сорт!",""))</f>
        <v/>
      </c>
      <c r="P121" s="169"/>
      <c r="AA121" s="168">
        <f t="shared" si="11"/>
        <v>0</v>
      </c>
      <c r="AB121" s="168" t="s">
        <v>178</v>
      </c>
      <c r="AC121" s="168" t="s">
        <v>4327</v>
      </c>
      <c r="AD121" s="168">
        <v>1.85</v>
      </c>
      <c r="AE121" s="170">
        <f t="shared" si="12"/>
        <v>0</v>
      </c>
      <c r="AF121" s="168">
        <f t="shared" si="13"/>
        <v>0</v>
      </c>
    </row>
    <row r="122" spans="1:32" s="168" customFormat="1" ht="15" hidden="1" customHeight="1" x14ac:dyDescent="0.3">
      <c r="A122" s="160">
        <v>0</v>
      </c>
      <c r="B122" s="161" t="s">
        <v>2781</v>
      </c>
      <c r="C122" s="161" t="s">
        <v>183</v>
      </c>
      <c r="D122" s="162" t="s">
        <v>184</v>
      </c>
      <c r="E122" s="162" t="s">
        <v>185</v>
      </c>
      <c r="F122" s="162"/>
      <c r="G122" s="163" t="s">
        <v>106</v>
      </c>
      <c r="H122" s="164">
        <v>0.85</v>
      </c>
      <c r="I122" s="165"/>
      <c r="J122" s="166">
        <f t="shared" si="8"/>
        <v>0</v>
      </c>
      <c r="K122" s="166">
        <f t="shared" si="9"/>
        <v>0</v>
      </c>
      <c r="L122" s="166">
        <f t="shared" si="10"/>
        <v>0</v>
      </c>
      <c r="M122" s="167" t="str">
        <f>IF(I122="","",IF(I122&lt;80,"Ошибка! Не соблюден минимальный заказ на сорт!",IF(MOD(I122,40)&gt;0,"Ошибка! Не соблюдена кратность заказа!","")))</f>
        <v/>
      </c>
      <c r="P122" s="169"/>
      <c r="AA122" s="168">
        <f t="shared" si="11"/>
        <v>0</v>
      </c>
      <c r="AB122" s="168" t="s">
        <v>5268</v>
      </c>
      <c r="AC122" s="168" t="s">
        <v>4281</v>
      </c>
      <c r="AD122" s="168">
        <v>0.85</v>
      </c>
      <c r="AE122" s="170">
        <f t="shared" si="12"/>
        <v>0</v>
      </c>
      <c r="AF122" s="168">
        <f t="shared" si="13"/>
        <v>0</v>
      </c>
    </row>
    <row r="123" spans="1:32" ht="15" customHeight="1" x14ac:dyDescent="0.3">
      <c r="A123" s="1">
        <v>30</v>
      </c>
      <c r="B123" s="69" t="s">
        <v>2782</v>
      </c>
      <c r="C123" s="69" t="s">
        <v>186</v>
      </c>
      <c r="D123" s="70" t="s">
        <v>187</v>
      </c>
      <c r="E123" s="70" t="s">
        <v>188</v>
      </c>
      <c r="F123" s="70"/>
      <c r="G123" s="71" t="s">
        <v>141</v>
      </c>
      <c r="H123" s="72">
        <v>0.75</v>
      </c>
      <c r="I123" s="73"/>
      <c r="J123" s="74">
        <f t="shared" si="8"/>
        <v>0</v>
      </c>
      <c r="K123" s="74">
        <f t="shared" si="9"/>
        <v>0</v>
      </c>
      <c r="L123" s="74">
        <f t="shared" si="10"/>
        <v>0</v>
      </c>
      <c r="M123" s="153" t="str">
        <f>IF(I123="","",IF(I123&lt;75,"Ошибка! Не соблюден минимальный заказ на сорт!",IF(MOD(I123,25)&gt;0,"Ошибка! Не соблюдена кратность заказа!","")))</f>
        <v/>
      </c>
      <c r="P123" s="75"/>
      <c r="AA123" s="2">
        <f t="shared" si="11"/>
        <v>30</v>
      </c>
      <c r="AB123" s="2" t="s">
        <v>187</v>
      </c>
      <c r="AC123" s="2" t="s">
        <v>4317</v>
      </c>
      <c r="AD123" s="2">
        <v>0.75</v>
      </c>
      <c r="AE123" s="129">
        <f t="shared" si="12"/>
        <v>0</v>
      </c>
      <c r="AF123" s="2">
        <f t="shared" si="13"/>
        <v>0</v>
      </c>
    </row>
    <row r="124" spans="1:32" s="168" customFormat="1" ht="15" hidden="1" customHeight="1" x14ac:dyDescent="0.3">
      <c r="A124" s="160">
        <v>0</v>
      </c>
      <c r="B124" s="161" t="s">
        <v>2783</v>
      </c>
      <c r="C124" s="161" t="s">
        <v>189</v>
      </c>
      <c r="D124" s="162" t="s">
        <v>190</v>
      </c>
      <c r="E124" s="162" t="s">
        <v>191</v>
      </c>
      <c r="F124" s="162" t="s">
        <v>192</v>
      </c>
      <c r="G124" s="163" t="s">
        <v>21</v>
      </c>
      <c r="H124" s="164">
        <v>2.25</v>
      </c>
      <c r="I124" s="165"/>
      <c r="J124" s="166">
        <f t="shared" si="8"/>
        <v>0</v>
      </c>
      <c r="K124" s="166">
        <f t="shared" si="9"/>
        <v>0</v>
      </c>
      <c r="L124" s="166">
        <f t="shared" si="10"/>
        <v>0</v>
      </c>
      <c r="M124" s="167" t="str">
        <f>IF(I124="","",IF(I124&lt;50,"Ошибка! Не соблюден минимальный заказ на сорт!",""))</f>
        <v/>
      </c>
      <c r="P124" s="169"/>
      <c r="AA124" s="168">
        <f t="shared" si="11"/>
        <v>0</v>
      </c>
      <c r="AB124" s="168" t="s">
        <v>4328</v>
      </c>
      <c r="AC124" s="168" t="s">
        <v>4323</v>
      </c>
      <c r="AD124" s="168">
        <v>2.25</v>
      </c>
      <c r="AE124" s="170">
        <f t="shared" si="12"/>
        <v>0</v>
      </c>
      <c r="AF124" s="168">
        <f t="shared" si="13"/>
        <v>0</v>
      </c>
    </row>
    <row r="125" spans="1:32" s="168" customFormat="1" ht="15" hidden="1" customHeight="1" x14ac:dyDescent="0.3">
      <c r="A125" s="160">
        <v>0</v>
      </c>
      <c r="B125" s="161" t="s">
        <v>6341</v>
      </c>
      <c r="C125" s="161" t="s">
        <v>6345</v>
      </c>
      <c r="D125" s="162" t="s">
        <v>190</v>
      </c>
      <c r="E125" s="162" t="s">
        <v>191</v>
      </c>
      <c r="F125" s="162" t="s">
        <v>192</v>
      </c>
      <c r="G125" s="163" t="s">
        <v>106</v>
      </c>
      <c r="H125" s="164">
        <v>0.8</v>
      </c>
      <c r="I125" s="165"/>
      <c r="J125" s="166">
        <f t="shared" si="8"/>
        <v>0</v>
      </c>
      <c r="K125" s="166">
        <f t="shared" si="9"/>
        <v>0</v>
      </c>
      <c r="L125" s="166">
        <f t="shared" si="10"/>
        <v>0</v>
      </c>
      <c r="AA125" s="2">
        <f t="shared" si="11"/>
        <v>0</v>
      </c>
      <c r="AB125" s="2" t="s">
        <v>4328</v>
      </c>
      <c r="AC125" s="2" t="s">
        <v>4281</v>
      </c>
      <c r="AD125" s="2">
        <v>0.8</v>
      </c>
      <c r="AE125" s="129">
        <f t="shared" si="12"/>
        <v>0</v>
      </c>
      <c r="AF125" s="2">
        <f t="shared" si="13"/>
        <v>0</v>
      </c>
    </row>
    <row r="126" spans="1:32" s="168" customFormat="1" ht="15" hidden="1" customHeight="1" x14ac:dyDescent="0.3">
      <c r="A126" s="160">
        <v>0</v>
      </c>
      <c r="B126" s="161" t="s">
        <v>2784</v>
      </c>
      <c r="C126" s="161" t="s">
        <v>193</v>
      </c>
      <c r="D126" s="162" t="s">
        <v>194</v>
      </c>
      <c r="E126" s="162" t="s">
        <v>195</v>
      </c>
      <c r="F126" s="162" t="s">
        <v>196</v>
      </c>
      <c r="G126" s="163" t="s">
        <v>106</v>
      </c>
      <c r="H126" s="164">
        <v>0.8</v>
      </c>
      <c r="I126" s="165"/>
      <c r="J126" s="166">
        <f t="shared" si="8"/>
        <v>0</v>
      </c>
      <c r="K126" s="166">
        <f t="shared" si="9"/>
        <v>0</v>
      </c>
      <c r="L126" s="166">
        <f t="shared" si="10"/>
        <v>0</v>
      </c>
      <c r="M126" s="167" t="str">
        <f t="shared" ref="M126:M148" si="14">IF(I126="","",IF(I126&lt;80,"Ошибка! Не соблюден минимальный заказ на сорт!",IF(MOD(I126,40)&gt;0,"Ошибка! Не соблюдена кратность заказа!","")))</f>
        <v/>
      </c>
      <c r="P126" s="169"/>
      <c r="AA126" s="168">
        <f t="shared" si="11"/>
        <v>0</v>
      </c>
      <c r="AB126" s="168" t="s">
        <v>4329</v>
      </c>
      <c r="AC126" s="168" t="s">
        <v>4281</v>
      </c>
      <c r="AD126" s="168">
        <v>0.8</v>
      </c>
      <c r="AE126" s="170">
        <f t="shared" si="12"/>
        <v>0</v>
      </c>
      <c r="AF126" s="168">
        <f t="shared" si="13"/>
        <v>0</v>
      </c>
    </row>
    <row r="127" spans="1:32" s="168" customFormat="1" ht="15" hidden="1" customHeight="1" x14ac:dyDescent="0.3">
      <c r="A127" s="160">
        <v>0</v>
      </c>
      <c r="B127" s="161" t="s">
        <v>2785</v>
      </c>
      <c r="C127" s="161" t="s">
        <v>197</v>
      </c>
      <c r="D127" s="162" t="s">
        <v>194</v>
      </c>
      <c r="E127" s="162" t="s">
        <v>195</v>
      </c>
      <c r="F127" s="162" t="s">
        <v>198</v>
      </c>
      <c r="G127" s="163" t="s">
        <v>106</v>
      </c>
      <c r="H127" s="164">
        <v>0.8</v>
      </c>
      <c r="I127" s="165"/>
      <c r="J127" s="166">
        <f t="shared" si="8"/>
        <v>0</v>
      </c>
      <c r="K127" s="166">
        <f t="shared" si="9"/>
        <v>0</v>
      </c>
      <c r="L127" s="166">
        <f t="shared" si="10"/>
        <v>0</v>
      </c>
      <c r="M127" s="167" t="str">
        <f t="shared" si="14"/>
        <v/>
      </c>
      <c r="P127" s="169"/>
      <c r="AA127" s="168">
        <f t="shared" si="11"/>
        <v>0</v>
      </c>
      <c r="AB127" s="168" t="s">
        <v>5121</v>
      </c>
      <c r="AC127" s="168" t="s">
        <v>4281</v>
      </c>
      <c r="AD127" s="168">
        <v>0.8</v>
      </c>
      <c r="AE127" s="170">
        <f t="shared" si="12"/>
        <v>0</v>
      </c>
      <c r="AF127" s="168">
        <f t="shared" si="13"/>
        <v>0</v>
      </c>
    </row>
    <row r="128" spans="1:32" s="168" customFormat="1" ht="15" hidden="1" customHeight="1" x14ac:dyDescent="0.3">
      <c r="A128" s="160">
        <v>0</v>
      </c>
      <c r="B128" s="161" t="s">
        <v>5900</v>
      </c>
      <c r="C128" s="161" t="s">
        <v>5797</v>
      </c>
      <c r="D128" s="162" t="s">
        <v>194</v>
      </c>
      <c r="E128" s="162" t="s">
        <v>195</v>
      </c>
      <c r="F128" s="162" t="s">
        <v>5686</v>
      </c>
      <c r="G128" s="163" t="s">
        <v>106</v>
      </c>
      <c r="H128" s="164">
        <v>0.8</v>
      </c>
      <c r="I128" s="165"/>
      <c r="J128" s="166">
        <f t="shared" si="8"/>
        <v>0</v>
      </c>
      <c r="K128" s="166">
        <f t="shared" si="9"/>
        <v>0</v>
      </c>
      <c r="L128" s="166">
        <f t="shared" si="10"/>
        <v>0</v>
      </c>
      <c r="M128" s="167" t="str">
        <f t="shared" si="14"/>
        <v/>
      </c>
      <c r="P128" s="169"/>
      <c r="AA128" s="2">
        <f t="shared" si="11"/>
        <v>0</v>
      </c>
      <c r="AB128" s="2" t="s">
        <v>6004</v>
      </c>
      <c r="AC128" s="2" t="s">
        <v>4281</v>
      </c>
      <c r="AD128" s="2">
        <v>0.8</v>
      </c>
      <c r="AE128" s="129">
        <f t="shared" si="12"/>
        <v>0</v>
      </c>
      <c r="AF128" s="2">
        <f t="shared" si="13"/>
        <v>0</v>
      </c>
    </row>
    <row r="129" spans="1:32" ht="15" customHeight="1" x14ac:dyDescent="0.3">
      <c r="A129" s="1">
        <v>340</v>
      </c>
      <c r="B129" s="69" t="s">
        <v>2786</v>
      </c>
      <c r="C129" s="69" t="s">
        <v>199</v>
      </c>
      <c r="D129" s="70" t="s">
        <v>194</v>
      </c>
      <c r="E129" s="70" t="s">
        <v>195</v>
      </c>
      <c r="F129" s="70" t="s">
        <v>200</v>
      </c>
      <c r="G129" s="71" t="s">
        <v>106</v>
      </c>
      <c r="H129" s="72">
        <v>2</v>
      </c>
      <c r="I129" s="73"/>
      <c r="J129" s="74">
        <f t="shared" si="8"/>
        <v>0</v>
      </c>
      <c r="K129" s="74">
        <f t="shared" si="9"/>
        <v>0</v>
      </c>
      <c r="L129" s="74">
        <f t="shared" si="10"/>
        <v>0</v>
      </c>
      <c r="M129" s="153" t="str">
        <f t="shared" si="14"/>
        <v/>
      </c>
      <c r="P129" s="75"/>
      <c r="AA129" s="2">
        <f t="shared" si="11"/>
        <v>340</v>
      </c>
      <c r="AB129" s="2" t="s">
        <v>4330</v>
      </c>
      <c r="AC129" s="2" t="s">
        <v>4281</v>
      </c>
      <c r="AD129" s="2">
        <v>2</v>
      </c>
      <c r="AE129" s="129">
        <f t="shared" si="12"/>
        <v>0</v>
      </c>
      <c r="AF129" s="2">
        <f t="shared" si="13"/>
        <v>0</v>
      </c>
    </row>
    <row r="130" spans="1:32" ht="15" customHeight="1" x14ac:dyDescent="0.3">
      <c r="A130" s="1">
        <v>120</v>
      </c>
      <c r="B130" s="69" t="s">
        <v>2787</v>
      </c>
      <c r="C130" s="69" t="s">
        <v>201</v>
      </c>
      <c r="D130" s="70" t="s">
        <v>194</v>
      </c>
      <c r="E130" s="70" t="s">
        <v>195</v>
      </c>
      <c r="F130" s="70" t="s">
        <v>202</v>
      </c>
      <c r="G130" s="71" t="s">
        <v>106</v>
      </c>
      <c r="H130" s="72">
        <v>0.8</v>
      </c>
      <c r="I130" s="73"/>
      <c r="J130" s="74">
        <f t="shared" si="8"/>
        <v>0</v>
      </c>
      <c r="K130" s="74">
        <f t="shared" si="9"/>
        <v>0</v>
      </c>
      <c r="L130" s="74">
        <f t="shared" si="10"/>
        <v>0</v>
      </c>
      <c r="M130" s="153" t="str">
        <f t="shared" si="14"/>
        <v/>
      </c>
      <c r="P130" s="75"/>
      <c r="AA130" s="2">
        <f t="shared" si="11"/>
        <v>120</v>
      </c>
      <c r="AB130" s="2" t="s">
        <v>4331</v>
      </c>
      <c r="AC130" s="2" t="s">
        <v>4281</v>
      </c>
      <c r="AD130" s="2">
        <v>0.8</v>
      </c>
      <c r="AE130" s="129">
        <f t="shared" si="12"/>
        <v>0</v>
      </c>
      <c r="AF130" s="2">
        <f t="shared" si="13"/>
        <v>0</v>
      </c>
    </row>
    <row r="131" spans="1:32" s="168" customFormat="1" ht="15" hidden="1" customHeight="1" x14ac:dyDescent="0.3">
      <c r="A131" s="160">
        <v>0</v>
      </c>
      <c r="B131" s="161" t="s">
        <v>2788</v>
      </c>
      <c r="C131" s="161" t="s">
        <v>203</v>
      </c>
      <c r="D131" s="162" t="s">
        <v>194</v>
      </c>
      <c r="E131" s="162" t="s">
        <v>195</v>
      </c>
      <c r="F131" s="162" t="s">
        <v>204</v>
      </c>
      <c r="G131" s="163" t="s">
        <v>106</v>
      </c>
      <c r="H131" s="164">
        <v>1.3</v>
      </c>
      <c r="I131" s="165"/>
      <c r="J131" s="166">
        <f t="shared" si="8"/>
        <v>0</v>
      </c>
      <c r="K131" s="166">
        <f t="shared" si="9"/>
        <v>0</v>
      </c>
      <c r="L131" s="166">
        <f t="shared" si="10"/>
        <v>0</v>
      </c>
      <c r="M131" s="167" t="str">
        <f t="shared" si="14"/>
        <v/>
      </c>
      <c r="P131" s="169"/>
      <c r="AA131" s="2">
        <f t="shared" si="11"/>
        <v>0</v>
      </c>
      <c r="AB131" s="2" t="s">
        <v>4332</v>
      </c>
      <c r="AC131" s="2" t="s">
        <v>4281</v>
      </c>
      <c r="AD131" s="2">
        <v>1.3</v>
      </c>
      <c r="AE131" s="129">
        <f t="shared" si="12"/>
        <v>0</v>
      </c>
      <c r="AF131" s="2">
        <f t="shared" si="13"/>
        <v>0</v>
      </c>
    </row>
    <row r="132" spans="1:32" ht="15" customHeight="1" x14ac:dyDescent="0.3">
      <c r="A132" s="1">
        <v>120</v>
      </c>
      <c r="B132" s="69" t="s">
        <v>2789</v>
      </c>
      <c r="C132" s="69" t="s">
        <v>205</v>
      </c>
      <c r="D132" s="70" t="s">
        <v>194</v>
      </c>
      <c r="E132" s="70" t="s">
        <v>195</v>
      </c>
      <c r="F132" s="70" t="s">
        <v>206</v>
      </c>
      <c r="G132" s="71" t="s">
        <v>106</v>
      </c>
      <c r="H132" s="72">
        <v>1.3</v>
      </c>
      <c r="I132" s="73"/>
      <c r="J132" s="74">
        <f t="shared" si="8"/>
        <v>0</v>
      </c>
      <c r="K132" s="74">
        <f t="shared" si="9"/>
        <v>0</v>
      </c>
      <c r="L132" s="74">
        <f t="shared" si="10"/>
        <v>0</v>
      </c>
      <c r="M132" s="153" t="str">
        <f t="shared" si="14"/>
        <v/>
      </c>
      <c r="P132" s="75"/>
      <c r="AA132" s="2">
        <f t="shared" si="11"/>
        <v>120</v>
      </c>
      <c r="AB132" s="2" t="s">
        <v>4333</v>
      </c>
      <c r="AC132" s="2" t="s">
        <v>4281</v>
      </c>
      <c r="AD132" s="2">
        <v>1.3</v>
      </c>
      <c r="AE132" s="129">
        <f t="shared" si="12"/>
        <v>0</v>
      </c>
      <c r="AF132" s="2">
        <f t="shared" si="13"/>
        <v>0</v>
      </c>
    </row>
    <row r="133" spans="1:32" s="168" customFormat="1" ht="15" hidden="1" customHeight="1" x14ac:dyDescent="0.3">
      <c r="A133" s="160">
        <v>0</v>
      </c>
      <c r="B133" s="161" t="s">
        <v>5901</v>
      </c>
      <c r="C133" s="161" t="s">
        <v>5798</v>
      </c>
      <c r="D133" s="162" t="s">
        <v>194</v>
      </c>
      <c r="E133" s="162" t="s">
        <v>195</v>
      </c>
      <c r="F133" s="162" t="s">
        <v>5687</v>
      </c>
      <c r="G133" s="163" t="s">
        <v>106</v>
      </c>
      <c r="H133" s="164">
        <v>0.8</v>
      </c>
      <c r="I133" s="165"/>
      <c r="J133" s="166">
        <f t="shared" si="8"/>
        <v>0</v>
      </c>
      <c r="K133" s="166">
        <f t="shared" si="9"/>
        <v>0</v>
      </c>
      <c r="L133" s="166">
        <f t="shared" si="10"/>
        <v>0</v>
      </c>
      <c r="M133" s="167" t="str">
        <f t="shared" si="14"/>
        <v/>
      </c>
      <c r="P133" s="169"/>
      <c r="AA133" s="168">
        <f t="shared" si="11"/>
        <v>0</v>
      </c>
      <c r="AB133" s="168" t="s">
        <v>6005</v>
      </c>
      <c r="AC133" s="168" t="s">
        <v>4281</v>
      </c>
      <c r="AD133" s="168">
        <v>0.8</v>
      </c>
      <c r="AE133" s="170">
        <f t="shared" si="12"/>
        <v>0</v>
      </c>
      <c r="AF133" s="168">
        <f t="shared" si="13"/>
        <v>0</v>
      </c>
    </row>
    <row r="134" spans="1:32" ht="15" customHeight="1" x14ac:dyDescent="0.3">
      <c r="A134" s="1">
        <v>360</v>
      </c>
      <c r="B134" s="69" t="s">
        <v>5902</v>
      </c>
      <c r="C134" s="69" t="s">
        <v>5799</v>
      </c>
      <c r="D134" s="70" t="s">
        <v>194</v>
      </c>
      <c r="E134" s="70" t="s">
        <v>195</v>
      </c>
      <c r="F134" s="70" t="s">
        <v>5688</v>
      </c>
      <c r="G134" s="71" t="s">
        <v>106</v>
      </c>
      <c r="H134" s="72">
        <v>0.8</v>
      </c>
      <c r="I134" s="73"/>
      <c r="J134" s="74">
        <f t="shared" si="8"/>
        <v>0</v>
      </c>
      <c r="K134" s="74">
        <f t="shared" si="9"/>
        <v>0</v>
      </c>
      <c r="L134" s="74">
        <f t="shared" si="10"/>
        <v>0</v>
      </c>
      <c r="M134" s="153" t="str">
        <f t="shared" si="14"/>
        <v/>
      </c>
      <c r="P134" s="75"/>
      <c r="AA134" s="2">
        <f t="shared" si="11"/>
        <v>360</v>
      </c>
      <c r="AB134" s="2" t="s">
        <v>6006</v>
      </c>
      <c r="AC134" s="2" t="s">
        <v>4281</v>
      </c>
      <c r="AD134" s="2">
        <v>0.8</v>
      </c>
      <c r="AE134" s="129">
        <f t="shared" si="12"/>
        <v>0</v>
      </c>
      <c r="AF134" s="2">
        <f t="shared" si="13"/>
        <v>0</v>
      </c>
    </row>
    <row r="135" spans="1:32" ht="15" customHeight="1" x14ac:dyDescent="0.3">
      <c r="A135" s="1">
        <v>60</v>
      </c>
      <c r="B135" s="69" t="s">
        <v>2790</v>
      </c>
      <c r="C135" s="69" t="s">
        <v>207</v>
      </c>
      <c r="D135" s="70" t="s">
        <v>194</v>
      </c>
      <c r="E135" s="70" t="s">
        <v>195</v>
      </c>
      <c r="F135" s="70" t="s">
        <v>208</v>
      </c>
      <c r="G135" s="71" t="s">
        <v>106</v>
      </c>
      <c r="H135" s="72">
        <v>1.3</v>
      </c>
      <c r="I135" s="73"/>
      <c r="J135" s="74">
        <f t="shared" si="8"/>
        <v>0</v>
      </c>
      <c r="K135" s="74">
        <f t="shared" si="9"/>
        <v>0</v>
      </c>
      <c r="L135" s="74">
        <f t="shared" si="10"/>
        <v>0</v>
      </c>
      <c r="M135" s="153" t="str">
        <f t="shared" si="14"/>
        <v/>
      </c>
      <c r="P135" s="75"/>
      <c r="AA135" s="2">
        <f t="shared" si="11"/>
        <v>60</v>
      </c>
      <c r="AB135" s="2" t="s">
        <v>4334</v>
      </c>
      <c r="AC135" s="2" t="s">
        <v>4281</v>
      </c>
      <c r="AD135" s="2">
        <v>1.3</v>
      </c>
      <c r="AE135" s="129">
        <f t="shared" si="12"/>
        <v>0</v>
      </c>
      <c r="AF135" s="2">
        <f t="shared" si="13"/>
        <v>0</v>
      </c>
    </row>
    <row r="136" spans="1:32" s="168" customFormat="1" ht="15" hidden="1" customHeight="1" x14ac:dyDescent="0.3">
      <c r="A136" s="160">
        <v>0</v>
      </c>
      <c r="B136" s="161" t="s">
        <v>2791</v>
      </c>
      <c r="C136" s="161" t="s">
        <v>209</v>
      </c>
      <c r="D136" s="162" t="s">
        <v>194</v>
      </c>
      <c r="E136" s="162" t="s">
        <v>195</v>
      </c>
      <c r="F136" s="162" t="s">
        <v>210</v>
      </c>
      <c r="G136" s="163" t="s">
        <v>106</v>
      </c>
      <c r="H136" s="164">
        <v>1.3</v>
      </c>
      <c r="I136" s="165"/>
      <c r="J136" s="166">
        <f t="shared" si="8"/>
        <v>0</v>
      </c>
      <c r="K136" s="166">
        <f t="shared" si="9"/>
        <v>0</v>
      </c>
      <c r="L136" s="166">
        <f t="shared" si="10"/>
        <v>0</v>
      </c>
      <c r="M136" s="167" t="str">
        <f t="shared" si="14"/>
        <v/>
      </c>
      <c r="P136" s="169"/>
      <c r="AA136" s="168">
        <f t="shared" si="11"/>
        <v>0</v>
      </c>
      <c r="AB136" s="168" t="s">
        <v>4335</v>
      </c>
      <c r="AC136" s="168" t="s">
        <v>4281</v>
      </c>
      <c r="AD136" s="168">
        <v>1.3</v>
      </c>
      <c r="AE136" s="170">
        <f t="shared" si="12"/>
        <v>0</v>
      </c>
      <c r="AF136" s="168">
        <f t="shared" si="13"/>
        <v>0</v>
      </c>
    </row>
    <row r="137" spans="1:32" s="168" customFormat="1" ht="15" hidden="1" customHeight="1" x14ac:dyDescent="0.3">
      <c r="A137" s="160">
        <v>0</v>
      </c>
      <c r="B137" s="161" t="s">
        <v>2792</v>
      </c>
      <c r="C137" s="161" t="s">
        <v>211</v>
      </c>
      <c r="D137" s="162" t="s">
        <v>194</v>
      </c>
      <c r="E137" s="162" t="s">
        <v>195</v>
      </c>
      <c r="F137" s="162" t="s">
        <v>212</v>
      </c>
      <c r="G137" s="163" t="s">
        <v>106</v>
      </c>
      <c r="H137" s="164">
        <v>1.3</v>
      </c>
      <c r="I137" s="165"/>
      <c r="J137" s="166">
        <f t="shared" si="8"/>
        <v>0</v>
      </c>
      <c r="K137" s="166">
        <f t="shared" si="9"/>
        <v>0</v>
      </c>
      <c r="L137" s="166">
        <f t="shared" si="10"/>
        <v>0</v>
      </c>
      <c r="M137" s="167" t="str">
        <f t="shared" si="14"/>
        <v/>
      </c>
      <c r="P137" s="169"/>
      <c r="AA137" s="168">
        <f t="shared" si="11"/>
        <v>0</v>
      </c>
      <c r="AB137" s="168" t="s">
        <v>5122</v>
      </c>
      <c r="AC137" s="168" t="s">
        <v>4281</v>
      </c>
      <c r="AD137" s="168">
        <v>1.3</v>
      </c>
      <c r="AE137" s="170">
        <f t="shared" si="12"/>
        <v>0</v>
      </c>
      <c r="AF137" s="168">
        <f t="shared" si="13"/>
        <v>0</v>
      </c>
    </row>
    <row r="138" spans="1:32" ht="15" customHeight="1" x14ac:dyDescent="0.3">
      <c r="A138" s="1">
        <v>1120</v>
      </c>
      <c r="B138" s="69" t="s">
        <v>2793</v>
      </c>
      <c r="C138" s="69" t="s">
        <v>213</v>
      </c>
      <c r="D138" s="70" t="s">
        <v>194</v>
      </c>
      <c r="E138" s="70" t="s">
        <v>195</v>
      </c>
      <c r="F138" s="70" t="s">
        <v>214</v>
      </c>
      <c r="G138" s="71" t="s">
        <v>106</v>
      </c>
      <c r="H138" s="72">
        <v>0.8</v>
      </c>
      <c r="I138" s="73"/>
      <c r="J138" s="74">
        <f t="shared" si="8"/>
        <v>0</v>
      </c>
      <c r="K138" s="74">
        <f t="shared" si="9"/>
        <v>0</v>
      </c>
      <c r="L138" s="74">
        <f t="shared" si="10"/>
        <v>0</v>
      </c>
      <c r="M138" s="153" t="str">
        <f t="shared" si="14"/>
        <v/>
      </c>
      <c r="P138" s="75"/>
      <c r="AA138" s="2">
        <f t="shared" si="11"/>
        <v>1120</v>
      </c>
      <c r="AB138" s="2" t="s">
        <v>4336</v>
      </c>
      <c r="AC138" s="2" t="s">
        <v>4281</v>
      </c>
      <c r="AD138" s="2">
        <v>0.8</v>
      </c>
      <c r="AE138" s="129">
        <f t="shared" si="12"/>
        <v>0</v>
      </c>
      <c r="AF138" s="2">
        <f t="shared" si="13"/>
        <v>0</v>
      </c>
    </row>
    <row r="139" spans="1:32" s="168" customFormat="1" ht="15" hidden="1" customHeight="1" x14ac:dyDescent="0.3">
      <c r="A139" s="160">
        <v>0</v>
      </c>
      <c r="B139" s="161" t="s">
        <v>2794</v>
      </c>
      <c r="C139" s="161" t="s">
        <v>215</v>
      </c>
      <c r="D139" s="162" t="s">
        <v>194</v>
      </c>
      <c r="E139" s="162" t="s">
        <v>195</v>
      </c>
      <c r="F139" s="162" t="s">
        <v>216</v>
      </c>
      <c r="G139" s="163" t="s">
        <v>106</v>
      </c>
      <c r="H139" s="164">
        <v>0.8</v>
      </c>
      <c r="I139" s="165"/>
      <c r="J139" s="166">
        <f t="shared" si="8"/>
        <v>0</v>
      </c>
      <c r="K139" s="166">
        <f t="shared" si="9"/>
        <v>0</v>
      </c>
      <c r="L139" s="166">
        <f t="shared" si="10"/>
        <v>0</v>
      </c>
      <c r="M139" s="167" t="str">
        <f t="shared" si="14"/>
        <v/>
      </c>
      <c r="P139" s="169"/>
      <c r="AA139" s="168">
        <f t="shared" si="11"/>
        <v>0</v>
      </c>
      <c r="AB139" s="168" t="s">
        <v>5123</v>
      </c>
      <c r="AC139" s="168" t="s">
        <v>4281</v>
      </c>
      <c r="AD139" s="168">
        <v>0.8</v>
      </c>
      <c r="AE139" s="170">
        <f t="shared" si="12"/>
        <v>0</v>
      </c>
      <c r="AF139" s="168">
        <f t="shared" si="13"/>
        <v>0</v>
      </c>
    </row>
    <row r="140" spans="1:32" ht="15" customHeight="1" x14ac:dyDescent="0.3">
      <c r="A140" s="1">
        <v>605</v>
      </c>
      <c r="B140" s="69" t="s">
        <v>2795</v>
      </c>
      <c r="C140" s="69" t="s">
        <v>217</v>
      </c>
      <c r="D140" s="70" t="s">
        <v>194</v>
      </c>
      <c r="E140" s="70" t="s">
        <v>195</v>
      </c>
      <c r="F140" s="70" t="s">
        <v>218</v>
      </c>
      <c r="G140" s="71" t="s">
        <v>106</v>
      </c>
      <c r="H140" s="72">
        <v>0.8</v>
      </c>
      <c r="I140" s="73"/>
      <c r="J140" s="74">
        <f t="shared" si="8"/>
        <v>0</v>
      </c>
      <c r="K140" s="74">
        <f t="shared" si="9"/>
        <v>0</v>
      </c>
      <c r="L140" s="74">
        <f t="shared" si="10"/>
        <v>0</v>
      </c>
      <c r="M140" s="153" t="str">
        <f t="shared" si="14"/>
        <v/>
      </c>
      <c r="P140" s="75"/>
      <c r="AA140" s="2">
        <f t="shared" si="11"/>
        <v>605</v>
      </c>
      <c r="AB140" s="2" t="s">
        <v>4337</v>
      </c>
      <c r="AC140" s="2" t="s">
        <v>4281</v>
      </c>
      <c r="AD140" s="2">
        <v>0.8</v>
      </c>
      <c r="AE140" s="129">
        <f t="shared" si="12"/>
        <v>0</v>
      </c>
      <c r="AF140" s="2">
        <f t="shared" si="13"/>
        <v>0</v>
      </c>
    </row>
    <row r="141" spans="1:32" s="168" customFormat="1" ht="15" hidden="1" customHeight="1" x14ac:dyDescent="0.3">
      <c r="A141" s="160">
        <v>0</v>
      </c>
      <c r="B141" s="161" t="s">
        <v>2796</v>
      </c>
      <c r="C141" s="161" t="s">
        <v>219</v>
      </c>
      <c r="D141" s="162" t="s">
        <v>194</v>
      </c>
      <c r="E141" s="162" t="s">
        <v>195</v>
      </c>
      <c r="F141" s="162" t="s">
        <v>220</v>
      </c>
      <c r="G141" s="163" t="s">
        <v>106</v>
      </c>
      <c r="H141" s="164">
        <v>1.3</v>
      </c>
      <c r="I141" s="165"/>
      <c r="J141" s="166">
        <f t="shared" si="8"/>
        <v>0</v>
      </c>
      <c r="K141" s="166">
        <f t="shared" si="9"/>
        <v>0</v>
      </c>
      <c r="L141" s="166">
        <f t="shared" si="10"/>
        <v>0</v>
      </c>
      <c r="M141" s="167" t="str">
        <f t="shared" si="14"/>
        <v/>
      </c>
      <c r="P141" s="169"/>
      <c r="AA141" s="168">
        <f t="shared" si="11"/>
        <v>0</v>
      </c>
      <c r="AB141" s="168" t="s">
        <v>5269</v>
      </c>
      <c r="AC141" s="168" t="s">
        <v>4281</v>
      </c>
      <c r="AD141" s="168">
        <v>1.3</v>
      </c>
      <c r="AE141" s="170">
        <f t="shared" si="12"/>
        <v>0</v>
      </c>
      <c r="AF141" s="168">
        <f t="shared" si="13"/>
        <v>0</v>
      </c>
    </row>
    <row r="142" spans="1:32" s="168" customFormat="1" ht="15" hidden="1" customHeight="1" x14ac:dyDescent="0.3">
      <c r="A142" s="160">
        <v>0</v>
      </c>
      <c r="B142" s="161" t="s">
        <v>2797</v>
      </c>
      <c r="C142" s="161" t="s">
        <v>221</v>
      </c>
      <c r="D142" s="162" t="s">
        <v>194</v>
      </c>
      <c r="E142" s="162" t="s">
        <v>195</v>
      </c>
      <c r="F142" s="162" t="s">
        <v>222</v>
      </c>
      <c r="G142" s="163" t="s">
        <v>106</v>
      </c>
      <c r="H142" s="164">
        <v>1.3</v>
      </c>
      <c r="I142" s="165"/>
      <c r="J142" s="166">
        <f t="shared" si="8"/>
        <v>0</v>
      </c>
      <c r="K142" s="166">
        <f t="shared" si="9"/>
        <v>0</v>
      </c>
      <c r="L142" s="166">
        <f t="shared" si="10"/>
        <v>0</v>
      </c>
      <c r="M142" s="167" t="str">
        <f t="shared" si="14"/>
        <v/>
      </c>
      <c r="P142" s="169"/>
      <c r="AA142" s="2">
        <f t="shared" si="11"/>
        <v>0</v>
      </c>
      <c r="AB142" s="2" t="s">
        <v>5124</v>
      </c>
      <c r="AC142" s="2" t="s">
        <v>4281</v>
      </c>
      <c r="AD142" s="2">
        <v>1.3</v>
      </c>
      <c r="AE142" s="129">
        <f t="shared" si="12"/>
        <v>0</v>
      </c>
      <c r="AF142" s="2">
        <f t="shared" si="13"/>
        <v>0</v>
      </c>
    </row>
    <row r="143" spans="1:32" ht="15" customHeight="1" x14ac:dyDescent="0.3">
      <c r="A143" s="1">
        <v>240</v>
      </c>
      <c r="B143" s="69" t="s">
        <v>2798</v>
      </c>
      <c r="C143" s="69" t="s">
        <v>223</v>
      </c>
      <c r="D143" s="70" t="s">
        <v>194</v>
      </c>
      <c r="E143" s="70" t="s">
        <v>195</v>
      </c>
      <c r="F143" s="70" t="s">
        <v>224</v>
      </c>
      <c r="G143" s="71" t="s">
        <v>106</v>
      </c>
      <c r="H143" s="72">
        <v>2.75</v>
      </c>
      <c r="I143" s="73"/>
      <c r="J143" s="74">
        <f t="shared" si="8"/>
        <v>0</v>
      </c>
      <c r="K143" s="74">
        <f t="shared" si="9"/>
        <v>0</v>
      </c>
      <c r="L143" s="74">
        <f t="shared" si="10"/>
        <v>0</v>
      </c>
      <c r="M143" s="153" t="str">
        <f t="shared" si="14"/>
        <v/>
      </c>
      <c r="P143" s="75"/>
      <c r="AA143" s="2">
        <f t="shared" si="11"/>
        <v>240</v>
      </c>
      <c r="AB143" s="2" t="s">
        <v>4338</v>
      </c>
      <c r="AC143" s="2" t="s">
        <v>4281</v>
      </c>
      <c r="AD143" s="2">
        <v>2.75</v>
      </c>
      <c r="AE143" s="129">
        <f t="shared" si="12"/>
        <v>0</v>
      </c>
      <c r="AF143" s="2">
        <f t="shared" si="13"/>
        <v>0</v>
      </c>
    </row>
    <row r="144" spans="1:32" ht="15" customHeight="1" x14ac:dyDescent="0.3">
      <c r="A144" s="1">
        <v>280</v>
      </c>
      <c r="B144" s="69" t="s">
        <v>2799</v>
      </c>
      <c r="C144" s="69" t="s">
        <v>225</v>
      </c>
      <c r="D144" s="70" t="s">
        <v>194</v>
      </c>
      <c r="E144" s="70" t="s">
        <v>195</v>
      </c>
      <c r="F144" s="70" t="s">
        <v>226</v>
      </c>
      <c r="G144" s="71" t="s">
        <v>106</v>
      </c>
      <c r="H144" s="72">
        <v>1.3</v>
      </c>
      <c r="I144" s="73"/>
      <c r="J144" s="74">
        <f t="shared" si="8"/>
        <v>0</v>
      </c>
      <c r="K144" s="74">
        <f t="shared" si="9"/>
        <v>0</v>
      </c>
      <c r="L144" s="74">
        <f t="shared" si="10"/>
        <v>0</v>
      </c>
      <c r="M144" s="153" t="str">
        <f t="shared" si="14"/>
        <v/>
      </c>
      <c r="P144" s="75"/>
      <c r="AA144" s="2">
        <f t="shared" si="11"/>
        <v>280</v>
      </c>
      <c r="AB144" s="2" t="s">
        <v>5125</v>
      </c>
      <c r="AC144" s="2" t="s">
        <v>4281</v>
      </c>
      <c r="AD144" s="2">
        <v>1.3</v>
      </c>
      <c r="AE144" s="129">
        <f t="shared" si="12"/>
        <v>0</v>
      </c>
      <c r="AF144" s="2">
        <f t="shared" si="13"/>
        <v>0</v>
      </c>
    </row>
    <row r="145" spans="1:32" s="168" customFormat="1" ht="15" hidden="1" customHeight="1" x14ac:dyDescent="0.3">
      <c r="A145" s="160">
        <v>0</v>
      </c>
      <c r="B145" s="161" t="s">
        <v>2800</v>
      </c>
      <c r="C145" s="161" t="s">
        <v>227</v>
      </c>
      <c r="D145" s="162" t="s">
        <v>194</v>
      </c>
      <c r="E145" s="162" t="s">
        <v>195</v>
      </c>
      <c r="F145" s="162" t="s">
        <v>228</v>
      </c>
      <c r="G145" s="163" t="s">
        <v>106</v>
      </c>
      <c r="H145" s="164">
        <v>1.3</v>
      </c>
      <c r="I145" s="165"/>
      <c r="J145" s="166">
        <f t="shared" si="8"/>
        <v>0</v>
      </c>
      <c r="K145" s="166">
        <f t="shared" si="9"/>
        <v>0</v>
      </c>
      <c r="L145" s="166">
        <f t="shared" si="10"/>
        <v>0</v>
      </c>
      <c r="M145" s="167" t="str">
        <f t="shared" si="14"/>
        <v/>
      </c>
      <c r="P145" s="169"/>
      <c r="AA145" s="168">
        <f t="shared" si="11"/>
        <v>0</v>
      </c>
      <c r="AB145" s="168" t="s">
        <v>5270</v>
      </c>
      <c r="AC145" s="168" t="s">
        <v>4281</v>
      </c>
      <c r="AD145" s="168">
        <v>1.3</v>
      </c>
      <c r="AE145" s="170">
        <f t="shared" si="12"/>
        <v>0</v>
      </c>
      <c r="AF145" s="168">
        <f t="shared" si="13"/>
        <v>0</v>
      </c>
    </row>
    <row r="146" spans="1:32" ht="15" customHeight="1" x14ac:dyDescent="0.3">
      <c r="A146" s="1">
        <v>1350</v>
      </c>
      <c r="B146" s="69" t="s">
        <v>2801</v>
      </c>
      <c r="C146" s="69" t="s">
        <v>229</v>
      </c>
      <c r="D146" s="70" t="s">
        <v>194</v>
      </c>
      <c r="E146" s="70" t="s">
        <v>195</v>
      </c>
      <c r="F146" s="70" t="s">
        <v>230</v>
      </c>
      <c r="G146" s="71" t="s">
        <v>106</v>
      </c>
      <c r="H146" s="72">
        <v>1.5</v>
      </c>
      <c r="I146" s="73"/>
      <c r="J146" s="74">
        <f t="shared" si="8"/>
        <v>0</v>
      </c>
      <c r="K146" s="74">
        <f t="shared" si="9"/>
        <v>0</v>
      </c>
      <c r="L146" s="74">
        <f t="shared" si="10"/>
        <v>0</v>
      </c>
      <c r="M146" s="153" t="str">
        <f t="shared" si="14"/>
        <v/>
      </c>
      <c r="P146" s="75"/>
      <c r="AA146" s="2">
        <f t="shared" si="11"/>
        <v>1350</v>
      </c>
      <c r="AB146" s="2" t="s">
        <v>4339</v>
      </c>
      <c r="AC146" s="2" t="s">
        <v>4281</v>
      </c>
      <c r="AD146" s="2">
        <v>1.5</v>
      </c>
      <c r="AE146" s="129">
        <f t="shared" si="12"/>
        <v>0</v>
      </c>
      <c r="AF146" s="2">
        <f t="shared" si="13"/>
        <v>0</v>
      </c>
    </row>
    <row r="147" spans="1:32" s="168" customFormat="1" ht="15" hidden="1" customHeight="1" x14ac:dyDescent="0.3">
      <c r="A147" s="160">
        <v>0</v>
      </c>
      <c r="B147" s="161" t="s">
        <v>3891</v>
      </c>
      <c r="C147" s="161" t="s">
        <v>3962</v>
      </c>
      <c r="D147" s="162" t="s">
        <v>194</v>
      </c>
      <c r="E147" s="162" t="s">
        <v>195</v>
      </c>
      <c r="F147" s="162" t="s">
        <v>3809</v>
      </c>
      <c r="G147" s="163" t="s">
        <v>106</v>
      </c>
      <c r="H147" s="164">
        <v>1.4</v>
      </c>
      <c r="I147" s="165"/>
      <c r="J147" s="166">
        <f t="shared" si="8"/>
        <v>0</v>
      </c>
      <c r="K147" s="166">
        <f t="shared" si="9"/>
        <v>0</v>
      </c>
      <c r="L147" s="166">
        <f t="shared" si="10"/>
        <v>0</v>
      </c>
      <c r="M147" s="167" t="str">
        <f t="shared" si="14"/>
        <v/>
      </c>
      <c r="P147" s="169"/>
      <c r="AA147" s="2">
        <f t="shared" si="11"/>
        <v>0</v>
      </c>
      <c r="AB147" s="2" t="s">
        <v>4340</v>
      </c>
      <c r="AC147" s="2" t="s">
        <v>4281</v>
      </c>
      <c r="AD147" s="2">
        <v>1.4</v>
      </c>
      <c r="AE147" s="129">
        <f t="shared" si="12"/>
        <v>0</v>
      </c>
      <c r="AF147" s="2">
        <f t="shared" si="13"/>
        <v>0</v>
      </c>
    </row>
    <row r="148" spans="1:32" s="168" customFormat="1" ht="15" hidden="1" customHeight="1" x14ac:dyDescent="0.3">
      <c r="A148" s="160">
        <v>0</v>
      </c>
      <c r="B148" s="161" t="s">
        <v>2802</v>
      </c>
      <c r="C148" s="161" t="s">
        <v>231</v>
      </c>
      <c r="D148" s="162" t="s">
        <v>194</v>
      </c>
      <c r="E148" s="162" t="s">
        <v>195</v>
      </c>
      <c r="F148" s="162" t="s">
        <v>232</v>
      </c>
      <c r="G148" s="163" t="s">
        <v>106</v>
      </c>
      <c r="H148" s="164">
        <v>1.3</v>
      </c>
      <c r="I148" s="165"/>
      <c r="J148" s="166">
        <f t="shared" si="8"/>
        <v>0</v>
      </c>
      <c r="K148" s="166">
        <f t="shared" si="9"/>
        <v>0</v>
      </c>
      <c r="L148" s="166">
        <f t="shared" si="10"/>
        <v>0</v>
      </c>
      <c r="M148" s="167" t="str">
        <f t="shared" si="14"/>
        <v/>
      </c>
      <c r="P148" s="169"/>
      <c r="AA148" s="168">
        <f t="shared" si="11"/>
        <v>0</v>
      </c>
      <c r="AB148" s="168" t="s">
        <v>4341</v>
      </c>
      <c r="AC148" s="168" t="s">
        <v>4281</v>
      </c>
      <c r="AD148" s="168">
        <v>1.3</v>
      </c>
      <c r="AE148" s="170">
        <f t="shared" si="12"/>
        <v>0</v>
      </c>
      <c r="AF148" s="168">
        <f t="shared" si="13"/>
        <v>0</v>
      </c>
    </row>
    <row r="149" spans="1:32" s="168" customFormat="1" ht="15" hidden="1" customHeight="1" x14ac:dyDescent="0.3">
      <c r="A149" s="160">
        <v>0</v>
      </c>
      <c r="B149" s="161" t="s">
        <v>2803</v>
      </c>
      <c r="C149" s="161" t="s">
        <v>233</v>
      </c>
      <c r="D149" s="162" t="s">
        <v>194</v>
      </c>
      <c r="E149" s="162" t="s">
        <v>195</v>
      </c>
      <c r="F149" s="162" t="s">
        <v>234</v>
      </c>
      <c r="G149" s="163" t="s">
        <v>21</v>
      </c>
      <c r="H149" s="164">
        <v>2.25</v>
      </c>
      <c r="I149" s="165"/>
      <c r="J149" s="166">
        <f t="shared" si="8"/>
        <v>0</v>
      </c>
      <c r="K149" s="166">
        <f t="shared" si="9"/>
        <v>0</v>
      </c>
      <c r="L149" s="166">
        <f t="shared" si="10"/>
        <v>0</v>
      </c>
      <c r="M149" s="167" t="str">
        <f>IF(I149="","",IF(I149&lt;50,"Ошибка! Не соблюден минимальный заказ на сорт!",""))</f>
        <v/>
      </c>
      <c r="P149" s="169"/>
      <c r="AA149" s="168">
        <f t="shared" si="11"/>
        <v>0</v>
      </c>
      <c r="AB149" s="168" t="s">
        <v>4342</v>
      </c>
      <c r="AC149" s="168" t="s">
        <v>4323</v>
      </c>
      <c r="AD149" s="168">
        <v>2.25</v>
      </c>
      <c r="AE149" s="170">
        <f t="shared" si="12"/>
        <v>0</v>
      </c>
      <c r="AF149" s="168">
        <f t="shared" si="13"/>
        <v>0</v>
      </c>
    </row>
    <row r="150" spans="1:32" ht="15" customHeight="1" x14ac:dyDescent="0.3">
      <c r="A150" s="1">
        <v>80</v>
      </c>
      <c r="B150" s="69" t="s">
        <v>3892</v>
      </c>
      <c r="C150" s="69" t="s">
        <v>3963</v>
      </c>
      <c r="D150" s="70" t="s">
        <v>194</v>
      </c>
      <c r="E150" s="70" t="s">
        <v>195</v>
      </c>
      <c r="F150" s="70" t="s">
        <v>234</v>
      </c>
      <c r="G150" s="71" t="s">
        <v>106</v>
      </c>
      <c r="H150" s="72">
        <v>0.8</v>
      </c>
      <c r="I150" s="73"/>
      <c r="J150" s="74">
        <f t="shared" si="8"/>
        <v>0</v>
      </c>
      <c r="K150" s="74">
        <f t="shared" si="9"/>
        <v>0</v>
      </c>
      <c r="L150" s="74">
        <f t="shared" si="10"/>
        <v>0</v>
      </c>
      <c r="M150" s="153" t="str">
        <f t="shared" ref="M150:M158" si="15">IF(I150="","",IF(I150&lt;80,"Ошибка! Не соблюден минимальный заказ на сорт!",IF(MOD(I150,40)&gt;0,"Ошибка! Не соблюдена кратность заказа!","")))</f>
        <v/>
      </c>
      <c r="P150" s="75"/>
      <c r="AA150" s="2">
        <f t="shared" si="11"/>
        <v>80</v>
      </c>
      <c r="AB150" s="2" t="s">
        <v>4342</v>
      </c>
      <c r="AC150" s="2" t="s">
        <v>4281</v>
      </c>
      <c r="AD150" s="2">
        <v>0.8</v>
      </c>
      <c r="AE150" s="129">
        <f t="shared" si="12"/>
        <v>0</v>
      </c>
      <c r="AF150" s="2">
        <f t="shared" si="13"/>
        <v>0</v>
      </c>
    </row>
    <row r="151" spans="1:32" s="168" customFormat="1" ht="15" hidden="1" customHeight="1" x14ac:dyDescent="0.3">
      <c r="A151" s="160">
        <v>0</v>
      </c>
      <c r="B151" s="161" t="s">
        <v>5632</v>
      </c>
      <c r="C151" s="161" t="s">
        <v>5633</v>
      </c>
      <c r="D151" s="162" t="s">
        <v>194</v>
      </c>
      <c r="E151" s="162" t="s">
        <v>195</v>
      </c>
      <c r="F151" s="162" t="s">
        <v>5646</v>
      </c>
      <c r="G151" s="163" t="s">
        <v>106</v>
      </c>
      <c r="H151" s="164">
        <v>0.8</v>
      </c>
      <c r="I151" s="165"/>
      <c r="J151" s="166">
        <f t="shared" si="8"/>
        <v>0</v>
      </c>
      <c r="K151" s="166">
        <f t="shared" si="9"/>
        <v>0</v>
      </c>
      <c r="L151" s="166">
        <f t="shared" si="10"/>
        <v>0</v>
      </c>
      <c r="M151" s="167" t="str">
        <f t="shared" si="15"/>
        <v/>
      </c>
      <c r="P151" s="169"/>
      <c r="AA151" s="2">
        <f t="shared" si="11"/>
        <v>0</v>
      </c>
      <c r="AB151" s="2" t="s">
        <v>5654</v>
      </c>
      <c r="AC151" s="2" t="s">
        <v>4281</v>
      </c>
      <c r="AD151" s="2">
        <v>0.8</v>
      </c>
      <c r="AE151" s="129">
        <f t="shared" si="12"/>
        <v>0</v>
      </c>
      <c r="AF151" s="2">
        <f t="shared" si="13"/>
        <v>0</v>
      </c>
    </row>
    <row r="152" spans="1:32" s="168" customFormat="1" ht="15" hidden="1" customHeight="1" x14ac:dyDescent="0.3">
      <c r="A152" s="160">
        <v>0</v>
      </c>
      <c r="B152" s="161" t="s">
        <v>2804</v>
      </c>
      <c r="C152" s="161" t="s">
        <v>235</v>
      </c>
      <c r="D152" s="162" t="s">
        <v>194</v>
      </c>
      <c r="E152" s="162" t="s">
        <v>195</v>
      </c>
      <c r="F152" s="162" t="s">
        <v>236</v>
      </c>
      <c r="G152" s="163" t="s">
        <v>106</v>
      </c>
      <c r="H152" s="164">
        <v>0.8</v>
      </c>
      <c r="I152" s="165"/>
      <c r="J152" s="166">
        <f t="shared" si="8"/>
        <v>0</v>
      </c>
      <c r="K152" s="166">
        <f t="shared" si="9"/>
        <v>0</v>
      </c>
      <c r="L152" s="166">
        <f t="shared" si="10"/>
        <v>0</v>
      </c>
      <c r="M152" s="167" t="str">
        <f t="shared" si="15"/>
        <v/>
      </c>
      <c r="P152" s="169"/>
      <c r="AA152" s="168">
        <f t="shared" si="11"/>
        <v>0</v>
      </c>
      <c r="AB152" s="168" t="s">
        <v>5271</v>
      </c>
      <c r="AC152" s="168" t="s">
        <v>4281</v>
      </c>
      <c r="AD152" s="168">
        <v>0.8</v>
      </c>
      <c r="AE152" s="170">
        <f t="shared" si="12"/>
        <v>0</v>
      </c>
      <c r="AF152" s="168">
        <f t="shared" si="13"/>
        <v>0</v>
      </c>
    </row>
    <row r="153" spans="1:32" s="168" customFormat="1" ht="15" hidden="1" customHeight="1" x14ac:dyDescent="0.3">
      <c r="A153" s="160">
        <v>0</v>
      </c>
      <c r="B153" s="161" t="s">
        <v>2805</v>
      </c>
      <c r="C153" s="161" t="s">
        <v>237</v>
      </c>
      <c r="D153" s="162" t="s">
        <v>194</v>
      </c>
      <c r="E153" s="162" t="s">
        <v>195</v>
      </c>
      <c r="F153" s="162" t="s">
        <v>238</v>
      </c>
      <c r="G153" s="163" t="s">
        <v>106</v>
      </c>
      <c r="H153" s="164">
        <v>1.5</v>
      </c>
      <c r="I153" s="165"/>
      <c r="J153" s="166">
        <f t="shared" si="8"/>
        <v>0</v>
      </c>
      <c r="K153" s="166">
        <f t="shared" si="9"/>
        <v>0</v>
      </c>
      <c r="L153" s="166">
        <f t="shared" si="10"/>
        <v>0</v>
      </c>
      <c r="M153" s="167" t="str">
        <f t="shared" si="15"/>
        <v/>
      </c>
      <c r="P153" s="169"/>
      <c r="AA153" s="168">
        <f t="shared" si="11"/>
        <v>0</v>
      </c>
      <c r="AB153" s="168" t="s">
        <v>4343</v>
      </c>
      <c r="AC153" s="168" t="s">
        <v>4281</v>
      </c>
      <c r="AD153" s="168">
        <v>1.5</v>
      </c>
      <c r="AE153" s="170">
        <f t="shared" si="12"/>
        <v>0</v>
      </c>
      <c r="AF153" s="168">
        <f t="shared" si="13"/>
        <v>0</v>
      </c>
    </row>
    <row r="154" spans="1:32" ht="15" customHeight="1" x14ac:dyDescent="0.3">
      <c r="A154" s="1">
        <v>440</v>
      </c>
      <c r="B154" s="69" t="s">
        <v>5903</v>
      </c>
      <c r="C154" s="69" t="s">
        <v>5800</v>
      </c>
      <c r="D154" s="70" t="s">
        <v>194</v>
      </c>
      <c r="E154" s="70" t="s">
        <v>195</v>
      </c>
      <c r="F154" s="70" t="s">
        <v>5689</v>
      </c>
      <c r="G154" s="71" t="s">
        <v>106</v>
      </c>
      <c r="H154" s="72">
        <v>0.8</v>
      </c>
      <c r="I154" s="73"/>
      <c r="J154" s="74">
        <f t="shared" si="8"/>
        <v>0</v>
      </c>
      <c r="K154" s="74">
        <f t="shared" si="9"/>
        <v>0</v>
      </c>
      <c r="L154" s="74">
        <f t="shared" si="10"/>
        <v>0</v>
      </c>
      <c r="M154" s="153" t="str">
        <f t="shared" si="15"/>
        <v/>
      </c>
      <c r="P154" s="75"/>
      <c r="AA154" s="2">
        <f t="shared" si="11"/>
        <v>440</v>
      </c>
      <c r="AB154" s="2" t="s">
        <v>6007</v>
      </c>
      <c r="AC154" s="2" t="s">
        <v>4281</v>
      </c>
      <c r="AD154" s="2">
        <v>0.8</v>
      </c>
      <c r="AE154" s="129">
        <f t="shared" si="12"/>
        <v>0</v>
      </c>
      <c r="AF154" s="2">
        <f t="shared" si="13"/>
        <v>0</v>
      </c>
    </row>
    <row r="155" spans="1:32" ht="15" customHeight="1" x14ac:dyDescent="0.3">
      <c r="A155" s="1">
        <v>180</v>
      </c>
      <c r="B155" s="69" t="s">
        <v>2806</v>
      </c>
      <c r="C155" s="69" t="s">
        <v>239</v>
      </c>
      <c r="D155" s="70" t="s">
        <v>194</v>
      </c>
      <c r="E155" s="70" t="s">
        <v>195</v>
      </c>
      <c r="F155" s="70" t="s">
        <v>240</v>
      </c>
      <c r="G155" s="71" t="s">
        <v>106</v>
      </c>
      <c r="H155" s="72">
        <v>1.3</v>
      </c>
      <c r="I155" s="73"/>
      <c r="J155" s="74">
        <f t="shared" si="8"/>
        <v>0</v>
      </c>
      <c r="K155" s="74">
        <f t="shared" si="9"/>
        <v>0</v>
      </c>
      <c r="L155" s="74">
        <f t="shared" si="10"/>
        <v>0</v>
      </c>
      <c r="M155" s="153" t="str">
        <f t="shared" si="15"/>
        <v/>
      </c>
      <c r="P155" s="75"/>
      <c r="AA155" s="2">
        <f t="shared" si="11"/>
        <v>180</v>
      </c>
      <c r="AB155" s="2" t="s">
        <v>4344</v>
      </c>
      <c r="AC155" s="2" t="s">
        <v>4281</v>
      </c>
      <c r="AD155" s="2">
        <v>1.3</v>
      </c>
      <c r="AE155" s="129">
        <f t="shared" si="12"/>
        <v>0</v>
      </c>
      <c r="AF155" s="2">
        <f t="shared" si="13"/>
        <v>0</v>
      </c>
    </row>
    <row r="156" spans="1:32" s="168" customFormat="1" ht="15" hidden="1" customHeight="1" x14ac:dyDescent="0.3">
      <c r="A156" s="160">
        <v>0</v>
      </c>
      <c r="B156" s="161" t="s">
        <v>2807</v>
      </c>
      <c r="C156" s="161" t="s">
        <v>241</v>
      </c>
      <c r="D156" s="162" t="s">
        <v>194</v>
      </c>
      <c r="E156" s="162" t="s">
        <v>195</v>
      </c>
      <c r="F156" s="162" t="s">
        <v>242</v>
      </c>
      <c r="G156" s="163" t="s">
        <v>106</v>
      </c>
      <c r="H156" s="164">
        <v>1.3</v>
      </c>
      <c r="I156" s="165"/>
      <c r="J156" s="166">
        <f t="shared" si="8"/>
        <v>0</v>
      </c>
      <c r="K156" s="166">
        <f t="shared" si="9"/>
        <v>0</v>
      </c>
      <c r="L156" s="166">
        <f t="shared" si="10"/>
        <v>0</v>
      </c>
      <c r="M156" s="167" t="str">
        <f t="shared" si="15"/>
        <v/>
      </c>
      <c r="P156" s="169"/>
      <c r="AA156" s="2">
        <f t="shared" si="11"/>
        <v>0</v>
      </c>
      <c r="AB156" s="2" t="s">
        <v>5126</v>
      </c>
      <c r="AC156" s="2" t="s">
        <v>4281</v>
      </c>
      <c r="AD156" s="2">
        <v>1.3</v>
      </c>
      <c r="AE156" s="129">
        <f t="shared" si="12"/>
        <v>0</v>
      </c>
      <c r="AF156" s="2">
        <f t="shared" si="13"/>
        <v>0</v>
      </c>
    </row>
    <row r="157" spans="1:32" ht="15" customHeight="1" x14ac:dyDescent="0.3">
      <c r="A157" s="1">
        <v>120</v>
      </c>
      <c r="B157" s="69" t="s">
        <v>2808</v>
      </c>
      <c r="C157" s="69" t="s">
        <v>243</v>
      </c>
      <c r="D157" s="70" t="s">
        <v>194</v>
      </c>
      <c r="E157" s="70" t="s">
        <v>195</v>
      </c>
      <c r="F157" s="70" t="s">
        <v>244</v>
      </c>
      <c r="G157" s="71" t="s">
        <v>106</v>
      </c>
      <c r="H157" s="72">
        <v>1.3</v>
      </c>
      <c r="I157" s="73"/>
      <c r="J157" s="74">
        <f t="shared" si="8"/>
        <v>0</v>
      </c>
      <c r="K157" s="74">
        <f t="shared" si="9"/>
        <v>0</v>
      </c>
      <c r="L157" s="74">
        <f t="shared" si="10"/>
        <v>0</v>
      </c>
      <c r="M157" s="153" t="str">
        <f t="shared" si="15"/>
        <v/>
      </c>
      <c r="P157" s="75"/>
      <c r="AA157" s="2">
        <f t="shared" si="11"/>
        <v>120</v>
      </c>
      <c r="AB157" s="2" t="s">
        <v>5272</v>
      </c>
      <c r="AC157" s="2" t="s">
        <v>4281</v>
      </c>
      <c r="AD157" s="2">
        <v>1.3</v>
      </c>
      <c r="AE157" s="129">
        <f t="shared" si="12"/>
        <v>0</v>
      </c>
      <c r="AF157" s="2">
        <f t="shared" si="13"/>
        <v>0</v>
      </c>
    </row>
    <row r="158" spans="1:32" s="168" customFormat="1" ht="15" hidden="1" customHeight="1" x14ac:dyDescent="0.3">
      <c r="A158" s="160">
        <v>0</v>
      </c>
      <c r="B158" s="161" t="s">
        <v>2809</v>
      </c>
      <c r="C158" s="161" t="s">
        <v>245</v>
      </c>
      <c r="D158" s="162" t="s">
        <v>194</v>
      </c>
      <c r="E158" s="162" t="s">
        <v>195</v>
      </c>
      <c r="F158" s="162" t="s">
        <v>246</v>
      </c>
      <c r="G158" s="163" t="s">
        <v>106</v>
      </c>
      <c r="H158" s="164">
        <v>1.3</v>
      </c>
      <c r="I158" s="165"/>
      <c r="J158" s="166">
        <f t="shared" si="8"/>
        <v>0</v>
      </c>
      <c r="K158" s="166">
        <f t="shared" si="9"/>
        <v>0</v>
      </c>
      <c r="L158" s="166">
        <f t="shared" si="10"/>
        <v>0</v>
      </c>
      <c r="M158" s="167" t="str">
        <f t="shared" si="15"/>
        <v/>
      </c>
      <c r="P158" s="169"/>
      <c r="AA158" s="168">
        <f t="shared" si="11"/>
        <v>0</v>
      </c>
      <c r="AB158" s="168" t="s">
        <v>5127</v>
      </c>
      <c r="AC158" s="168" t="s">
        <v>4281</v>
      </c>
      <c r="AD158" s="168">
        <v>1.3</v>
      </c>
      <c r="AE158" s="170">
        <f t="shared" si="12"/>
        <v>0</v>
      </c>
      <c r="AF158" s="168">
        <f t="shared" si="13"/>
        <v>0</v>
      </c>
    </row>
    <row r="159" spans="1:32" s="168" customFormat="1" ht="15" hidden="1" customHeight="1" x14ac:dyDescent="0.3">
      <c r="A159" s="160">
        <v>0</v>
      </c>
      <c r="B159" s="161" t="s">
        <v>6342</v>
      </c>
      <c r="C159" s="161" t="s">
        <v>6346</v>
      </c>
      <c r="D159" s="162" t="s">
        <v>194</v>
      </c>
      <c r="E159" s="162" t="s">
        <v>195</v>
      </c>
      <c r="F159" s="162" t="s">
        <v>5690</v>
      </c>
      <c r="G159" s="163" t="s">
        <v>106</v>
      </c>
      <c r="H159" s="164">
        <v>0.8</v>
      </c>
      <c r="I159" s="165"/>
      <c r="J159" s="166">
        <f t="shared" si="8"/>
        <v>0</v>
      </c>
      <c r="K159" s="166">
        <f t="shared" si="9"/>
        <v>0</v>
      </c>
      <c r="L159" s="166">
        <f t="shared" si="10"/>
        <v>0</v>
      </c>
      <c r="AA159" s="2">
        <f t="shared" si="11"/>
        <v>0</v>
      </c>
      <c r="AB159" s="2" t="s">
        <v>6350</v>
      </c>
      <c r="AC159" s="2" t="s">
        <v>4281</v>
      </c>
      <c r="AD159" s="2">
        <v>0.8</v>
      </c>
      <c r="AE159" s="129">
        <f t="shared" si="12"/>
        <v>0</v>
      </c>
      <c r="AF159" s="2">
        <f t="shared" si="13"/>
        <v>0</v>
      </c>
    </row>
    <row r="160" spans="1:32" s="168" customFormat="1" ht="15" hidden="1" customHeight="1" x14ac:dyDescent="0.3">
      <c r="A160" s="160">
        <v>0</v>
      </c>
      <c r="B160" s="161" t="s">
        <v>6343</v>
      </c>
      <c r="C160" s="161" t="s">
        <v>6347</v>
      </c>
      <c r="D160" s="162" t="s">
        <v>194</v>
      </c>
      <c r="E160" s="162" t="s">
        <v>195</v>
      </c>
      <c r="F160" s="162" t="s">
        <v>6349</v>
      </c>
      <c r="G160" s="163" t="s">
        <v>106</v>
      </c>
      <c r="H160" s="164">
        <v>0.8</v>
      </c>
      <c r="I160" s="165"/>
      <c r="J160" s="166">
        <f t="shared" si="8"/>
        <v>0</v>
      </c>
      <c r="K160" s="166">
        <f t="shared" si="9"/>
        <v>0</v>
      </c>
      <c r="L160" s="166">
        <f t="shared" si="10"/>
        <v>0</v>
      </c>
      <c r="AA160" s="2">
        <f t="shared" si="11"/>
        <v>0</v>
      </c>
      <c r="AB160" s="2" t="s">
        <v>6351</v>
      </c>
      <c r="AC160" s="2" t="s">
        <v>4281</v>
      </c>
      <c r="AD160" s="2">
        <v>0.8</v>
      </c>
      <c r="AE160" s="129">
        <f t="shared" si="12"/>
        <v>0</v>
      </c>
      <c r="AF160" s="2">
        <f t="shared" si="13"/>
        <v>0</v>
      </c>
    </row>
    <row r="161" spans="1:32" ht="15" customHeight="1" x14ac:dyDescent="0.3">
      <c r="A161" s="1">
        <v>1360</v>
      </c>
      <c r="B161" s="69" t="s">
        <v>6344</v>
      </c>
      <c r="C161" s="69" t="s">
        <v>6348</v>
      </c>
      <c r="D161" s="70" t="s">
        <v>194</v>
      </c>
      <c r="E161" s="70" t="s">
        <v>195</v>
      </c>
      <c r="F161" s="70" t="s">
        <v>2283</v>
      </c>
      <c r="G161" s="71" t="s">
        <v>106</v>
      </c>
      <c r="H161" s="72">
        <v>0.8</v>
      </c>
      <c r="I161" s="73"/>
      <c r="J161" s="74">
        <f t="shared" si="8"/>
        <v>0</v>
      </c>
      <c r="K161" s="74">
        <f t="shared" si="9"/>
        <v>0</v>
      </c>
      <c r="L161" s="74">
        <f t="shared" si="10"/>
        <v>0</v>
      </c>
      <c r="AA161" s="2">
        <f t="shared" si="11"/>
        <v>1360</v>
      </c>
      <c r="AB161" s="2" t="s">
        <v>6352</v>
      </c>
      <c r="AC161" s="2" t="s">
        <v>4281</v>
      </c>
      <c r="AD161" s="2">
        <v>0.8</v>
      </c>
      <c r="AE161" s="129">
        <f t="shared" si="12"/>
        <v>0</v>
      </c>
      <c r="AF161" s="2">
        <f t="shared" si="13"/>
        <v>0</v>
      </c>
    </row>
    <row r="162" spans="1:32" ht="15" customHeight="1" x14ac:dyDescent="0.35">
      <c r="A162" s="1">
        <v>140</v>
      </c>
      <c r="B162" s="150" t="s">
        <v>6168</v>
      </c>
      <c r="C162" s="70" t="s">
        <v>6107</v>
      </c>
      <c r="D162" s="70" t="s">
        <v>194</v>
      </c>
      <c r="E162" s="70" t="s">
        <v>6136</v>
      </c>
      <c r="F162" s="70"/>
      <c r="G162" s="149" t="s">
        <v>106</v>
      </c>
      <c r="H162" s="151">
        <v>0.75</v>
      </c>
      <c r="I162" s="73"/>
      <c r="J162" s="74">
        <f t="shared" si="8"/>
        <v>0</v>
      </c>
      <c r="K162" s="74">
        <f t="shared" si="9"/>
        <v>0</v>
      </c>
      <c r="L162" s="74">
        <f t="shared" si="10"/>
        <v>0</v>
      </c>
      <c r="M162" s="153" t="str">
        <f t="shared" ref="M162:M173" si="16">IF(I162="","",IF(I162&lt;80,"Ошибка! Не соблюден минимальный заказ на сорт!",IF(MOD(I162,40)&gt;0,"Ошибка! Не соблюдена кратность заказа!","")))</f>
        <v/>
      </c>
      <c r="AA162" s="2">
        <f t="shared" si="11"/>
        <v>140</v>
      </c>
      <c r="AB162" s="154" t="s">
        <v>194</v>
      </c>
      <c r="AC162" s="154" t="s">
        <v>4281</v>
      </c>
      <c r="AD162" s="155">
        <v>0.75</v>
      </c>
      <c r="AE162" s="129">
        <f t="shared" si="12"/>
        <v>0</v>
      </c>
      <c r="AF162" s="2">
        <f t="shared" si="13"/>
        <v>0</v>
      </c>
    </row>
    <row r="163" spans="1:32" s="168" customFormat="1" ht="15" hidden="1" customHeight="1" x14ac:dyDescent="0.3">
      <c r="A163" s="160">
        <v>0</v>
      </c>
      <c r="B163" s="161" t="s">
        <v>2810</v>
      </c>
      <c r="C163" s="161" t="s">
        <v>247</v>
      </c>
      <c r="D163" s="162" t="s">
        <v>248</v>
      </c>
      <c r="E163" s="162" t="s">
        <v>249</v>
      </c>
      <c r="F163" s="162" t="s">
        <v>250</v>
      </c>
      <c r="G163" s="163" t="s">
        <v>106</v>
      </c>
      <c r="H163" s="164">
        <v>0.65</v>
      </c>
      <c r="I163" s="165"/>
      <c r="J163" s="166">
        <f t="shared" si="8"/>
        <v>0</v>
      </c>
      <c r="K163" s="166">
        <f t="shared" si="9"/>
        <v>0</v>
      </c>
      <c r="L163" s="166">
        <f t="shared" si="10"/>
        <v>0</v>
      </c>
      <c r="M163" s="167" t="str">
        <f t="shared" si="16"/>
        <v/>
      </c>
      <c r="P163" s="169"/>
      <c r="AA163" s="168">
        <f t="shared" si="11"/>
        <v>0</v>
      </c>
      <c r="AB163" s="168" t="s">
        <v>4345</v>
      </c>
      <c r="AC163" s="168" t="s">
        <v>4281</v>
      </c>
      <c r="AD163" s="168">
        <v>0.65</v>
      </c>
      <c r="AE163" s="170">
        <f t="shared" si="12"/>
        <v>0</v>
      </c>
      <c r="AF163" s="168">
        <f t="shared" si="13"/>
        <v>0</v>
      </c>
    </row>
    <row r="164" spans="1:32" ht="15" customHeight="1" x14ac:dyDescent="0.3">
      <c r="A164" s="1">
        <v>589</v>
      </c>
      <c r="B164" s="69" t="s">
        <v>2811</v>
      </c>
      <c r="C164" s="69" t="s">
        <v>251</v>
      </c>
      <c r="D164" s="70" t="s">
        <v>248</v>
      </c>
      <c r="E164" s="70" t="s">
        <v>249</v>
      </c>
      <c r="F164" s="70"/>
      <c r="G164" s="71" t="s">
        <v>106</v>
      </c>
      <c r="H164" s="72">
        <v>0.65</v>
      </c>
      <c r="I164" s="73"/>
      <c r="J164" s="74">
        <f t="shared" ref="J164:J227" si="17">H164*I164</f>
        <v>0</v>
      </c>
      <c r="K164" s="74">
        <f t="shared" ref="K164:K227" si="18">IF($I$9&gt;=7000,0,H164*0.07*I164)</f>
        <v>0</v>
      </c>
      <c r="L164" s="74">
        <f t="shared" ref="L164:L227" si="19">J164+K164</f>
        <v>0</v>
      </c>
      <c r="M164" s="153" t="str">
        <f t="shared" si="16"/>
        <v/>
      </c>
      <c r="P164" s="75"/>
      <c r="AA164" s="2">
        <f t="shared" ref="AA164:AA227" si="20">A164</f>
        <v>589</v>
      </c>
      <c r="AB164" s="2" t="s">
        <v>248</v>
      </c>
      <c r="AC164" s="2" t="s">
        <v>4281</v>
      </c>
      <c r="AD164" s="2">
        <v>0.65</v>
      </c>
      <c r="AE164" s="129">
        <f t="shared" ref="AE164:AE227" si="21">I164</f>
        <v>0</v>
      </c>
      <c r="AF164" s="2">
        <f t="shared" ref="AF164:AF227" si="22">AD164*AE164</f>
        <v>0</v>
      </c>
    </row>
    <row r="165" spans="1:32" s="168" customFormat="1" ht="15" hidden="1" customHeight="1" x14ac:dyDescent="0.3">
      <c r="A165" s="160">
        <v>0</v>
      </c>
      <c r="B165" s="161" t="s">
        <v>2812</v>
      </c>
      <c r="C165" s="161" t="s">
        <v>252</v>
      </c>
      <c r="D165" s="162" t="s">
        <v>253</v>
      </c>
      <c r="E165" s="162" t="s">
        <v>254</v>
      </c>
      <c r="F165" s="162" t="s">
        <v>255</v>
      </c>
      <c r="G165" s="163" t="s">
        <v>106</v>
      </c>
      <c r="H165" s="164">
        <v>0.65</v>
      </c>
      <c r="I165" s="165"/>
      <c r="J165" s="166">
        <f t="shared" si="17"/>
        <v>0</v>
      </c>
      <c r="K165" s="166">
        <f t="shared" si="18"/>
        <v>0</v>
      </c>
      <c r="L165" s="166">
        <f t="shared" si="19"/>
        <v>0</v>
      </c>
      <c r="M165" s="167" t="str">
        <f t="shared" si="16"/>
        <v/>
      </c>
      <c r="P165" s="169"/>
      <c r="AA165" s="2">
        <f t="shared" si="20"/>
        <v>0</v>
      </c>
      <c r="AB165" s="2" t="s">
        <v>4346</v>
      </c>
      <c r="AC165" s="2" t="s">
        <v>4281</v>
      </c>
      <c r="AD165" s="2">
        <v>0.65</v>
      </c>
      <c r="AE165" s="129">
        <f t="shared" si="21"/>
        <v>0</v>
      </c>
      <c r="AF165" s="2">
        <f t="shared" si="22"/>
        <v>0</v>
      </c>
    </row>
    <row r="166" spans="1:32" s="168" customFormat="1" ht="15" hidden="1" customHeight="1" x14ac:dyDescent="0.3">
      <c r="A166" s="160">
        <v>0</v>
      </c>
      <c r="B166" s="161" t="s">
        <v>4064</v>
      </c>
      <c r="C166" s="161" t="s">
        <v>4063</v>
      </c>
      <c r="D166" s="162" t="s">
        <v>253</v>
      </c>
      <c r="E166" s="162" t="s">
        <v>254</v>
      </c>
      <c r="F166" s="162" t="s">
        <v>196</v>
      </c>
      <c r="G166" s="163" t="s">
        <v>106</v>
      </c>
      <c r="H166" s="164">
        <v>0.65</v>
      </c>
      <c r="I166" s="165"/>
      <c r="J166" s="166">
        <f t="shared" si="17"/>
        <v>0</v>
      </c>
      <c r="K166" s="166">
        <f t="shared" si="18"/>
        <v>0</v>
      </c>
      <c r="L166" s="166">
        <f t="shared" si="19"/>
        <v>0</v>
      </c>
      <c r="M166" s="167" t="str">
        <f t="shared" si="16"/>
        <v/>
      </c>
      <c r="P166" s="169"/>
      <c r="AA166" s="168">
        <f t="shared" si="20"/>
        <v>0</v>
      </c>
      <c r="AB166" s="168" t="s">
        <v>4347</v>
      </c>
      <c r="AC166" s="168" t="s">
        <v>4281</v>
      </c>
      <c r="AD166" s="168">
        <v>0.65</v>
      </c>
      <c r="AE166" s="170">
        <f t="shared" si="21"/>
        <v>0</v>
      </c>
      <c r="AF166" s="168">
        <f t="shared" si="22"/>
        <v>0</v>
      </c>
    </row>
    <row r="167" spans="1:32" s="168" customFormat="1" ht="15" hidden="1" customHeight="1" x14ac:dyDescent="0.3">
      <c r="A167" s="160">
        <v>0</v>
      </c>
      <c r="B167" s="161" t="s">
        <v>2813</v>
      </c>
      <c r="C167" s="161" t="s">
        <v>256</v>
      </c>
      <c r="D167" s="162" t="s">
        <v>253</v>
      </c>
      <c r="E167" s="162" t="s">
        <v>254</v>
      </c>
      <c r="F167" s="162" t="s">
        <v>257</v>
      </c>
      <c r="G167" s="163" t="s">
        <v>106</v>
      </c>
      <c r="H167" s="164">
        <v>0.65</v>
      </c>
      <c r="I167" s="165"/>
      <c r="J167" s="166">
        <f t="shared" si="17"/>
        <v>0</v>
      </c>
      <c r="K167" s="166">
        <f t="shared" si="18"/>
        <v>0</v>
      </c>
      <c r="L167" s="166">
        <f t="shared" si="19"/>
        <v>0</v>
      </c>
      <c r="M167" s="167" t="str">
        <f t="shared" si="16"/>
        <v/>
      </c>
      <c r="P167" s="169"/>
      <c r="AA167" s="168">
        <f t="shared" si="20"/>
        <v>0</v>
      </c>
      <c r="AB167" s="168" t="s">
        <v>4348</v>
      </c>
      <c r="AC167" s="168" t="s">
        <v>4281</v>
      </c>
      <c r="AD167" s="168">
        <v>0.65</v>
      </c>
      <c r="AE167" s="170">
        <f t="shared" si="21"/>
        <v>0</v>
      </c>
      <c r="AF167" s="168">
        <f t="shared" si="22"/>
        <v>0</v>
      </c>
    </row>
    <row r="168" spans="1:32" ht="15" customHeight="1" x14ac:dyDescent="0.3">
      <c r="A168" s="1">
        <v>997</v>
      </c>
      <c r="B168" s="69" t="s">
        <v>2814</v>
      </c>
      <c r="C168" s="69" t="s">
        <v>258</v>
      </c>
      <c r="D168" s="70" t="s">
        <v>253</v>
      </c>
      <c r="E168" s="70" t="s">
        <v>254</v>
      </c>
      <c r="F168" s="70" t="s">
        <v>259</v>
      </c>
      <c r="G168" s="71" t="s">
        <v>106</v>
      </c>
      <c r="H168" s="72">
        <v>0.65</v>
      </c>
      <c r="I168" s="73"/>
      <c r="J168" s="74">
        <f t="shared" si="17"/>
        <v>0</v>
      </c>
      <c r="K168" s="74">
        <f t="shared" si="18"/>
        <v>0</v>
      </c>
      <c r="L168" s="74">
        <f t="shared" si="19"/>
        <v>0</v>
      </c>
      <c r="M168" s="153" t="str">
        <f t="shared" si="16"/>
        <v/>
      </c>
      <c r="P168" s="75"/>
      <c r="AA168" s="2">
        <f t="shared" si="20"/>
        <v>997</v>
      </c>
      <c r="AB168" s="2" t="s">
        <v>4349</v>
      </c>
      <c r="AC168" s="2" t="s">
        <v>4281</v>
      </c>
      <c r="AD168" s="2">
        <v>0.65</v>
      </c>
      <c r="AE168" s="129">
        <f t="shared" si="21"/>
        <v>0</v>
      </c>
      <c r="AF168" s="2">
        <f t="shared" si="22"/>
        <v>0</v>
      </c>
    </row>
    <row r="169" spans="1:32" s="168" customFormat="1" ht="15" hidden="1" customHeight="1" x14ac:dyDescent="0.3">
      <c r="A169" s="160">
        <v>0</v>
      </c>
      <c r="B169" s="161" t="s">
        <v>2815</v>
      </c>
      <c r="C169" s="161" t="s">
        <v>260</v>
      </c>
      <c r="D169" s="162" t="s">
        <v>253</v>
      </c>
      <c r="E169" s="162" t="s">
        <v>254</v>
      </c>
      <c r="F169" s="162" t="s">
        <v>261</v>
      </c>
      <c r="G169" s="163" t="s">
        <v>106</v>
      </c>
      <c r="H169" s="164">
        <v>0.65</v>
      </c>
      <c r="I169" s="165"/>
      <c r="J169" s="166">
        <f t="shared" si="17"/>
        <v>0</v>
      </c>
      <c r="K169" s="166">
        <f t="shared" si="18"/>
        <v>0</v>
      </c>
      <c r="L169" s="166">
        <f t="shared" si="19"/>
        <v>0</v>
      </c>
      <c r="M169" s="167" t="str">
        <f t="shared" si="16"/>
        <v/>
      </c>
      <c r="P169" s="169"/>
      <c r="AA169" s="168">
        <f t="shared" si="20"/>
        <v>0</v>
      </c>
      <c r="AB169" s="168" t="s">
        <v>4350</v>
      </c>
      <c r="AC169" s="168" t="s">
        <v>4281</v>
      </c>
      <c r="AD169" s="168">
        <v>0.65</v>
      </c>
      <c r="AE169" s="170">
        <f t="shared" si="21"/>
        <v>0</v>
      </c>
      <c r="AF169" s="168">
        <f t="shared" si="22"/>
        <v>0</v>
      </c>
    </row>
    <row r="170" spans="1:32" s="168" customFormat="1" ht="15" hidden="1" customHeight="1" x14ac:dyDescent="0.3">
      <c r="A170" s="160">
        <v>0</v>
      </c>
      <c r="B170" s="161" t="s">
        <v>2816</v>
      </c>
      <c r="C170" s="161" t="s">
        <v>262</v>
      </c>
      <c r="D170" s="162" t="s">
        <v>253</v>
      </c>
      <c r="E170" s="162" t="s">
        <v>254</v>
      </c>
      <c r="F170" s="162" t="s">
        <v>263</v>
      </c>
      <c r="G170" s="163" t="s">
        <v>106</v>
      </c>
      <c r="H170" s="164">
        <v>0.7</v>
      </c>
      <c r="I170" s="165"/>
      <c r="J170" s="166">
        <f t="shared" si="17"/>
        <v>0</v>
      </c>
      <c r="K170" s="166">
        <f t="shared" si="18"/>
        <v>0</v>
      </c>
      <c r="L170" s="166">
        <f t="shared" si="19"/>
        <v>0</v>
      </c>
      <c r="M170" s="167" t="str">
        <f t="shared" si="16"/>
        <v/>
      </c>
      <c r="P170" s="169"/>
      <c r="AA170" s="168">
        <f t="shared" si="20"/>
        <v>0</v>
      </c>
      <c r="AB170" s="168" t="s">
        <v>4351</v>
      </c>
      <c r="AC170" s="168" t="s">
        <v>4281</v>
      </c>
      <c r="AD170" s="168">
        <v>0.7</v>
      </c>
      <c r="AE170" s="170">
        <f t="shared" si="21"/>
        <v>0</v>
      </c>
      <c r="AF170" s="168">
        <f t="shared" si="22"/>
        <v>0</v>
      </c>
    </row>
    <row r="171" spans="1:32" ht="15" customHeight="1" x14ac:dyDescent="0.3">
      <c r="A171" s="1">
        <v>665</v>
      </c>
      <c r="B171" s="69" t="s">
        <v>2817</v>
      </c>
      <c r="C171" s="69" t="s">
        <v>264</v>
      </c>
      <c r="D171" s="70" t="s">
        <v>253</v>
      </c>
      <c r="E171" s="70" t="s">
        <v>254</v>
      </c>
      <c r="F171" s="70" t="s">
        <v>265</v>
      </c>
      <c r="G171" s="71" t="s">
        <v>106</v>
      </c>
      <c r="H171" s="72">
        <v>0.65</v>
      </c>
      <c r="I171" s="73"/>
      <c r="J171" s="74">
        <f t="shared" si="17"/>
        <v>0</v>
      </c>
      <c r="K171" s="74">
        <f t="shared" si="18"/>
        <v>0</v>
      </c>
      <c r="L171" s="74">
        <f t="shared" si="19"/>
        <v>0</v>
      </c>
      <c r="M171" s="153" t="str">
        <f t="shared" si="16"/>
        <v/>
      </c>
      <c r="P171" s="75"/>
      <c r="AA171" s="2">
        <f t="shared" si="20"/>
        <v>665</v>
      </c>
      <c r="AB171" s="2" t="s">
        <v>4352</v>
      </c>
      <c r="AC171" s="2" t="s">
        <v>4281</v>
      </c>
      <c r="AD171" s="2">
        <v>0.65</v>
      </c>
      <c r="AE171" s="129">
        <f t="shared" si="21"/>
        <v>0</v>
      </c>
      <c r="AF171" s="2">
        <f t="shared" si="22"/>
        <v>0</v>
      </c>
    </row>
    <row r="172" spans="1:32" ht="15" customHeight="1" x14ac:dyDescent="0.3">
      <c r="A172" s="1">
        <v>945</v>
      </c>
      <c r="B172" s="69" t="s">
        <v>2818</v>
      </c>
      <c r="C172" s="69" t="s">
        <v>266</v>
      </c>
      <c r="D172" s="70" t="s">
        <v>253</v>
      </c>
      <c r="E172" s="70" t="s">
        <v>254</v>
      </c>
      <c r="F172" s="70" t="s">
        <v>267</v>
      </c>
      <c r="G172" s="71" t="s">
        <v>106</v>
      </c>
      <c r="H172" s="72">
        <v>0.65</v>
      </c>
      <c r="I172" s="73"/>
      <c r="J172" s="74">
        <f t="shared" si="17"/>
        <v>0</v>
      </c>
      <c r="K172" s="74">
        <f t="shared" si="18"/>
        <v>0</v>
      </c>
      <c r="L172" s="74">
        <f t="shared" si="19"/>
        <v>0</v>
      </c>
      <c r="M172" s="153" t="str">
        <f t="shared" si="16"/>
        <v/>
      </c>
      <c r="P172" s="75"/>
      <c r="AA172" s="2">
        <f t="shared" si="20"/>
        <v>945</v>
      </c>
      <c r="AB172" s="2" t="s">
        <v>4353</v>
      </c>
      <c r="AC172" s="2" t="s">
        <v>4281</v>
      </c>
      <c r="AD172" s="2">
        <v>0.65</v>
      </c>
      <c r="AE172" s="129">
        <f t="shared" si="21"/>
        <v>0</v>
      </c>
      <c r="AF172" s="2">
        <f t="shared" si="22"/>
        <v>0</v>
      </c>
    </row>
    <row r="173" spans="1:32" ht="15" customHeight="1" x14ac:dyDescent="0.3">
      <c r="A173" s="1">
        <v>2058</v>
      </c>
      <c r="B173" s="69" t="s">
        <v>2819</v>
      </c>
      <c r="C173" s="69" t="s">
        <v>268</v>
      </c>
      <c r="D173" s="70" t="s">
        <v>253</v>
      </c>
      <c r="E173" s="70" t="s">
        <v>254</v>
      </c>
      <c r="F173" s="70"/>
      <c r="G173" s="71" t="s">
        <v>106</v>
      </c>
      <c r="H173" s="72">
        <v>0.65</v>
      </c>
      <c r="I173" s="73"/>
      <c r="J173" s="74">
        <f t="shared" si="17"/>
        <v>0</v>
      </c>
      <c r="K173" s="74">
        <f t="shared" si="18"/>
        <v>0</v>
      </c>
      <c r="L173" s="74">
        <f t="shared" si="19"/>
        <v>0</v>
      </c>
      <c r="M173" s="153" t="str">
        <f t="shared" si="16"/>
        <v/>
      </c>
      <c r="P173" s="75"/>
      <c r="AA173" s="2">
        <f t="shared" si="20"/>
        <v>2058</v>
      </c>
      <c r="AB173" s="2" t="s">
        <v>253</v>
      </c>
      <c r="AC173" s="2" t="s">
        <v>4281</v>
      </c>
      <c r="AD173" s="2">
        <v>0.65</v>
      </c>
      <c r="AE173" s="129">
        <f t="shared" si="21"/>
        <v>0</v>
      </c>
      <c r="AF173" s="2">
        <f t="shared" si="22"/>
        <v>0</v>
      </c>
    </row>
    <row r="174" spans="1:32" s="168" customFormat="1" ht="15" hidden="1" customHeight="1" x14ac:dyDescent="0.3">
      <c r="A174" s="160">
        <v>0</v>
      </c>
      <c r="B174" s="161" t="s">
        <v>2820</v>
      </c>
      <c r="C174" s="176" t="s">
        <v>269</v>
      </c>
      <c r="D174" s="162" t="s">
        <v>270</v>
      </c>
      <c r="E174" s="162" t="s">
        <v>271</v>
      </c>
      <c r="F174" s="162"/>
      <c r="G174" s="163" t="s">
        <v>182</v>
      </c>
      <c r="H174" s="164">
        <v>2</v>
      </c>
      <c r="I174" s="165"/>
      <c r="J174" s="166">
        <f t="shared" si="17"/>
        <v>0</v>
      </c>
      <c r="K174" s="166">
        <f t="shared" si="18"/>
        <v>0</v>
      </c>
      <c r="L174" s="166">
        <f t="shared" si="19"/>
        <v>0</v>
      </c>
      <c r="M174" s="167" t="str">
        <f>IF(I174="","",IF(I174&lt;50,"Ошибка! Не соблюден минимальный заказ на сорт!",""))</f>
        <v/>
      </c>
      <c r="P174" s="169"/>
      <c r="AA174" s="168">
        <f t="shared" si="20"/>
        <v>0</v>
      </c>
      <c r="AB174" s="168" t="s">
        <v>270</v>
      </c>
      <c r="AC174" s="168" t="s">
        <v>4327</v>
      </c>
      <c r="AD174" s="168">
        <v>2</v>
      </c>
      <c r="AE174" s="170">
        <f t="shared" si="21"/>
        <v>0</v>
      </c>
      <c r="AF174" s="168">
        <f t="shared" si="22"/>
        <v>0</v>
      </c>
    </row>
    <row r="175" spans="1:32" s="168" customFormat="1" ht="15" hidden="1" customHeight="1" x14ac:dyDescent="0.3">
      <c r="A175" s="160">
        <v>0</v>
      </c>
      <c r="B175" s="161" t="s">
        <v>2821</v>
      </c>
      <c r="C175" s="161" t="s">
        <v>272</v>
      </c>
      <c r="D175" s="162" t="s">
        <v>273</v>
      </c>
      <c r="E175" s="162" t="s">
        <v>274</v>
      </c>
      <c r="F175" s="162" t="s">
        <v>275</v>
      </c>
      <c r="G175" s="163" t="s">
        <v>182</v>
      </c>
      <c r="H175" s="164">
        <v>3.5</v>
      </c>
      <c r="I175" s="165"/>
      <c r="J175" s="166">
        <f t="shared" si="17"/>
        <v>0</v>
      </c>
      <c r="K175" s="166">
        <f t="shared" si="18"/>
        <v>0</v>
      </c>
      <c r="L175" s="166">
        <f t="shared" si="19"/>
        <v>0</v>
      </c>
      <c r="M175" s="167" t="str">
        <f>IF(I175="","",IF(I175&lt;50,"Ошибка! Не соблюден минимальный заказ на сорт!",""))</f>
        <v/>
      </c>
      <c r="P175" s="169"/>
      <c r="AA175" s="168">
        <f t="shared" si="20"/>
        <v>0</v>
      </c>
      <c r="AB175" s="168" t="s">
        <v>5128</v>
      </c>
      <c r="AC175" s="168" t="s">
        <v>4327</v>
      </c>
      <c r="AD175" s="168">
        <v>3.5</v>
      </c>
      <c r="AE175" s="170">
        <f t="shared" si="21"/>
        <v>0</v>
      </c>
      <c r="AF175" s="168">
        <f t="shared" si="22"/>
        <v>0</v>
      </c>
    </row>
    <row r="176" spans="1:32" s="168" customFormat="1" ht="15" hidden="1" customHeight="1" x14ac:dyDescent="0.3">
      <c r="A176" s="160">
        <v>0</v>
      </c>
      <c r="B176" s="161" t="s">
        <v>2822</v>
      </c>
      <c r="C176" s="161" t="s">
        <v>276</v>
      </c>
      <c r="D176" s="162" t="s">
        <v>273</v>
      </c>
      <c r="E176" s="162" t="s">
        <v>274</v>
      </c>
      <c r="F176" s="162" t="s">
        <v>277</v>
      </c>
      <c r="G176" s="163" t="s">
        <v>106</v>
      </c>
      <c r="H176" s="164">
        <v>2.5</v>
      </c>
      <c r="I176" s="165"/>
      <c r="J176" s="166">
        <f t="shared" si="17"/>
        <v>0</v>
      </c>
      <c r="K176" s="166">
        <f t="shared" si="18"/>
        <v>0</v>
      </c>
      <c r="L176" s="166">
        <f t="shared" si="19"/>
        <v>0</v>
      </c>
      <c r="M176" s="167" t="str">
        <f>IF(I176="","",IF(I176&lt;80,"Ошибка! Не соблюден минимальный заказ на сорт!",IF(MOD(I176,40)&gt;0,"Ошибка! Не соблюдена кратность заказа!","")))</f>
        <v/>
      </c>
      <c r="P176" s="169"/>
      <c r="AA176" s="168">
        <f t="shared" si="20"/>
        <v>0</v>
      </c>
      <c r="AB176" s="168" t="s">
        <v>5129</v>
      </c>
      <c r="AC176" s="168" t="s">
        <v>4281</v>
      </c>
      <c r="AD176" s="168">
        <v>2.5</v>
      </c>
      <c r="AE176" s="170">
        <f t="shared" si="21"/>
        <v>0</v>
      </c>
      <c r="AF176" s="168">
        <f t="shared" si="22"/>
        <v>0</v>
      </c>
    </row>
    <row r="177" spans="1:32" s="168" customFormat="1" ht="15" hidden="1" customHeight="1" x14ac:dyDescent="0.3">
      <c r="A177" s="160">
        <v>0</v>
      </c>
      <c r="B177" s="161" t="s">
        <v>2823</v>
      </c>
      <c r="C177" s="176" t="s">
        <v>278</v>
      </c>
      <c r="D177" s="162" t="s">
        <v>279</v>
      </c>
      <c r="E177" s="162" t="s">
        <v>280</v>
      </c>
      <c r="F177" s="162"/>
      <c r="G177" s="163" t="s">
        <v>182</v>
      </c>
      <c r="H177" s="164">
        <v>4.5</v>
      </c>
      <c r="I177" s="165"/>
      <c r="J177" s="166">
        <f t="shared" si="17"/>
        <v>0</v>
      </c>
      <c r="K177" s="166">
        <f t="shared" si="18"/>
        <v>0</v>
      </c>
      <c r="L177" s="166">
        <f t="shared" si="19"/>
        <v>0</v>
      </c>
      <c r="M177" s="167" t="str">
        <f>IF(I177="","",IF(I177&lt;50,"Ошибка! Не соблюден минимальный заказ на сорт!",""))</f>
        <v/>
      </c>
      <c r="P177" s="169"/>
      <c r="AA177" s="168">
        <f t="shared" si="20"/>
        <v>0</v>
      </c>
      <c r="AB177" s="168" t="s">
        <v>279</v>
      </c>
      <c r="AC177" s="168" t="s">
        <v>4327</v>
      </c>
      <c r="AD177" s="168">
        <v>4.5</v>
      </c>
      <c r="AE177" s="170">
        <f t="shared" si="21"/>
        <v>0</v>
      </c>
      <c r="AF177" s="168">
        <f t="shared" si="22"/>
        <v>0</v>
      </c>
    </row>
    <row r="178" spans="1:32" s="168" customFormat="1" ht="15" hidden="1" customHeight="1" x14ac:dyDescent="0.3">
      <c r="A178" s="160">
        <v>0</v>
      </c>
      <c r="B178" s="161" t="s">
        <v>5354</v>
      </c>
      <c r="C178" s="161" t="s">
        <v>5376</v>
      </c>
      <c r="D178" s="162" t="s">
        <v>5398</v>
      </c>
      <c r="E178" s="162" t="s">
        <v>5399</v>
      </c>
      <c r="F178" s="162" t="s">
        <v>5400</v>
      </c>
      <c r="G178" s="163" t="s">
        <v>106</v>
      </c>
      <c r="H178" s="164">
        <v>0.95</v>
      </c>
      <c r="I178" s="165"/>
      <c r="J178" s="166">
        <f t="shared" si="17"/>
        <v>0</v>
      </c>
      <c r="K178" s="166">
        <f t="shared" si="18"/>
        <v>0</v>
      </c>
      <c r="L178" s="166">
        <f t="shared" si="19"/>
        <v>0</v>
      </c>
      <c r="M178" s="167" t="str">
        <f t="shared" ref="M178:M196" si="23">IF(I178="","",IF(I178&lt;80,"Ошибка! Не соблюден минимальный заказ на сорт!",IF(MOD(I178,40)&gt;0,"Ошибка! Не соблюдена кратность заказа!","")))</f>
        <v/>
      </c>
      <c r="P178" s="169"/>
      <c r="AA178" s="168">
        <f t="shared" si="20"/>
        <v>0</v>
      </c>
      <c r="AB178" s="168" t="s">
        <v>5418</v>
      </c>
      <c r="AC178" s="168" t="s">
        <v>4281</v>
      </c>
      <c r="AD178" s="168">
        <v>0.95</v>
      </c>
      <c r="AE178" s="170">
        <f t="shared" si="21"/>
        <v>0</v>
      </c>
      <c r="AF178" s="168">
        <f t="shared" si="22"/>
        <v>0</v>
      </c>
    </row>
    <row r="179" spans="1:32" s="168" customFormat="1" ht="15" hidden="1" customHeight="1" x14ac:dyDescent="0.3">
      <c r="A179" s="160">
        <v>0</v>
      </c>
      <c r="B179" s="161" t="s">
        <v>5435</v>
      </c>
      <c r="C179" s="161" t="s">
        <v>5434</v>
      </c>
      <c r="D179" s="162" t="s">
        <v>5398</v>
      </c>
      <c r="E179" s="162" t="s">
        <v>5399</v>
      </c>
      <c r="F179" s="162"/>
      <c r="G179" s="163" t="s">
        <v>106</v>
      </c>
      <c r="H179" s="164">
        <v>0.95</v>
      </c>
      <c r="I179" s="165"/>
      <c r="J179" s="166">
        <f t="shared" si="17"/>
        <v>0</v>
      </c>
      <c r="K179" s="166">
        <f t="shared" si="18"/>
        <v>0</v>
      </c>
      <c r="L179" s="166">
        <f t="shared" si="19"/>
        <v>0</v>
      </c>
      <c r="M179" s="167" t="str">
        <f t="shared" si="23"/>
        <v/>
      </c>
      <c r="P179" s="169"/>
      <c r="AA179" s="168">
        <f t="shared" si="20"/>
        <v>0</v>
      </c>
      <c r="AB179" s="168" t="s">
        <v>5398</v>
      </c>
      <c r="AC179" s="168" t="s">
        <v>4281</v>
      </c>
      <c r="AD179" s="168">
        <v>0.95</v>
      </c>
      <c r="AE179" s="170">
        <f t="shared" si="21"/>
        <v>0</v>
      </c>
      <c r="AF179" s="168">
        <f t="shared" si="22"/>
        <v>0</v>
      </c>
    </row>
    <row r="180" spans="1:32" ht="15" customHeight="1" x14ac:dyDescent="0.3">
      <c r="A180" s="1">
        <v>771</v>
      </c>
      <c r="B180" s="69" t="s">
        <v>2824</v>
      </c>
      <c r="C180" s="69" t="s">
        <v>281</v>
      </c>
      <c r="D180" s="70" t="s">
        <v>282</v>
      </c>
      <c r="E180" s="70" t="s">
        <v>283</v>
      </c>
      <c r="F180" s="70" t="s">
        <v>284</v>
      </c>
      <c r="G180" s="71" t="s">
        <v>106</v>
      </c>
      <c r="H180" s="72">
        <v>0.7</v>
      </c>
      <c r="I180" s="73"/>
      <c r="J180" s="74">
        <f t="shared" si="17"/>
        <v>0</v>
      </c>
      <c r="K180" s="74">
        <f t="shared" si="18"/>
        <v>0</v>
      </c>
      <c r="L180" s="74">
        <f t="shared" si="19"/>
        <v>0</v>
      </c>
      <c r="M180" s="153" t="str">
        <f t="shared" si="23"/>
        <v/>
      </c>
      <c r="P180" s="75"/>
      <c r="AA180" s="2">
        <f t="shared" si="20"/>
        <v>771</v>
      </c>
      <c r="AB180" s="2" t="s">
        <v>4354</v>
      </c>
      <c r="AC180" s="2" t="s">
        <v>4281</v>
      </c>
      <c r="AD180" s="2">
        <v>0.7</v>
      </c>
      <c r="AE180" s="129">
        <f t="shared" si="21"/>
        <v>0</v>
      </c>
      <c r="AF180" s="2">
        <f t="shared" si="22"/>
        <v>0</v>
      </c>
    </row>
    <row r="181" spans="1:32" s="168" customFormat="1" ht="15" hidden="1" customHeight="1" x14ac:dyDescent="0.3">
      <c r="A181" s="160">
        <v>0</v>
      </c>
      <c r="B181" s="161" t="s">
        <v>2825</v>
      </c>
      <c r="C181" s="161" t="s">
        <v>285</v>
      </c>
      <c r="D181" s="162" t="s">
        <v>282</v>
      </c>
      <c r="E181" s="162" t="s">
        <v>283</v>
      </c>
      <c r="F181" s="162" t="s">
        <v>286</v>
      </c>
      <c r="G181" s="163" t="s">
        <v>106</v>
      </c>
      <c r="H181" s="164">
        <v>0.7</v>
      </c>
      <c r="I181" s="165"/>
      <c r="J181" s="166">
        <f t="shared" si="17"/>
        <v>0</v>
      </c>
      <c r="K181" s="166">
        <f t="shared" si="18"/>
        <v>0</v>
      </c>
      <c r="L181" s="166">
        <f t="shared" si="19"/>
        <v>0</v>
      </c>
      <c r="M181" s="167" t="str">
        <f t="shared" si="23"/>
        <v/>
      </c>
      <c r="P181" s="169"/>
      <c r="AA181" s="168">
        <f t="shared" si="20"/>
        <v>0</v>
      </c>
      <c r="AB181" s="168" t="s">
        <v>4355</v>
      </c>
      <c r="AC181" s="168" t="s">
        <v>4281</v>
      </c>
      <c r="AD181" s="168">
        <v>0.7</v>
      </c>
      <c r="AE181" s="170">
        <f t="shared" si="21"/>
        <v>0</v>
      </c>
      <c r="AF181" s="168">
        <f t="shared" si="22"/>
        <v>0</v>
      </c>
    </row>
    <row r="182" spans="1:32" s="168" customFormat="1" ht="15" hidden="1" customHeight="1" x14ac:dyDescent="0.3">
      <c r="A182" s="160">
        <v>0</v>
      </c>
      <c r="B182" s="161" t="s">
        <v>2826</v>
      </c>
      <c r="C182" s="161" t="s">
        <v>287</v>
      </c>
      <c r="D182" s="162" t="s">
        <v>282</v>
      </c>
      <c r="E182" s="162" t="s">
        <v>283</v>
      </c>
      <c r="F182" s="162" t="s">
        <v>288</v>
      </c>
      <c r="G182" s="163" t="s">
        <v>106</v>
      </c>
      <c r="H182" s="164">
        <v>0.75</v>
      </c>
      <c r="I182" s="165"/>
      <c r="J182" s="166">
        <f t="shared" si="17"/>
        <v>0</v>
      </c>
      <c r="K182" s="166">
        <f t="shared" si="18"/>
        <v>0</v>
      </c>
      <c r="L182" s="166">
        <f t="shared" si="19"/>
        <v>0</v>
      </c>
      <c r="M182" s="167" t="str">
        <f t="shared" si="23"/>
        <v/>
      </c>
      <c r="P182" s="169"/>
      <c r="AA182" s="168">
        <f t="shared" si="20"/>
        <v>0</v>
      </c>
      <c r="AB182" s="168" t="s">
        <v>5130</v>
      </c>
      <c r="AC182" s="168" t="s">
        <v>4281</v>
      </c>
      <c r="AD182" s="168">
        <v>0.75</v>
      </c>
      <c r="AE182" s="170">
        <f t="shared" si="21"/>
        <v>0</v>
      </c>
      <c r="AF182" s="168">
        <f t="shared" si="22"/>
        <v>0</v>
      </c>
    </row>
    <row r="183" spans="1:32" s="168" customFormat="1" ht="15" hidden="1" customHeight="1" x14ac:dyDescent="0.3">
      <c r="A183" s="160">
        <v>0</v>
      </c>
      <c r="B183" s="161" t="s">
        <v>2827</v>
      </c>
      <c r="C183" s="161" t="s">
        <v>289</v>
      </c>
      <c r="D183" s="162" t="s">
        <v>290</v>
      </c>
      <c r="E183" s="162" t="s">
        <v>291</v>
      </c>
      <c r="F183" s="162" t="s">
        <v>292</v>
      </c>
      <c r="G183" s="163" t="s">
        <v>106</v>
      </c>
      <c r="H183" s="164">
        <v>0.7</v>
      </c>
      <c r="I183" s="165"/>
      <c r="J183" s="166">
        <f t="shared" si="17"/>
        <v>0</v>
      </c>
      <c r="K183" s="166">
        <f t="shared" si="18"/>
        <v>0</v>
      </c>
      <c r="L183" s="166">
        <f t="shared" si="19"/>
        <v>0</v>
      </c>
      <c r="M183" s="167" t="str">
        <f t="shared" si="23"/>
        <v/>
      </c>
      <c r="P183" s="169"/>
      <c r="AA183" s="168">
        <f t="shared" si="20"/>
        <v>0</v>
      </c>
      <c r="AB183" s="168" t="s">
        <v>4356</v>
      </c>
      <c r="AC183" s="168" t="s">
        <v>4281</v>
      </c>
      <c r="AD183" s="168">
        <v>0.7</v>
      </c>
      <c r="AE183" s="170">
        <f t="shared" si="21"/>
        <v>0</v>
      </c>
      <c r="AF183" s="168">
        <f t="shared" si="22"/>
        <v>0</v>
      </c>
    </row>
    <row r="184" spans="1:32" s="168" customFormat="1" ht="15" hidden="1" customHeight="1" x14ac:dyDescent="0.3">
      <c r="A184" s="160">
        <v>0</v>
      </c>
      <c r="B184" s="161" t="s">
        <v>2828</v>
      </c>
      <c r="C184" s="161" t="s">
        <v>293</v>
      </c>
      <c r="D184" s="162" t="s">
        <v>290</v>
      </c>
      <c r="E184" s="162" t="s">
        <v>291</v>
      </c>
      <c r="F184" s="162" t="s">
        <v>294</v>
      </c>
      <c r="G184" s="163" t="s">
        <v>106</v>
      </c>
      <c r="H184" s="164">
        <v>0.7</v>
      </c>
      <c r="I184" s="165"/>
      <c r="J184" s="166">
        <f t="shared" si="17"/>
        <v>0</v>
      </c>
      <c r="K184" s="166">
        <f t="shared" si="18"/>
        <v>0</v>
      </c>
      <c r="L184" s="166">
        <f t="shared" si="19"/>
        <v>0</v>
      </c>
      <c r="M184" s="167" t="str">
        <f t="shared" si="23"/>
        <v/>
      </c>
      <c r="P184" s="169"/>
      <c r="AA184" s="168">
        <f t="shared" si="20"/>
        <v>0</v>
      </c>
      <c r="AB184" s="168" t="s">
        <v>4357</v>
      </c>
      <c r="AC184" s="168" t="s">
        <v>4281</v>
      </c>
      <c r="AD184" s="168">
        <v>0.7</v>
      </c>
      <c r="AE184" s="170">
        <f t="shared" si="21"/>
        <v>0</v>
      </c>
      <c r="AF184" s="168">
        <f t="shared" si="22"/>
        <v>0</v>
      </c>
    </row>
    <row r="185" spans="1:32" ht="15" customHeight="1" x14ac:dyDescent="0.3">
      <c r="A185" s="1">
        <v>148</v>
      </c>
      <c r="B185" s="69" t="s">
        <v>2829</v>
      </c>
      <c r="C185" s="69" t="s">
        <v>295</v>
      </c>
      <c r="D185" s="70" t="s">
        <v>290</v>
      </c>
      <c r="E185" s="70" t="s">
        <v>291</v>
      </c>
      <c r="F185" s="70" t="s">
        <v>296</v>
      </c>
      <c r="G185" s="71" t="s">
        <v>106</v>
      </c>
      <c r="H185" s="72">
        <v>0.7</v>
      </c>
      <c r="I185" s="73"/>
      <c r="J185" s="74">
        <f t="shared" si="17"/>
        <v>0</v>
      </c>
      <c r="K185" s="74">
        <f t="shared" si="18"/>
        <v>0</v>
      </c>
      <c r="L185" s="74">
        <f t="shared" si="19"/>
        <v>0</v>
      </c>
      <c r="M185" s="153" t="str">
        <f t="shared" si="23"/>
        <v/>
      </c>
      <c r="P185" s="75"/>
      <c r="AA185" s="2">
        <f t="shared" si="20"/>
        <v>148</v>
      </c>
      <c r="AB185" s="2" t="s">
        <v>4358</v>
      </c>
      <c r="AC185" s="2" t="s">
        <v>4281</v>
      </c>
      <c r="AD185" s="2">
        <v>0.7</v>
      </c>
      <c r="AE185" s="129">
        <f t="shared" si="21"/>
        <v>0</v>
      </c>
      <c r="AF185" s="2">
        <f t="shared" si="22"/>
        <v>0</v>
      </c>
    </row>
    <row r="186" spans="1:32" s="168" customFormat="1" ht="15" hidden="1" customHeight="1" x14ac:dyDescent="0.3">
      <c r="A186" s="160">
        <v>0</v>
      </c>
      <c r="B186" s="161" t="s">
        <v>2830</v>
      </c>
      <c r="C186" s="161" t="s">
        <v>297</v>
      </c>
      <c r="D186" s="162" t="s">
        <v>290</v>
      </c>
      <c r="E186" s="162" t="s">
        <v>291</v>
      </c>
      <c r="F186" s="162" t="s">
        <v>298</v>
      </c>
      <c r="G186" s="163" t="s">
        <v>106</v>
      </c>
      <c r="H186" s="164">
        <v>0.7</v>
      </c>
      <c r="I186" s="165"/>
      <c r="J186" s="166">
        <f t="shared" si="17"/>
        <v>0</v>
      </c>
      <c r="K186" s="166">
        <f t="shared" si="18"/>
        <v>0</v>
      </c>
      <c r="L186" s="166">
        <f t="shared" si="19"/>
        <v>0</v>
      </c>
      <c r="M186" s="167" t="str">
        <f t="shared" si="23"/>
        <v/>
      </c>
      <c r="P186" s="169"/>
      <c r="AA186" s="2">
        <f t="shared" si="20"/>
        <v>0</v>
      </c>
      <c r="AB186" s="2" t="s">
        <v>4359</v>
      </c>
      <c r="AC186" s="2" t="s">
        <v>4281</v>
      </c>
      <c r="AD186" s="2">
        <v>0.7</v>
      </c>
      <c r="AE186" s="129">
        <f t="shared" si="21"/>
        <v>0</v>
      </c>
      <c r="AF186" s="2">
        <f t="shared" si="22"/>
        <v>0</v>
      </c>
    </row>
    <row r="187" spans="1:32" s="168" customFormat="1" ht="15" hidden="1" customHeight="1" x14ac:dyDescent="0.3">
      <c r="A187" s="160">
        <v>0</v>
      </c>
      <c r="B187" s="161" t="s">
        <v>2831</v>
      </c>
      <c r="C187" s="161" t="s">
        <v>299</v>
      </c>
      <c r="D187" s="162" t="s">
        <v>300</v>
      </c>
      <c r="E187" s="162" t="s">
        <v>301</v>
      </c>
      <c r="F187" s="162" t="s">
        <v>302</v>
      </c>
      <c r="G187" s="163" t="s">
        <v>106</v>
      </c>
      <c r="H187" s="164">
        <v>0.8</v>
      </c>
      <c r="I187" s="165"/>
      <c r="J187" s="166">
        <f t="shared" si="17"/>
        <v>0</v>
      </c>
      <c r="K187" s="166">
        <f t="shared" si="18"/>
        <v>0</v>
      </c>
      <c r="L187" s="166">
        <f t="shared" si="19"/>
        <v>0</v>
      </c>
      <c r="M187" s="167" t="str">
        <f t="shared" si="23"/>
        <v/>
      </c>
      <c r="P187" s="169"/>
      <c r="AA187" s="168">
        <f t="shared" si="20"/>
        <v>0</v>
      </c>
      <c r="AB187" s="168" t="s">
        <v>4360</v>
      </c>
      <c r="AC187" s="168" t="s">
        <v>4281</v>
      </c>
      <c r="AD187" s="168">
        <v>0.8</v>
      </c>
      <c r="AE187" s="170">
        <f t="shared" si="21"/>
        <v>0</v>
      </c>
      <c r="AF187" s="168">
        <f t="shared" si="22"/>
        <v>0</v>
      </c>
    </row>
    <row r="188" spans="1:32" ht="15" customHeight="1" x14ac:dyDescent="0.3">
      <c r="A188" s="1">
        <v>2079</v>
      </c>
      <c r="B188" s="69" t="s">
        <v>2832</v>
      </c>
      <c r="C188" s="69" t="s">
        <v>303</v>
      </c>
      <c r="D188" s="70" t="s">
        <v>304</v>
      </c>
      <c r="E188" s="70" t="s">
        <v>305</v>
      </c>
      <c r="F188" s="70" t="s">
        <v>306</v>
      </c>
      <c r="G188" s="71" t="s">
        <v>106</v>
      </c>
      <c r="H188" s="72">
        <v>1.3</v>
      </c>
      <c r="I188" s="73"/>
      <c r="J188" s="74">
        <f t="shared" si="17"/>
        <v>0</v>
      </c>
      <c r="K188" s="74">
        <f t="shared" si="18"/>
        <v>0</v>
      </c>
      <c r="L188" s="74">
        <f t="shared" si="19"/>
        <v>0</v>
      </c>
      <c r="M188" s="153" t="str">
        <f t="shared" si="23"/>
        <v/>
      </c>
      <c r="P188" s="75"/>
      <c r="AA188" s="2">
        <f t="shared" si="20"/>
        <v>2079</v>
      </c>
      <c r="AB188" s="2" t="s">
        <v>4361</v>
      </c>
      <c r="AC188" s="2" t="s">
        <v>4281</v>
      </c>
      <c r="AD188" s="2">
        <v>1.3</v>
      </c>
      <c r="AE188" s="129">
        <f t="shared" si="21"/>
        <v>0</v>
      </c>
      <c r="AF188" s="2">
        <f t="shared" si="22"/>
        <v>0</v>
      </c>
    </row>
    <row r="189" spans="1:32" s="168" customFormat="1" ht="15" hidden="1" customHeight="1" x14ac:dyDescent="0.3">
      <c r="A189" s="160">
        <v>0</v>
      </c>
      <c r="B189" s="161" t="s">
        <v>2833</v>
      </c>
      <c r="C189" s="161" t="s">
        <v>307</v>
      </c>
      <c r="D189" s="162" t="s">
        <v>308</v>
      </c>
      <c r="E189" s="162" t="s">
        <v>309</v>
      </c>
      <c r="F189" s="162" t="s">
        <v>310</v>
      </c>
      <c r="G189" s="163" t="s">
        <v>106</v>
      </c>
      <c r="H189" s="164">
        <v>0.8</v>
      </c>
      <c r="I189" s="165"/>
      <c r="J189" s="166">
        <f t="shared" si="17"/>
        <v>0</v>
      </c>
      <c r="K189" s="166">
        <f t="shared" si="18"/>
        <v>0</v>
      </c>
      <c r="L189" s="166">
        <f t="shared" si="19"/>
        <v>0</v>
      </c>
      <c r="M189" s="167" t="str">
        <f t="shared" si="23"/>
        <v/>
      </c>
      <c r="P189" s="169"/>
      <c r="AA189" s="168">
        <f t="shared" si="20"/>
        <v>0</v>
      </c>
      <c r="AB189" s="168" t="s">
        <v>4362</v>
      </c>
      <c r="AC189" s="168" t="s">
        <v>4281</v>
      </c>
      <c r="AD189" s="168">
        <v>0.8</v>
      </c>
      <c r="AE189" s="170">
        <f t="shared" si="21"/>
        <v>0</v>
      </c>
      <c r="AF189" s="168">
        <f t="shared" si="22"/>
        <v>0</v>
      </c>
    </row>
    <row r="190" spans="1:32" s="168" customFormat="1" ht="15" hidden="1" customHeight="1" x14ac:dyDescent="0.3">
      <c r="A190" s="160">
        <v>0</v>
      </c>
      <c r="B190" s="161" t="s">
        <v>2834</v>
      </c>
      <c r="C190" s="161" t="s">
        <v>311</v>
      </c>
      <c r="D190" s="162" t="s">
        <v>308</v>
      </c>
      <c r="E190" s="162" t="s">
        <v>309</v>
      </c>
      <c r="F190" s="162" t="s">
        <v>312</v>
      </c>
      <c r="G190" s="163" t="s">
        <v>106</v>
      </c>
      <c r="H190" s="164">
        <v>0.8</v>
      </c>
      <c r="I190" s="165"/>
      <c r="J190" s="166">
        <f t="shared" si="17"/>
        <v>0</v>
      </c>
      <c r="K190" s="166">
        <f t="shared" si="18"/>
        <v>0</v>
      </c>
      <c r="L190" s="166">
        <f t="shared" si="19"/>
        <v>0</v>
      </c>
      <c r="M190" s="167" t="str">
        <f t="shared" si="23"/>
        <v/>
      </c>
      <c r="P190" s="169"/>
      <c r="AA190" s="168">
        <f t="shared" si="20"/>
        <v>0</v>
      </c>
      <c r="AB190" s="168" t="s">
        <v>4363</v>
      </c>
      <c r="AC190" s="168" t="s">
        <v>4281</v>
      </c>
      <c r="AD190" s="168">
        <v>0.8</v>
      </c>
      <c r="AE190" s="170">
        <f t="shared" si="21"/>
        <v>0</v>
      </c>
      <c r="AF190" s="168">
        <f t="shared" si="22"/>
        <v>0</v>
      </c>
    </row>
    <row r="191" spans="1:32" ht="15" customHeight="1" x14ac:dyDescent="0.3">
      <c r="A191" s="1">
        <v>2582</v>
      </c>
      <c r="B191" s="69" t="s">
        <v>2835</v>
      </c>
      <c r="C191" s="69" t="s">
        <v>313</v>
      </c>
      <c r="D191" s="70" t="s">
        <v>308</v>
      </c>
      <c r="E191" s="70" t="s">
        <v>309</v>
      </c>
      <c r="F191" s="70" t="s">
        <v>314</v>
      </c>
      <c r="G191" s="71" t="s">
        <v>106</v>
      </c>
      <c r="H191" s="72">
        <v>0.8</v>
      </c>
      <c r="I191" s="73"/>
      <c r="J191" s="74">
        <f t="shared" si="17"/>
        <v>0</v>
      </c>
      <c r="K191" s="74">
        <f t="shared" si="18"/>
        <v>0</v>
      </c>
      <c r="L191" s="74">
        <f t="shared" si="19"/>
        <v>0</v>
      </c>
      <c r="M191" s="153" t="str">
        <f t="shared" si="23"/>
        <v/>
      </c>
      <c r="P191" s="75"/>
      <c r="AA191" s="2">
        <f t="shared" si="20"/>
        <v>2582</v>
      </c>
      <c r="AB191" s="2" t="s">
        <v>4364</v>
      </c>
      <c r="AC191" s="2" t="s">
        <v>4281</v>
      </c>
      <c r="AD191" s="2">
        <v>0.8</v>
      </c>
      <c r="AE191" s="129">
        <f t="shared" si="21"/>
        <v>0</v>
      </c>
      <c r="AF191" s="2">
        <f t="shared" si="22"/>
        <v>0</v>
      </c>
    </row>
    <row r="192" spans="1:32" ht="15" customHeight="1" x14ac:dyDescent="0.3">
      <c r="A192" s="1">
        <v>2165</v>
      </c>
      <c r="B192" s="69" t="s">
        <v>2836</v>
      </c>
      <c r="C192" s="69" t="s">
        <v>315</v>
      </c>
      <c r="D192" s="70" t="s">
        <v>308</v>
      </c>
      <c r="E192" s="70" t="s">
        <v>309</v>
      </c>
      <c r="F192" s="70" t="s">
        <v>316</v>
      </c>
      <c r="G192" s="71" t="s">
        <v>106</v>
      </c>
      <c r="H192" s="72">
        <v>1.5</v>
      </c>
      <c r="I192" s="73"/>
      <c r="J192" s="74">
        <f t="shared" si="17"/>
        <v>0</v>
      </c>
      <c r="K192" s="74">
        <f t="shared" si="18"/>
        <v>0</v>
      </c>
      <c r="L192" s="74">
        <f t="shared" si="19"/>
        <v>0</v>
      </c>
      <c r="M192" s="153" t="str">
        <f t="shared" si="23"/>
        <v/>
      </c>
      <c r="P192" s="75"/>
      <c r="AA192" s="2">
        <f t="shared" si="20"/>
        <v>2165</v>
      </c>
      <c r="AB192" s="2" t="s">
        <v>4365</v>
      </c>
      <c r="AC192" s="2" t="s">
        <v>4281</v>
      </c>
      <c r="AD192" s="2">
        <v>1.5</v>
      </c>
      <c r="AE192" s="129">
        <f t="shared" si="21"/>
        <v>0</v>
      </c>
      <c r="AF192" s="2">
        <f t="shared" si="22"/>
        <v>0</v>
      </c>
    </row>
    <row r="193" spans="1:32" ht="15" customHeight="1" x14ac:dyDescent="0.3">
      <c r="A193" s="1">
        <v>1092</v>
      </c>
      <c r="B193" s="69" t="s">
        <v>5634</v>
      </c>
      <c r="C193" s="69" t="s">
        <v>5635</v>
      </c>
      <c r="D193" s="70" t="s">
        <v>318</v>
      </c>
      <c r="E193" s="70" t="s">
        <v>319</v>
      </c>
      <c r="F193" s="70" t="s">
        <v>302</v>
      </c>
      <c r="G193" s="71" t="s">
        <v>106</v>
      </c>
      <c r="H193" s="72">
        <v>0.8</v>
      </c>
      <c r="I193" s="73"/>
      <c r="J193" s="74">
        <f t="shared" si="17"/>
        <v>0</v>
      </c>
      <c r="K193" s="74">
        <f t="shared" si="18"/>
        <v>0</v>
      </c>
      <c r="L193" s="74">
        <f t="shared" si="19"/>
        <v>0</v>
      </c>
      <c r="M193" s="153" t="str">
        <f t="shared" si="23"/>
        <v/>
      </c>
      <c r="P193" s="75"/>
      <c r="AA193" s="2">
        <f t="shared" si="20"/>
        <v>1092</v>
      </c>
      <c r="AB193" s="2" t="s">
        <v>5655</v>
      </c>
      <c r="AC193" s="2" t="s">
        <v>4281</v>
      </c>
      <c r="AD193" s="2">
        <v>0.8</v>
      </c>
      <c r="AE193" s="129">
        <f t="shared" si="21"/>
        <v>0</v>
      </c>
      <c r="AF193" s="2">
        <f t="shared" si="22"/>
        <v>0</v>
      </c>
    </row>
    <row r="194" spans="1:32" ht="15" customHeight="1" x14ac:dyDescent="0.3">
      <c r="A194" s="1">
        <v>2726</v>
      </c>
      <c r="B194" s="69" t="s">
        <v>5530</v>
      </c>
      <c r="C194" s="69" t="s">
        <v>5531</v>
      </c>
      <c r="D194" s="70" t="s">
        <v>318</v>
      </c>
      <c r="E194" s="70" t="s">
        <v>319</v>
      </c>
      <c r="F194" s="70" t="s">
        <v>312</v>
      </c>
      <c r="G194" s="71" t="s">
        <v>106</v>
      </c>
      <c r="H194" s="72">
        <v>0.8</v>
      </c>
      <c r="I194" s="73"/>
      <c r="J194" s="74">
        <f t="shared" si="17"/>
        <v>0</v>
      </c>
      <c r="K194" s="74">
        <f t="shared" si="18"/>
        <v>0</v>
      </c>
      <c r="L194" s="74">
        <f t="shared" si="19"/>
        <v>0</v>
      </c>
      <c r="M194" s="153" t="str">
        <f t="shared" si="23"/>
        <v/>
      </c>
      <c r="P194" s="75"/>
      <c r="AA194" s="2">
        <f t="shared" si="20"/>
        <v>2726</v>
      </c>
      <c r="AB194" s="2" t="s">
        <v>5613</v>
      </c>
      <c r="AC194" s="2" t="s">
        <v>4281</v>
      </c>
      <c r="AD194" s="2">
        <v>0.8</v>
      </c>
      <c r="AE194" s="129">
        <f t="shared" si="21"/>
        <v>0</v>
      </c>
      <c r="AF194" s="2">
        <f t="shared" si="22"/>
        <v>0</v>
      </c>
    </row>
    <row r="195" spans="1:32" s="168" customFormat="1" ht="15" hidden="1" customHeight="1" x14ac:dyDescent="0.3">
      <c r="A195" s="160">
        <v>0</v>
      </c>
      <c r="B195" s="161" t="s">
        <v>5450</v>
      </c>
      <c r="C195" s="161" t="s">
        <v>317</v>
      </c>
      <c r="D195" s="162" t="s">
        <v>318</v>
      </c>
      <c r="E195" s="162" t="s">
        <v>319</v>
      </c>
      <c r="F195" s="162" t="s">
        <v>320</v>
      </c>
      <c r="G195" s="163" t="s">
        <v>106</v>
      </c>
      <c r="H195" s="164">
        <v>0.95</v>
      </c>
      <c r="I195" s="165"/>
      <c r="J195" s="166">
        <f t="shared" si="17"/>
        <v>0</v>
      </c>
      <c r="K195" s="166">
        <f t="shared" si="18"/>
        <v>0</v>
      </c>
      <c r="L195" s="166">
        <f t="shared" si="19"/>
        <v>0</v>
      </c>
      <c r="M195" s="167" t="str">
        <f t="shared" si="23"/>
        <v/>
      </c>
      <c r="P195" s="169"/>
      <c r="AA195" s="168">
        <f t="shared" si="20"/>
        <v>0</v>
      </c>
      <c r="AB195" s="168" t="s">
        <v>4366</v>
      </c>
      <c r="AC195" s="168" t="s">
        <v>4281</v>
      </c>
      <c r="AD195" s="168">
        <v>0.95</v>
      </c>
      <c r="AE195" s="170">
        <f t="shared" si="21"/>
        <v>0</v>
      </c>
      <c r="AF195" s="168">
        <f t="shared" si="22"/>
        <v>0</v>
      </c>
    </row>
    <row r="196" spans="1:32" s="168" customFormat="1" ht="15" hidden="1" customHeight="1" x14ac:dyDescent="0.3">
      <c r="A196" s="160">
        <v>0</v>
      </c>
      <c r="B196" s="161" t="s">
        <v>2837</v>
      </c>
      <c r="C196" s="161" t="s">
        <v>321</v>
      </c>
      <c r="D196" s="162" t="s">
        <v>318</v>
      </c>
      <c r="E196" s="162" t="s">
        <v>319</v>
      </c>
      <c r="F196" s="162"/>
      <c r="G196" s="163" t="s">
        <v>106</v>
      </c>
      <c r="H196" s="164">
        <v>0.8</v>
      </c>
      <c r="I196" s="165"/>
      <c r="J196" s="166">
        <f t="shared" si="17"/>
        <v>0</v>
      </c>
      <c r="K196" s="166">
        <f t="shared" si="18"/>
        <v>0</v>
      </c>
      <c r="L196" s="166">
        <f t="shared" si="19"/>
        <v>0</v>
      </c>
      <c r="M196" s="167" t="str">
        <f t="shared" si="23"/>
        <v/>
      </c>
      <c r="P196" s="169"/>
      <c r="AA196" s="168">
        <f t="shared" si="20"/>
        <v>0</v>
      </c>
      <c r="AB196" s="168" t="s">
        <v>318</v>
      </c>
      <c r="AC196" s="168" t="s">
        <v>4281</v>
      </c>
      <c r="AD196" s="168">
        <v>0.8</v>
      </c>
      <c r="AE196" s="170">
        <f t="shared" si="21"/>
        <v>0</v>
      </c>
      <c r="AF196" s="168">
        <f t="shared" si="22"/>
        <v>0</v>
      </c>
    </row>
    <row r="197" spans="1:32" ht="15" customHeight="1" x14ac:dyDescent="0.35">
      <c r="A197" s="1">
        <v>30</v>
      </c>
      <c r="B197" s="150" t="s">
        <v>6174</v>
      </c>
      <c r="C197" s="70" t="s">
        <v>6113</v>
      </c>
      <c r="D197" s="70" t="s">
        <v>318</v>
      </c>
      <c r="E197" s="70" t="s">
        <v>6142</v>
      </c>
      <c r="F197" s="70"/>
      <c r="G197" s="149" t="s">
        <v>21</v>
      </c>
      <c r="H197" s="151">
        <v>1.75</v>
      </c>
      <c r="I197" s="73"/>
      <c r="J197" s="74">
        <f t="shared" si="17"/>
        <v>0</v>
      </c>
      <c r="K197" s="74">
        <f t="shared" si="18"/>
        <v>0</v>
      </c>
      <c r="L197" s="74">
        <f t="shared" si="19"/>
        <v>0</v>
      </c>
      <c r="M197" s="153" t="str">
        <f>IF(I197="","",IF(I197&lt;50,"Ошибка! Не соблюден минимальный заказ на сорт!",""))</f>
        <v/>
      </c>
      <c r="AA197" s="2">
        <f t="shared" si="20"/>
        <v>30</v>
      </c>
      <c r="AB197" s="154" t="s">
        <v>318</v>
      </c>
      <c r="AC197" s="154" t="s">
        <v>4323</v>
      </c>
      <c r="AD197" s="155">
        <v>1.75</v>
      </c>
      <c r="AE197" s="129">
        <f t="shared" si="21"/>
        <v>0</v>
      </c>
      <c r="AF197" s="2">
        <f t="shared" si="22"/>
        <v>0</v>
      </c>
    </row>
    <row r="198" spans="1:32" s="168" customFormat="1" ht="15" hidden="1" customHeight="1" x14ac:dyDescent="0.3">
      <c r="A198" s="160">
        <v>0</v>
      </c>
      <c r="B198" s="161" t="s">
        <v>4222</v>
      </c>
      <c r="C198" s="161" t="s">
        <v>4223</v>
      </c>
      <c r="D198" s="162" t="s">
        <v>3879</v>
      </c>
      <c r="E198" s="162" t="s">
        <v>3880</v>
      </c>
      <c r="F198" s="162" t="s">
        <v>4260</v>
      </c>
      <c r="G198" s="163" t="s">
        <v>106</v>
      </c>
      <c r="H198" s="164">
        <v>2.4500000000000002</v>
      </c>
      <c r="I198" s="165"/>
      <c r="J198" s="166">
        <f t="shared" si="17"/>
        <v>0</v>
      </c>
      <c r="K198" s="166">
        <f t="shared" si="18"/>
        <v>0</v>
      </c>
      <c r="L198" s="166">
        <f t="shared" si="19"/>
        <v>0</v>
      </c>
      <c r="M198" s="167" t="str">
        <f>IF(I198="","",IF(I198&lt;80,"Ошибка! Не соблюден минимальный заказ на сорт!",IF(MOD(I198,40)&gt;0,"Ошибка! Не соблюдена кратность заказа!","")))</f>
        <v/>
      </c>
      <c r="P198" s="169"/>
      <c r="AA198" s="168">
        <f t="shared" si="20"/>
        <v>0</v>
      </c>
      <c r="AB198" s="168" t="s">
        <v>4367</v>
      </c>
      <c r="AC198" s="168" t="s">
        <v>4281</v>
      </c>
      <c r="AD198" s="168">
        <v>2.4500000000000002</v>
      </c>
      <c r="AE198" s="170">
        <f t="shared" si="21"/>
        <v>0</v>
      </c>
      <c r="AF198" s="168">
        <f t="shared" si="22"/>
        <v>0</v>
      </c>
    </row>
    <row r="199" spans="1:32" s="168" customFormat="1" ht="15" hidden="1" customHeight="1" x14ac:dyDescent="0.3">
      <c r="A199" s="160">
        <v>0</v>
      </c>
      <c r="B199" s="161" t="s">
        <v>3953</v>
      </c>
      <c r="C199" s="161" t="s">
        <v>4025</v>
      </c>
      <c r="D199" s="162" t="s">
        <v>3879</v>
      </c>
      <c r="E199" s="162" t="s">
        <v>3880</v>
      </c>
      <c r="F199" s="162" t="s">
        <v>3881</v>
      </c>
      <c r="G199" s="163" t="s">
        <v>106</v>
      </c>
      <c r="H199" s="164">
        <v>2.2999999999999998</v>
      </c>
      <c r="I199" s="165"/>
      <c r="J199" s="166">
        <f t="shared" si="17"/>
        <v>0</v>
      </c>
      <c r="K199" s="166">
        <f t="shared" si="18"/>
        <v>0</v>
      </c>
      <c r="L199" s="166">
        <f t="shared" si="19"/>
        <v>0</v>
      </c>
      <c r="M199" s="167" t="str">
        <f>IF(I199="","",IF(I199&lt;80,"Ошибка! Не соблюден минимальный заказ на сорт!",IF(MOD(I199,40)&gt;0,"Ошибка! Не соблюдена кратность заказа!","")))</f>
        <v/>
      </c>
      <c r="P199" s="169"/>
      <c r="AA199" s="168">
        <f t="shared" si="20"/>
        <v>0</v>
      </c>
      <c r="AB199" s="168" t="s">
        <v>4368</v>
      </c>
      <c r="AC199" s="168" t="s">
        <v>4281</v>
      </c>
      <c r="AD199" s="168">
        <v>2.2999999999999998</v>
      </c>
      <c r="AE199" s="170">
        <f t="shared" si="21"/>
        <v>0</v>
      </c>
      <c r="AF199" s="168">
        <f t="shared" si="22"/>
        <v>0</v>
      </c>
    </row>
    <row r="200" spans="1:32" s="168" customFormat="1" ht="15" hidden="1" customHeight="1" x14ac:dyDescent="0.3">
      <c r="A200" s="160">
        <v>0</v>
      </c>
      <c r="B200" s="161" t="s">
        <v>2838</v>
      </c>
      <c r="C200" s="161" t="s">
        <v>322</v>
      </c>
      <c r="D200" s="162" t="s">
        <v>323</v>
      </c>
      <c r="E200" s="162" t="s">
        <v>324</v>
      </c>
      <c r="F200" s="162" t="s">
        <v>325</v>
      </c>
      <c r="G200" s="163" t="s">
        <v>106</v>
      </c>
      <c r="H200" s="164">
        <v>1.25</v>
      </c>
      <c r="I200" s="165"/>
      <c r="J200" s="166">
        <f t="shared" si="17"/>
        <v>0</v>
      </c>
      <c r="K200" s="166">
        <f t="shared" si="18"/>
        <v>0</v>
      </c>
      <c r="L200" s="166">
        <f t="shared" si="19"/>
        <v>0</v>
      </c>
      <c r="M200" s="167" t="str">
        <f>IF(I200="","",IF(I200&lt;80,"Ошибка! Не соблюден минимальный заказ на сорт!",IF(MOD(I200,40)&gt;0,"Ошибка! Не соблюдена кратность заказа!","")))</f>
        <v/>
      </c>
      <c r="P200" s="169"/>
      <c r="AA200" s="168">
        <f t="shared" si="20"/>
        <v>0</v>
      </c>
      <c r="AB200" s="168" t="s">
        <v>4369</v>
      </c>
      <c r="AC200" s="168" t="s">
        <v>4281</v>
      </c>
      <c r="AD200" s="168">
        <v>1.25</v>
      </c>
      <c r="AE200" s="170">
        <f t="shared" si="21"/>
        <v>0</v>
      </c>
      <c r="AF200" s="168">
        <f t="shared" si="22"/>
        <v>0</v>
      </c>
    </row>
    <row r="201" spans="1:32" s="168" customFormat="1" ht="15" hidden="1" customHeight="1" x14ac:dyDescent="0.3">
      <c r="A201" s="160">
        <v>0</v>
      </c>
      <c r="B201" s="161" t="s">
        <v>2839</v>
      </c>
      <c r="C201" s="161" t="s">
        <v>326</v>
      </c>
      <c r="D201" s="162" t="s">
        <v>327</v>
      </c>
      <c r="E201" s="162" t="s">
        <v>328</v>
      </c>
      <c r="F201" s="162" t="s">
        <v>329</v>
      </c>
      <c r="G201" s="163" t="s">
        <v>141</v>
      </c>
      <c r="H201" s="164">
        <v>1.25</v>
      </c>
      <c r="I201" s="165"/>
      <c r="J201" s="166">
        <f t="shared" si="17"/>
        <v>0</v>
      </c>
      <c r="K201" s="166">
        <f t="shared" si="18"/>
        <v>0</v>
      </c>
      <c r="L201" s="166">
        <f t="shared" si="19"/>
        <v>0</v>
      </c>
      <c r="M201" s="167" t="str">
        <f>IF(I201="","",IF(I201&lt;75,"Ошибка! Не соблюден минимальный заказ на сорт!",IF(MOD(I201,25)&gt;0,"Ошибка! Не соблюдена кратность заказа!","")))</f>
        <v/>
      </c>
      <c r="P201" s="169"/>
      <c r="AA201" s="168">
        <f t="shared" si="20"/>
        <v>0</v>
      </c>
      <c r="AB201" s="168" t="s">
        <v>5273</v>
      </c>
      <c r="AC201" s="168" t="s">
        <v>4317</v>
      </c>
      <c r="AD201" s="168">
        <v>1.25</v>
      </c>
      <c r="AE201" s="170">
        <f t="shared" si="21"/>
        <v>0</v>
      </c>
      <c r="AF201" s="168">
        <f t="shared" si="22"/>
        <v>0</v>
      </c>
    </row>
    <row r="202" spans="1:32" s="168" customFormat="1" ht="15" hidden="1" customHeight="1" x14ac:dyDescent="0.3">
      <c r="A202" s="160">
        <v>0</v>
      </c>
      <c r="B202" s="161" t="s">
        <v>2840</v>
      </c>
      <c r="C202" s="161" t="s">
        <v>330</v>
      </c>
      <c r="D202" s="162" t="s">
        <v>327</v>
      </c>
      <c r="E202" s="162" t="s">
        <v>328</v>
      </c>
      <c r="F202" s="162" t="s">
        <v>329</v>
      </c>
      <c r="G202" s="163" t="s">
        <v>106</v>
      </c>
      <c r="H202" s="164">
        <v>1.1000000000000001</v>
      </c>
      <c r="I202" s="165"/>
      <c r="J202" s="166">
        <f t="shared" si="17"/>
        <v>0</v>
      </c>
      <c r="K202" s="166">
        <f t="shared" si="18"/>
        <v>0</v>
      </c>
      <c r="L202" s="166">
        <f t="shared" si="19"/>
        <v>0</v>
      </c>
      <c r="M202" s="167" t="str">
        <f t="shared" ref="M202:M207" si="24">IF(I202="","",IF(I202&lt;80,"Ошибка! Не соблюден минимальный заказ на сорт!",IF(MOD(I202,40)&gt;0,"Ошибка! Не соблюдена кратность заказа!","")))</f>
        <v/>
      </c>
      <c r="P202" s="169"/>
      <c r="AA202" s="168">
        <f t="shared" si="20"/>
        <v>0</v>
      </c>
      <c r="AB202" s="168" t="s">
        <v>5273</v>
      </c>
      <c r="AC202" s="168" t="s">
        <v>4281</v>
      </c>
      <c r="AD202" s="168">
        <v>1.1000000000000001</v>
      </c>
      <c r="AE202" s="170">
        <f t="shared" si="21"/>
        <v>0</v>
      </c>
      <c r="AF202" s="168">
        <f t="shared" si="22"/>
        <v>0</v>
      </c>
    </row>
    <row r="203" spans="1:32" s="168" customFormat="1" ht="15" hidden="1" customHeight="1" x14ac:dyDescent="0.3">
      <c r="A203" s="160">
        <v>0</v>
      </c>
      <c r="B203" s="161" t="s">
        <v>2841</v>
      </c>
      <c r="C203" s="161" t="s">
        <v>331</v>
      </c>
      <c r="D203" s="162" t="s">
        <v>327</v>
      </c>
      <c r="E203" s="162" t="s">
        <v>328</v>
      </c>
      <c r="F203" s="162" t="s">
        <v>332</v>
      </c>
      <c r="G203" s="163" t="s">
        <v>106</v>
      </c>
      <c r="H203" s="164">
        <v>0.65</v>
      </c>
      <c r="I203" s="165"/>
      <c r="J203" s="166">
        <f t="shared" si="17"/>
        <v>0</v>
      </c>
      <c r="K203" s="166">
        <f t="shared" si="18"/>
        <v>0</v>
      </c>
      <c r="L203" s="166">
        <f t="shared" si="19"/>
        <v>0</v>
      </c>
      <c r="M203" s="167" t="str">
        <f t="shared" si="24"/>
        <v/>
      </c>
      <c r="P203" s="169"/>
      <c r="AA203" s="168">
        <f t="shared" si="20"/>
        <v>0</v>
      </c>
      <c r="AB203" s="168" t="s">
        <v>4370</v>
      </c>
      <c r="AC203" s="168" t="s">
        <v>4281</v>
      </c>
      <c r="AD203" s="168">
        <v>0.65</v>
      </c>
      <c r="AE203" s="170">
        <f t="shared" si="21"/>
        <v>0</v>
      </c>
      <c r="AF203" s="168">
        <f t="shared" si="22"/>
        <v>0</v>
      </c>
    </row>
    <row r="204" spans="1:32" s="168" customFormat="1" ht="15" hidden="1" customHeight="1" x14ac:dyDescent="0.3">
      <c r="A204" s="160">
        <v>0</v>
      </c>
      <c r="B204" s="161" t="s">
        <v>2842</v>
      </c>
      <c r="C204" s="161" t="s">
        <v>333</v>
      </c>
      <c r="D204" s="162" t="s">
        <v>327</v>
      </c>
      <c r="E204" s="162" t="s">
        <v>328</v>
      </c>
      <c r="F204" s="162" t="s">
        <v>334</v>
      </c>
      <c r="G204" s="163" t="s">
        <v>106</v>
      </c>
      <c r="H204" s="164">
        <v>0.65</v>
      </c>
      <c r="I204" s="165"/>
      <c r="J204" s="166">
        <f t="shared" si="17"/>
        <v>0</v>
      </c>
      <c r="K204" s="166">
        <f t="shared" si="18"/>
        <v>0</v>
      </c>
      <c r="L204" s="166">
        <f t="shared" si="19"/>
        <v>0</v>
      </c>
      <c r="M204" s="167" t="str">
        <f t="shared" si="24"/>
        <v/>
      </c>
      <c r="P204" s="169"/>
      <c r="AA204" s="168">
        <f t="shared" si="20"/>
        <v>0</v>
      </c>
      <c r="AB204" s="168" t="s">
        <v>4371</v>
      </c>
      <c r="AC204" s="168" t="s">
        <v>4281</v>
      </c>
      <c r="AD204" s="168">
        <v>0.65</v>
      </c>
      <c r="AE204" s="170">
        <f t="shared" si="21"/>
        <v>0</v>
      </c>
      <c r="AF204" s="168">
        <f t="shared" si="22"/>
        <v>0</v>
      </c>
    </row>
    <row r="205" spans="1:32" s="168" customFormat="1" ht="15" hidden="1" customHeight="1" x14ac:dyDescent="0.3">
      <c r="A205" s="160">
        <v>0</v>
      </c>
      <c r="B205" s="161" t="s">
        <v>2843</v>
      </c>
      <c r="C205" s="161" t="s">
        <v>335</v>
      </c>
      <c r="D205" s="162" t="s">
        <v>336</v>
      </c>
      <c r="E205" s="162" t="s">
        <v>337</v>
      </c>
      <c r="F205" s="162" t="s">
        <v>338</v>
      </c>
      <c r="G205" s="163" t="s">
        <v>106</v>
      </c>
      <c r="H205" s="164">
        <v>1.1000000000000001</v>
      </c>
      <c r="I205" s="165"/>
      <c r="J205" s="166">
        <f t="shared" si="17"/>
        <v>0</v>
      </c>
      <c r="K205" s="166">
        <f t="shared" si="18"/>
        <v>0</v>
      </c>
      <c r="L205" s="166">
        <f t="shared" si="19"/>
        <v>0</v>
      </c>
      <c r="M205" s="167" t="str">
        <f t="shared" si="24"/>
        <v/>
      </c>
      <c r="P205" s="169"/>
      <c r="AA205" s="168">
        <f t="shared" si="20"/>
        <v>0</v>
      </c>
      <c r="AB205" s="168" t="s">
        <v>4372</v>
      </c>
      <c r="AC205" s="168" t="s">
        <v>4281</v>
      </c>
      <c r="AD205" s="168">
        <v>1.1000000000000001</v>
      </c>
      <c r="AE205" s="170">
        <f t="shared" si="21"/>
        <v>0</v>
      </c>
      <c r="AF205" s="168">
        <f t="shared" si="22"/>
        <v>0</v>
      </c>
    </row>
    <row r="206" spans="1:32" s="168" customFormat="1" ht="15" hidden="1" customHeight="1" x14ac:dyDescent="0.3">
      <c r="A206" s="160">
        <v>0</v>
      </c>
      <c r="B206" s="161" t="s">
        <v>2844</v>
      </c>
      <c r="C206" s="161" t="s">
        <v>339</v>
      </c>
      <c r="D206" s="162" t="s">
        <v>336</v>
      </c>
      <c r="E206" s="162" t="s">
        <v>337</v>
      </c>
      <c r="F206" s="162" t="s">
        <v>340</v>
      </c>
      <c r="G206" s="163" t="s">
        <v>106</v>
      </c>
      <c r="H206" s="164">
        <v>0.7</v>
      </c>
      <c r="I206" s="165"/>
      <c r="J206" s="166">
        <f t="shared" si="17"/>
        <v>0</v>
      </c>
      <c r="K206" s="166">
        <f t="shared" si="18"/>
        <v>0</v>
      </c>
      <c r="L206" s="166">
        <f t="shared" si="19"/>
        <v>0</v>
      </c>
      <c r="M206" s="167" t="str">
        <f t="shared" si="24"/>
        <v/>
      </c>
      <c r="P206" s="169"/>
      <c r="AA206" s="168">
        <f t="shared" si="20"/>
        <v>0</v>
      </c>
      <c r="AB206" s="168" t="s">
        <v>5131</v>
      </c>
      <c r="AC206" s="168" t="s">
        <v>4281</v>
      </c>
      <c r="AD206" s="168">
        <v>0.7</v>
      </c>
      <c r="AE206" s="170">
        <f t="shared" si="21"/>
        <v>0</v>
      </c>
      <c r="AF206" s="168">
        <f t="shared" si="22"/>
        <v>0</v>
      </c>
    </row>
    <row r="207" spans="1:32" s="168" customFormat="1" ht="15" hidden="1" customHeight="1" x14ac:dyDescent="0.3">
      <c r="A207" s="160">
        <v>0</v>
      </c>
      <c r="B207" s="161" t="s">
        <v>2845</v>
      </c>
      <c r="C207" s="161" t="s">
        <v>341</v>
      </c>
      <c r="D207" s="162" t="s">
        <v>342</v>
      </c>
      <c r="E207" s="162" t="s">
        <v>343</v>
      </c>
      <c r="F207" s="162" t="s">
        <v>344</v>
      </c>
      <c r="G207" s="163" t="s">
        <v>106</v>
      </c>
      <c r="H207" s="164">
        <v>1.1000000000000001</v>
      </c>
      <c r="I207" s="165"/>
      <c r="J207" s="166">
        <f t="shared" si="17"/>
        <v>0</v>
      </c>
      <c r="K207" s="166">
        <f t="shared" si="18"/>
        <v>0</v>
      </c>
      <c r="L207" s="166">
        <f t="shared" si="19"/>
        <v>0</v>
      </c>
      <c r="M207" s="167" t="str">
        <f t="shared" si="24"/>
        <v/>
      </c>
      <c r="P207" s="169"/>
      <c r="AA207" s="168">
        <f t="shared" si="20"/>
        <v>0</v>
      </c>
      <c r="AB207" s="168" t="s">
        <v>4373</v>
      </c>
      <c r="AC207" s="168" t="s">
        <v>4281</v>
      </c>
      <c r="AD207" s="168">
        <v>1.1000000000000001</v>
      </c>
      <c r="AE207" s="170">
        <f t="shared" si="21"/>
        <v>0</v>
      </c>
      <c r="AF207" s="168">
        <f t="shared" si="22"/>
        <v>0</v>
      </c>
    </row>
    <row r="208" spans="1:32" ht="15" customHeight="1" x14ac:dyDescent="0.3">
      <c r="A208" s="1">
        <v>773</v>
      </c>
      <c r="B208" s="69" t="s">
        <v>2846</v>
      </c>
      <c r="C208" s="69" t="s">
        <v>345</v>
      </c>
      <c r="D208" s="70" t="s">
        <v>342</v>
      </c>
      <c r="E208" s="70" t="s">
        <v>343</v>
      </c>
      <c r="F208" s="70" t="s">
        <v>346</v>
      </c>
      <c r="G208" s="71" t="s">
        <v>141</v>
      </c>
      <c r="H208" s="72">
        <v>1.25</v>
      </c>
      <c r="I208" s="73"/>
      <c r="J208" s="74">
        <f t="shared" si="17"/>
        <v>0</v>
      </c>
      <c r="K208" s="74">
        <f t="shared" si="18"/>
        <v>0</v>
      </c>
      <c r="L208" s="74">
        <f t="shared" si="19"/>
        <v>0</v>
      </c>
      <c r="M208" s="153" t="str">
        <f>IF(I208="","",IF(I208&lt;75,"Ошибка! Не соблюден минимальный заказ на сорт!",IF(MOD(I208,25)&gt;0,"Ошибка! Не соблюдена кратность заказа!","")))</f>
        <v/>
      </c>
      <c r="P208" s="75"/>
      <c r="AA208" s="2">
        <f t="shared" si="20"/>
        <v>773</v>
      </c>
      <c r="AB208" s="2" t="s">
        <v>4374</v>
      </c>
      <c r="AC208" s="2" t="s">
        <v>4317</v>
      </c>
      <c r="AD208" s="2">
        <v>1.25</v>
      </c>
      <c r="AE208" s="129">
        <f t="shared" si="21"/>
        <v>0</v>
      </c>
      <c r="AF208" s="2">
        <f t="shared" si="22"/>
        <v>0</v>
      </c>
    </row>
    <row r="209" spans="1:32" ht="15" customHeight="1" x14ac:dyDescent="0.3">
      <c r="A209" s="1">
        <v>5829</v>
      </c>
      <c r="B209" s="69" t="s">
        <v>2847</v>
      </c>
      <c r="C209" s="69" t="s">
        <v>347</v>
      </c>
      <c r="D209" s="70" t="s">
        <v>342</v>
      </c>
      <c r="E209" s="70" t="s">
        <v>343</v>
      </c>
      <c r="F209" s="70" t="s">
        <v>346</v>
      </c>
      <c r="G209" s="71" t="s">
        <v>106</v>
      </c>
      <c r="H209" s="72">
        <v>1.1000000000000001</v>
      </c>
      <c r="I209" s="73"/>
      <c r="J209" s="74">
        <f t="shared" si="17"/>
        <v>0</v>
      </c>
      <c r="K209" s="74">
        <f t="shared" si="18"/>
        <v>0</v>
      </c>
      <c r="L209" s="74">
        <f t="shared" si="19"/>
        <v>0</v>
      </c>
      <c r="M209" s="153" t="str">
        <f>IF(I209="","",IF(I209&lt;80,"Ошибка! Не соблюден минимальный заказ на сорт!",IF(MOD(I209,40)&gt;0,"Ошибка! Не соблюдена кратность заказа!","")))</f>
        <v/>
      </c>
      <c r="P209" s="75"/>
      <c r="AA209" s="2">
        <f t="shared" si="20"/>
        <v>5829</v>
      </c>
      <c r="AB209" s="2" t="s">
        <v>4374</v>
      </c>
      <c r="AC209" s="2" t="s">
        <v>4281</v>
      </c>
      <c r="AD209" s="2">
        <v>1.1000000000000001</v>
      </c>
      <c r="AE209" s="129">
        <f t="shared" si="21"/>
        <v>0</v>
      </c>
      <c r="AF209" s="2">
        <f t="shared" si="22"/>
        <v>0</v>
      </c>
    </row>
    <row r="210" spans="1:32" ht="15" customHeight="1" x14ac:dyDescent="0.3">
      <c r="A210" s="1">
        <v>6082</v>
      </c>
      <c r="B210" s="69" t="s">
        <v>2848</v>
      </c>
      <c r="C210" s="69" t="s">
        <v>348</v>
      </c>
      <c r="D210" s="70" t="s">
        <v>342</v>
      </c>
      <c r="E210" s="70" t="s">
        <v>343</v>
      </c>
      <c r="F210" s="70" t="s">
        <v>349</v>
      </c>
      <c r="G210" s="71" t="s">
        <v>106</v>
      </c>
      <c r="H210" s="72">
        <v>0.65</v>
      </c>
      <c r="I210" s="73"/>
      <c r="J210" s="74">
        <f t="shared" si="17"/>
        <v>0</v>
      </c>
      <c r="K210" s="74">
        <f t="shared" si="18"/>
        <v>0</v>
      </c>
      <c r="L210" s="74">
        <f t="shared" si="19"/>
        <v>0</v>
      </c>
      <c r="M210" s="153" t="str">
        <f>IF(I210="","",IF(I210&lt;80,"Ошибка! Не соблюден минимальный заказ на сорт!",IF(MOD(I210,40)&gt;0,"Ошибка! Не соблюдена кратность заказа!","")))</f>
        <v/>
      </c>
      <c r="P210" s="75"/>
      <c r="AA210" s="2">
        <f t="shared" si="20"/>
        <v>6082</v>
      </c>
      <c r="AB210" s="2" t="s">
        <v>4375</v>
      </c>
      <c r="AC210" s="2" t="s">
        <v>4281</v>
      </c>
      <c r="AD210" s="2">
        <v>0.65</v>
      </c>
      <c r="AE210" s="129">
        <f t="shared" si="21"/>
        <v>0</v>
      </c>
      <c r="AF210" s="2">
        <f t="shared" si="22"/>
        <v>0</v>
      </c>
    </row>
    <row r="211" spans="1:32" ht="15" customHeight="1" x14ac:dyDescent="0.3">
      <c r="A211" s="1">
        <v>412</v>
      </c>
      <c r="B211" s="69" t="s">
        <v>2849</v>
      </c>
      <c r="C211" s="69" t="s">
        <v>350</v>
      </c>
      <c r="D211" s="70" t="s">
        <v>342</v>
      </c>
      <c r="E211" s="70" t="s">
        <v>343</v>
      </c>
      <c r="F211" s="70" t="s">
        <v>351</v>
      </c>
      <c r="G211" s="71" t="s">
        <v>106</v>
      </c>
      <c r="H211" s="72">
        <v>0.65</v>
      </c>
      <c r="I211" s="73"/>
      <c r="J211" s="74">
        <f t="shared" si="17"/>
        <v>0</v>
      </c>
      <c r="K211" s="74">
        <f t="shared" si="18"/>
        <v>0</v>
      </c>
      <c r="L211" s="74">
        <f t="shared" si="19"/>
        <v>0</v>
      </c>
      <c r="M211" s="153" t="str">
        <f>IF(I211="","",IF(I211&lt;80,"Ошибка! Не соблюден минимальный заказ на сорт!",IF(MOD(I211,40)&gt;0,"Ошибка! Не соблюдена кратность заказа!","")))</f>
        <v/>
      </c>
      <c r="P211" s="75"/>
      <c r="AA211" s="2">
        <f t="shared" si="20"/>
        <v>412</v>
      </c>
      <c r="AB211" s="2" t="s">
        <v>4376</v>
      </c>
      <c r="AC211" s="2" t="s">
        <v>4281</v>
      </c>
      <c r="AD211" s="2">
        <v>0.65</v>
      </c>
      <c r="AE211" s="129">
        <f t="shared" si="21"/>
        <v>0</v>
      </c>
      <c r="AF211" s="2">
        <f t="shared" si="22"/>
        <v>0</v>
      </c>
    </row>
    <row r="212" spans="1:32" ht="15" customHeight="1" x14ac:dyDescent="0.3">
      <c r="A212" s="1">
        <v>1604</v>
      </c>
      <c r="B212" s="69" t="s">
        <v>2850</v>
      </c>
      <c r="C212" s="69" t="s">
        <v>352</v>
      </c>
      <c r="D212" s="70" t="s">
        <v>342</v>
      </c>
      <c r="E212" s="70" t="s">
        <v>343</v>
      </c>
      <c r="F212" s="70" t="s">
        <v>353</v>
      </c>
      <c r="G212" s="71" t="s">
        <v>141</v>
      </c>
      <c r="H212" s="72">
        <v>1.85</v>
      </c>
      <c r="I212" s="73"/>
      <c r="J212" s="74">
        <f t="shared" si="17"/>
        <v>0</v>
      </c>
      <c r="K212" s="74">
        <f t="shared" si="18"/>
        <v>0</v>
      </c>
      <c r="L212" s="74">
        <f t="shared" si="19"/>
        <v>0</v>
      </c>
      <c r="M212" s="153" t="str">
        <f t="shared" ref="M212:M217" si="25">IF(I212="","",IF(I212&lt;75,"Ошибка! Не соблюден минимальный заказ на сорт!",IF(MOD(I212,25)&gt;0,"Ошибка! Не соблюдена кратность заказа!","")))</f>
        <v/>
      </c>
      <c r="P212" s="75"/>
      <c r="AA212" s="2">
        <f t="shared" si="20"/>
        <v>1604</v>
      </c>
      <c r="AB212" s="2" t="s">
        <v>4377</v>
      </c>
      <c r="AC212" s="2" t="s">
        <v>4317</v>
      </c>
      <c r="AD212" s="2">
        <v>1.85</v>
      </c>
      <c r="AE212" s="129">
        <f t="shared" si="21"/>
        <v>0</v>
      </c>
      <c r="AF212" s="2">
        <f t="shared" si="22"/>
        <v>0</v>
      </c>
    </row>
    <row r="213" spans="1:32" ht="15" customHeight="1" x14ac:dyDescent="0.3">
      <c r="A213" s="1">
        <v>1135</v>
      </c>
      <c r="B213" s="69" t="s">
        <v>2851</v>
      </c>
      <c r="C213" s="69" t="s">
        <v>354</v>
      </c>
      <c r="D213" s="70" t="s">
        <v>342</v>
      </c>
      <c r="E213" s="70" t="s">
        <v>343</v>
      </c>
      <c r="F213" s="70" t="s">
        <v>355</v>
      </c>
      <c r="G213" s="71" t="s">
        <v>141</v>
      </c>
      <c r="H213" s="72">
        <v>1.85</v>
      </c>
      <c r="I213" s="73"/>
      <c r="J213" s="74">
        <f t="shared" si="17"/>
        <v>0</v>
      </c>
      <c r="K213" s="74">
        <f t="shared" si="18"/>
        <v>0</v>
      </c>
      <c r="L213" s="74">
        <f t="shared" si="19"/>
        <v>0</v>
      </c>
      <c r="M213" s="153" t="str">
        <f t="shared" si="25"/>
        <v/>
      </c>
      <c r="P213" s="75"/>
      <c r="AA213" s="2">
        <f t="shared" si="20"/>
        <v>1135</v>
      </c>
      <c r="AB213" s="2" t="s">
        <v>4378</v>
      </c>
      <c r="AC213" s="2" t="s">
        <v>4317</v>
      </c>
      <c r="AD213" s="2">
        <v>1.85</v>
      </c>
      <c r="AE213" s="129">
        <f t="shared" si="21"/>
        <v>0</v>
      </c>
      <c r="AF213" s="2">
        <f t="shared" si="22"/>
        <v>0</v>
      </c>
    </row>
    <row r="214" spans="1:32" s="168" customFormat="1" ht="15" hidden="1" customHeight="1" x14ac:dyDescent="0.3">
      <c r="A214" s="160">
        <v>0</v>
      </c>
      <c r="B214" s="161" t="s">
        <v>2852</v>
      </c>
      <c r="C214" s="161" t="s">
        <v>356</v>
      </c>
      <c r="D214" s="162" t="s">
        <v>342</v>
      </c>
      <c r="E214" s="162" t="s">
        <v>343</v>
      </c>
      <c r="F214" s="162" t="s">
        <v>357</v>
      </c>
      <c r="G214" s="163" t="s">
        <v>141</v>
      </c>
      <c r="H214" s="164">
        <v>1.85</v>
      </c>
      <c r="I214" s="165"/>
      <c r="J214" s="166">
        <f t="shared" si="17"/>
        <v>0</v>
      </c>
      <c r="K214" s="166">
        <f t="shared" si="18"/>
        <v>0</v>
      </c>
      <c r="L214" s="166">
        <f t="shared" si="19"/>
        <v>0</v>
      </c>
      <c r="M214" s="167" t="str">
        <f t="shared" si="25"/>
        <v/>
      </c>
      <c r="P214" s="169"/>
      <c r="AA214" s="168">
        <f t="shared" si="20"/>
        <v>0</v>
      </c>
      <c r="AB214" s="168" t="s">
        <v>5132</v>
      </c>
      <c r="AC214" s="168" t="s">
        <v>4317</v>
      </c>
      <c r="AD214" s="168">
        <v>1.85</v>
      </c>
      <c r="AE214" s="170">
        <f t="shared" si="21"/>
        <v>0</v>
      </c>
      <c r="AF214" s="168">
        <f t="shared" si="22"/>
        <v>0</v>
      </c>
    </row>
    <row r="215" spans="1:32" s="168" customFormat="1" ht="15" hidden="1" customHeight="1" x14ac:dyDescent="0.3">
      <c r="A215" s="160">
        <v>0</v>
      </c>
      <c r="B215" s="161" t="s">
        <v>2853</v>
      </c>
      <c r="C215" s="161" t="s">
        <v>358</v>
      </c>
      <c r="D215" s="162" t="s">
        <v>342</v>
      </c>
      <c r="E215" s="162" t="s">
        <v>343</v>
      </c>
      <c r="F215" s="162" t="s">
        <v>359</v>
      </c>
      <c r="G215" s="163" t="s">
        <v>141</v>
      </c>
      <c r="H215" s="164">
        <v>1.85</v>
      </c>
      <c r="I215" s="165"/>
      <c r="J215" s="166">
        <f t="shared" si="17"/>
        <v>0</v>
      </c>
      <c r="K215" s="166">
        <f t="shared" si="18"/>
        <v>0</v>
      </c>
      <c r="L215" s="166">
        <f t="shared" si="19"/>
        <v>0</v>
      </c>
      <c r="M215" s="167" t="str">
        <f t="shared" si="25"/>
        <v/>
      </c>
      <c r="P215" s="169"/>
      <c r="AA215" s="168">
        <f t="shared" si="20"/>
        <v>0</v>
      </c>
      <c r="AB215" s="168" t="s">
        <v>5274</v>
      </c>
      <c r="AC215" s="168" t="s">
        <v>4317</v>
      </c>
      <c r="AD215" s="168">
        <v>1.85</v>
      </c>
      <c r="AE215" s="170">
        <f t="shared" si="21"/>
        <v>0</v>
      </c>
      <c r="AF215" s="168">
        <f t="shared" si="22"/>
        <v>0</v>
      </c>
    </row>
    <row r="216" spans="1:32" s="168" customFormat="1" ht="15" hidden="1" customHeight="1" x14ac:dyDescent="0.3">
      <c r="A216" s="160">
        <v>0</v>
      </c>
      <c r="B216" s="161" t="s">
        <v>4035</v>
      </c>
      <c r="C216" s="161" t="s">
        <v>4034</v>
      </c>
      <c r="D216" s="162" t="s">
        <v>342</v>
      </c>
      <c r="E216" s="162" t="s">
        <v>343</v>
      </c>
      <c r="F216" s="162" t="s">
        <v>4036</v>
      </c>
      <c r="G216" s="163" t="s">
        <v>141</v>
      </c>
      <c r="H216" s="164">
        <v>1.85</v>
      </c>
      <c r="I216" s="165"/>
      <c r="J216" s="166">
        <f t="shared" si="17"/>
        <v>0</v>
      </c>
      <c r="K216" s="166">
        <f t="shared" si="18"/>
        <v>0</v>
      </c>
      <c r="L216" s="166">
        <f t="shared" si="19"/>
        <v>0</v>
      </c>
      <c r="M216" s="167" t="str">
        <f t="shared" si="25"/>
        <v/>
      </c>
      <c r="P216" s="169"/>
      <c r="AA216" s="168">
        <f t="shared" si="20"/>
        <v>0</v>
      </c>
      <c r="AB216" s="168" t="s">
        <v>5275</v>
      </c>
      <c r="AC216" s="168" t="s">
        <v>4317</v>
      </c>
      <c r="AD216" s="168">
        <v>1.85</v>
      </c>
      <c r="AE216" s="170">
        <f t="shared" si="21"/>
        <v>0</v>
      </c>
      <c r="AF216" s="168">
        <f t="shared" si="22"/>
        <v>0</v>
      </c>
    </row>
    <row r="217" spans="1:32" s="168" customFormat="1" ht="15" hidden="1" customHeight="1" x14ac:dyDescent="0.3">
      <c r="A217" s="160">
        <v>0</v>
      </c>
      <c r="B217" s="161" t="s">
        <v>2854</v>
      </c>
      <c r="C217" s="161" t="s">
        <v>360</v>
      </c>
      <c r="D217" s="162" t="s">
        <v>342</v>
      </c>
      <c r="E217" s="162" t="s">
        <v>343</v>
      </c>
      <c r="F217" s="162" t="s">
        <v>361</v>
      </c>
      <c r="G217" s="163" t="s">
        <v>141</v>
      </c>
      <c r="H217" s="164">
        <v>1.25</v>
      </c>
      <c r="I217" s="165"/>
      <c r="J217" s="166">
        <f t="shared" si="17"/>
        <v>0</v>
      </c>
      <c r="K217" s="166">
        <f t="shared" si="18"/>
        <v>0</v>
      </c>
      <c r="L217" s="166">
        <f t="shared" si="19"/>
        <v>0</v>
      </c>
      <c r="M217" s="167" t="str">
        <f t="shared" si="25"/>
        <v/>
      </c>
      <c r="P217" s="169"/>
      <c r="AA217" s="168">
        <f t="shared" si="20"/>
        <v>0</v>
      </c>
      <c r="AB217" s="168" t="s">
        <v>4379</v>
      </c>
      <c r="AC217" s="168" t="s">
        <v>4317</v>
      </c>
      <c r="AD217" s="168">
        <v>1.25</v>
      </c>
      <c r="AE217" s="170">
        <f t="shared" si="21"/>
        <v>0</v>
      </c>
      <c r="AF217" s="168">
        <f t="shared" si="22"/>
        <v>0</v>
      </c>
    </row>
    <row r="218" spans="1:32" ht="15" customHeight="1" x14ac:dyDescent="0.3">
      <c r="A218" s="1">
        <v>1398</v>
      </c>
      <c r="B218" s="69" t="s">
        <v>2855</v>
      </c>
      <c r="C218" s="69" t="s">
        <v>362</v>
      </c>
      <c r="D218" s="70" t="s">
        <v>342</v>
      </c>
      <c r="E218" s="70" t="s">
        <v>343</v>
      </c>
      <c r="F218" s="70" t="s">
        <v>361</v>
      </c>
      <c r="G218" s="71" t="s">
        <v>106</v>
      </c>
      <c r="H218" s="72">
        <v>1.1000000000000001</v>
      </c>
      <c r="I218" s="73"/>
      <c r="J218" s="74">
        <f t="shared" si="17"/>
        <v>0</v>
      </c>
      <c r="K218" s="74">
        <f t="shared" si="18"/>
        <v>0</v>
      </c>
      <c r="L218" s="74">
        <f t="shared" si="19"/>
        <v>0</v>
      </c>
      <c r="M218" s="153" t="str">
        <f t="shared" ref="M218:M229" si="26">IF(I218="","",IF(I218&lt;80,"Ошибка! Не соблюден минимальный заказ на сорт!",IF(MOD(I218,40)&gt;0,"Ошибка! Не соблюдена кратность заказа!","")))</f>
        <v/>
      </c>
      <c r="P218" s="75"/>
      <c r="AA218" s="2">
        <f t="shared" si="20"/>
        <v>1398</v>
      </c>
      <c r="AB218" s="2" t="s">
        <v>4379</v>
      </c>
      <c r="AC218" s="2" t="s">
        <v>4281</v>
      </c>
      <c r="AD218" s="2">
        <v>1.1000000000000001</v>
      </c>
      <c r="AE218" s="129">
        <f t="shared" si="21"/>
        <v>0</v>
      </c>
      <c r="AF218" s="2">
        <f t="shared" si="22"/>
        <v>0</v>
      </c>
    </row>
    <row r="219" spans="1:32" s="168" customFormat="1" ht="15" hidden="1" customHeight="1" x14ac:dyDescent="0.3">
      <c r="A219" s="160">
        <v>0</v>
      </c>
      <c r="B219" s="161" t="s">
        <v>2856</v>
      </c>
      <c r="C219" s="161" t="s">
        <v>363</v>
      </c>
      <c r="D219" s="162" t="s">
        <v>342</v>
      </c>
      <c r="E219" s="162" t="s">
        <v>343</v>
      </c>
      <c r="F219" s="162" t="s">
        <v>364</v>
      </c>
      <c r="G219" s="163" t="s">
        <v>106</v>
      </c>
      <c r="H219" s="164">
        <v>0.65</v>
      </c>
      <c r="I219" s="165"/>
      <c r="J219" s="166">
        <f t="shared" si="17"/>
        <v>0</v>
      </c>
      <c r="K219" s="166">
        <f t="shared" si="18"/>
        <v>0</v>
      </c>
      <c r="L219" s="166">
        <f t="shared" si="19"/>
        <v>0</v>
      </c>
      <c r="M219" s="167" t="str">
        <f t="shared" si="26"/>
        <v/>
      </c>
      <c r="P219" s="169"/>
      <c r="AA219" s="168">
        <f t="shared" si="20"/>
        <v>0</v>
      </c>
      <c r="AB219" s="168" t="s">
        <v>4380</v>
      </c>
      <c r="AC219" s="168" t="s">
        <v>4281</v>
      </c>
      <c r="AD219" s="168">
        <v>0.65</v>
      </c>
      <c r="AE219" s="170">
        <f t="shared" si="21"/>
        <v>0</v>
      </c>
      <c r="AF219" s="168">
        <f t="shared" si="22"/>
        <v>0</v>
      </c>
    </row>
    <row r="220" spans="1:32" s="168" customFormat="1" ht="15" hidden="1" customHeight="1" x14ac:dyDescent="0.3">
      <c r="A220" s="160">
        <v>0</v>
      </c>
      <c r="B220" s="161" t="s">
        <v>2857</v>
      </c>
      <c r="C220" s="161" t="s">
        <v>365</v>
      </c>
      <c r="D220" s="162" t="s">
        <v>342</v>
      </c>
      <c r="E220" s="162" t="s">
        <v>343</v>
      </c>
      <c r="F220" s="162" t="s">
        <v>366</v>
      </c>
      <c r="G220" s="163" t="s">
        <v>106</v>
      </c>
      <c r="H220" s="164">
        <v>1.1000000000000001</v>
      </c>
      <c r="I220" s="165"/>
      <c r="J220" s="166">
        <f t="shared" si="17"/>
        <v>0</v>
      </c>
      <c r="K220" s="166">
        <f t="shared" si="18"/>
        <v>0</v>
      </c>
      <c r="L220" s="166">
        <f t="shared" si="19"/>
        <v>0</v>
      </c>
      <c r="M220" s="167" t="str">
        <f t="shared" si="26"/>
        <v/>
      </c>
      <c r="P220" s="169"/>
      <c r="AA220" s="168">
        <f t="shared" si="20"/>
        <v>0</v>
      </c>
      <c r="AB220" s="168" t="s">
        <v>4381</v>
      </c>
      <c r="AC220" s="168" t="s">
        <v>4281</v>
      </c>
      <c r="AD220" s="168">
        <v>1.1000000000000001</v>
      </c>
      <c r="AE220" s="170">
        <f t="shared" si="21"/>
        <v>0</v>
      </c>
      <c r="AF220" s="168">
        <f t="shared" si="22"/>
        <v>0</v>
      </c>
    </row>
    <row r="221" spans="1:32" s="168" customFormat="1" ht="15" hidden="1" customHeight="1" x14ac:dyDescent="0.3">
      <c r="A221" s="160">
        <v>0</v>
      </c>
      <c r="B221" s="161" t="s">
        <v>2858</v>
      </c>
      <c r="C221" s="161" t="s">
        <v>367</v>
      </c>
      <c r="D221" s="162" t="s">
        <v>342</v>
      </c>
      <c r="E221" s="162" t="s">
        <v>343</v>
      </c>
      <c r="F221" s="162" t="s">
        <v>288</v>
      </c>
      <c r="G221" s="163" t="s">
        <v>106</v>
      </c>
      <c r="H221" s="164">
        <v>0.65</v>
      </c>
      <c r="I221" s="165"/>
      <c r="J221" s="166">
        <f t="shared" si="17"/>
        <v>0</v>
      </c>
      <c r="K221" s="166">
        <f t="shared" si="18"/>
        <v>0</v>
      </c>
      <c r="L221" s="166">
        <f t="shared" si="19"/>
        <v>0</v>
      </c>
      <c r="M221" s="167" t="str">
        <f t="shared" si="26"/>
        <v/>
      </c>
      <c r="P221" s="169"/>
      <c r="AA221" s="168">
        <f t="shared" si="20"/>
        <v>0</v>
      </c>
      <c r="AB221" s="168" t="s">
        <v>5276</v>
      </c>
      <c r="AC221" s="168" t="s">
        <v>4281</v>
      </c>
      <c r="AD221" s="168">
        <v>0.65</v>
      </c>
      <c r="AE221" s="170">
        <f t="shared" si="21"/>
        <v>0</v>
      </c>
      <c r="AF221" s="168">
        <f t="shared" si="22"/>
        <v>0</v>
      </c>
    </row>
    <row r="222" spans="1:32" ht="15" customHeight="1" x14ac:dyDescent="0.3">
      <c r="A222" s="1">
        <v>1314</v>
      </c>
      <c r="B222" s="69" t="s">
        <v>2859</v>
      </c>
      <c r="C222" s="69" t="s">
        <v>368</v>
      </c>
      <c r="D222" s="70" t="s">
        <v>342</v>
      </c>
      <c r="E222" s="70" t="s">
        <v>343</v>
      </c>
      <c r="F222" s="70" t="s">
        <v>369</v>
      </c>
      <c r="G222" s="71" t="s">
        <v>106</v>
      </c>
      <c r="H222" s="72">
        <v>0.65</v>
      </c>
      <c r="I222" s="73"/>
      <c r="J222" s="74">
        <f t="shared" si="17"/>
        <v>0</v>
      </c>
      <c r="K222" s="74">
        <f t="shared" si="18"/>
        <v>0</v>
      </c>
      <c r="L222" s="74">
        <f t="shared" si="19"/>
        <v>0</v>
      </c>
      <c r="M222" s="153" t="str">
        <f t="shared" si="26"/>
        <v/>
      </c>
      <c r="P222" s="75"/>
      <c r="AA222" s="2">
        <f t="shared" si="20"/>
        <v>1314</v>
      </c>
      <c r="AB222" s="2" t="s">
        <v>4382</v>
      </c>
      <c r="AC222" s="2" t="s">
        <v>4281</v>
      </c>
      <c r="AD222" s="2">
        <v>0.65</v>
      </c>
      <c r="AE222" s="129">
        <f t="shared" si="21"/>
        <v>0</v>
      </c>
      <c r="AF222" s="2">
        <f t="shared" si="22"/>
        <v>0</v>
      </c>
    </row>
    <row r="223" spans="1:32" s="168" customFormat="1" ht="15" hidden="1" customHeight="1" x14ac:dyDescent="0.3">
      <c r="A223" s="160">
        <v>0</v>
      </c>
      <c r="B223" s="161" t="s">
        <v>2860</v>
      </c>
      <c r="C223" s="161" t="s">
        <v>370</v>
      </c>
      <c r="D223" s="162" t="s">
        <v>342</v>
      </c>
      <c r="E223" s="162" t="s">
        <v>343</v>
      </c>
      <c r="F223" s="162" t="s">
        <v>371</v>
      </c>
      <c r="G223" s="163" t="s">
        <v>106</v>
      </c>
      <c r="H223" s="164">
        <v>1.1000000000000001</v>
      </c>
      <c r="I223" s="165"/>
      <c r="J223" s="166">
        <f t="shared" si="17"/>
        <v>0</v>
      </c>
      <c r="K223" s="166">
        <f t="shared" si="18"/>
        <v>0</v>
      </c>
      <c r="L223" s="166">
        <f t="shared" si="19"/>
        <v>0</v>
      </c>
      <c r="M223" s="167" t="str">
        <f t="shared" si="26"/>
        <v/>
      </c>
      <c r="P223" s="169"/>
      <c r="AA223" s="168">
        <f t="shared" si="20"/>
        <v>0</v>
      </c>
      <c r="AB223" s="168" t="s">
        <v>5277</v>
      </c>
      <c r="AC223" s="168" t="s">
        <v>4281</v>
      </c>
      <c r="AD223" s="168">
        <v>1.1000000000000001</v>
      </c>
      <c r="AE223" s="170">
        <f t="shared" si="21"/>
        <v>0</v>
      </c>
      <c r="AF223" s="168">
        <f t="shared" si="22"/>
        <v>0</v>
      </c>
    </row>
    <row r="224" spans="1:32" ht="15" customHeight="1" x14ac:dyDescent="0.3">
      <c r="A224" s="1">
        <v>1208</v>
      </c>
      <c r="B224" s="69" t="s">
        <v>2861</v>
      </c>
      <c r="C224" s="69" t="s">
        <v>372</v>
      </c>
      <c r="D224" s="70" t="s">
        <v>342</v>
      </c>
      <c r="E224" s="70" t="s">
        <v>343</v>
      </c>
      <c r="F224" s="70" t="s">
        <v>373</v>
      </c>
      <c r="G224" s="71" t="s">
        <v>106</v>
      </c>
      <c r="H224" s="72">
        <v>1.1000000000000001</v>
      </c>
      <c r="I224" s="73"/>
      <c r="J224" s="74">
        <f t="shared" si="17"/>
        <v>0</v>
      </c>
      <c r="K224" s="74">
        <f t="shared" si="18"/>
        <v>0</v>
      </c>
      <c r="L224" s="74">
        <f t="shared" si="19"/>
        <v>0</v>
      </c>
      <c r="M224" s="153" t="str">
        <f t="shared" si="26"/>
        <v/>
      </c>
      <c r="P224" s="75"/>
      <c r="AA224" s="2">
        <f t="shared" si="20"/>
        <v>1208</v>
      </c>
      <c r="AB224" s="2" t="s">
        <v>4383</v>
      </c>
      <c r="AC224" s="2" t="s">
        <v>4281</v>
      </c>
      <c r="AD224" s="2">
        <v>1.1000000000000001</v>
      </c>
      <c r="AE224" s="129">
        <f t="shared" si="21"/>
        <v>0</v>
      </c>
      <c r="AF224" s="2">
        <f t="shared" si="22"/>
        <v>0</v>
      </c>
    </row>
    <row r="225" spans="1:32" ht="15" customHeight="1" x14ac:dyDescent="0.3">
      <c r="A225" s="1">
        <v>385</v>
      </c>
      <c r="B225" s="69" t="s">
        <v>2862</v>
      </c>
      <c r="C225" s="69" t="s">
        <v>374</v>
      </c>
      <c r="D225" s="70" t="s">
        <v>342</v>
      </c>
      <c r="E225" s="70" t="s">
        <v>343</v>
      </c>
      <c r="F225" s="70" t="s">
        <v>375</v>
      </c>
      <c r="G225" s="71" t="s">
        <v>106</v>
      </c>
      <c r="H225" s="72">
        <v>0.65</v>
      </c>
      <c r="I225" s="73"/>
      <c r="J225" s="74">
        <f t="shared" si="17"/>
        <v>0</v>
      </c>
      <c r="K225" s="74">
        <f t="shared" si="18"/>
        <v>0</v>
      </c>
      <c r="L225" s="74">
        <f t="shared" si="19"/>
        <v>0</v>
      </c>
      <c r="M225" s="153" t="str">
        <f t="shared" si="26"/>
        <v/>
      </c>
      <c r="P225" s="75"/>
      <c r="AA225" s="2">
        <f t="shared" si="20"/>
        <v>385</v>
      </c>
      <c r="AB225" s="2" t="s">
        <v>4384</v>
      </c>
      <c r="AC225" s="2" t="s">
        <v>4281</v>
      </c>
      <c r="AD225" s="2">
        <v>0.65</v>
      </c>
      <c r="AE225" s="129">
        <f t="shared" si="21"/>
        <v>0</v>
      </c>
      <c r="AF225" s="2">
        <f t="shared" si="22"/>
        <v>0</v>
      </c>
    </row>
    <row r="226" spans="1:32" ht="15" customHeight="1" x14ac:dyDescent="0.3">
      <c r="A226" s="1">
        <v>2820</v>
      </c>
      <c r="B226" s="69" t="s">
        <v>2863</v>
      </c>
      <c r="C226" s="69" t="s">
        <v>376</v>
      </c>
      <c r="D226" s="70" t="s">
        <v>342</v>
      </c>
      <c r="E226" s="70" t="s">
        <v>343</v>
      </c>
      <c r="F226" s="70" t="s">
        <v>377</v>
      </c>
      <c r="G226" s="71" t="s">
        <v>106</v>
      </c>
      <c r="H226" s="72">
        <v>0.65</v>
      </c>
      <c r="I226" s="73"/>
      <c r="J226" s="74">
        <f t="shared" si="17"/>
        <v>0</v>
      </c>
      <c r="K226" s="74">
        <f t="shared" si="18"/>
        <v>0</v>
      </c>
      <c r="L226" s="74">
        <f t="shared" si="19"/>
        <v>0</v>
      </c>
      <c r="M226" s="153" t="str">
        <f t="shared" si="26"/>
        <v/>
      </c>
      <c r="P226" s="75"/>
      <c r="AA226" s="2">
        <f t="shared" si="20"/>
        <v>2820</v>
      </c>
      <c r="AB226" s="2" t="s">
        <v>4385</v>
      </c>
      <c r="AC226" s="2" t="s">
        <v>4281</v>
      </c>
      <c r="AD226" s="2">
        <v>0.65</v>
      </c>
      <c r="AE226" s="129">
        <f t="shared" si="21"/>
        <v>0</v>
      </c>
      <c r="AF226" s="2">
        <f t="shared" si="22"/>
        <v>0</v>
      </c>
    </row>
    <row r="227" spans="1:32" ht="15" customHeight="1" x14ac:dyDescent="0.3">
      <c r="A227" s="1">
        <v>16262</v>
      </c>
      <c r="B227" s="69" t="s">
        <v>2864</v>
      </c>
      <c r="C227" s="69" t="s">
        <v>378</v>
      </c>
      <c r="D227" s="70" t="s">
        <v>342</v>
      </c>
      <c r="E227" s="70" t="s">
        <v>343</v>
      </c>
      <c r="F227" s="70" t="s">
        <v>379</v>
      </c>
      <c r="G227" s="71" t="s">
        <v>106</v>
      </c>
      <c r="H227" s="72">
        <v>0.65</v>
      </c>
      <c r="I227" s="73"/>
      <c r="J227" s="74">
        <f t="shared" si="17"/>
        <v>0</v>
      </c>
      <c r="K227" s="74">
        <f t="shared" si="18"/>
        <v>0</v>
      </c>
      <c r="L227" s="74">
        <f t="shared" si="19"/>
        <v>0</v>
      </c>
      <c r="M227" s="153" t="str">
        <f t="shared" si="26"/>
        <v/>
      </c>
      <c r="P227" s="75"/>
      <c r="AA227" s="2">
        <f t="shared" si="20"/>
        <v>16262</v>
      </c>
      <c r="AB227" s="2" t="s">
        <v>4386</v>
      </c>
      <c r="AC227" s="2" t="s">
        <v>4281</v>
      </c>
      <c r="AD227" s="2">
        <v>0.65</v>
      </c>
      <c r="AE227" s="129">
        <f t="shared" si="21"/>
        <v>0</v>
      </c>
      <c r="AF227" s="2">
        <f t="shared" si="22"/>
        <v>0</v>
      </c>
    </row>
    <row r="228" spans="1:32" ht="15" customHeight="1" x14ac:dyDescent="0.3">
      <c r="A228" s="1">
        <v>6835</v>
      </c>
      <c r="B228" s="69" t="s">
        <v>2865</v>
      </c>
      <c r="C228" s="69" t="s">
        <v>380</v>
      </c>
      <c r="D228" s="70" t="s">
        <v>342</v>
      </c>
      <c r="E228" s="70" t="s">
        <v>343</v>
      </c>
      <c r="F228" s="70" t="s">
        <v>381</v>
      </c>
      <c r="G228" s="71" t="s">
        <v>106</v>
      </c>
      <c r="H228" s="72">
        <v>0.65</v>
      </c>
      <c r="I228" s="73"/>
      <c r="J228" s="74">
        <f t="shared" ref="J228:J291" si="27">H228*I228</f>
        <v>0</v>
      </c>
      <c r="K228" s="74">
        <f t="shared" ref="K228:K291" si="28">IF($I$9&gt;=7000,0,H228*0.07*I228)</f>
        <v>0</v>
      </c>
      <c r="L228" s="74">
        <f t="shared" ref="L228:L291" si="29">J228+K228</f>
        <v>0</v>
      </c>
      <c r="M228" s="153" t="str">
        <f t="shared" si="26"/>
        <v/>
      </c>
      <c r="P228" s="75"/>
      <c r="AA228" s="2">
        <f t="shared" ref="AA228:AA291" si="30">A228</f>
        <v>6835</v>
      </c>
      <c r="AB228" s="2" t="s">
        <v>4387</v>
      </c>
      <c r="AC228" s="2" t="s">
        <v>4281</v>
      </c>
      <c r="AD228" s="2">
        <v>0.65</v>
      </c>
      <c r="AE228" s="129">
        <f t="shared" ref="AE228:AE291" si="31">I228</f>
        <v>0</v>
      </c>
      <c r="AF228" s="2">
        <f t="shared" ref="AF228:AF291" si="32">AD228*AE228</f>
        <v>0</v>
      </c>
    </row>
    <row r="229" spans="1:32" ht="15" customHeight="1" x14ac:dyDescent="0.3">
      <c r="A229" s="1">
        <v>515</v>
      </c>
      <c r="B229" s="69" t="s">
        <v>2866</v>
      </c>
      <c r="C229" s="69" t="s">
        <v>382</v>
      </c>
      <c r="D229" s="70" t="s">
        <v>342</v>
      </c>
      <c r="E229" s="70" t="s">
        <v>343</v>
      </c>
      <c r="F229" s="70" t="s">
        <v>383</v>
      </c>
      <c r="G229" s="71" t="s">
        <v>106</v>
      </c>
      <c r="H229" s="72">
        <v>1.1000000000000001</v>
      </c>
      <c r="I229" s="73"/>
      <c r="J229" s="74">
        <f t="shared" si="27"/>
        <v>0</v>
      </c>
      <c r="K229" s="74">
        <f t="shared" si="28"/>
        <v>0</v>
      </c>
      <c r="L229" s="74">
        <f t="shared" si="29"/>
        <v>0</v>
      </c>
      <c r="M229" s="153" t="str">
        <f t="shared" si="26"/>
        <v/>
      </c>
      <c r="P229" s="75"/>
      <c r="AA229" s="2">
        <f t="shared" si="30"/>
        <v>515</v>
      </c>
      <c r="AB229" s="2" t="s">
        <v>4388</v>
      </c>
      <c r="AC229" s="2" t="s">
        <v>4281</v>
      </c>
      <c r="AD229" s="2">
        <v>1.1000000000000001</v>
      </c>
      <c r="AE229" s="129">
        <f t="shared" si="31"/>
        <v>0</v>
      </c>
      <c r="AF229" s="2">
        <f t="shared" si="32"/>
        <v>0</v>
      </c>
    </row>
    <row r="230" spans="1:32" s="168" customFormat="1" ht="15" hidden="1" customHeight="1" x14ac:dyDescent="0.3">
      <c r="A230" s="160">
        <v>0</v>
      </c>
      <c r="B230" s="161" t="s">
        <v>2867</v>
      </c>
      <c r="C230" s="161" t="s">
        <v>384</v>
      </c>
      <c r="D230" s="162" t="s">
        <v>342</v>
      </c>
      <c r="E230" s="162" t="s">
        <v>343</v>
      </c>
      <c r="F230" s="162" t="s">
        <v>385</v>
      </c>
      <c r="G230" s="163" t="s">
        <v>141</v>
      </c>
      <c r="H230" s="164">
        <v>1.25</v>
      </c>
      <c r="I230" s="165"/>
      <c r="J230" s="166">
        <f t="shared" si="27"/>
        <v>0</v>
      </c>
      <c r="K230" s="166">
        <f t="shared" si="28"/>
        <v>0</v>
      </c>
      <c r="L230" s="166">
        <f t="shared" si="29"/>
        <v>0</v>
      </c>
      <c r="M230" s="167" t="str">
        <f>IF(I230="","",IF(I230&lt;75,"Ошибка! Не соблюден минимальный заказ на сорт!",IF(MOD(I230,25)&gt;0,"Ошибка! Не соблюдена кратность заказа!","")))</f>
        <v/>
      </c>
      <c r="P230" s="169"/>
      <c r="AA230" s="168">
        <f t="shared" si="30"/>
        <v>0</v>
      </c>
      <c r="AB230" s="168" t="s">
        <v>4389</v>
      </c>
      <c r="AC230" s="168" t="s">
        <v>4317</v>
      </c>
      <c r="AD230" s="168">
        <v>1.25</v>
      </c>
      <c r="AE230" s="170">
        <f t="shared" si="31"/>
        <v>0</v>
      </c>
      <c r="AF230" s="168">
        <f t="shared" si="32"/>
        <v>0</v>
      </c>
    </row>
    <row r="231" spans="1:32" s="168" customFormat="1" ht="15" hidden="1" customHeight="1" x14ac:dyDescent="0.3">
      <c r="A231" s="160">
        <v>0</v>
      </c>
      <c r="B231" s="161" t="s">
        <v>2868</v>
      </c>
      <c r="C231" s="161" t="s">
        <v>386</v>
      </c>
      <c r="D231" s="162" t="s">
        <v>342</v>
      </c>
      <c r="E231" s="162" t="s">
        <v>343</v>
      </c>
      <c r="F231" s="162" t="s">
        <v>385</v>
      </c>
      <c r="G231" s="163" t="s">
        <v>106</v>
      </c>
      <c r="H231" s="164">
        <v>1.1000000000000001</v>
      </c>
      <c r="I231" s="165"/>
      <c r="J231" s="166">
        <f t="shared" si="27"/>
        <v>0</v>
      </c>
      <c r="K231" s="166">
        <f t="shared" si="28"/>
        <v>0</v>
      </c>
      <c r="L231" s="166">
        <f t="shared" si="29"/>
        <v>0</v>
      </c>
      <c r="M231" s="167" t="str">
        <f>IF(I231="","",IF(I231&lt;80,"Ошибка! Не соблюден минимальный заказ на сорт!",IF(MOD(I231,40)&gt;0,"Ошибка! Не соблюдена кратность заказа!","")))</f>
        <v/>
      </c>
      <c r="P231" s="169"/>
      <c r="AA231" s="2">
        <f t="shared" si="30"/>
        <v>0</v>
      </c>
      <c r="AB231" s="2" t="s">
        <v>4389</v>
      </c>
      <c r="AC231" s="2" t="s">
        <v>4281</v>
      </c>
      <c r="AD231" s="2">
        <v>1.1000000000000001</v>
      </c>
      <c r="AE231" s="129">
        <f t="shared" si="31"/>
        <v>0</v>
      </c>
      <c r="AF231" s="2">
        <f t="shared" si="32"/>
        <v>0</v>
      </c>
    </row>
    <row r="232" spans="1:32" ht="15" customHeight="1" x14ac:dyDescent="0.3">
      <c r="A232" s="1">
        <v>19555</v>
      </c>
      <c r="B232" s="69" t="s">
        <v>2869</v>
      </c>
      <c r="C232" s="69" t="s">
        <v>387</v>
      </c>
      <c r="D232" s="70" t="s">
        <v>342</v>
      </c>
      <c r="E232" s="70" t="s">
        <v>343</v>
      </c>
      <c r="F232" s="70" t="s">
        <v>388</v>
      </c>
      <c r="G232" s="71" t="s">
        <v>21</v>
      </c>
      <c r="H232" s="72">
        <v>2.75</v>
      </c>
      <c r="I232" s="73"/>
      <c r="J232" s="74">
        <f t="shared" si="27"/>
        <v>0</v>
      </c>
      <c r="K232" s="74">
        <f t="shared" si="28"/>
        <v>0</v>
      </c>
      <c r="L232" s="74">
        <f t="shared" si="29"/>
        <v>0</v>
      </c>
      <c r="M232" s="153" t="str">
        <f>IF(I232="","",IF(I232&lt;50,"Ошибка! Не соблюден минимальный заказ на сорт!",""))</f>
        <v/>
      </c>
      <c r="P232" s="75"/>
      <c r="AA232" s="2">
        <f t="shared" si="30"/>
        <v>19555</v>
      </c>
      <c r="AB232" s="2" t="s">
        <v>4390</v>
      </c>
      <c r="AC232" s="2" t="s">
        <v>4323</v>
      </c>
      <c r="AD232" s="2">
        <v>2.75</v>
      </c>
      <c r="AE232" s="129">
        <f t="shared" si="31"/>
        <v>0</v>
      </c>
      <c r="AF232" s="2">
        <f t="shared" si="32"/>
        <v>0</v>
      </c>
    </row>
    <row r="233" spans="1:32" s="168" customFormat="1" ht="15" hidden="1" customHeight="1" x14ac:dyDescent="0.3">
      <c r="A233" s="160">
        <v>0</v>
      </c>
      <c r="B233" s="161" t="s">
        <v>2870</v>
      </c>
      <c r="C233" s="161" t="s">
        <v>389</v>
      </c>
      <c r="D233" s="162" t="s">
        <v>342</v>
      </c>
      <c r="E233" s="162" t="s">
        <v>343</v>
      </c>
      <c r="F233" s="162" t="s">
        <v>390</v>
      </c>
      <c r="G233" s="163" t="s">
        <v>106</v>
      </c>
      <c r="H233" s="164">
        <v>1.1000000000000001</v>
      </c>
      <c r="I233" s="165"/>
      <c r="J233" s="166">
        <f t="shared" si="27"/>
        <v>0</v>
      </c>
      <c r="K233" s="166">
        <f t="shared" si="28"/>
        <v>0</v>
      </c>
      <c r="L233" s="166">
        <f t="shared" si="29"/>
        <v>0</v>
      </c>
      <c r="M233" s="167" t="str">
        <f>IF(I233="","",IF(I233&lt;80,"Ошибка! Не соблюден минимальный заказ на сорт!",IF(MOD(I233,40)&gt;0,"Ошибка! Не соблюдена кратность заказа!","")))</f>
        <v/>
      </c>
      <c r="P233" s="169"/>
      <c r="AA233" s="168">
        <f t="shared" si="30"/>
        <v>0</v>
      </c>
      <c r="AB233" s="168" t="s">
        <v>4391</v>
      </c>
      <c r="AC233" s="168" t="s">
        <v>4281</v>
      </c>
      <c r="AD233" s="168">
        <v>1.1000000000000001</v>
      </c>
      <c r="AE233" s="170">
        <f t="shared" si="31"/>
        <v>0</v>
      </c>
      <c r="AF233" s="168">
        <f t="shared" si="32"/>
        <v>0</v>
      </c>
    </row>
    <row r="234" spans="1:32" ht="15" customHeight="1" x14ac:dyDescent="0.3">
      <c r="A234" s="1">
        <v>14882</v>
      </c>
      <c r="B234" s="69" t="s">
        <v>2871</v>
      </c>
      <c r="C234" s="69" t="s">
        <v>391</v>
      </c>
      <c r="D234" s="70" t="s">
        <v>342</v>
      </c>
      <c r="E234" s="70" t="s">
        <v>343</v>
      </c>
      <c r="F234" s="70" t="s">
        <v>392</v>
      </c>
      <c r="G234" s="71" t="s">
        <v>106</v>
      </c>
      <c r="H234" s="72">
        <v>0.65</v>
      </c>
      <c r="I234" s="73"/>
      <c r="J234" s="74">
        <f t="shared" si="27"/>
        <v>0</v>
      </c>
      <c r="K234" s="74">
        <f t="shared" si="28"/>
        <v>0</v>
      </c>
      <c r="L234" s="74">
        <f t="shared" si="29"/>
        <v>0</v>
      </c>
      <c r="M234" s="153" t="str">
        <f>IF(I234="","",IF(I234&lt;80,"Ошибка! Не соблюден минимальный заказ на сорт!",IF(MOD(I234,40)&gt;0,"Ошибка! Не соблюдена кратность заказа!","")))</f>
        <v/>
      </c>
      <c r="P234" s="75"/>
      <c r="AA234" s="2">
        <f t="shared" si="30"/>
        <v>14882</v>
      </c>
      <c r="AB234" s="2" t="s">
        <v>4392</v>
      </c>
      <c r="AC234" s="2" t="s">
        <v>4281</v>
      </c>
      <c r="AD234" s="2">
        <v>0.65</v>
      </c>
      <c r="AE234" s="129">
        <f t="shared" si="31"/>
        <v>0</v>
      </c>
      <c r="AF234" s="2">
        <f t="shared" si="32"/>
        <v>0</v>
      </c>
    </row>
    <row r="235" spans="1:32" s="168" customFormat="1" ht="15" hidden="1" customHeight="1" x14ac:dyDescent="0.3">
      <c r="A235" s="160">
        <v>0</v>
      </c>
      <c r="B235" s="161" t="s">
        <v>5451</v>
      </c>
      <c r="C235" s="161" t="s">
        <v>393</v>
      </c>
      <c r="D235" s="162" t="s">
        <v>342</v>
      </c>
      <c r="E235" s="162" t="s">
        <v>343</v>
      </c>
      <c r="F235" s="162" t="s">
        <v>394</v>
      </c>
      <c r="G235" s="163" t="s">
        <v>141</v>
      </c>
      <c r="H235" s="164">
        <v>1.25</v>
      </c>
      <c r="I235" s="165"/>
      <c r="J235" s="166">
        <f t="shared" si="27"/>
        <v>0</v>
      </c>
      <c r="K235" s="166">
        <f t="shared" si="28"/>
        <v>0</v>
      </c>
      <c r="L235" s="166">
        <f t="shared" si="29"/>
        <v>0</v>
      </c>
      <c r="M235" s="167" t="str">
        <f>IF(I235="","",IF(I235&lt;75,"Ошибка! Не соблюден минимальный заказ на сорт!",IF(MOD(I235,25)&gt;0,"Ошибка! Не соблюдена кратность заказа!","")))</f>
        <v/>
      </c>
      <c r="P235" s="169"/>
      <c r="AA235" s="168">
        <f t="shared" si="30"/>
        <v>0</v>
      </c>
      <c r="AB235" s="168" t="s">
        <v>4393</v>
      </c>
      <c r="AC235" s="168" t="s">
        <v>4317</v>
      </c>
      <c r="AD235" s="168">
        <v>1.25</v>
      </c>
      <c r="AE235" s="170">
        <f t="shared" si="31"/>
        <v>0</v>
      </c>
      <c r="AF235" s="168">
        <f t="shared" si="32"/>
        <v>0</v>
      </c>
    </row>
    <row r="236" spans="1:32" s="168" customFormat="1" ht="15" hidden="1" customHeight="1" x14ac:dyDescent="0.35">
      <c r="A236" s="160">
        <v>0</v>
      </c>
      <c r="B236" s="171" t="s">
        <v>6169</v>
      </c>
      <c r="C236" s="162" t="s">
        <v>6108</v>
      </c>
      <c r="D236" s="162" t="s">
        <v>342</v>
      </c>
      <c r="E236" s="162" t="s">
        <v>6137</v>
      </c>
      <c r="F236" s="162" t="s">
        <v>381</v>
      </c>
      <c r="G236" s="172" t="s">
        <v>6209</v>
      </c>
      <c r="H236" s="173">
        <v>1.75</v>
      </c>
      <c r="I236" s="165"/>
      <c r="J236" s="166">
        <f t="shared" si="27"/>
        <v>0</v>
      </c>
      <c r="K236" s="166">
        <f t="shared" si="28"/>
        <v>0</v>
      </c>
      <c r="L236" s="166">
        <f t="shared" si="29"/>
        <v>0</v>
      </c>
      <c r="AA236" s="168">
        <f t="shared" si="30"/>
        <v>0</v>
      </c>
      <c r="AB236" s="174" t="s">
        <v>4387</v>
      </c>
      <c r="AC236" s="174" t="s">
        <v>4323</v>
      </c>
      <c r="AD236" s="175">
        <v>1.75</v>
      </c>
      <c r="AE236" s="170">
        <f t="shared" si="31"/>
        <v>0</v>
      </c>
      <c r="AF236" s="168">
        <f t="shared" si="32"/>
        <v>0</v>
      </c>
    </row>
    <row r="237" spans="1:32" ht="15" customHeight="1" x14ac:dyDescent="0.3">
      <c r="A237" s="1">
        <v>1187</v>
      </c>
      <c r="B237" s="69" t="s">
        <v>2872</v>
      </c>
      <c r="C237" s="69" t="s">
        <v>395</v>
      </c>
      <c r="D237" s="70" t="s">
        <v>396</v>
      </c>
      <c r="E237" s="70" t="s">
        <v>397</v>
      </c>
      <c r="F237" s="70"/>
      <c r="G237" s="71" t="s">
        <v>106</v>
      </c>
      <c r="H237" s="72">
        <v>0.65</v>
      </c>
      <c r="I237" s="73"/>
      <c r="J237" s="74">
        <f t="shared" si="27"/>
        <v>0</v>
      </c>
      <c r="K237" s="74">
        <f t="shared" si="28"/>
        <v>0</v>
      </c>
      <c r="L237" s="74">
        <f t="shared" si="29"/>
        <v>0</v>
      </c>
      <c r="M237" s="153" t="str">
        <f t="shared" ref="M237:M248" si="33">IF(I237="","",IF(I237&lt;80,"Ошибка! Не соблюден минимальный заказ на сорт!",IF(MOD(I237,40)&gt;0,"Ошибка! Не соблюдена кратность заказа!","")))</f>
        <v/>
      </c>
      <c r="P237" s="75"/>
      <c r="AA237" s="2">
        <f t="shared" si="30"/>
        <v>1187</v>
      </c>
      <c r="AB237" s="2" t="s">
        <v>396</v>
      </c>
      <c r="AC237" s="2" t="s">
        <v>4281</v>
      </c>
      <c r="AD237" s="2">
        <v>0.65</v>
      </c>
      <c r="AE237" s="129">
        <f t="shared" si="31"/>
        <v>0</v>
      </c>
      <c r="AF237" s="2">
        <f t="shared" si="32"/>
        <v>0</v>
      </c>
    </row>
    <row r="238" spans="1:32" s="168" customFormat="1" ht="15" hidden="1" customHeight="1" x14ac:dyDescent="0.3">
      <c r="A238" s="160">
        <v>0</v>
      </c>
      <c r="B238" s="161" t="s">
        <v>2873</v>
      </c>
      <c r="C238" s="161" t="s">
        <v>398</v>
      </c>
      <c r="D238" s="162" t="s">
        <v>399</v>
      </c>
      <c r="E238" s="162" t="s">
        <v>400</v>
      </c>
      <c r="F238" s="162" t="s">
        <v>401</v>
      </c>
      <c r="G238" s="163" t="s">
        <v>106</v>
      </c>
      <c r="H238" s="164">
        <v>1.7</v>
      </c>
      <c r="I238" s="165"/>
      <c r="J238" s="166">
        <f t="shared" si="27"/>
        <v>0</v>
      </c>
      <c r="K238" s="166">
        <f t="shared" si="28"/>
        <v>0</v>
      </c>
      <c r="L238" s="166">
        <f t="shared" si="29"/>
        <v>0</v>
      </c>
      <c r="M238" s="167" t="str">
        <f t="shared" si="33"/>
        <v/>
      </c>
      <c r="P238" s="169"/>
      <c r="AA238" s="168">
        <f t="shared" si="30"/>
        <v>0</v>
      </c>
      <c r="AB238" s="168" t="s">
        <v>5133</v>
      </c>
      <c r="AC238" s="168" t="s">
        <v>4281</v>
      </c>
      <c r="AD238" s="168">
        <v>1.7</v>
      </c>
      <c r="AE238" s="170">
        <f t="shared" si="31"/>
        <v>0</v>
      </c>
      <c r="AF238" s="168">
        <f t="shared" si="32"/>
        <v>0</v>
      </c>
    </row>
    <row r="239" spans="1:32" ht="15" customHeight="1" x14ac:dyDescent="0.3">
      <c r="A239" s="1">
        <v>896</v>
      </c>
      <c r="B239" s="69" t="s">
        <v>2874</v>
      </c>
      <c r="C239" s="69" t="s">
        <v>402</v>
      </c>
      <c r="D239" s="70" t="s">
        <v>399</v>
      </c>
      <c r="E239" s="70" t="s">
        <v>400</v>
      </c>
      <c r="F239" s="70" t="s">
        <v>403</v>
      </c>
      <c r="G239" s="71" t="s">
        <v>106</v>
      </c>
      <c r="H239" s="72">
        <v>1.7</v>
      </c>
      <c r="I239" s="73"/>
      <c r="J239" s="74">
        <f t="shared" si="27"/>
        <v>0</v>
      </c>
      <c r="K239" s="74">
        <f t="shared" si="28"/>
        <v>0</v>
      </c>
      <c r="L239" s="74">
        <f t="shared" si="29"/>
        <v>0</v>
      </c>
      <c r="M239" s="153" t="str">
        <f t="shared" si="33"/>
        <v/>
      </c>
      <c r="P239" s="75"/>
      <c r="AA239" s="2">
        <f t="shared" si="30"/>
        <v>896</v>
      </c>
      <c r="AB239" s="2" t="s">
        <v>4394</v>
      </c>
      <c r="AC239" s="2" t="s">
        <v>4281</v>
      </c>
      <c r="AD239" s="2">
        <v>1.7</v>
      </c>
      <c r="AE239" s="129">
        <f t="shared" si="31"/>
        <v>0</v>
      </c>
      <c r="AF239" s="2">
        <f t="shared" si="32"/>
        <v>0</v>
      </c>
    </row>
    <row r="240" spans="1:32" s="168" customFormat="1" ht="15" hidden="1" customHeight="1" x14ac:dyDescent="0.3">
      <c r="A240" s="160">
        <v>0</v>
      </c>
      <c r="B240" s="161" t="s">
        <v>2875</v>
      </c>
      <c r="C240" s="161" t="s">
        <v>404</v>
      </c>
      <c r="D240" s="162" t="s">
        <v>399</v>
      </c>
      <c r="E240" s="162" t="s">
        <v>400</v>
      </c>
      <c r="F240" s="162" t="s">
        <v>405</v>
      </c>
      <c r="G240" s="163" t="s">
        <v>106</v>
      </c>
      <c r="H240" s="164">
        <v>1.7</v>
      </c>
      <c r="I240" s="165"/>
      <c r="J240" s="166">
        <f t="shared" si="27"/>
        <v>0</v>
      </c>
      <c r="K240" s="166">
        <f t="shared" si="28"/>
        <v>0</v>
      </c>
      <c r="L240" s="166">
        <f t="shared" si="29"/>
        <v>0</v>
      </c>
      <c r="M240" s="167" t="str">
        <f t="shared" si="33"/>
        <v/>
      </c>
      <c r="P240" s="169"/>
      <c r="AA240" s="168">
        <f t="shared" si="30"/>
        <v>0</v>
      </c>
      <c r="AB240" s="168" t="s">
        <v>5134</v>
      </c>
      <c r="AC240" s="168" t="s">
        <v>4281</v>
      </c>
      <c r="AD240" s="168">
        <v>1.7</v>
      </c>
      <c r="AE240" s="170">
        <f t="shared" si="31"/>
        <v>0</v>
      </c>
      <c r="AF240" s="168">
        <f t="shared" si="32"/>
        <v>0</v>
      </c>
    </row>
    <row r="241" spans="1:32" s="168" customFormat="1" ht="15" hidden="1" customHeight="1" x14ac:dyDescent="0.3">
      <c r="A241" s="160">
        <v>0</v>
      </c>
      <c r="B241" s="161" t="s">
        <v>2876</v>
      </c>
      <c r="C241" s="161" t="s">
        <v>406</v>
      </c>
      <c r="D241" s="162" t="s">
        <v>399</v>
      </c>
      <c r="E241" s="162" t="s">
        <v>400</v>
      </c>
      <c r="F241" s="162" t="s">
        <v>407</v>
      </c>
      <c r="G241" s="163" t="s">
        <v>106</v>
      </c>
      <c r="H241" s="164">
        <v>1.7</v>
      </c>
      <c r="I241" s="165"/>
      <c r="J241" s="166">
        <f t="shared" si="27"/>
        <v>0</v>
      </c>
      <c r="K241" s="166">
        <f t="shared" si="28"/>
        <v>0</v>
      </c>
      <c r="L241" s="166">
        <f t="shared" si="29"/>
        <v>0</v>
      </c>
      <c r="M241" s="167" t="str">
        <f t="shared" si="33"/>
        <v/>
      </c>
      <c r="P241" s="169"/>
      <c r="AA241" s="168">
        <f t="shared" si="30"/>
        <v>0</v>
      </c>
      <c r="AB241" s="168" t="s">
        <v>5135</v>
      </c>
      <c r="AC241" s="168" t="s">
        <v>4281</v>
      </c>
      <c r="AD241" s="168">
        <v>1.7</v>
      </c>
      <c r="AE241" s="170">
        <f t="shared" si="31"/>
        <v>0</v>
      </c>
      <c r="AF241" s="168">
        <f t="shared" si="32"/>
        <v>0</v>
      </c>
    </row>
    <row r="242" spans="1:32" s="168" customFormat="1" ht="15" hidden="1" customHeight="1" x14ac:dyDescent="0.3">
      <c r="A242" s="160">
        <v>0</v>
      </c>
      <c r="B242" s="161" t="s">
        <v>2877</v>
      </c>
      <c r="C242" s="161" t="s">
        <v>408</v>
      </c>
      <c r="D242" s="162" t="s">
        <v>399</v>
      </c>
      <c r="E242" s="162" t="s">
        <v>400</v>
      </c>
      <c r="F242" s="162" t="s">
        <v>409</v>
      </c>
      <c r="G242" s="163" t="s">
        <v>106</v>
      </c>
      <c r="H242" s="164">
        <v>1.7</v>
      </c>
      <c r="I242" s="165"/>
      <c r="J242" s="166">
        <f t="shared" si="27"/>
        <v>0</v>
      </c>
      <c r="K242" s="166">
        <f t="shared" si="28"/>
        <v>0</v>
      </c>
      <c r="L242" s="166">
        <f t="shared" si="29"/>
        <v>0</v>
      </c>
      <c r="M242" s="167" t="str">
        <f t="shared" si="33"/>
        <v/>
      </c>
      <c r="P242" s="169"/>
      <c r="AA242" s="168">
        <f t="shared" si="30"/>
        <v>0</v>
      </c>
      <c r="AB242" s="168" t="s">
        <v>4395</v>
      </c>
      <c r="AC242" s="168" t="s">
        <v>4281</v>
      </c>
      <c r="AD242" s="168">
        <v>1.7</v>
      </c>
      <c r="AE242" s="170">
        <f t="shared" si="31"/>
        <v>0</v>
      </c>
      <c r="AF242" s="168">
        <f t="shared" si="32"/>
        <v>0</v>
      </c>
    </row>
    <row r="243" spans="1:32" s="168" customFormat="1" ht="15" hidden="1" customHeight="1" x14ac:dyDescent="0.3">
      <c r="A243" s="160">
        <v>0</v>
      </c>
      <c r="B243" s="161" t="s">
        <v>2878</v>
      </c>
      <c r="C243" s="161" t="s">
        <v>410</v>
      </c>
      <c r="D243" s="162" t="s">
        <v>399</v>
      </c>
      <c r="E243" s="162" t="s">
        <v>400</v>
      </c>
      <c r="F243" s="162" t="s">
        <v>411</v>
      </c>
      <c r="G243" s="163" t="s">
        <v>106</v>
      </c>
      <c r="H243" s="164">
        <v>1.4</v>
      </c>
      <c r="I243" s="165"/>
      <c r="J243" s="166">
        <f t="shared" si="27"/>
        <v>0</v>
      </c>
      <c r="K243" s="166">
        <f t="shared" si="28"/>
        <v>0</v>
      </c>
      <c r="L243" s="166">
        <f t="shared" si="29"/>
        <v>0</v>
      </c>
      <c r="M243" s="167" t="str">
        <f t="shared" si="33"/>
        <v/>
      </c>
      <c r="P243" s="169"/>
      <c r="AA243" s="168">
        <f t="shared" si="30"/>
        <v>0</v>
      </c>
      <c r="AB243" s="168" t="s">
        <v>5278</v>
      </c>
      <c r="AC243" s="168" t="s">
        <v>4281</v>
      </c>
      <c r="AD243" s="168">
        <v>1.4</v>
      </c>
      <c r="AE243" s="170">
        <f t="shared" si="31"/>
        <v>0</v>
      </c>
      <c r="AF243" s="168">
        <f t="shared" si="32"/>
        <v>0</v>
      </c>
    </row>
    <row r="244" spans="1:32" s="168" customFormat="1" ht="15" hidden="1" customHeight="1" x14ac:dyDescent="0.3">
      <c r="A244" s="160">
        <v>0</v>
      </c>
      <c r="B244" s="161" t="s">
        <v>5556</v>
      </c>
      <c r="C244" s="161" t="s">
        <v>5559</v>
      </c>
      <c r="D244" s="162" t="s">
        <v>399</v>
      </c>
      <c r="E244" s="162" t="s">
        <v>400</v>
      </c>
      <c r="F244" s="162" t="s">
        <v>5597</v>
      </c>
      <c r="G244" s="163" t="s">
        <v>106</v>
      </c>
      <c r="H244" s="164">
        <v>1.05</v>
      </c>
      <c r="I244" s="165"/>
      <c r="J244" s="166">
        <f t="shared" si="27"/>
        <v>0</v>
      </c>
      <c r="K244" s="166">
        <f t="shared" si="28"/>
        <v>0</v>
      </c>
      <c r="L244" s="166">
        <f t="shared" si="29"/>
        <v>0</v>
      </c>
      <c r="M244" s="167" t="str">
        <f t="shared" si="33"/>
        <v/>
      </c>
      <c r="P244" s="169"/>
      <c r="AA244" s="168">
        <f t="shared" si="30"/>
        <v>0</v>
      </c>
      <c r="AB244" s="168" t="s">
        <v>5624</v>
      </c>
      <c r="AC244" s="168" t="s">
        <v>4281</v>
      </c>
      <c r="AD244" s="168">
        <v>1.05</v>
      </c>
      <c r="AE244" s="170">
        <f t="shared" si="31"/>
        <v>0</v>
      </c>
      <c r="AF244" s="168">
        <f t="shared" si="32"/>
        <v>0</v>
      </c>
    </row>
    <row r="245" spans="1:32" s="168" customFormat="1" ht="15" hidden="1" customHeight="1" x14ac:dyDescent="0.3">
      <c r="A245" s="160">
        <v>0</v>
      </c>
      <c r="B245" s="161" t="s">
        <v>2879</v>
      </c>
      <c r="C245" s="161" t="s">
        <v>412</v>
      </c>
      <c r="D245" s="162" t="s">
        <v>399</v>
      </c>
      <c r="E245" s="162" t="s">
        <v>400</v>
      </c>
      <c r="F245" s="162" t="s">
        <v>413</v>
      </c>
      <c r="G245" s="163" t="s">
        <v>106</v>
      </c>
      <c r="H245" s="164">
        <v>2</v>
      </c>
      <c r="I245" s="165"/>
      <c r="J245" s="166">
        <f t="shared" si="27"/>
        <v>0</v>
      </c>
      <c r="K245" s="166">
        <f t="shared" si="28"/>
        <v>0</v>
      </c>
      <c r="L245" s="166">
        <f t="shared" si="29"/>
        <v>0</v>
      </c>
      <c r="M245" s="167" t="str">
        <f t="shared" si="33"/>
        <v/>
      </c>
      <c r="P245" s="169"/>
      <c r="AA245" s="168">
        <f t="shared" si="30"/>
        <v>0</v>
      </c>
      <c r="AB245" s="168" t="s">
        <v>4396</v>
      </c>
      <c r="AC245" s="168" t="s">
        <v>4281</v>
      </c>
      <c r="AD245" s="168">
        <v>2</v>
      </c>
      <c r="AE245" s="170">
        <f t="shared" si="31"/>
        <v>0</v>
      </c>
      <c r="AF245" s="168">
        <f t="shared" si="32"/>
        <v>0</v>
      </c>
    </row>
    <row r="246" spans="1:32" s="168" customFormat="1" ht="15" hidden="1" customHeight="1" x14ac:dyDescent="0.3">
      <c r="A246" s="160">
        <v>0</v>
      </c>
      <c r="B246" s="161" t="s">
        <v>2880</v>
      </c>
      <c r="C246" s="161" t="s">
        <v>414</v>
      </c>
      <c r="D246" s="162" t="s">
        <v>399</v>
      </c>
      <c r="E246" s="162" t="s">
        <v>400</v>
      </c>
      <c r="F246" s="162" t="s">
        <v>415</v>
      </c>
      <c r="G246" s="163" t="s">
        <v>106</v>
      </c>
      <c r="H246" s="164">
        <v>1.5</v>
      </c>
      <c r="I246" s="165"/>
      <c r="J246" s="166">
        <f t="shared" si="27"/>
        <v>0</v>
      </c>
      <c r="K246" s="166">
        <f t="shared" si="28"/>
        <v>0</v>
      </c>
      <c r="L246" s="166">
        <f t="shared" si="29"/>
        <v>0</v>
      </c>
      <c r="M246" s="167" t="str">
        <f t="shared" si="33"/>
        <v/>
      </c>
      <c r="P246" s="169"/>
      <c r="AA246" s="168">
        <f t="shared" si="30"/>
        <v>0</v>
      </c>
      <c r="AB246" s="168" t="s">
        <v>4397</v>
      </c>
      <c r="AC246" s="168" t="s">
        <v>4281</v>
      </c>
      <c r="AD246" s="168">
        <v>1.5</v>
      </c>
      <c r="AE246" s="170">
        <f t="shared" si="31"/>
        <v>0</v>
      </c>
      <c r="AF246" s="168">
        <f t="shared" si="32"/>
        <v>0</v>
      </c>
    </row>
    <row r="247" spans="1:32" ht="15" customHeight="1" x14ac:dyDescent="0.3">
      <c r="A247" s="1">
        <v>1466</v>
      </c>
      <c r="B247" s="69" t="s">
        <v>2881</v>
      </c>
      <c r="C247" s="69" t="s">
        <v>416</v>
      </c>
      <c r="D247" s="70" t="s">
        <v>417</v>
      </c>
      <c r="E247" s="70" t="s">
        <v>418</v>
      </c>
      <c r="F247" s="70"/>
      <c r="G247" s="71" t="s">
        <v>106</v>
      </c>
      <c r="H247" s="72">
        <v>0.75</v>
      </c>
      <c r="I247" s="73"/>
      <c r="J247" s="74">
        <f t="shared" si="27"/>
        <v>0</v>
      </c>
      <c r="K247" s="74">
        <f t="shared" si="28"/>
        <v>0</v>
      </c>
      <c r="L247" s="74">
        <f t="shared" si="29"/>
        <v>0</v>
      </c>
      <c r="M247" s="153" t="str">
        <f t="shared" si="33"/>
        <v/>
      </c>
      <c r="P247" s="75"/>
      <c r="AA247" s="2">
        <f t="shared" si="30"/>
        <v>1466</v>
      </c>
      <c r="AB247" s="2" t="s">
        <v>417</v>
      </c>
      <c r="AC247" s="2" t="s">
        <v>4281</v>
      </c>
      <c r="AD247" s="2">
        <v>0.75</v>
      </c>
      <c r="AE247" s="129">
        <f t="shared" si="31"/>
        <v>0</v>
      </c>
      <c r="AF247" s="2">
        <f t="shared" si="32"/>
        <v>0</v>
      </c>
    </row>
    <row r="248" spans="1:32" ht="15" customHeight="1" x14ac:dyDescent="0.3">
      <c r="A248" s="1">
        <v>943</v>
      </c>
      <c r="B248" s="69" t="s">
        <v>2882</v>
      </c>
      <c r="C248" s="69" t="s">
        <v>419</v>
      </c>
      <c r="D248" s="70" t="s">
        <v>420</v>
      </c>
      <c r="E248" s="70" t="s">
        <v>421</v>
      </c>
      <c r="F248" s="70"/>
      <c r="G248" s="71" t="s">
        <v>106</v>
      </c>
      <c r="H248" s="72">
        <v>0.65</v>
      </c>
      <c r="I248" s="73"/>
      <c r="J248" s="74">
        <f t="shared" si="27"/>
        <v>0</v>
      </c>
      <c r="K248" s="74">
        <f t="shared" si="28"/>
        <v>0</v>
      </c>
      <c r="L248" s="74">
        <f t="shared" si="29"/>
        <v>0</v>
      </c>
      <c r="M248" s="153" t="str">
        <f t="shared" si="33"/>
        <v/>
      </c>
      <c r="P248" s="75"/>
      <c r="AA248" s="2">
        <f t="shared" si="30"/>
        <v>943</v>
      </c>
      <c r="AB248" s="2" t="s">
        <v>420</v>
      </c>
      <c r="AC248" s="2" t="s">
        <v>4281</v>
      </c>
      <c r="AD248" s="2">
        <v>0.65</v>
      </c>
      <c r="AE248" s="129">
        <f t="shared" si="31"/>
        <v>0</v>
      </c>
      <c r="AF248" s="2">
        <f t="shared" si="32"/>
        <v>0</v>
      </c>
    </row>
    <row r="249" spans="1:32" s="168" customFormat="1" ht="15" hidden="1" customHeight="1" x14ac:dyDescent="0.3">
      <c r="A249" s="160">
        <v>0</v>
      </c>
      <c r="B249" s="161" t="s">
        <v>4180</v>
      </c>
      <c r="C249" s="161" t="s">
        <v>4179</v>
      </c>
      <c r="D249" s="162" t="s">
        <v>4181</v>
      </c>
      <c r="E249" s="162" t="s">
        <v>4182</v>
      </c>
      <c r="F249" s="162"/>
      <c r="G249" s="163" t="s">
        <v>141</v>
      </c>
      <c r="H249" s="164">
        <v>0.75</v>
      </c>
      <c r="I249" s="165"/>
      <c r="J249" s="166">
        <f t="shared" si="27"/>
        <v>0</v>
      </c>
      <c r="K249" s="166">
        <f t="shared" si="28"/>
        <v>0</v>
      </c>
      <c r="L249" s="166">
        <f t="shared" si="29"/>
        <v>0</v>
      </c>
      <c r="M249" s="167" t="str">
        <f>IF(I249="","",IF(I249&lt;75,"Ошибка! Не соблюден минимальный заказ на сорт!",IF(MOD(I249,25)&gt;0,"Ошибка! Не соблюдена кратность заказа!","")))</f>
        <v/>
      </c>
      <c r="P249" s="169"/>
      <c r="AA249" s="168">
        <f t="shared" si="30"/>
        <v>0</v>
      </c>
      <c r="AB249" s="168" t="s">
        <v>4398</v>
      </c>
      <c r="AC249" s="168" t="s">
        <v>4317</v>
      </c>
      <c r="AD249" s="168">
        <v>0.75</v>
      </c>
      <c r="AE249" s="170">
        <f t="shared" si="31"/>
        <v>0</v>
      </c>
      <c r="AF249" s="168">
        <f t="shared" si="32"/>
        <v>0</v>
      </c>
    </row>
    <row r="250" spans="1:32" ht="15" customHeight="1" x14ac:dyDescent="0.3">
      <c r="A250" s="1">
        <v>1258</v>
      </c>
      <c r="B250" s="69" t="s">
        <v>2883</v>
      </c>
      <c r="C250" s="69" t="s">
        <v>422</v>
      </c>
      <c r="D250" s="70" t="s">
        <v>423</v>
      </c>
      <c r="E250" s="70" t="s">
        <v>424</v>
      </c>
      <c r="F250" s="70" t="s">
        <v>425</v>
      </c>
      <c r="G250" s="71" t="s">
        <v>106</v>
      </c>
      <c r="H250" s="72">
        <v>1.3</v>
      </c>
      <c r="I250" s="73"/>
      <c r="J250" s="74">
        <f t="shared" si="27"/>
        <v>0</v>
      </c>
      <c r="K250" s="74">
        <f t="shared" si="28"/>
        <v>0</v>
      </c>
      <c r="L250" s="74">
        <f t="shared" si="29"/>
        <v>0</v>
      </c>
      <c r="M250" s="153" t="str">
        <f t="shared" ref="M250:M287" si="34">IF(I250="","",IF(I250&lt;80,"Ошибка! Не соблюден минимальный заказ на сорт!",IF(MOD(I250,40)&gt;0,"Ошибка! Не соблюдена кратность заказа!","")))</f>
        <v/>
      </c>
      <c r="P250" s="75"/>
      <c r="AA250" s="2">
        <f t="shared" si="30"/>
        <v>1258</v>
      </c>
      <c r="AB250" s="2" t="s">
        <v>4399</v>
      </c>
      <c r="AC250" s="2" t="s">
        <v>4281</v>
      </c>
      <c r="AD250" s="2">
        <v>1.3</v>
      </c>
      <c r="AE250" s="129">
        <f t="shared" si="31"/>
        <v>0</v>
      </c>
      <c r="AF250" s="2">
        <f t="shared" si="32"/>
        <v>0</v>
      </c>
    </row>
    <row r="251" spans="1:32" s="168" customFormat="1" ht="15" hidden="1" customHeight="1" x14ac:dyDescent="0.3">
      <c r="A251" s="160">
        <v>0</v>
      </c>
      <c r="B251" s="161" t="s">
        <v>2884</v>
      </c>
      <c r="C251" s="161" t="s">
        <v>426</v>
      </c>
      <c r="D251" s="162" t="s">
        <v>423</v>
      </c>
      <c r="E251" s="162" t="s">
        <v>424</v>
      </c>
      <c r="F251" s="162" t="s">
        <v>427</v>
      </c>
      <c r="G251" s="163" t="s">
        <v>106</v>
      </c>
      <c r="H251" s="164">
        <v>1.3</v>
      </c>
      <c r="I251" s="165"/>
      <c r="J251" s="166">
        <f t="shared" si="27"/>
        <v>0</v>
      </c>
      <c r="K251" s="166">
        <f t="shared" si="28"/>
        <v>0</v>
      </c>
      <c r="L251" s="166">
        <f t="shared" si="29"/>
        <v>0</v>
      </c>
      <c r="M251" s="167" t="str">
        <f t="shared" si="34"/>
        <v/>
      </c>
      <c r="P251" s="169"/>
      <c r="AA251" s="168">
        <f t="shared" si="30"/>
        <v>0</v>
      </c>
      <c r="AB251" s="168" t="s">
        <v>4400</v>
      </c>
      <c r="AC251" s="168" t="s">
        <v>4281</v>
      </c>
      <c r="AD251" s="168">
        <v>1.3</v>
      </c>
      <c r="AE251" s="170">
        <f t="shared" si="31"/>
        <v>0</v>
      </c>
      <c r="AF251" s="168">
        <f t="shared" si="32"/>
        <v>0</v>
      </c>
    </row>
    <row r="252" spans="1:32" s="168" customFormat="1" ht="15" hidden="1" customHeight="1" x14ac:dyDescent="0.3">
      <c r="A252" s="160">
        <v>0</v>
      </c>
      <c r="B252" s="161" t="s">
        <v>2885</v>
      </c>
      <c r="C252" s="161" t="s">
        <v>428</v>
      </c>
      <c r="D252" s="162" t="s">
        <v>423</v>
      </c>
      <c r="E252" s="162" t="s">
        <v>424</v>
      </c>
      <c r="F252" s="162" t="s">
        <v>429</v>
      </c>
      <c r="G252" s="163" t="s">
        <v>106</v>
      </c>
      <c r="H252" s="164">
        <v>1.3</v>
      </c>
      <c r="I252" s="165"/>
      <c r="J252" s="166">
        <f t="shared" si="27"/>
        <v>0</v>
      </c>
      <c r="K252" s="166">
        <f t="shared" si="28"/>
        <v>0</v>
      </c>
      <c r="L252" s="166">
        <f t="shared" si="29"/>
        <v>0</v>
      </c>
      <c r="M252" s="167" t="str">
        <f t="shared" si="34"/>
        <v/>
      </c>
      <c r="P252" s="169"/>
      <c r="AA252" s="168">
        <f t="shared" si="30"/>
        <v>0</v>
      </c>
      <c r="AB252" s="168" t="s">
        <v>4401</v>
      </c>
      <c r="AC252" s="168" t="s">
        <v>4281</v>
      </c>
      <c r="AD252" s="168">
        <v>1.3</v>
      </c>
      <c r="AE252" s="170">
        <f t="shared" si="31"/>
        <v>0</v>
      </c>
      <c r="AF252" s="168">
        <f t="shared" si="32"/>
        <v>0</v>
      </c>
    </row>
    <row r="253" spans="1:32" s="168" customFormat="1" ht="15" hidden="1" customHeight="1" x14ac:dyDescent="0.3">
      <c r="A253" s="160">
        <v>0</v>
      </c>
      <c r="B253" s="161" t="s">
        <v>2886</v>
      </c>
      <c r="C253" s="161" t="s">
        <v>430</v>
      </c>
      <c r="D253" s="162" t="s">
        <v>423</v>
      </c>
      <c r="E253" s="162" t="s">
        <v>424</v>
      </c>
      <c r="F253" s="162" t="s">
        <v>431</v>
      </c>
      <c r="G253" s="163" t="s">
        <v>106</v>
      </c>
      <c r="H253" s="164">
        <v>1.3</v>
      </c>
      <c r="I253" s="165"/>
      <c r="J253" s="166">
        <f t="shared" si="27"/>
        <v>0</v>
      </c>
      <c r="K253" s="166">
        <f t="shared" si="28"/>
        <v>0</v>
      </c>
      <c r="L253" s="166">
        <f t="shared" si="29"/>
        <v>0</v>
      </c>
      <c r="M253" s="167" t="str">
        <f t="shared" si="34"/>
        <v/>
      </c>
      <c r="P253" s="169"/>
      <c r="AA253" s="168">
        <f t="shared" si="30"/>
        <v>0</v>
      </c>
      <c r="AB253" s="168" t="s">
        <v>4402</v>
      </c>
      <c r="AC253" s="168" t="s">
        <v>4281</v>
      </c>
      <c r="AD253" s="168">
        <v>1.3</v>
      </c>
      <c r="AE253" s="170">
        <f t="shared" si="31"/>
        <v>0</v>
      </c>
      <c r="AF253" s="168">
        <f t="shared" si="32"/>
        <v>0</v>
      </c>
    </row>
    <row r="254" spans="1:32" s="168" customFormat="1" ht="15" hidden="1" customHeight="1" x14ac:dyDescent="0.3">
      <c r="A254" s="160">
        <v>0</v>
      </c>
      <c r="B254" s="161" t="s">
        <v>5452</v>
      </c>
      <c r="C254" s="161" t="s">
        <v>432</v>
      </c>
      <c r="D254" s="162" t="s">
        <v>423</v>
      </c>
      <c r="E254" s="162" t="s">
        <v>424</v>
      </c>
      <c r="F254" s="162" t="s">
        <v>433</v>
      </c>
      <c r="G254" s="163" t="s">
        <v>106</v>
      </c>
      <c r="H254" s="164">
        <v>1.3</v>
      </c>
      <c r="I254" s="165"/>
      <c r="J254" s="166">
        <f t="shared" si="27"/>
        <v>0</v>
      </c>
      <c r="K254" s="166">
        <f t="shared" si="28"/>
        <v>0</v>
      </c>
      <c r="L254" s="166">
        <f t="shared" si="29"/>
        <v>0</v>
      </c>
      <c r="M254" s="167" t="str">
        <f t="shared" si="34"/>
        <v/>
      </c>
      <c r="P254" s="169"/>
      <c r="AA254" s="168">
        <f t="shared" si="30"/>
        <v>0</v>
      </c>
      <c r="AB254" s="168" t="s">
        <v>4403</v>
      </c>
      <c r="AC254" s="168" t="s">
        <v>4281</v>
      </c>
      <c r="AD254" s="168">
        <v>1.3</v>
      </c>
      <c r="AE254" s="170">
        <f t="shared" si="31"/>
        <v>0</v>
      </c>
      <c r="AF254" s="168">
        <f t="shared" si="32"/>
        <v>0</v>
      </c>
    </row>
    <row r="255" spans="1:32" ht="15" customHeight="1" x14ac:dyDescent="0.3">
      <c r="A255" s="1">
        <v>686</v>
      </c>
      <c r="B255" s="69" t="s">
        <v>2887</v>
      </c>
      <c r="C255" s="69" t="s">
        <v>434</v>
      </c>
      <c r="D255" s="70" t="s">
        <v>423</v>
      </c>
      <c r="E255" s="70" t="s">
        <v>424</v>
      </c>
      <c r="F255" s="70" t="s">
        <v>435</v>
      </c>
      <c r="G255" s="71" t="s">
        <v>106</v>
      </c>
      <c r="H255" s="72">
        <v>1.3</v>
      </c>
      <c r="I255" s="73"/>
      <c r="J255" s="74">
        <f t="shared" si="27"/>
        <v>0</v>
      </c>
      <c r="K255" s="74">
        <f t="shared" si="28"/>
        <v>0</v>
      </c>
      <c r="L255" s="74">
        <f t="shared" si="29"/>
        <v>0</v>
      </c>
      <c r="M255" s="153" t="str">
        <f t="shared" si="34"/>
        <v/>
      </c>
      <c r="P255" s="75"/>
      <c r="AA255" s="2">
        <f t="shared" si="30"/>
        <v>686</v>
      </c>
      <c r="AB255" s="2" t="s">
        <v>4404</v>
      </c>
      <c r="AC255" s="2" t="s">
        <v>4281</v>
      </c>
      <c r="AD255" s="2">
        <v>1.3</v>
      </c>
      <c r="AE255" s="129">
        <f t="shared" si="31"/>
        <v>0</v>
      </c>
      <c r="AF255" s="2">
        <f t="shared" si="32"/>
        <v>0</v>
      </c>
    </row>
    <row r="256" spans="1:32" s="168" customFormat="1" ht="15" hidden="1" customHeight="1" x14ac:dyDescent="0.3">
      <c r="A256" s="160">
        <v>0</v>
      </c>
      <c r="B256" s="161" t="s">
        <v>2888</v>
      </c>
      <c r="C256" s="161" t="s">
        <v>436</v>
      </c>
      <c r="D256" s="162" t="s">
        <v>423</v>
      </c>
      <c r="E256" s="162" t="s">
        <v>424</v>
      </c>
      <c r="F256" s="162" t="s">
        <v>437</v>
      </c>
      <c r="G256" s="163" t="s">
        <v>106</v>
      </c>
      <c r="H256" s="164">
        <v>1.3</v>
      </c>
      <c r="I256" s="165"/>
      <c r="J256" s="166">
        <f t="shared" si="27"/>
        <v>0</v>
      </c>
      <c r="K256" s="166">
        <f t="shared" si="28"/>
        <v>0</v>
      </c>
      <c r="L256" s="166">
        <f t="shared" si="29"/>
        <v>0</v>
      </c>
      <c r="M256" s="167" t="str">
        <f t="shared" si="34"/>
        <v/>
      </c>
      <c r="P256" s="169"/>
      <c r="AA256" s="168">
        <f t="shared" si="30"/>
        <v>0</v>
      </c>
      <c r="AB256" s="168" t="s">
        <v>5136</v>
      </c>
      <c r="AC256" s="168" t="s">
        <v>4281</v>
      </c>
      <c r="AD256" s="168">
        <v>1.3</v>
      </c>
      <c r="AE256" s="170">
        <f t="shared" si="31"/>
        <v>0</v>
      </c>
      <c r="AF256" s="168">
        <f t="shared" si="32"/>
        <v>0</v>
      </c>
    </row>
    <row r="257" spans="1:32" s="168" customFormat="1" ht="15" hidden="1" customHeight="1" x14ac:dyDescent="0.3">
      <c r="A257" s="160">
        <v>0</v>
      </c>
      <c r="B257" s="161" t="s">
        <v>2889</v>
      </c>
      <c r="C257" s="161" t="s">
        <v>438</v>
      </c>
      <c r="D257" s="162" t="s">
        <v>423</v>
      </c>
      <c r="E257" s="162" t="s">
        <v>424</v>
      </c>
      <c r="F257" s="162" t="s">
        <v>439</v>
      </c>
      <c r="G257" s="163" t="s">
        <v>106</v>
      </c>
      <c r="H257" s="164">
        <v>1.3</v>
      </c>
      <c r="I257" s="165"/>
      <c r="J257" s="166">
        <f t="shared" si="27"/>
        <v>0</v>
      </c>
      <c r="K257" s="166">
        <f t="shared" si="28"/>
        <v>0</v>
      </c>
      <c r="L257" s="166">
        <f t="shared" si="29"/>
        <v>0</v>
      </c>
      <c r="M257" s="167" t="str">
        <f t="shared" si="34"/>
        <v/>
      </c>
      <c r="P257" s="169"/>
      <c r="AA257" s="168">
        <f t="shared" si="30"/>
        <v>0</v>
      </c>
      <c r="AB257" s="168" t="s">
        <v>5279</v>
      </c>
      <c r="AC257" s="168" t="s">
        <v>4281</v>
      </c>
      <c r="AD257" s="168">
        <v>1.3</v>
      </c>
      <c r="AE257" s="170">
        <f t="shared" si="31"/>
        <v>0</v>
      </c>
      <c r="AF257" s="168">
        <f t="shared" si="32"/>
        <v>0</v>
      </c>
    </row>
    <row r="258" spans="1:32" ht="15" customHeight="1" x14ac:dyDescent="0.3">
      <c r="A258" s="1">
        <v>1206</v>
      </c>
      <c r="B258" s="69" t="s">
        <v>2890</v>
      </c>
      <c r="C258" s="69" t="s">
        <v>440</v>
      </c>
      <c r="D258" s="70" t="s">
        <v>423</v>
      </c>
      <c r="E258" s="70" t="s">
        <v>424</v>
      </c>
      <c r="F258" s="70" t="s">
        <v>441</v>
      </c>
      <c r="G258" s="71" t="s">
        <v>106</v>
      </c>
      <c r="H258" s="72">
        <v>0.75</v>
      </c>
      <c r="I258" s="73"/>
      <c r="J258" s="74">
        <f t="shared" si="27"/>
        <v>0</v>
      </c>
      <c r="K258" s="74">
        <f t="shared" si="28"/>
        <v>0</v>
      </c>
      <c r="L258" s="74">
        <f t="shared" si="29"/>
        <v>0</v>
      </c>
      <c r="M258" s="153" t="str">
        <f t="shared" si="34"/>
        <v/>
      </c>
      <c r="P258" s="75"/>
      <c r="AA258" s="2">
        <f t="shared" si="30"/>
        <v>1206</v>
      </c>
      <c r="AB258" s="2" t="s">
        <v>4405</v>
      </c>
      <c r="AC258" s="2" t="s">
        <v>4281</v>
      </c>
      <c r="AD258" s="2">
        <v>0.75</v>
      </c>
      <c r="AE258" s="129">
        <f t="shared" si="31"/>
        <v>0</v>
      </c>
      <c r="AF258" s="2">
        <f t="shared" si="32"/>
        <v>0</v>
      </c>
    </row>
    <row r="259" spans="1:32" ht="15" customHeight="1" x14ac:dyDescent="0.3">
      <c r="A259" s="1">
        <v>352</v>
      </c>
      <c r="B259" s="69" t="s">
        <v>2891</v>
      </c>
      <c r="C259" s="69" t="s">
        <v>442</v>
      </c>
      <c r="D259" s="70" t="s">
        <v>423</v>
      </c>
      <c r="E259" s="70" t="s">
        <v>424</v>
      </c>
      <c r="F259" s="70" t="s">
        <v>443</v>
      </c>
      <c r="G259" s="71" t="s">
        <v>106</v>
      </c>
      <c r="H259" s="72">
        <v>1.3</v>
      </c>
      <c r="I259" s="73"/>
      <c r="J259" s="74">
        <f t="shared" si="27"/>
        <v>0</v>
      </c>
      <c r="K259" s="74">
        <f t="shared" si="28"/>
        <v>0</v>
      </c>
      <c r="L259" s="74">
        <f t="shared" si="29"/>
        <v>0</v>
      </c>
      <c r="M259" s="153" t="str">
        <f t="shared" si="34"/>
        <v/>
      </c>
      <c r="P259" s="75"/>
      <c r="AA259" s="2">
        <f t="shared" si="30"/>
        <v>352</v>
      </c>
      <c r="AB259" s="2" t="s">
        <v>4406</v>
      </c>
      <c r="AC259" s="2" t="s">
        <v>4281</v>
      </c>
      <c r="AD259" s="2">
        <v>1.3</v>
      </c>
      <c r="AE259" s="129">
        <f t="shared" si="31"/>
        <v>0</v>
      </c>
      <c r="AF259" s="2">
        <f t="shared" si="32"/>
        <v>0</v>
      </c>
    </row>
    <row r="260" spans="1:32" s="168" customFormat="1" ht="15" hidden="1" customHeight="1" x14ac:dyDescent="0.3">
      <c r="A260" s="160">
        <v>0</v>
      </c>
      <c r="B260" s="161" t="s">
        <v>2892</v>
      </c>
      <c r="C260" s="161" t="s">
        <v>444</v>
      </c>
      <c r="D260" s="162" t="s">
        <v>423</v>
      </c>
      <c r="E260" s="162" t="s">
        <v>424</v>
      </c>
      <c r="F260" s="162" t="s">
        <v>445</v>
      </c>
      <c r="G260" s="163" t="s">
        <v>106</v>
      </c>
      <c r="H260" s="164">
        <v>1.3</v>
      </c>
      <c r="I260" s="165"/>
      <c r="J260" s="166">
        <f t="shared" si="27"/>
        <v>0</v>
      </c>
      <c r="K260" s="166">
        <f t="shared" si="28"/>
        <v>0</v>
      </c>
      <c r="L260" s="166">
        <f t="shared" si="29"/>
        <v>0</v>
      </c>
      <c r="M260" s="167" t="str">
        <f t="shared" si="34"/>
        <v/>
      </c>
      <c r="P260" s="169"/>
      <c r="AA260" s="168">
        <f t="shared" si="30"/>
        <v>0</v>
      </c>
      <c r="AB260" s="168" t="s">
        <v>4407</v>
      </c>
      <c r="AC260" s="168" t="s">
        <v>4281</v>
      </c>
      <c r="AD260" s="168">
        <v>1.3</v>
      </c>
      <c r="AE260" s="170">
        <f t="shared" si="31"/>
        <v>0</v>
      </c>
      <c r="AF260" s="168">
        <f t="shared" si="32"/>
        <v>0</v>
      </c>
    </row>
    <row r="261" spans="1:32" ht="15" customHeight="1" x14ac:dyDescent="0.3">
      <c r="A261" s="1">
        <v>234</v>
      </c>
      <c r="B261" s="69" t="s">
        <v>2893</v>
      </c>
      <c r="C261" s="69" t="s">
        <v>446</v>
      </c>
      <c r="D261" s="70" t="s">
        <v>447</v>
      </c>
      <c r="E261" s="70" t="s">
        <v>448</v>
      </c>
      <c r="F261" s="70" t="s">
        <v>449</v>
      </c>
      <c r="G261" s="71" t="s">
        <v>106</v>
      </c>
      <c r="H261" s="72">
        <v>0.75</v>
      </c>
      <c r="I261" s="73"/>
      <c r="J261" s="74">
        <f t="shared" si="27"/>
        <v>0</v>
      </c>
      <c r="K261" s="74">
        <f t="shared" si="28"/>
        <v>0</v>
      </c>
      <c r="L261" s="74">
        <f t="shared" si="29"/>
        <v>0</v>
      </c>
      <c r="M261" s="153" t="str">
        <f t="shared" si="34"/>
        <v/>
      </c>
      <c r="P261" s="75"/>
      <c r="AA261" s="2">
        <f t="shared" si="30"/>
        <v>234</v>
      </c>
      <c r="AB261" s="2" t="s">
        <v>4408</v>
      </c>
      <c r="AC261" s="2" t="s">
        <v>4281</v>
      </c>
      <c r="AD261" s="2">
        <v>0.75</v>
      </c>
      <c r="AE261" s="129">
        <f t="shared" si="31"/>
        <v>0</v>
      </c>
      <c r="AF261" s="2">
        <f t="shared" si="32"/>
        <v>0</v>
      </c>
    </row>
    <row r="262" spans="1:32" s="168" customFormat="1" ht="15" hidden="1" customHeight="1" x14ac:dyDescent="0.3">
      <c r="A262" s="160">
        <v>0</v>
      </c>
      <c r="B262" s="161" t="s">
        <v>2894</v>
      </c>
      <c r="C262" s="161" t="s">
        <v>450</v>
      </c>
      <c r="D262" s="162" t="s">
        <v>451</v>
      </c>
      <c r="E262" s="162" t="s">
        <v>452</v>
      </c>
      <c r="F262" s="162" t="s">
        <v>453</v>
      </c>
      <c r="G262" s="163" t="s">
        <v>106</v>
      </c>
      <c r="H262" s="164">
        <v>1.25</v>
      </c>
      <c r="I262" s="165"/>
      <c r="J262" s="166">
        <f t="shared" si="27"/>
        <v>0</v>
      </c>
      <c r="K262" s="166">
        <f t="shared" si="28"/>
        <v>0</v>
      </c>
      <c r="L262" s="166">
        <f t="shared" si="29"/>
        <v>0</v>
      </c>
      <c r="M262" s="167" t="str">
        <f t="shared" si="34"/>
        <v/>
      </c>
      <c r="P262" s="169"/>
      <c r="AA262" s="168">
        <f t="shared" si="30"/>
        <v>0</v>
      </c>
      <c r="AB262" s="168" t="s">
        <v>5137</v>
      </c>
      <c r="AC262" s="168" t="s">
        <v>4281</v>
      </c>
      <c r="AD262" s="168">
        <v>1.25</v>
      </c>
      <c r="AE262" s="170">
        <f t="shared" si="31"/>
        <v>0</v>
      </c>
      <c r="AF262" s="168">
        <f t="shared" si="32"/>
        <v>0</v>
      </c>
    </row>
    <row r="263" spans="1:32" s="168" customFormat="1" ht="15" hidden="1" customHeight="1" x14ac:dyDescent="0.3">
      <c r="A263" s="160">
        <v>0</v>
      </c>
      <c r="B263" s="161" t="s">
        <v>2895</v>
      </c>
      <c r="C263" s="161" t="s">
        <v>454</v>
      </c>
      <c r="D263" s="162" t="s">
        <v>451</v>
      </c>
      <c r="E263" s="162" t="s">
        <v>452</v>
      </c>
      <c r="F263" s="162" t="s">
        <v>455</v>
      </c>
      <c r="G263" s="163" t="s">
        <v>106</v>
      </c>
      <c r="H263" s="164">
        <v>1.3</v>
      </c>
      <c r="I263" s="165"/>
      <c r="J263" s="166">
        <f t="shared" si="27"/>
        <v>0</v>
      </c>
      <c r="K263" s="166">
        <f t="shared" si="28"/>
        <v>0</v>
      </c>
      <c r="L263" s="166">
        <f t="shared" si="29"/>
        <v>0</v>
      </c>
      <c r="M263" s="167" t="str">
        <f t="shared" si="34"/>
        <v/>
      </c>
      <c r="P263" s="169"/>
      <c r="AA263" s="168">
        <f t="shared" si="30"/>
        <v>0</v>
      </c>
      <c r="AB263" s="168" t="s">
        <v>5138</v>
      </c>
      <c r="AC263" s="168" t="s">
        <v>4281</v>
      </c>
      <c r="AD263" s="168">
        <v>1.3</v>
      </c>
      <c r="AE263" s="170">
        <f t="shared" si="31"/>
        <v>0</v>
      </c>
      <c r="AF263" s="168">
        <f t="shared" si="32"/>
        <v>0</v>
      </c>
    </row>
    <row r="264" spans="1:32" ht="15" customHeight="1" x14ac:dyDescent="0.3">
      <c r="A264" s="1">
        <v>347</v>
      </c>
      <c r="B264" s="69" t="s">
        <v>2896</v>
      </c>
      <c r="C264" s="69" t="s">
        <v>456</v>
      </c>
      <c r="D264" s="70" t="s">
        <v>451</v>
      </c>
      <c r="E264" s="70" t="s">
        <v>452</v>
      </c>
      <c r="F264" s="70" t="s">
        <v>457</v>
      </c>
      <c r="G264" s="71" t="s">
        <v>106</v>
      </c>
      <c r="H264" s="72">
        <v>1.3</v>
      </c>
      <c r="I264" s="73"/>
      <c r="J264" s="74">
        <f t="shared" si="27"/>
        <v>0</v>
      </c>
      <c r="K264" s="74">
        <f t="shared" si="28"/>
        <v>0</v>
      </c>
      <c r="L264" s="74">
        <f t="shared" si="29"/>
        <v>0</v>
      </c>
      <c r="M264" s="153" t="str">
        <f t="shared" si="34"/>
        <v/>
      </c>
      <c r="P264" s="75"/>
      <c r="AA264" s="2">
        <f t="shared" si="30"/>
        <v>347</v>
      </c>
      <c r="AB264" s="2" t="s">
        <v>4409</v>
      </c>
      <c r="AC264" s="2" t="s">
        <v>4281</v>
      </c>
      <c r="AD264" s="2">
        <v>1.3</v>
      </c>
      <c r="AE264" s="129">
        <f t="shared" si="31"/>
        <v>0</v>
      </c>
      <c r="AF264" s="2">
        <f t="shared" si="32"/>
        <v>0</v>
      </c>
    </row>
    <row r="265" spans="1:32" ht="15" customHeight="1" x14ac:dyDescent="0.3">
      <c r="A265" s="1">
        <v>14123</v>
      </c>
      <c r="B265" s="69" t="s">
        <v>2897</v>
      </c>
      <c r="C265" s="69" t="s">
        <v>458</v>
      </c>
      <c r="D265" s="70" t="s">
        <v>451</v>
      </c>
      <c r="E265" s="70" t="s">
        <v>452</v>
      </c>
      <c r="F265" s="70" t="s">
        <v>459</v>
      </c>
      <c r="G265" s="71" t="s">
        <v>106</v>
      </c>
      <c r="H265" s="72">
        <v>0.75</v>
      </c>
      <c r="I265" s="73"/>
      <c r="J265" s="74">
        <f t="shared" si="27"/>
        <v>0</v>
      </c>
      <c r="K265" s="74">
        <f t="shared" si="28"/>
        <v>0</v>
      </c>
      <c r="L265" s="74">
        <f t="shared" si="29"/>
        <v>0</v>
      </c>
      <c r="M265" s="153" t="str">
        <f t="shared" si="34"/>
        <v/>
      </c>
      <c r="P265" s="75"/>
      <c r="AA265" s="2">
        <f t="shared" si="30"/>
        <v>14123</v>
      </c>
      <c r="AB265" s="2" t="s">
        <v>4410</v>
      </c>
      <c r="AC265" s="2" t="s">
        <v>4281</v>
      </c>
      <c r="AD265" s="2">
        <v>0.75</v>
      </c>
      <c r="AE265" s="129">
        <f t="shared" si="31"/>
        <v>0</v>
      </c>
      <c r="AF265" s="2">
        <f t="shared" si="32"/>
        <v>0</v>
      </c>
    </row>
    <row r="266" spans="1:32" ht="15" customHeight="1" x14ac:dyDescent="0.3">
      <c r="A266" s="1">
        <v>71</v>
      </c>
      <c r="B266" s="69" t="s">
        <v>2898</v>
      </c>
      <c r="C266" s="69" t="s">
        <v>460</v>
      </c>
      <c r="D266" s="70" t="s">
        <v>451</v>
      </c>
      <c r="E266" s="70" t="s">
        <v>452</v>
      </c>
      <c r="F266" s="70" t="s">
        <v>461</v>
      </c>
      <c r="G266" s="71" t="s">
        <v>106</v>
      </c>
      <c r="H266" s="72">
        <v>0.75</v>
      </c>
      <c r="I266" s="73"/>
      <c r="J266" s="74">
        <f t="shared" si="27"/>
        <v>0</v>
      </c>
      <c r="K266" s="74">
        <f t="shared" si="28"/>
        <v>0</v>
      </c>
      <c r="L266" s="74">
        <f t="shared" si="29"/>
        <v>0</v>
      </c>
      <c r="M266" s="153" t="str">
        <f t="shared" si="34"/>
        <v/>
      </c>
      <c r="P266" s="75"/>
      <c r="AA266" s="2">
        <f t="shared" si="30"/>
        <v>71</v>
      </c>
      <c r="AB266" s="2" t="s">
        <v>4411</v>
      </c>
      <c r="AC266" s="2" t="s">
        <v>4281</v>
      </c>
      <c r="AD266" s="2">
        <v>0.75</v>
      </c>
      <c r="AE266" s="129">
        <f t="shared" si="31"/>
        <v>0</v>
      </c>
      <c r="AF266" s="2">
        <f t="shared" si="32"/>
        <v>0</v>
      </c>
    </row>
    <row r="267" spans="1:32" ht="15" customHeight="1" x14ac:dyDescent="0.3">
      <c r="A267" s="1">
        <v>1106</v>
      </c>
      <c r="B267" s="69" t="s">
        <v>5630</v>
      </c>
      <c r="C267" s="69" t="s">
        <v>462</v>
      </c>
      <c r="D267" s="70" t="s">
        <v>451</v>
      </c>
      <c r="E267" s="70" t="s">
        <v>452</v>
      </c>
      <c r="F267" s="70" t="s">
        <v>463</v>
      </c>
      <c r="G267" s="71" t="s">
        <v>106</v>
      </c>
      <c r="H267" s="72">
        <v>0.75</v>
      </c>
      <c r="I267" s="73"/>
      <c r="J267" s="74">
        <f t="shared" si="27"/>
        <v>0</v>
      </c>
      <c r="K267" s="74">
        <f t="shared" si="28"/>
        <v>0</v>
      </c>
      <c r="L267" s="74">
        <f t="shared" si="29"/>
        <v>0</v>
      </c>
      <c r="M267" s="153" t="str">
        <f t="shared" si="34"/>
        <v/>
      </c>
      <c r="P267" s="75"/>
      <c r="AA267" s="2">
        <f t="shared" si="30"/>
        <v>1106</v>
      </c>
      <c r="AB267" s="2" t="s">
        <v>4412</v>
      </c>
      <c r="AC267" s="2" t="s">
        <v>4281</v>
      </c>
      <c r="AD267" s="2">
        <v>0.75</v>
      </c>
      <c r="AE267" s="129">
        <f t="shared" si="31"/>
        <v>0</v>
      </c>
      <c r="AF267" s="2">
        <f t="shared" si="32"/>
        <v>0</v>
      </c>
    </row>
    <row r="268" spans="1:32" ht="15" customHeight="1" x14ac:dyDescent="0.3">
      <c r="A268" s="1">
        <v>868</v>
      </c>
      <c r="B268" s="69" t="s">
        <v>2899</v>
      </c>
      <c r="C268" s="69" t="s">
        <v>464</v>
      </c>
      <c r="D268" s="70" t="s">
        <v>451</v>
      </c>
      <c r="E268" s="70" t="s">
        <v>452</v>
      </c>
      <c r="F268" s="70" t="s">
        <v>465</v>
      </c>
      <c r="G268" s="71" t="s">
        <v>106</v>
      </c>
      <c r="H268" s="72">
        <v>0.75</v>
      </c>
      <c r="I268" s="73"/>
      <c r="J268" s="74">
        <f t="shared" si="27"/>
        <v>0</v>
      </c>
      <c r="K268" s="74">
        <f t="shared" si="28"/>
        <v>0</v>
      </c>
      <c r="L268" s="74">
        <f t="shared" si="29"/>
        <v>0</v>
      </c>
      <c r="M268" s="153" t="str">
        <f t="shared" si="34"/>
        <v/>
      </c>
      <c r="P268" s="75"/>
      <c r="AA268" s="2">
        <f t="shared" si="30"/>
        <v>868</v>
      </c>
      <c r="AB268" s="2" t="s">
        <v>4413</v>
      </c>
      <c r="AC268" s="2" t="s">
        <v>4281</v>
      </c>
      <c r="AD268" s="2">
        <v>0.75</v>
      </c>
      <c r="AE268" s="129">
        <f t="shared" si="31"/>
        <v>0</v>
      </c>
      <c r="AF268" s="2">
        <f t="shared" si="32"/>
        <v>0</v>
      </c>
    </row>
    <row r="269" spans="1:32" ht="15" customHeight="1" x14ac:dyDescent="0.3">
      <c r="A269" s="1">
        <v>1840</v>
      </c>
      <c r="B269" s="69" t="s">
        <v>2900</v>
      </c>
      <c r="C269" s="69" t="s">
        <v>466</v>
      </c>
      <c r="D269" s="70" t="s">
        <v>451</v>
      </c>
      <c r="E269" s="70" t="s">
        <v>452</v>
      </c>
      <c r="F269" s="70" t="s">
        <v>467</v>
      </c>
      <c r="G269" s="71" t="s">
        <v>106</v>
      </c>
      <c r="H269" s="72">
        <v>0.75</v>
      </c>
      <c r="I269" s="73"/>
      <c r="J269" s="74">
        <f t="shared" si="27"/>
        <v>0</v>
      </c>
      <c r="K269" s="74">
        <f t="shared" si="28"/>
        <v>0</v>
      </c>
      <c r="L269" s="74">
        <f t="shared" si="29"/>
        <v>0</v>
      </c>
      <c r="M269" s="153" t="str">
        <f t="shared" si="34"/>
        <v/>
      </c>
      <c r="P269" s="75"/>
      <c r="AA269" s="2">
        <f t="shared" si="30"/>
        <v>1840</v>
      </c>
      <c r="AB269" s="2" t="s">
        <v>4414</v>
      </c>
      <c r="AC269" s="2" t="s">
        <v>4281</v>
      </c>
      <c r="AD269" s="2">
        <v>0.75</v>
      </c>
      <c r="AE269" s="129">
        <f t="shared" si="31"/>
        <v>0</v>
      </c>
      <c r="AF269" s="2">
        <f t="shared" si="32"/>
        <v>0</v>
      </c>
    </row>
    <row r="270" spans="1:32" ht="15" customHeight="1" x14ac:dyDescent="0.3">
      <c r="A270" s="1">
        <v>981</v>
      </c>
      <c r="B270" s="69" t="s">
        <v>2901</v>
      </c>
      <c r="C270" s="69" t="s">
        <v>468</v>
      </c>
      <c r="D270" s="70" t="s">
        <v>451</v>
      </c>
      <c r="E270" s="70" t="s">
        <v>452</v>
      </c>
      <c r="F270" s="70" t="s">
        <v>469</v>
      </c>
      <c r="G270" s="71" t="s">
        <v>106</v>
      </c>
      <c r="H270" s="72">
        <v>1.3</v>
      </c>
      <c r="I270" s="73"/>
      <c r="J270" s="74">
        <f t="shared" si="27"/>
        <v>0</v>
      </c>
      <c r="K270" s="74">
        <f t="shared" si="28"/>
        <v>0</v>
      </c>
      <c r="L270" s="74">
        <f t="shared" si="29"/>
        <v>0</v>
      </c>
      <c r="M270" s="153" t="str">
        <f t="shared" si="34"/>
        <v/>
      </c>
      <c r="P270" s="75"/>
      <c r="AA270" s="2">
        <f t="shared" si="30"/>
        <v>981</v>
      </c>
      <c r="AB270" s="2" t="s">
        <v>4415</v>
      </c>
      <c r="AC270" s="2" t="s">
        <v>4281</v>
      </c>
      <c r="AD270" s="2">
        <v>1.3</v>
      </c>
      <c r="AE270" s="129">
        <f t="shared" si="31"/>
        <v>0</v>
      </c>
      <c r="AF270" s="2">
        <f t="shared" si="32"/>
        <v>0</v>
      </c>
    </row>
    <row r="271" spans="1:32" ht="15" customHeight="1" x14ac:dyDescent="0.3">
      <c r="A271" s="1">
        <v>241</v>
      </c>
      <c r="B271" s="69" t="s">
        <v>2902</v>
      </c>
      <c r="C271" s="69" t="s">
        <v>470</v>
      </c>
      <c r="D271" s="70" t="s">
        <v>451</v>
      </c>
      <c r="E271" s="70" t="s">
        <v>452</v>
      </c>
      <c r="F271" s="70" t="s">
        <v>471</v>
      </c>
      <c r="G271" s="71" t="s">
        <v>106</v>
      </c>
      <c r="H271" s="72">
        <v>0.75</v>
      </c>
      <c r="I271" s="73"/>
      <c r="J271" s="74">
        <f t="shared" si="27"/>
        <v>0</v>
      </c>
      <c r="K271" s="74">
        <f t="shared" si="28"/>
        <v>0</v>
      </c>
      <c r="L271" s="74">
        <f t="shared" si="29"/>
        <v>0</v>
      </c>
      <c r="M271" s="153" t="str">
        <f t="shared" si="34"/>
        <v/>
      </c>
      <c r="P271" s="75"/>
      <c r="AA271" s="2">
        <f t="shared" si="30"/>
        <v>241</v>
      </c>
      <c r="AB271" s="2" t="s">
        <v>4416</v>
      </c>
      <c r="AC271" s="2" t="s">
        <v>4281</v>
      </c>
      <c r="AD271" s="2">
        <v>0.75</v>
      </c>
      <c r="AE271" s="129">
        <f t="shared" si="31"/>
        <v>0</v>
      </c>
      <c r="AF271" s="2">
        <f t="shared" si="32"/>
        <v>0</v>
      </c>
    </row>
    <row r="272" spans="1:32" s="168" customFormat="1" ht="15" hidden="1" customHeight="1" x14ac:dyDescent="0.3">
      <c r="A272" s="160">
        <v>0</v>
      </c>
      <c r="B272" s="161" t="s">
        <v>2903</v>
      </c>
      <c r="C272" s="161" t="s">
        <v>472</v>
      </c>
      <c r="D272" s="162" t="s">
        <v>451</v>
      </c>
      <c r="E272" s="162" t="s">
        <v>452</v>
      </c>
      <c r="F272" s="162" t="s">
        <v>473</v>
      </c>
      <c r="G272" s="163" t="s">
        <v>106</v>
      </c>
      <c r="H272" s="164">
        <v>1.3</v>
      </c>
      <c r="I272" s="165"/>
      <c r="J272" s="166">
        <f t="shared" si="27"/>
        <v>0</v>
      </c>
      <c r="K272" s="166">
        <f t="shared" si="28"/>
        <v>0</v>
      </c>
      <c r="L272" s="166">
        <f t="shared" si="29"/>
        <v>0</v>
      </c>
      <c r="M272" s="167" t="str">
        <f t="shared" si="34"/>
        <v/>
      </c>
      <c r="P272" s="169"/>
      <c r="AA272" s="168">
        <f t="shared" si="30"/>
        <v>0</v>
      </c>
      <c r="AB272" s="168" t="s">
        <v>4417</v>
      </c>
      <c r="AC272" s="168" t="s">
        <v>4281</v>
      </c>
      <c r="AD272" s="168">
        <v>1.3</v>
      </c>
      <c r="AE272" s="170">
        <f t="shared" si="31"/>
        <v>0</v>
      </c>
      <c r="AF272" s="168">
        <f t="shared" si="32"/>
        <v>0</v>
      </c>
    </row>
    <row r="273" spans="1:32" ht="15" customHeight="1" x14ac:dyDescent="0.3">
      <c r="A273" s="1">
        <v>280</v>
      </c>
      <c r="B273" s="69" t="s">
        <v>2904</v>
      </c>
      <c r="C273" s="69" t="s">
        <v>474</v>
      </c>
      <c r="D273" s="70" t="s">
        <v>451</v>
      </c>
      <c r="E273" s="70" t="s">
        <v>452</v>
      </c>
      <c r="F273" s="70" t="s">
        <v>475</v>
      </c>
      <c r="G273" s="71" t="s">
        <v>106</v>
      </c>
      <c r="H273" s="72">
        <v>0.75</v>
      </c>
      <c r="I273" s="73"/>
      <c r="J273" s="74">
        <f t="shared" si="27"/>
        <v>0</v>
      </c>
      <c r="K273" s="74">
        <f t="shared" si="28"/>
        <v>0</v>
      </c>
      <c r="L273" s="74">
        <f t="shared" si="29"/>
        <v>0</v>
      </c>
      <c r="M273" s="153" t="str">
        <f t="shared" si="34"/>
        <v/>
      </c>
      <c r="P273" s="75"/>
      <c r="AA273" s="2">
        <f t="shared" si="30"/>
        <v>280</v>
      </c>
      <c r="AB273" s="2" t="s">
        <v>4418</v>
      </c>
      <c r="AC273" s="2" t="s">
        <v>4281</v>
      </c>
      <c r="AD273" s="2">
        <v>0.75</v>
      </c>
      <c r="AE273" s="129">
        <f t="shared" si="31"/>
        <v>0</v>
      </c>
      <c r="AF273" s="2">
        <f t="shared" si="32"/>
        <v>0</v>
      </c>
    </row>
    <row r="274" spans="1:32" s="168" customFormat="1" ht="15" hidden="1" customHeight="1" x14ac:dyDescent="0.3">
      <c r="A274" s="160">
        <v>0</v>
      </c>
      <c r="B274" s="161" t="s">
        <v>2905</v>
      </c>
      <c r="C274" s="161" t="s">
        <v>476</v>
      </c>
      <c r="D274" s="162" t="s">
        <v>451</v>
      </c>
      <c r="E274" s="162" t="s">
        <v>452</v>
      </c>
      <c r="F274" s="162" t="s">
        <v>477</v>
      </c>
      <c r="G274" s="163" t="s">
        <v>106</v>
      </c>
      <c r="H274" s="164">
        <v>0.75</v>
      </c>
      <c r="I274" s="165"/>
      <c r="J274" s="166">
        <f t="shared" si="27"/>
        <v>0</v>
      </c>
      <c r="K274" s="166">
        <f t="shared" si="28"/>
        <v>0</v>
      </c>
      <c r="L274" s="166">
        <f t="shared" si="29"/>
        <v>0</v>
      </c>
      <c r="M274" s="167" t="str">
        <f t="shared" si="34"/>
        <v/>
      </c>
      <c r="P274" s="169"/>
      <c r="AA274" s="168">
        <f t="shared" si="30"/>
        <v>0</v>
      </c>
      <c r="AB274" s="168" t="s">
        <v>4419</v>
      </c>
      <c r="AC274" s="168" t="s">
        <v>4281</v>
      </c>
      <c r="AD274" s="168">
        <v>0.75</v>
      </c>
      <c r="AE274" s="170">
        <f t="shared" si="31"/>
        <v>0</v>
      </c>
      <c r="AF274" s="168">
        <f t="shared" si="32"/>
        <v>0</v>
      </c>
    </row>
    <row r="275" spans="1:32" ht="15" customHeight="1" x14ac:dyDescent="0.3">
      <c r="A275" s="1">
        <v>3800</v>
      </c>
      <c r="B275" s="69" t="s">
        <v>2906</v>
      </c>
      <c r="C275" s="69" t="s">
        <v>478</v>
      </c>
      <c r="D275" s="70" t="s">
        <v>451</v>
      </c>
      <c r="E275" s="70" t="s">
        <v>452</v>
      </c>
      <c r="F275" s="70" t="s">
        <v>479</v>
      </c>
      <c r="G275" s="71" t="s">
        <v>106</v>
      </c>
      <c r="H275" s="72">
        <v>0.75</v>
      </c>
      <c r="I275" s="73"/>
      <c r="J275" s="74">
        <f t="shared" si="27"/>
        <v>0</v>
      </c>
      <c r="K275" s="74">
        <f t="shared" si="28"/>
        <v>0</v>
      </c>
      <c r="L275" s="74">
        <f t="shared" si="29"/>
        <v>0</v>
      </c>
      <c r="M275" s="153" t="str">
        <f t="shared" si="34"/>
        <v/>
      </c>
      <c r="P275" s="75"/>
      <c r="AA275" s="2">
        <f t="shared" si="30"/>
        <v>3800</v>
      </c>
      <c r="AB275" s="2" t="s">
        <v>4420</v>
      </c>
      <c r="AC275" s="2" t="s">
        <v>4281</v>
      </c>
      <c r="AD275" s="2">
        <v>0.75</v>
      </c>
      <c r="AE275" s="129">
        <f t="shared" si="31"/>
        <v>0</v>
      </c>
      <c r="AF275" s="2">
        <f t="shared" si="32"/>
        <v>0</v>
      </c>
    </row>
    <row r="276" spans="1:32" s="168" customFormat="1" ht="15" hidden="1" customHeight="1" x14ac:dyDescent="0.3">
      <c r="A276" s="160">
        <v>0</v>
      </c>
      <c r="B276" s="161" t="s">
        <v>5923</v>
      </c>
      <c r="C276" s="161" t="s">
        <v>5819</v>
      </c>
      <c r="D276" s="162" t="s">
        <v>451</v>
      </c>
      <c r="E276" s="162" t="s">
        <v>452</v>
      </c>
      <c r="F276" s="162" t="s">
        <v>5710</v>
      </c>
      <c r="G276" s="163" t="s">
        <v>106</v>
      </c>
      <c r="H276" s="164">
        <v>0.75</v>
      </c>
      <c r="I276" s="165"/>
      <c r="J276" s="166">
        <f t="shared" si="27"/>
        <v>0</v>
      </c>
      <c r="K276" s="166">
        <f t="shared" si="28"/>
        <v>0</v>
      </c>
      <c r="L276" s="166">
        <f t="shared" si="29"/>
        <v>0</v>
      </c>
      <c r="M276" s="167" t="str">
        <f t="shared" si="34"/>
        <v/>
      </c>
      <c r="P276" s="169"/>
      <c r="AA276" s="168">
        <f t="shared" si="30"/>
        <v>0</v>
      </c>
      <c r="AB276" s="168" t="s">
        <v>6023</v>
      </c>
      <c r="AC276" s="168" t="s">
        <v>4281</v>
      </c>
      <c r="AD276" s="168">
        <v>0.75</v>
      </c>
      <c r="AE276" s="170">
        <f t="shared" si="31"/>
        <v>0</v>
      </c>
      <c r="AF276" s="168">
        <f t="shared" si="32"/>
        <v>0</v>
      </c>
    </row>
    <row r="277" spans="1:32" s="168" customFormat="1" ht="15" hidden="1" customHeight="1" x14ac:dyDescent="0.3">
      <c r="A277" s="160">
        <v>0</v>
      </c>
      <c r="B277" s="161" t="s">
        <v>2907</v>
      </c>
      <c r="C277" s="161" t="s">
        <v>480</v>
      </c>
      <c r="D277" s="162" t="s">
        <v>451</v>
      </c>
      <c r="E277" s="162" t="s">
        <v>452</v>
      </c>
      <c r="F277" s="162" t="s">
        <v>481</v>
      </c>
      <c r="G277" s="163" t="s">
        <v>106</v>
      </c>
      <c r="H277" s="164">
        <v>1.3</v>
      </c>
      <c r="I277" s="165"/>
      <c r="J277" s="166">
        <f t="shared" si="27"/>
        <v>0</v>
      </c>
      <c r="K277" s="166">
        <f t="shared" si="28"/>
        <v>0</v>
      </c>
      <c r="L277" s="166">
        <f t="shared" si="29"/>
        <v>0</v>
      </c>
      <c r="M277" s="167" t="str">
        <f t="shared" si="34"/>
        <v/>
      </c>
      <c r="P277" s="169"/>
      <c r="AA277" s="168">
        <f t="shared" si="30"/>
        <v>0</v>
      </c>
      <c r="AB277" s="168" t="s">
        <v>4421</v>
      </c>
      <c r="AC277" s="168" t="s">
        <v>4281</v>
      </c>
      <c r="AD277" s="168">
        <v>1.3</v>
      </c>
      <c r="AE277" s="170">
        <f t="shared" si="31"/>
        <v>0</v>
      </c>
      <c r="AF277" s="168">
        <f t="shared" si="32"/>
        <v>0</v>
      </c>
    </row>
    <row r="278" spans="1:32" s="168" customFormat="1" ht="15" hidden="1" customHeight="1" x14ac:dyDescent="0.3">
      <c r="A278" s="160">
        <v>0</v>
      </c>
      <c r="B278" s="161" t="s">
        <v>2908</v>
      </c>
      <c r="C278" s="161" t="s">
        <v>482</v>
      </c>
      <c r="D278" s="162" t="s">
        <v>451</v>
      </c>
      <c r="E278" s="162" t="s">
        <v>452</v>
      </c>
      <c r="F278" s="162" t="s">
        <v>483</v>
      </c>
      <c r="G278" s="163" t="s">
        <v>106</v>
      </c>
      <c r="H278" s="164">
        <v>0.75</v>
      </c>
      <c r="I278" s="165"/>
      <c r="J278" s="166">
        <f t="shared" si="27"/>
        <v>0</v>
      </c>
      <c r="K278" s="166">
        <f t="shared" si="28"/>
        <v>0</v>
      </c>
      <c r="L278" s="166">
        <f t="shared" si="29"/>
        <v>0</v>
      </c>
      <c r="M278" s="167" t="str">
        <f t="shared" si="34"/>
        <v/>
      </c>
      <c r="P278" s="169"/>
      <c r="AA278" s="2">
        <f t="shared" si="30"/>
        <v>0</v>
      </c>
      <c r="AB278" s="2" t="s">
        <v>5139</v>
      </c>
      <c r="AC278" s="2" t="s">
        <v>4281</v>
      </c>
      <c r="AD278" s="2">
        <v>0.75</v>
      </c>
      <c r="AE278" s="129">
        <f t="shared" si="31"/>
        <v>0</v>
      </c>
      <c r="AF278" s="2">
        <f t="shared" si="32"/>
        <v>0</v>
      </c>
    </row>
    <row r="279" spans="1:32" ht="15" customHeight="1" x14ac:dyDescent="0.3">
      <c r="A279" s="1">
        <v>6577</v>
      </c>
      <c r="B279" s="69" t="s">
        <v>2909</v>
      </c>
      <c r="C279" s="69" t="s">
        <v>484</v>
      </c>
      <c r="D279" s="70" t="s">
        <v>451</v>
      </c>
      <c r="E279" s="70" t="s">
        <v>452</v>
      </c>
      <c r="F279" s="70" t="s">
        <v>485</v>
      </c>
      <c r="G279" s="71" t="s">
        <v>106</v>
      </c>
      <c r="H279" s="72">
        <v>0.75</v>
      </c>
      <c r="I279" s="73"/>
      <c r="J279" s="74">
        <f t="shared" si="27"/>
        <v>0</v>
      </c>
      <c r="K279" s="74">
        <f t="shared" si="28"/>
        <v>0</v>
      </c>
      <c r="L279" s="74">
        <f t="shared" si="29"/>
        <v>0</v>
      </c>
      <c r="M279" s="153" t="str">
        <f t="shared" si="34"/>
        <v/>
      </c>
      <c r="P279" s="75"/>
      <c r="AA279" s="2">
        <f t="shared" si="30"/>
        <v>6577</v>
      </c>
      <c r="AB279" s="2" t="s">
        <v>4422</v>
      </c>
      <c r="AC279" s="2" t="s">
        <v>4281</v>
      </c>
      <c r="AD279" s="2">
        <v>0.75</v>
      </c>
      <c r="AE279" s="129">
        <f t="shared" si="31"/>
        <v>0</v>
      </c>
      <c r="AF279" s="2">
        <f t="shared" si="32"/>
        <v>0</v>
      </c>
    </row>
    <row r="280" spans="1:32" ht="15" customHeight="1" x14ac:dyDescent="0.3">
      <c r="A280" s="1">
        <v>373</v>
      </c>
      <c r="B280" s="69" t="s">
        <v>2910</v>
      </c>
      <c r="C280" s="69" t="s">
        <v>486</v>
      </c>
      <c r="D280" s="70" t="s">
        <v>451</v>
      </c>
      <c r="E280" s="70" t="s">
        <v>452</v>
      </c>
      <c r="F280" s="70" t="s">
        <v>487</v>
      </c>
      <c r="G280" s="71" t="s">
        <v>106</v>
      </c>
      <c r="H280" s="72">
        <v>0.75</v>
      </c>
      <c r="I280" s="73"/>
      <c r="J280" s="74">
        <f t="shared" si="27"/>
        <v>0</v>
      </c>
      <c r="K280" s="74">
        <f t="shared" si="28"/>
        <v>0</v>
      </c>
      <c r="L280" s="74">
        <f t="shared" si="29"/>
        <v>0</v>
      </c>
      <c r="M280" s="153" t="str">
        <f t="shared" si="34"/>
        <v/>
      </c>
      <c r="P280" s="75"/>
      <c r="AA280" s="2">
        <f t="shared" si="30"/>
        <v>373</v>
      </c>
      <c r="AB280" s="2" t="s">
        <v>4423</v>
      </c>
      <c r="AC280" s="2" t="s">
        <v>4281</v>
      </c>
      <c r="AD280" s="2">
        <v>0.75</v>
      </c>
      <c r="AE280" s="129">
        <f t="shared" si="31"/>
        <v>0</v>
      </c>
      <c r="AF280" s="2">
        <f t="shared" si="32"/>
        <v>0</v>
      </c>
    </row>
    <row r="281" spans="1:32" ht="15" customHeight="1" x14ac:dyDescent="0.3">
      <c r="A281" s="1">
        <v>1800</v>
      </c>
      <c r="B281" s="69" t="s">
        <v>2911</v>
      </c>
      <c r="C281" s="69" t="s">
        <v>488</v>
      </c>
      <c r="D281" s="70" t="s">
        <v>451</v>
      </c>
      <c r="E281" s="70" t="s">
        <v>452</v>
      </c>
      <c r="F281" s="70" t="s">
        <v>489</v>
      </c>
      <c r="G281" s="71" t="s">
        <v>106</v>
      </c>
      <c r="H281" s="72">
        <v>0.75</v>
      </c>
      <c r="I281" s="73"/>
      <c r="J281" s="74">
        <f t="shared" si="27"/>
        <v>0</v>
      </c>
      <c r="K281" s="74">
        <f t="shared" si="28"/>
        <v>0</v>
      </c>
      <c r="L281" s="74">
        <f t="shared" si="29"/>
        <v>0</v>
      </c>
      <c r="M281" s="153" t="str">
        <f t="shared" si="34"/>
        <v/>
      </c>
      <c r="P281" s="75"/>
      <c r="AA281" s="2">
        <f t="shared" si="30"/>
        <v>1800</v>
      </c>
      <c r="AB281" s="2" t="s">
        <v>4424</v>
      </c>
      <c r="AC281" s="2" t="s">
        <v>4281</v>
      </c>
      <c r="AD281" s="2">
        <v>0.75</v>
      </c>
      <c r="AE281" s="129">
        <f t="shared" si="31"/>
        <v>0</v>
      </c>
      <c r="AF281" s="2">
        <f t="shared" si="32"/>
        <v>0</v>
      </c>
    </row>
    <row r="282" spans="1:32" ht="15" customHeight="1" x14ac:dyDescent="0.3">
      <c r="A282" s="1">
        <v>310</v>
      </c>
      <c r="B282" s="69" t="s">
        <v>2912</v>
      </c>
      <c r="C282" s="69" t="s">
        <v>490</v>
      </c>
      <c r="D282" s="70" t="s">
        <v>451</v>
      </c>
      <c r="E282" s="70" t="s">
        <v>452</v>
      </c>
      <c r="F282" s="70" t="s">
        <v>491</v>
      </c>
      <c r="G282" s="71" t="s">
        <v>106</v>
      </c>
      <c r="H282" s="72">
        <v>0.75</v>
      </c>
      <c r="I282" s="73"/>
      <c r="J282" s="74">
        <f t="shared" si="27"/>
        <v>0</v>
      </c>
      <c r="K282" s="74">
        <f t="shared" si="28"/>
        <v>0</v>
      </c>
      <c r="L282" s="74">
        <f t="shared" si="29"/>
        <v>0</v>
      </c>
      <c r="M282" s="153" t="str">
        <f t="shared" si="34"/>
        <v/>
      </c>
      <c r="P282" s="75"/>
      <c r="AA282" s="2">
        <f t="shared" si="30"/>
        <v>310</v>
      </c>
      <c r="AB282" s="2" t="s">
        <v>4425</v>
      </c>
      <c r="AC282" s="2" t="s">
        <v>4281</v>
      </c>
      <c r="AD282" s="2">
        <v>0.75</v>
      </c>
      <c r="AE282" s="129">
        <f t="shared" si="31"/>
        <v>0</v>
      </c>
      <c r="AF282" s="2">
        <f t="shared" si="32"/>
        <v>0</v>
      </c>
    </row>
    <row r="283" spans="1:32" s="168" customFormat="1" ht="15" hidden="1" customHeight="1" x14ac:dyDescent="0.3">
      <c r="A283" s="160">
        <v>0</v>
      </c>
      <c r="B283" s="161" t="s">
        <v>5922</v>
      </c>
      <c r="C283" s="161" t="s">
        <v>5818</v>
      </c>
      <c r="D283" s="162" t="s">
        <v>451</v>
      </c>
      <c r="E283" s="162" t="s">
        <v>452</v>
      </c>
      <c r="F283" s="162" t="s">
        <v>5709</v>
      </c>
      <c r="G283" s="163" t="s">
        <v>106</v>
      </c>
      <c r="H283" s="164">
        <v>0.75</v>
      </c>
      <c r="I283" s="165"/>
      <c r="J283" s="166">
        <f t="shared" si="27"/>
        <v>0</v>
      </c>
      <c r="K283" s="166">
        <f t="shared" si="28"/>
        <v>0</v>
      </c>
      <c r="L283" s="166">
        <f t="shared" si="29"/>
        <v>0</v>
      </c>
      <c r="M283" s="167" t="str">
        <f t="shared" si="34"/>
        <v/>
      </c>
      <c r="P283" s="169"/>
      <c r="AA283" s="168">
        <f t="shared" si="30"/>
        <v>0</v>
      </c>
      <c r="AB283" s="168" t="s">
        <v>6022</v>
      </c>
      <c r="AC283" s="168" t="s">
        <v>4281</v>
      </c>
      <c r="AD283" s="168">
        <v>0.75</v>
      </c>
      <c r="AE283" s="170">
        <f t="shared" si="31"/>
        <v>0</v>
      </c>
      <c r="AF283" s="168">
        <f t="shared" si="32"/>
        <v>0</v>
      </c>
    </row>
    <row r="284" spans="1:32" ht="15" customHeight="1" x14ac:dyDescent="0.3">
      <c r="A284" s="1">
        <v>49</v>
      </c>
      <c r="B284" s="69" t="s">
        <v>2913</v>
      </c>
      <c r="C284" s="69" t="s">
        <v>492</v>
      </c>
      <c r="D284" s="70" t="s">
        <v>451</v>
      </c>
      <c r="E284" s="70" t="s">
        <v>452</v>
      </c>
      <c r="F284" s="70" t="s">
        <v>493</v>
      </c>
      <c r="G284" s="71" t="s">
        <v>106</v>
      </c>
      <c r="H284" s="72">
        <v>0.75</v>
      </c>
      <c r="I284" s="73"/>
      <c r="J284" s="74">
        <f t="shared" si="27"/>
        <v>0</v>
      </c>
      <c r="K284" s="74">
        <f t="shared" si="28"/>
        <v>0</v>
      </c>
      <c r="L284" s="74">
        <f t="shared" si="29"/>
        <v>0</v>
      </c>
      <c r="M284" s="153" t="str">
        <f t="shared" si="34"/>
        <v/>
      </c>
      <c r="P284" s="75"/>
      <c r="AA284" s="2">
        <f t="shared" si="30"/>
        <v>49</v>
      </c>
      <c r="AB284" s="2" t="s">
        <v>4426</v>
      </c>
      <c r="AC284" s="2" t="s">
        <v>4281</v>
      </c>
      <c r="AD284" s="2">
        <v>0.75</v>
      </c>
      <c r="AE284" s="129">
        <f t="shared" si="31"/>
        <v>0</v>
      </c>
      <c r="AF284" s="2">
        <f t="shared" si="32"/>
        <v>0</v>
      </c>
    </row>
    <row r="285" spans="1:32" ht="15" customHeight="1" x14ac:dyDescent="0.3">
      <c r="A285" s="1">
        <v>653</v>
      </c>
      <c r="B285" s="69" t="s">
        <v>2914</v>
      </c>
      <c r="C285" s="69" t="s">
        <v>494</v>
      </c>
      <c r="D285" s="70" t="s">
        <v>451</v>
      </c>
      <c r="E285" s="70" t="s">
        <v>452</v>
      </c>
      <c r="F285" s="70" t="s">
        <v>250</v>
      </c>
      <c r="G285" s="71" t="s">
        <v>106</v>
      </c>
      <c r="H285" s="72">
        <v>0.75</v>
      </c>
      <c r="I285" s="73"/>
      <c r="J285" s="74">
        <f t="shared" si="27"/>
        <v>0</v>
      </c>
      <c r="K285" s="74">
        <f t="shared" si="28"/>
        <v>0</v>
      </c>
      <c r="L285" s="74">
        <f t="shared" si="29"/>
        <v>0</v>
      </c>
      <c r="M285" s="153" t="str">
        <f t="shared" si="34"/>
        <v/>
      </c>
      <c r="P285" s="75"/>
      <c r="AA285" s="2">
        <f t="shared" si="30"/>
        <v>653</v>
      </c>
      <c r="AB285" s="2" t="s">
        <v>4427</v>
      </c>
      <c r="AC285" s="2" t="s">
        <v>4281</v>
      </c>
      <c r="AD285" s="2">
        <v>0.75</v>
      </c>
      <c r="AE285" s="129">
        <f t="shared" si="31"/>
        <v>0</v>
      </c>
      <c r="AF285" s="2">
        <f t="shared" si="32"/>
        <v>0</v>
      </c>
    </row>
    <row r="286" spans="1:32" s="168" customFormat="1" ht="15" hidden="1" customHeight="1" x14ac:dyDescent="0.3">
      <c r="A286" s="160">
        <v>0</v>
      </c>
      <c r="B286" s="161" t="s">
        <v>2915</v>
      </c>
      <c r="C286" s="161" t="s">
        <v>495</v>
      </c>
      <c r="D286" s="162" t="s">
        <v>451</v>
      </c>
      <c r="E286" s="162" t="s">
        <v>452</v>
      </c>
      <c r="F286" s="162" t="s">
        <v>496</v>
      </c>
      <c r="G286" s="163" t="s">
        <v>106</v>
      </c>
      <c r="H286" s="164">
        <v>0.75</v>
      </c>
      <c r="I286" s="165"/>
      <c r="J286" s="166">
        <f t="shared" si="27"/>
        <v>0</v>
      </c>
      <c r="K286" s="166">
        <f t="shared" si="28"/>
        <v>0</v>
      </c>
      <c r="L286" s="166">
        <f t="shared" si="29"/>
        <v>0</v>
      </c>
      <c r="M286" s="167" t="str">
        <f t="shared" si="34"/>
        <v/>
      </c>
      <c r="P286" s="169"/>
      <c r="AA286" s="168">
        <f t="shared" si="30"/>
        <v>0</v>
      </c>
      <c r="AB286" s="168" t="s">
        <v>4428</v>
      </c>
      <c r="AC286" s="168" t="s">
        <v>4281</v>
      </c>
      <c r="AD286" s="168">
        <v>0.75</v>
      </c>
      <c r="AE286" s="170">
        <f t="shared" si="31"/>
        <v>0</v>
      </c>
      <c r="AF286" s="168">
        <f t="shared" si="32"/>
        <v>0</v>
      </c>
    </row>
    <row r="287" spans="1:32" s="168" customFormat="1" ht="15" hidden="1" customHeight="1" x14ac:dyDescent="0.3">
      <c r="A287" s="160">
        <v>0</v>
      </c>
      <c r="B287" s="161" t="s">
        <v>2916</v>
      </c>
      <c r="C287" s="161" t="s">
        <v>497</v>
      </c>
      <c r="D287" s="162" t="s">
        <v>451</v>
      </c>
      <c r="E287" s="162" t="s">
        <v>452</v>
      </c>
      <c r="F287" s="162" t="s">
        <v>498</v>
      </c>
      <c r="G287" s="163" t="s">
        <v>106</v>
      </c>
      <c r="H287" s="164">
        <v>1.3</v>
      </c>
      <c r="I287" s="165"/>
      <c r="J287" s="166">
        <f t="shared" si="27"/>
        <v>0</v>
      </c>
      <c r="K287" s="166">
        <f t="shared" si="28"/>
        <v>0</v>
      </c>
      <c r="L287" s="166">
        <f t="shared" si="29"/>
        <v>0</v>
      </c>
      <c r="M287" s="167" t="str">
        <f t="shared" si="34"/>
        <v/>
      </c>
      <c r="P287" s="169"/>
      <c r="AA287" s="168">
        <f t="shared" si="30"/>
        <v>0</v>
      </c>
      <c r="AB287" s="168" t="s">
        <v>4429</v>
      </c>
      <c r="AC287" s="168" t="s">
        <v>4281</v>
      </c>
      <c r="AD287" s="168">
        <v>1.3</v>
      </c>
      <c r="AE287" s="170">
        <f t="shared" si="31"/>
        <v>0</v>
      </c>
      <c r="AF287" s="168">
        <f t="shared" si="32"/>
        <v>0</v>
      </c>
    </row>
    <row r="288" spans="1:32" s="168" customFormat="1" ht="15" hidden="1" customHeight="1" x14ac:dyDescent="0.3">
      <c r="A288" s="160">
        <v>0</v>
      </c>
      <c r="B288" s="161" t="s">
        <v>2917</v>
      </c>
      <c r="C288" s="161" t="s">
        <v>499</v>
      </c>
      <c r="D288" s="162" t="s">
        <v>500</v>
      </c>
      <c r="E288" s="162" t="s">
        <v>501</v>
      </c>
      <c r="F288" s="162" t="s">
        <v>502</v>
      </c>
      <c r="G288" s="163" t="s">
        <v>141</v>
      </c>
      <c r="H288" s="164">
        <v>1.25</v>
      </c>
      <c r="I288" s="165"/>
      <c r="J288" s="166">
        <f t="shared" si="27"/>
        <v>0</v>
      </c>
      <c r="K288" s="166">
        <f t="shared" si="28"/>
        <v>0</v>
      </c>
      <c r="L288" s="166">
        <f t="shared" si="29"/>
        <v>0</v>
      </c>
      <c r="M288" s="167" t="str">
        <f>IF(I288="","",IF(I288&lt;75,"Ошибка! Не соблюден минимальный заказ на сорт!",IF(MOD(I288,25)&gt;0,"Ошибка! Не соблюдена кратность заказа!","")))</f>
        <v/>
      </c>
      <c r="P288" s="169"/>
      <c r="AA288" s="168">
        <f t="shared" si="30"/>
        <v>0</v>
      </c>
      <c r="AB288" s="168" t="s">
        <v>4430</v>
      </c>
      <c r="AC288" s="168" t="s">
        <v>4317</v>
      </c>
      <c r="AD288" s="168">
        <v>1.25</v>
      </c>
      <c r="AE288" s="170">
        <f t="shared" si="31"/>
        <v>0</v>
      </c>
      <c r="AF288" s="168">
        <f t="shared" si="32"/>
        <v>0</v>
      </c>
    </row>
    <row r="289" spans="1:32" s="168" customFormat="1" ht="15" hidden="1" customHeight="1" x14ac:dyDescent="0.3">
      <c r="A289" s="160">
        <v>0</v>
      </c>
      <c r="B289" s="161" t="s">
        <v>2918</v>
      </c>
      <c r="C289" s="161" t="s">
        <v>503</v>
      </c>
      <c r="D289" s="162" t="s">
        <v>504</v>
      </c>
      <c r="E289" s="162" t="s">
        <v>505</v>
      </c>
      <c r="F289" s="162"/>
      <c r="G289" s="163" t="s">
        <v>141</v>
      </c>
      <c r="H289" s="164">
        <v>0.95</v>
      </c>
      <c r="I289" s="165"/>
      <c r="J289" s="166">
        <f t="shared" si="27"/>
        <v>0</v>
      </c>
      <c r="K289" s="166">
        <f t="shared" si="28"/>
        <v>0</v>
      </c>
      <c r="L289" s="166">
        <f t="shared" si="29"/>
        <v>0</v>
      </c>
      <c r="M289" s="167" t="str">
        <f>IF(I289="","",IF(I289&lt;75,"Ошибка! Не соблюден минимальный заказ на сорт!",IF(MOD(I289,25)&gt;0,"Ошибка! Не соблюдена кратность заказа!","")))</f>
        <v/>
      </c>
      <c r="P289" s="169"/>
      <c r="AA289" s="168">
        <f t="shared" si="30"/>
        <v>0</v>
      </c>
      <c r="AB289" s="168" t="s">
        <v>504</v>
      </c>
      <c r="AC289" s="168" t="s">
        <v>4317</v>
      </c>
      <c r="AD289" s="168">
        <v>0.95</v>
      </c>
      <c r="AE289" s="170">
        <f t="shared" si="31"/>
        <v>0</v>
      </c>
      <c r="AF289" s="168">
        <f t="shared" si="32"/>
        <v>0</v>
      </c>
    </row>
    <row r="290" spans="1:32" s="168" customFormat="1" ht="15" hidden="1" customHeight="1" x14ac:dyDescent="0.3">
      <c r="A290" s="160">
        <v>0</v>
      </c>
      <c r="B290" s="161" t="s">
        <v>4171</v>
      </c>
      <c r="C290" s="161" t="s">
        <v>4170</v>
      </c>
      <c r="D290" s="162" t="s">
        <v>4167</v>
      </c>
      <c r="E290" s="162" t="s">
        <v>4168</v>
      </c>
      <c r="F290" s="162" t="s">
        <v>4172</v>
      </c>
      <c r="G290" s="163" t="s">
        <v>106</v>
      </c>
      <c r="H290" s="164">
        <v>0.85</v>
      </c>
      <c r="I290" s="165"/>
      <c r="J290" s="166">
        <f t="shared" si="27"/>
        <v>0</v>
      </c>
      <c r="K290" s="166">
        <f t="shared" si="28"/>
        <v>0</v>
      </c>
      <c r="L290" s="166">
        <f t="shared" si="29"/>
        <v>0</v>
      </c>
      <c r="M290" s="167" t="str">
        <f>IF(I290="","",IF(I290&lt;80,"Ошибка! Не соблюден минимальный заказ на сорт!",IF(MOD(I290,40)&gt;0,"Ошибка! Не соблюдена кратность заказа!","")))</f>
        <v/>
      </c>
      <c r="P290" s="169"/>
      <c r="AA290" s="168">
        <f t="shared" si="30"/>
        <v>0</v>
      </c>
      <c r="AB290" s="168" t="s">
        <v>4431</v>
      </c>
      <c r="AC290" s="168" t="s">
        <v>4281</v>
      </c>
      <c r="AD290" s="168">
        <v>0.85</v>
      </c>
      <c r="AE290" s="170">
        <f t="shared" si="31"/>
        <v>0</v>
      </c>
      <c r="AF290" s="168">
        <f t="shared" si="32"/>
        <v>0</v>
      </c>
    </row>
    <row r="291" spans="1:32" s="168" customFormat="1" ht="15" hidden="1" customHeight="1" x14ac:dyDescent="0.3">
      <c r="A291" s="160">
        <v>0</v>
      </c>
      <c r="B291" s="161" t="s">
        <v>4174</v>
      </c>
      <c r="C291" s="161" t="s">
        <v>4173</v>
      </c>
      <c r="D291" s="162" t="s">
        <v>4167</v>
      </c>
      <c r="E291" s="162" t="s">
        <v>4168</v>
      </c>
      <c r="F291" s="162" t="s">
        <v>4175</v>
      </c>
      <c r="G291" s="163" t="s">
        <v>106</v>
      </c>
      <c r="H291" s="164">
        <v>0.85</v>
      </c>
      <c r="I291" s="165"/>
      <c r="J291" s="166">
        <f t="shared" si="27"/>
        <v>0</v>
      </c>
      <c r="K291" s="166">
        <f t="shared" si="28"/>
        <v>0</v>
      </c>
      <c r="L291" s="166">
        <f t="shared" si="29"/>
        <v>0</v>
      </c>
      <c r="M291" s="167" t="str">
        <f>IF(I291="","",IF(I291&lt;80,"Ошибка! Не соблюден минимальный заказ на сорт!",IF(MOD(I291,40)&gt;0,"Ошибка! Не соблюдена кратность заказа!","")))</f>
        <v/>
      </c>
      <c r="P291" s="169"/>
      <c r="AA291" s="168">
        <f t="shared" si="30"/>
        <v>0</v>
      </c>
      <c r="AB291" s="168" t="s">
        <v>4432</v>
      </c>
      <c r="AC291" s="168" t="s">
        <v>4281</v>
      </c>
      <c r="AD291" s="168">
        <v>0.85</v>
      </c>
      <c r="AE291" s="170">
        <f t="shared" si="31"/>
        <v>0</v>
      </c>
      <c r="AF291" s="168">
        <f t="shared" si="32"/>
        <v>0</v>
      </c>
    </row>
    <row r="292" spans="1:32" s="168" customFormat="1" ht="15" hidden="1" customHeight="1" x14ac:dyDescent="0.3">
      <c r="A292" s="160">
        <v>0</v>
      </c>
      <c r="B292" s="161" t="s">
        <v>4177</v>
      </c>
      <c r="C292" s="161" t="s">
        <v>4176</v>
      </c>
      <c r="D292" s="162" t="s">
        <v>4167</v>
      </c>
      <c r="E292" s="162" t="s">
        <v>4168</v>
      </c>
      <c r="F292" s="162" t="s">
        <v>4178</v>
      </c>
      <c r="G292" s="163" t="s">
        <v>141</v>
      </c>
      <c r="H292" s="164">
        <v>0.95</v>
      </c>
      <c r="I292" s="165"/>
      <c r="J292" s="166">
        <f t="shared" ref="J292:J355" si="35">H292*I292</f>
        <v>0</v>
      </c>
      <c r="K292" s="166">
        <f t="shared" ref="K292:K355" si="36">IF($I$9&gt;=7000,0,H292*0.07*I292)</f>
        <v>0</v>
      </c>
      <c r="L292" s="166">
        <f t="shared" ref="L292:L355" si="37">J292+K292</f>
        <v>0</v>
      </c>
      <c r="M292" s="167" t="str">
        <f>IF(I292="","",IF(I292&lt;75,"Ошибка! Не соблюден минимальный заказ на сорт!",IF(MOD(I292,25)&gt;0,"Ошибка! Не соблюдена кратность заказа!","")))</f>
        <v/>
      </c>
      <c r="P292" s="169"/>
      <c r="AA292" s="168">
        <f t="shared" ref="AA292:AA355" si="38">A292</f>
        <v>0</v>
      </c>
      <c r="AB292" s="168" t="s">
        <v>4433</v>
      </c>
      <c r="AC292" s="168" t="s">
        <v>4317</v>
      </c>
      <c r="AD292" s="168">
        <v>0.95</v>
      </c>
      <c r="AE292" s="170">
        <f t="shared" ref="AE292:AE355" si="39">I292</f>
        <v>0</v>
      </c>
      <c r="AF292" s="168">
        <f t="shared" ref="AF292:AF355" si="40">AD292*AE292</f>
        <v>0</v>
      </c>
    </row>
    <row r="293" spans="1:32" s="168" customFormat="1" ht="15" hidden="1" customHeight="1" x14ac:dyDescent="0.3">
      <c r="A293" s="160">
        <v>0</v>
      </c>
      <c r="B293" s="161" t="s">
        <v>4166</v>
      </c>
      <c r="C293" s="161" t="s">
        <v>4165</v>
      </c>
      <c r="D293" s="162" t="s">
        <v>4167</v>
      </c>
      <c r="E293" s="162" t="s">
        <v>4168</v>
      </c>
      <c r="F293" s="162" t="s">
        <v>4169</v>
      </c>
      <c r="G293" s="163" t="s">
        <v>141</v>
      </c>
      <c r="H293" s="164">
        <v>0.95</v>
      </c>
      <c r="I293" s="165"/>
      <c r="J293" s="166">
        <f t="shared" si="35"/>
        <v>0</v>
      </c>
      <c r="K293" s="166">
        <f t="shared" si="36"/>
        <v>0</v>
      </c>
      <c r="L293" s="166">
        <f t="shared" si="37"/>
        <v>0</v>
      </c>
      <c r="M293" s="167" t="str">
        <f>IF(I293="","",IF(I293&lt;75,"Ошибка! Не соблюден минимальный заказ на сорт!",IF(MOD(I293,25)&gt;0,"Ошибка! Не соблюдена кратность заказа!","")))</f>
        <v/>
      </c>
      <c r="P293" s="169"/>
      <c r="AA293" s="168">
        <f t="shared" si="38"/>
        <v>0</v>
      </c>
      <c r="AB293" s="168" t="s">
        <v>4434</v>
      </c>
      <c r="AC293" s="168" t="s">
        <v>4317</v>
      </c>
      <c r="AD293" s="168">
        <v>0.95</v>
      </c>
      <c r="AE293" s="170">
        <f t="shared" si="39"/>
        <v>0</v>
      </c>
      <c r="AF293" s="168">
        <f t="shared" si="40"/>
        <v>0</v>
      </c>
    </row>
    <row r="294" spans="1:32" s="168" customFormat="1" ht="15" hidden="1" customHeight="1" x14ac:dyDescent="0.3">
      <c r="A294" s="160">
        <v>0</v>
      </c>
      <c r="B294" s="161" t="s">
        <v>2919</v>
      </c>
      <c r="C294" s="161" t="s">
        <v>506</v>
      </c>
      <c r="D294" s="162" t="s">
        <v>507</v>
      </c>
      <c r="E294" s="162" t="s">
        <v>508</v>
      </c>
      <c r="F294" s="162" t="s">
        <v>509</v>
      </c>
      <c r="G294" s="163" t="s">
        <v>141</v>
      </c>
      <c r="H294" s="164">
        <v>0.95</v>
      </c>
      <c r="I294" s="165"/>
      <c r="J294" s="166">
        <f t="shared" si="35"/>
        <v>0</v>
      </c>
      <c r="K294" s="166">
        <f t="shared" si="36"/>
        <v>0</v>
      </c>
      <c r="L294" s="166">
        <f t="shared" si="37"/>
        <v>0</v>
      </c>
      <c r="M294" s="167" t="str">
        <f>IF(I294="","",IF(I294&lt;75,"Ошибка! Не соблюден минимальный заказ на сорт!",IF(MOD(I294,25)&gt;0,"Ошибка! Не соблюдена кратность заказа!","")))</f>
        <v/>
      </c>
      <c r="P294" s="169"/>
      <c r="AA294" s="168">
        <f t="shared" si="38"/>
        <v>0</v>
      </c>
      <c r="AB294" s="168" t="s">
        <v>4435</v>
      </c>
      <c r="AC294" s="168" t="s">
        <v>4317</v>
      </c>
      <c r="AD294" s="168">
        <v>0.95</v>
      </c>
      <c r="AE294" s="170">
        <f t="shared" si="39"/>
        <v>0</v>
      </c>
      <c r="AF294" s="168">
        <f t="shared" si="40"/>
        <v>0</v>
      </c>
    </row>
    <row r="295" spans="1:32" ht="15" customHeight="1" x14ac:dyDescent="0.3">
      <c r="A295" s="1">
        <v>270</v>
      </c>
      <c r="B295" s="69" t="s">
        <v>3909</v>
      </c>
      <c r="C295" s="69" t="s">
        <v>3980</v>
      </c>
      <c r="D295" s="70" t="s">
        <v>3826</v>
      </c>
      <c r="E295" s="70" t="s">
        <v>3827</v>
      </c>
      <c r="F295" s="70" t="s">
        <v>3828</v>
      </c>
      <c r="G295" s="71" t="s">
        <v>106</v>
      </c>
      <c r="H295" s="72">
        <v>1.1000000000000001</v>
      </c>
      <c r="I295" s="73"/>
      <c r="J295" s="74">
        <f t="shared" si="35"/>
        <v>0</v>
      </c>
      <c r="K295" s="74">
        <f t="shared" si="36"/>
        <v>0</v>
      </c>
      <c r="L295" s="74">
        <f t="shared" si="37"/>
        <v>0</v>
      </c>
      <c r="M295" s="153" t="str">
        <f t="shared" ref="M295:M305" si="41">IF(I295="","",IF(I295&lt;80,"Ошибка! Не соблюден минимальный заказ на сорт!",IF(MOD(I295,40)&gt;0,"Ошибка! Не соблюдена кратность заказа!","")))</f>
        <v/>
      </c>
      <c r="P295" s="75"/>
      <c r="AA295" s="2">
        <f t="shared" si="38"/>
        <v>270</v>
      </c>
      <c r="AB295" s="2" t="s">
        <v>4436</v>
      </c>
      <c r="AC295" s="2" t="s">
        <v>4281</v>
      </c>
      <c r="AD295" s="2">
        <v>1.1000000000000001</v>
      </c>
      <c r="AE295" s="129">
        <f t="shared" si="39"/>
        <v>0</v>
      </c>
      <c r="AF295" s="2">
        <f t="shared" si="40"/>
        <v>0</v>
      </c>
    </row>
    <row r="296" spans="1:32" s="168" customFormat="1" ht="15" hidden="1" customHeight="1" x14ac:dyDescent="0.3">
      <c r="A296" s="160">
        <v>0</v>
      </c>
      <c r="B296" s="161" t="s">
        <v>5453</v>
      </c>
      <c r="C296" s="161" t="s">
        <v>3981</v>
      </c>
      <c r="D296" s="162" t="s">
        <v>3829</v>
      </c>
      <c r="E296" s="162" t="s">
        <v>3830</v>
      </c>
      <c r="F296" s="162" t="s">
        <v>3831</v>
      </c>
      <c r="G296" s="163" t="s">
        <v>106</v>
      </c>
      <c r="H296" s="164">
        <v>1.25</v>
      </c>
      <c r="I296" s="165"/>
      <c r="J296" s="166">
        <f t="shared" si="35"/>
        <v>0</v>
      </c>
      <c r="K296" s="166">
        <f t="shared" si="36"/>
        <v>0</v>
      </c>
      <c r="L296" s="166">
        <f t="shared" si="37"/>
        <v>0</v>
      </c>
      <c r="M296" s="167" t="str">
        <f t="shared" si="41"/>
        <v/>
      </c>
      <c r="P296" s="169"/>
      <c r="AA296" s="168">
        <f t="shared" si="38"/>
        <v>0</v>
      </c>
      <c r="AB296" s="168" t="s">
        <v>4437</v>
      </c>
      <c r="AC296" s="168" t="s">
        <v>4438</v>
      </c>
      <c r="AD296" s="168">
        <v>1.25</v>
      </c>
      <c r="AE296" s="170">
        <f t="shared" si="39"/>
        <v>0</v>
      </c>
      <c r="AF296" s="168">
        <f t="shared" si="40"/>
        <v>0</v>
      </c>
    </row>
    <row r="297" spans="1:32" s="168" customFormat="1" ht="15" hidden="1" customHeight="1" x14ac:dyDescent="0.3">
      <c r="A297" s="160">
        <v>0</v>
      </c>
      <c r="B297" s="161" t="s">
        <v>2920</v>
      </c>
      <c r="C297" s="161" t="s">
        <v>510</v>
      </c>
      <c r="D297" s="162" t="s">
        <v>511</v>
      </c>
      <c r="E297" s="162" t="s">
        <v>512</v>
      </c>
      <c r="F297" s="162" t="s">
        <v>513</v>
      </c>
      <c r="G297" s="163" t="s">
        <v>106</v>
      </c>
      <c r="H297" s="164">
        <v>2</v>
      </c>
      <c r="I297" s="165"/>
      <c r="J297" s="166">
        <f t="shared" si="35"/>
        <v>0</v>
      </c>
      <c r="K297" s="166">
        <f t="shared" si="36"/>
        <v>0</v>
      </c>
      <c r="L297" s="166">
        <f t="shared" si="37"/>
        <v>0</v>
      </c>
      <c r="M297" s="167" t="str">
        <f t="shared" si="41"/>
        <v/>
      </c>
      <c r="P297" s="169"/>
      <c r="AA297" s="168">
        <f t="shared" si="38"/>
        <v>0</v>
      </c>
      <c r="AB297" s="168" t="s">
        <v>5280</v>
      </c>
      <c r="AC297" s="168" t="s">
        <v>4281</v>
      </c>
      <c r="AD297" s="168">
        <v>2</v>
      </c>
      <c r="AE297" s="170">
        <f t="shared" si="39"/>
        <v>0</v>
      </c>
      <c r="AF297" s="168">
        <f t="shared" si="40"/>
        <v>0</v>
      </c>
    </row>
    <row r="298" spans="1:32" s="168" customFormat="1" ht="15" hidden="1" customHeight="1" x14ac:dyDescent="0.3">
      <c r="A298" s="160">
        <v>0</v>
      </c>
      <c r="B298" s="161" t="s">
        <v>2921</v>
      </c>
      <c r="C298" s="161" t="s">
        <v>514</v>
      </c>
      <c r="D298" s="162" t="s">
        <v>511</v>
      </c>
      <c r="E298" s="162" t="s">
        <v>512</v>
      </c>
      <c r="F298" s="162" t="s">
        <v>515</v>
      </c>
      <c r="G298" s="163" t="s">
        <v>106</v>
      </c>
      <c r="H298" s="164">
        <v>2</v>
      </c>
      <c r="I298" s="165"/>
      <c r="J298" s="166">
        <f t="shared" si="35"/>
        <v>0</v>
      </c>
      <c r="K298" s="166">
        <f t="shared" si="36"/>
        <v>0</v>
      </c>
      <c r="L298" s="166">
        <f t="shared" si="37"/>
        <v>0</v>
      </c>
      <c r="M298" s="167" t="str">
        <f t="shared" si="41"/>
        <v/>
      </c>
      <c r="P298" s="169"/>
      <c r="AA298" s="168">
        <f t="shared" si="38"/>
        <v>0</v>
      </c>
      <c r="AB298" s="168" t="s">
        <v>5281</v>
      </c>
      <c r="AC298" s="168" t="s">
        <v>4281</v>
      </c>
      <c r="AD298" s="168">
        <v>2</v>
      </c>
      <c r="AE298" s="170">
        <f t="shared" si="39"/>
        <v>0</v>
      </c>
      <c r="AF298" s="168">
        <f t="shared" si="40"/>
        <v>0</v>
      </c>
    </row>
    <row r="299" spans="1:32" ht="15" customHeight="1" x14ac:dyDescent="0.3">
      <c r="A299" s="1">
        <v>295</v>
      </c>
      <c r="B299" s="69" t="s">
        <v>2922</v>
      </c>
      <c r="C299" s="69" t="s">
        <v>516</v>
      </c>
      <c r="D299" s="70" t="s">
        <v>511</v>
      </c>
      <c r="E299" s="70" t="s">
        <v>512</v>
      </c>
      <c r="F299" s="70" t="s">
        <v>517</v>
      </c>
      <c r="G299" s="71" t="s">
        <v>106</v>
      </c>
      <c r="H299" s="72">
        <v>2</v>
      </c>
      <c r="I299" s="73"/>
      <c r="J299" s="74">
        <f t="shared" si="35"/>
        <v>0</v>
      </c>
      <c r="K299" s="74">
        <f t="shared" si="36"/>
        <v>0</v>
      </c>
      <c r="L299" s="74">
        <f t="shared" si="37"/>
        <v>0</v>
      </c>
      <c r="M299" s="153" t="str">
        <f t="shared" si="41"/>
        <v/>
      </c>
      <c r="P299" s="75"/>
      <c r="AA299" s="2">
        <f t="shared" si="38"/>
        <v>295</v>
      </c>
      <c r="AB299" s="2" t="s">
        <v>4439</v>
      </c>
      <c r="AC299" s="2" t="s">
        <v>4281</v>
      </c>
      <c r="AD299" s="2">
        <v>2</v>
      </c>
      <c r="AE299" s="129">
        <f t="shared" si="39"/>
        <v>0</v>
      </c>
      <c r="AF299" s="2">
        <f t="shared" si="40"/>
        <v>0</v>
      </c>
    </row>
    <row r="300" spans="1:32" ht="15" customHeight="1" x14ac:dyDescent="0.3">
      <c r="A300" s="1">
        <v>1229</v>
      </c>
      <c r="B300" s="69" t="s">
        <v>2923</v>
      </c>
      <c r="C300" s="69" t="s">
        <v>518</v>
      </c>
      <c r="D300" s="70" t="s">
        <v>511</v>
      </c>
      <c r="E300" s="70" t="s">
        <v>519</v>
      </c>
      <c r="F300" s="70" t="s">
        <v>520</v>
      </c>
      <c r="G300" s="71" t="s">
        <v>106</v>
      </c>
      <c r="H300" s="72">
        <v>2</v>
      </c>
      <c r="I300" s="73"/>
      <c r="J300" s="74">
        <f t="shared" si="35"/>
        <v>0</v>
      </c>
      <c r="K300" s="74">
        <f t="shared" si="36"/>
        <v>0</v>
      </c>
      <c r="L300" s="74">
        <f t="shared" si="37"/>
        <v>0</v>
      </c>
      <c r="M300" s="153" t="str">
        <f t="shared" si="41"/>
        <v/>
      </c>
      <c r="P300" s="75"/>
      <c r="AA300" s="2">
        <f t="shared" si="38"/>
        <v>1229</v>
      </c>
      <c r="AB300" s="2" t="s">
        <v>4440</v>
      </c>
      <c r="AC300" s="2" t="s">
        <v>4281</v>
      </c>
      <c r="AD300" s="2">
        <v>2</v>
      </c>
      <c r="AE300" s="129">
        <f t="shared" si="39"/>
        <v>0</v>
      </c>
      <c r="AF300" s="2">
        <f t="shared" si="40"/>
        <v>0</v>
      </c>
    </row>
    <row r="301" spans="1:32" ht="15" customHeight="1" x14ac:dyDescent="0.3">
      <c r="A301" s="1">
        <v>106</v>
      </c>
      <c r="B301" s="69" t="s">
        <v>2924</v>
      </c>
      <c r="C301" s="69" t="s">
        <v>521</v>
      </c>
      <c r="D301" s="70" t="s">
        <v>522</v>
      </c>
      <c r="E301" s="70" t="s">
        <v>523</v>
      </c>
      <c r="F301" s="70" t="s">
        <v>524</v>
      </c>
      <c r="G301" s="71" t="s">
        <v>106</v>
      </c>
      <c r="H301" s="72">
        <v>1.1000000000000001</v>
      </c>
      <c r="I301" s="73"/>
      <c r="J301" s="74">
        <f t="shared" si="35"/>
        <v>0</v>
      </c>
      <c r="K301" s="74">
        <f t="shared" si="36"/>
        <v>0</v>
      </c>
      <c r="L301" s="74">
        <f t="shared" si="37"/>
        <v>0</v>
      </c>
      <c r="M301" s="153" t="str">
        <f t="shared" si="41"/>
        <v/>
      </c>
      <c r="P301" s="75"/>
      <c r="AA301" s="2">
        <f t="shared" si="38"/>
        <v>106</v>
      </c>
      <c r="AB301" s="2" t="s">
        <v>4441</v>
      </c>
      <c r="AC301" s="2" t="s">
        <v>4281</v>
      </c>
      <c r="AD301" s="2">
        <v>1.1000000000000001</v>
      </c>
      <c r="AE301" s="129">
        <f t="shared" si="39"/>
        <v>0</v>
      </c>
      <c r="AF301" s="2">
        <f t="shared" si="40"/>
        <v>0</v>
      </c>
    </row>
    <row r="302" spans="1:32" s="168" customFormat="1" ht="15" hidden="1" customHeight="1" x14ac:dyDescent="0.3">
      <c r="A302" s="160">
        <v>0</v>
      </c>
      <c r="B302" s="161" t="s">
        <v>2925</v>
      </c>
      <c r="C302" s="161" t="s">
        <v>525</v>
      </c>
      <c r="D302" s="162" t="s">
        <v>526</v>
      </c>
      <c r="E302" s="162" t="s">
        <v>527</v>
      </c>
      <c r="F302" s="162" t="s">
        <v>528</v>
      </c>
      <c r="G302" s="163" t="s">
        <v>106</v>
      </c>
      <c r="H302" s="164">
        <v>1.1000000000000001</v>
      </c>
      <c r="I302" s="165"/>
      <c r="J302" s="166">
        <f t="shared" si="35"/>
        <v>0</v>
      </c>
      <c r="K302" s="166">
        <f t="shared" si="36"/>
        <v>0</v>
      </c>
      <c r="L302" s="166">
        <f t="shared" si="37"/>
        <v>0</v>
      </c>
      <c r="M302" s="167" t="str">
        <f t="shared" si="41"/>
        <v/>
      </c>
      <c r="P302" s="169"/>
      <c r="AA302" s="168">
        <f t="shared" si="38"/>
        <v>0</v>
      </c>
      <c r="AB302" s="168" t="s">
        <v>5282</v>
      </c>
      <c r="AC302" s="168" t="s">
        <v>4281</v>
      </c>
      <c r="AD302" s="168">
        <v>1.1000000000000001</v>
      </c>
      <c r="AE302" s="170">
        <f t="shared" si="39"/>
        <v>0</v>
      </c>
      <c r="AF302" s="168">
        <f t="shared" si="40"/>
        <v>0</v>
      </c>
    </row>
    <row r="303" spans="1:32" s="168" customFormat="1" ht="15" hidden="1" customHeight="1" x14ac:dyDescent="0.3">
      <c r="A303" s="160">
        <v>0</v>
      </c>
      <c r="B303" s="161" t="s">
        <v>3930</v>
      </c>
      <c r="C303" s="161" t="s">
        <v>4002</v>
      </c>
      <c r="D303" s="162" t="s">
        <v>3852</v>
      </c>
      <c r="E303" s="162" t="s">
        <v>3853</v>
      </c>
      <c r="F303" s="162" t="s">
        <v>3854</v>
      </c>
      <c r="G303" s="163" t="s">
        <v>106</v>
      </c>
      <c r="H303" s="164">
        <v>1.25</v>
      </c>
      <c r="I303" s="165"/>
      <c r="J303" s="166">
        <f t="shared" si="35"/>
        <v>0</v>
      </c>
      <c r="K303" s="166">
        <f t="shared" si="36"/>
        <v>0</v>
      </c>
      <c r="L303" s="166">
        <f t="shared" si="37"/>
        <v>0</v>
      </c>
      <c r="M303" s="167" t="str">
        <f t="shared" si="41"/>
        <v/>
      </c>
      <c r="P303" s="169"/>
      <c r="AA303" s="168">
        <f t="shared" si="38"/>
        <v>0</v>
      </c>
      <c r="AB303" s="168" t="s">
        <v>4442</v>
      </c>
      <c r="AC303" s="168" t="s">
        <v>4281</v>
      </c>
      <c r="AD303" s="168">
        <v>1.25</v>
      </c>
      <c r="AE303" s="170">
        <f t="shared" si="39"/>
        <v>0</v>
      </c>
      <c r="AF303" s="168">
        <f t="shared" si="40"/>
        <v>0</v>
      </c>
    </row>
    <row r="304" spans="1:32" s="168" customFormat="1" ht="15" hidden="1" customHeight="1" x14ac:dyDescent="0.3">
      <c r="A304" s="160">
        <v>0</v>
      </c>
      <c r="B304" s="161" t="s">
        <v>2926</v>
      </c>
      <c r="C304" s="161" t="s">
        <v>529</v>
      </c>
      <c r="D304" s="162" t="s">
        <v>530</v>
      </c>
      <c r="E304" s="162" t="s">
        <v>531</v>
      </c>
      <c r="F304" s="162" t="s">
        <v>532</v>
      </c>
      <c r="G304" s="163" t="s">
        <v>106</v>
      </c>
      <c r="H304" s="164">
        <v>3.75</v>
      </c>
      <c r="I304" s="165"/>
      <c r="J304" s="166">
        <f t="shared" si="35"/>
        <v>0</v>
      </c>
      <c r="K304" s="166">
        <f t="shared" si="36"/>
        <v>0</v>
      </c>
      <c r="L304" s="166">
        <f t="shared" si="37"/>
        <v>0</v>
      </c>
      <c r="M304" s="167" t="str">
        <f t="shared" si="41"/>
        <v/>
      </c>
      <c r="P304" s="169"/>
      <c r="AA304" s="168">
        <f t="shared" si="38"/>
        <v>0</v>
      </c>
      <c r="AB304" s="168" t="s">
        <v>5283</v>
      </c>
      <c r="AC304" s="168" t="s">
        <v>4281</v>
      </c>
      <c r="AD304" s="168">
        <v>3.75</v>
      </c>
      <c r="AE304" s="170">
        <f t="shared" si="39"/>
        <v>0</v>
      </c>
      <c r="AF304" s="168">
        <f t="shared" si="40"/>
        <v>0</v>
      </c>
    </row>
    <row r="305" spans="1:32" s="168" customFormat="1" ht="15" hidden="1" customHeight="1" x14ac:dyDescent="0.3">
      <c r="A305" s="160">
        <v>0</v>
      </c>
      <c r="B305" s="161" t="s">
        <v>2927</v>
      </c>
      <c r="C305" s="161" t="s">
        <v>533</v>
      </c>
      <c r="D305" s="162" t="s">
        <v>530</v>
      </c>
      <c r="E305" s="162" t="s">
        <v>531</v>
      </c>
      <c r="F305" s="162" t="s">
        <v>534</v>
      </c>
      <c r="G305" s="163" t="s">
        <v>106</v>
      </c>
      <c r="H305" s="164">
        <v>3.75</v>
      </c>
      <c r="I305" s="165"/>
      <c r="J305" s="166">
        <f t="shared" si="35"/>
        <v>0</v>
      </c>
      <c r="K305" s="166">
        <f t="shared" si="36"/>
        <v>0</v>
      </c>
      <c r="L305" s="166">
        <f t="shared" si="37"/>
        <v>0</v>
      </c>
      <c r="M305" s="167" t="str">
        <f t="shared" si="41"/>
        <v/>
      </c>
      <c r="P305" s="169"/>
      <c r="AA305" s="168">
        <f t="shared" si="38"/>
        <v>0</v>
      </c>
      <c r="AB305" s="168" t="s">
        <v>4443</v>
      </c>
      <c r="AC305" s="168" t="s">
        <v>4281</v>
      </c>
      <c r="AD305" s="168">
        <v>3.75</v>
      </c>
      <c r="AE305" s="170">
        <f t="shared" si="39"/>
        <v>0</v>
      </c>
      <c r="AF305" s="168">
        <f t="shared" si="40"/>
        <v>0</v>
      </c>
    </row>
    <row r="306" spans="1:32" s="168" customFormat="1" ht="15" hidden="1" customHeight="1" x14ac:dyDescent="0.3">
      <c r="A306" s="160">
        <v>0</v>
      </c>
      <c r="B306" s="161" t="s">
        <v>2928</v>
      </c>
      <c r="C306" s="161" t="s">
        <v>535</v>
      </c>
      <c r="D306" s="162" t="s">
        <v>536</v>
      </c>
      <c r="E306" s="162" t="s">
        <v>537</v>
      </c>
      <c r="F306" s="162" t="s">
        <v>538</v>
      </c>
      <c r="G306" s="163" t="s">
        <v>141</v>
      </c>
      <c r="H306" s="164">
        <v>0.95</v>
      </c>
      <c r="I306" s="165"/>
      <c r="J306" s="166">
        <f t="shared" si="35"/>
        <v>0</v>
      </c>
      <c r="K306" s="166">
        <f t="shared" si="36"/>
        <v>0</v>
      </c>
      <c r="L306" s="166">
        <f t="shared" si="37"/>
        <v>0</v>
      </c>
      <c r="M306" s="167" t="str">
        <f t="shared" ref="M306:M311" si="42">IF(I306="","",IF(I306&lt;75,"Ошибка! Не соблюден минимальный заказ на сорт!",IF(MOD(I306,25)&gt;0,"Ошибка! Не соблюдена кратность заказа!","")))</f>
        <v/>
      </c>
      <c r="P306" s="169"/>
      <c r="AA306" s="168">
        <f t="shared" si="38"/>
        <v>0</v>
      </c>
      <c r="AB306" s="168" t="s">
        <v>4444</v>
      </c>
      <c r="AC306" s="168" t="s">
        <v>4317</v>
      </c>
      <c r="AD306" s="168">
        <v>0.95</v>
      </c>
      <c r="AE306" s="170">
        <f t="shared" si="39"/>
        <v>0</v>
      </c>
      <c r="AF306" s="168">
        <f t="shared" si="40"/>
        <v>0</v>
      </c>
    </row>
    <row r="307" spans="1:32" s="168" customFormat="1" ht="15" hidden="1" customHeight="1" x14ac:dyDescent="0.3">
      <c r="A307" s="160">
        <v>0</v>
      </c>
      <c r="B307" s="161" t="s">
        <v>2929</v>
      </c>
      <c r="C307" s="161" t="s">
        <v>539</v>
      </c>
      <c r="D307" s="162" t="s">
        <v>536</v>
      </c>
      <c r="E307" s="162" t="s">
        <v>537</v>
      </c>
      <c r="F307" s="162" t="s">
        <v>540</v>
      </c>
      <c r="G307" s="163" t="s">
        <v>141</v>
      </c>
      <c r="H307" s="164">
        <v>0.95</v>
      </c>
      <c r="I307" s="165"/>
      <c r="J307" s="166">
        <f t="shared" si="35"/>
        <v>0</v>
      </c>
      <c r="K307" s="166">
        <f t="shared" si="36"/>
        <v>0</v>
      </c>
      <c r="L307" s="166">
        <f t="shared" si="37"/>
        <v>0</v>
      </c>
      <c r="M307" s="167" t="str">
        <f t="shared" si="42"/>
        <v/>
      </c>
      <c r="P307" s="169"/>
      <c r="AA307" s="168">
        <f t="shared" si="38"/>
        <v>0</v>
      </c>
      <c r="AB307" s="168" t="s">
        <v>4445</v>
      </c>
      <c r="AC307" s="168" t="s">
        <v>4317</v>
      </c>
      <c r="AD307" s="168">
        <v>0.95</v>
      </c>
      <c r="AE307" s="170">
        <f t="shared" si="39"/>
        <v>0</v>
      </c>
      <c r="AF307" s="168">
        <f t="shared" si="40"/>
        <v>0</v>
      </c>
    </row>
    <row r="308" spans="1:32" s="168" customFormat="1" ht="15" hidden="1" customHeight="1" x14ac:dyDescent="0.3">
      <c r="A308" s="160">
        <v>0</v>
      </c>
      <c r="B308" s="161" t="s">
        <v>2930</v>
      </c>
      <c r="C308" s="161" t="s">
        <v>541</v>
      </c>
      <c r="D308" s="162" t="s">
        <v>536</v>
      </c>
      <c r="E308" s="162" t="s">
        <v>537</v>
      </c>
      <c r="F308" s="162" t="s">
        <v>542</v>
      </c>
      <c r="G308" s="163" t="s">
        <v>141</v>
      </c>
      <c r="H308" s="164">
        <v>0.95</v>
      </c>
      <c r="I308" s="165"/>
      <c r="J308" s="166">
        <f t="shared" si="35"/>
        <v>0</v>
      </c>
      <c r="K308" s="166">
        <f t="shared" si="36"/>
        <v>0</v>
      </c>
      <c r="L308" s="166">
        <f t="shared" si="37"/>
        <v>0</v>
      </c>
      <c r="M308" s="167" t="str">
        <f t="shared" si="42"/>
        <v/>
      </c>
      <c r="P308" s="169"/>
      <c r="AA308" s="168">
        <f t="shared" si="38"/>
        <v>0</v>
      </c>
      <c r="AB308" s="168" t="s">
        <v>4446</v>
      </c>
      <c r="AC308" s="168" t="s">
        <v>4317</v>
      </c>
      <c r="AD308" s="168">
        <v>0.95</v>
      </c>
      <c r="AE308" s="170">
        <f t="shared" si="39"/>
        <v>0</v>
      </c>
      <c r="AF308" s="168">
        <f t="shared" si="40"/>
        <v>0</v>
      </c>
    </row>
    <row r="309" spans="1:32" s="168" customFormat="1" ht="15" hidden="1" customHeight="1" x14ac:dyDescent="0.3">
      <c r="A309" s="160">
        <v>0</v>
      </c>
      <c r="B309" s="161" t="s">
        <v>2931</v>
      </c>
      <c r="C309" s="161" t="s">
        <v>543</v>
      </c>
      <c r="D309" s="162" t="s">
        <v>536</v>
      </c>
      <c r="E309" s="162" t="s">
        <v>537</v>
      </c>
      <c r="F309" s="162" t="s">
        <v>544</v>
      </c>
      <c r="G309" s="163" t="s">
        <v>141</v>
      </c>
      <c r="H309" s="164">
        <v>0.95</v>
      </c>
      <c r="I309" s="165"/>
      <c r="J309" s="166">
        <f t="shared" si="35"/>
        <v>0</v>
      </c>
      <c r="K309" s="166">
        <f t="shared" si="36"/>
        <v>0</v>
      </c>
      <c r="L309" s="166">
        <f t="shared" si="37"/>
        <v>0</v>
      </c>
      <c r="M309" s="167" t="str">
        <f t="shared" si="42"/>
        <v/>
      </c>
      <c r="P309" s="169"/>
      <c r="AA309" s="168">
        <f t="shared" si="38"/>
        <v>0</v>
      </c>
      <c r="AB309" s="168" t="s">
        <v>4447</v>
      </c>
      <c r="AC309" s="168" t="s">
        <v>4317</v>
      </c>
      <c r="AD309" s="168">
        <v>0.95</v>
      </c>
      <c r="AE309" s="170">
        <f t="shared" si="39"/>
        <v>0</v>
      </c>
      <c r="AF309" s="168">
        <f t="shared" si="40"/>
        <v>0</v>
      </c>
    </row>
    <row r="310" spans="1:32" s="168" customFormat="1" ht="15" hidden="1" customHeight="1" x14ac:dyDescent="0.3">
      <c r="A310" s="160">
        <v>0</v>
      </c>
      <c r="B310" s="161" t="s">
        <v>2932</v>
      </c>
      <c r="C310" s="161" t="s">
        <v>545</v>
      </c>
      <c r="D310" s="162" t="s">
        <v>536</v>
      </c>
      <c r="E310" s="162" t="s">
        <v>537</v>
      </c>
      <c r="F310" s="162" t="s">
        <v>546</v>
      </c>
      <c r="G310" s="163" t="s">
        <v>141</v>
      </c>
      <c r="H310" s="164">
        <v>0.95</v>
      </c>
      <c r="I310" s="165"/>
      <c r="J310" s="166">
        <f t="shared" si="35"/>
        <v>0</v>
      </c>
      <c r="K310" s="166">
        <f t="shared" si="36"/>
        <v>0</v>
      </c>
      <c r="L310" s="166">
        <f t="shared" si="37"/>
        <v>0</v>
      </c>
      <c r="M310" s="167" t="str">
        <f t="shared" si="42"/>
        <v/>
      </c>
      <c r="P310" s="169"/>
      <c r="AA310" s="168">
        <f t="shared" si="38"/>
        <v>0</v>
      </c>
      <c r="AB310" s="168" t="s">
        <v>4448</v>
      </c>
      <c r="AC310" s="168" t="s">
        <v>4317</v>
      </c>
      <c r="AD310" s="168">
        <v>0.95</v>
      </c>
      <c r="AE310" s="170">
        <f t="shared" si="39"/>
        <v>0</v>
      </c>
      <c r="AF310" s="168">
        <f t="shared" si="40"/>
        <v>0</v>
      </c>
    </row>
    <row r="311" spans="1:32" s="168" customFormat="1" ht="15" hidden="1" customHeight="1" x14ac:dyDescent="0.3">
      <c r="A311" s="160">
        <v>0</v>
      </c>
      <c r="B311" s="161" t="s">
        <v>2933</v>
      </c>
      <c r="C311" s="161" t="s">
        <v>547</v>
      </c>
      <c r="D311" s="162" t="s">
        <v>548</v>
      </c>
      <c r="E311" s="162" t="s">
        <v>549</v>
      </c>
      <c r="F311" s="162" t="s">
        <v>550</v>
      </c>
      <c r="G311" s="163" t="s">
        <v>141</v>
      </c>
      <c r="H311" s="164">
        <v>1.95</v>
      </c>
      <c r="I311" s="165"/>
      <c r="J311" s="166">
        <f t="shared" si="35"/>
        <v>0</v>
      </c>
      <c r="K311" s="166">
        <f t="shared" si="36"/>
        <v>0</v>
      </c>
      <c r="L311" s="166">
        <f t="shared" si="37"/>
        <v>0</v>
      </c>
      <c r="M311" s="167" t="str">
        <f t="shared" si="42"/>
        <v/>
      </c>
      <c r="P311" s="169"/>
      <c r="AA311" s="168">
        <f t="shared" si="38"/>
        <v>0</v>
      </c>
      <c r="AB311" s="168" t="s">
        <v>5284</v>
      </c>
      <c r="AC311" s="168" t="s">
        <v>4317</v>
      </c>
      <c r="AD311" s="168">
        <v>1.95</v>
      </c>
      <c r="AE311" s="170">
        <f t="shared" si="39"/>
        <v>0</v>
      </c>
      <c r="AF311" s="168">
        <f t="shared" si="40"/>
        <v>0</v>
      </c>
    </row>
    <row r="312" spans="1:32" s="168" customFormat="1" ht="15" hidden="1" customHeight="1" x14ac:dyDescent="0.3">
      <c r="A312" s="160">
        <v>0</v>
      </c>
      <c r="B312" s="161" t="s">
        <v>4114</v>
      </c>
      <c r="C312" s="161" t="s">
        <v>4113</v>
      </c>
      <c r="D312" s="162" t="s">
        <v>548</v>
      </c>
      <c r="E312" s="162" t="s">
        <v>549</v>
      </c>
      <c r="F312" s="162" t="s">
        <v>4115</v>
      </c>
      <c r="G312" s="163" t="s">
        <v>106</v>
      </c>
      <c r="H312" s="164">
        <v>2.25</v>
      </c>
      <c r="I312" s="165"/>
      <c r="J312" s="166">
        <f t="shared" si="35"/>
        <v>0</v>
      </c>
      <c r="K312" s="166">
        <f t="shared" si="36"/>
        <v>0</v>
      </c>
      <c r="L312" s="166">
        <f t="shared" si="37"/>
        <v>0</v>
      </c>
      <c r="M312" s="167" t="str">
        <f>IF(I312="","",IF(I312&lt;80,"Ошибка! Не соблюден минимальный заказ на сорт!",IF(MOD(I312,40)&gt;0,"Ошибка! Не соблюдена кратность заказа!","")))</f>
        <v/>
      </c>
      <c r="P312" s="169"/>
      <c r="AA312" s="168">
        <f t="shared" si="38"/>
        <v>0</v>
      </c>
      <c r="AB312" s="168" t="s">
        <v>4449</v>
      </c>
      <c r="AC312" s="168" t="s">
        <v>4281</v>
      </c>
      <c r="AD312" s="168">
        <v>2.25</v>
      </c>
      <c r="AE312" s="170">
        <f t="shared" si="39"/>
        <v>0</v>
      </c>
      <c r="AF312" s="168">
        <f t="shared" si="40"/>
        <v>0</v>
      </c>
    </row>
    <row r="313" spans="1:32" s="168" customFormat="1" ht="15" hidden="1" customHeight="1" x14ac:dyDescent="0.3">
      <c r="A313" s="160">
        <v>0</v>
      </c>
      <c r="B313" s="161" t="s">
        <v>4117</v>
      </c>
      <c r="C313" s="161" t="s">
        <v>4116</v>
      </c>
      <c r="D313" s="162" t="s">
        <v>548</v>
      </c>
      <c r="E313" s="162" t="s">
        <v>549</v>
      </c>
      <c r="F313" s="162" t="s">
        <v>4118</v>
      </c>
      <c r="G313" s="163" t="s">
        <v>106</v>
      </c>
      <c r="H313" s="164">
        <v>2.25</v>
      </c>
      <c r="I313" s="165"/>
      <c r="J313" s="166">
        <f t="shared" si="35"/>
        <v>0</v>
      </c>
      <c r="K313" s="166">
        <f t="shared" si="36"/>
        <v>0</v>
      </c>
      <c r="L313" s="166">
        <f t="shared" si="37"/>
        <v>0</v>
      </c>
      <c r="M313" s="167" t="str">
        <f>IF(I313="","",IF(I313&lt;80,"Ошибка! Не соблюден минимальный заказ на сорт!",IF(MOD(I313,40)&gt;0,"Ошибка! Не соблюдена кратность заказа!","")))</f>
        <v/>
      </c>
      <c r="P313" s="169"/>
      <c r="AA313" s="168">
        <f t="shared" si="38"/>
        <v>0</v>
      </c>
      <c r="AB313" s="168" t="s">
        <v>4450</v>
      </c>
      <c r="AC313" s="168" t="s">
        <v>4281</v>
      </c>
      <c r="AD313" s="168">
        <v>2.25</v>
      </c>
      <c r="AE313" s="170">
        <f t="shared" si="39"/>
        <v>0</v>
      </c>
      <c r="AF313" s="168">
        <f t="shared" si="40"/>
        <v>0</v>
      </c>
    </row>
    <row r="314" spans="1:32" s="168" customFormat="1" ht="15" hidden="1" customHeight="1" x14ac:dyDescent="0.3">
      <c r="A314" s="160">
        <v>0</v>
      </c>
      <c r="B314" s="161" t="s">
        <v>2934</v>
      </c>
      <c r="C314" s="161" t="s">
        <v>551</v>
      </c>
      <c r="D314" s="162" t="s">
        <v>548</v>
      </c>
      <c r="E314" s="162" t="s">
        <v>549</v>
      </c>
      <c r="F314" s="162" t="s">
        <v>552</v>
      </c>
      <c r="G314" s="163" t="s">
        <v>141</v>
      </c>
      <c r="H314" s="164">
        <v>1.95</v>
      </c>
      <c r="I314" s="165"/>
      <c r="J314" s="166">
        <f t="shared" si="35"/>
        <v>0</v>
      </c>
      <c r="K314" s="166">
        <f t="shared" si="36"/>
        <v>0</v>
      </c>
      <c r="L314" s="166">
        <f t="shared" si="37"/>
        <v>0</v>
      </c>
      <c r="M314" s="167" t="str">
        <f>IF(I314="","",IF(I314&lt;75,"Ошибка! Не соблюден минимальный заказ на сорт!",IF(MOD(I314,25)&gt;0,"Ошибка! Не соблюдена кратность заказа!","")))</f>
        <v/>
      </c>
      <c r="P314" s="169"/>
      <c r="AA314" s="168">
        <f t="shared" si="38"/>
        <v>0</v>
      </c>
      <c r="AB314" s="168" t="s">
        <v>4451</v>
      </c>
      <c r="AC314" s="168" t="s">
        <v>4317</v>
      </c>
      <c r="AD314" s="168">
        <v>1.95</v>
      </c>
      <c r="AE314" s="170">
        <f t="shared" si="39"/>
        <v>0</v>
      </c>
      <c r="AF314" s="168">
        <f t="shared" si="40"/>
        <v>0</v>
      </c>
    </row>
    <row r="315" spans="1:32" s="168" customFormat="1" ht="15" hidden="1" customHeight="1" x14ac:dyDescent="0.3">
      <c r="A315" s="160">
        <v>0</v>
      </c>
      <c r="B315" s="161" t="s">
        <v>2935</v>
      </c>
      <c r="C315" s="161" t="s">
        <v>553</v>
      </c>
      <c r="D315" s="162" t="s">
        <v>548</v>
      </c>
      <c r="E315" s="162" t="s">
        <v>549</v>
      </c>
      <c r="F315" s="162" t="s">
        <v>554</v>
      </c>
      <c r="G315" s="163" t="s">
        <v>141</v>
      </c>
      <c r="H315" s="164">
        <v>1.95</v>
      </c>
      <c r="I315" s="165"/>
      <c r="J315" s="166">
        <f t="shared" si="35"/>
        <v>0</v>
      </c>
      <c r="K315" s="166">
        <f t="shared" si="36"/>
        <v>0</v>
      </c>
      <c r="L315" s="166">
        <f t="shared" si="37"/>
        <v>0</v>
      </c>
      <c r="M315" s="167" t="str">
        <f>IF(I315="","",IF(I315&lt;75,"Ошибка! Не соблюден минимальный заказ на сорт!",IF(MOD(I315,25)&gt;0,"Ошибка! Не соблюдена кратность заказа!","")))</f>
        <v/>
      </c>
      <c r="P315" s="169"/>
      <c r="AA315" s="168">
        <f t="shared" si="38"/>
        <v>0</v>
      </c>
      <c r="AB315" s="168" t="s">
        <v>4452</v>
      </c>
      <c r="AC315" s="168" t="s">
        <v>4317</v>
      </c>
      <c r="AD315" s="168">
        <v>1.95</v>
      </c>
      <c r="AE315" s="170">
        <f t="shared" si="39"/>
        <v>0</v>
      </c>
      <c r="AF315" s="168">
        <f t="shared" si="40"/>
        <v>0</v>
      </c>
    </row>
    <row r="316" spans="1:32" s="168" customFormat="1" ht="15" hidden="1" customHeight="1" x14ac:dyDescent="0.3">
      <c r="A316" s="160">
        <v>0</v>
      </c>
      <c r="B316" s="161" t="s">
        <v>2936</v>
      </c>
      <c r="C316" s="161" t="s">
        <v>555</v>
      </c>
      <c r="D316" s="162" t="s">
        <v>548</v>
      </c>
      <c r="E316" s="162" t="s">
        <v>549</v>
      </c>
      <c r="F316" s="162" t="s">
        <v>556</v>
      </c>
      <c r="G316" s="163" t="s">
        <v>141</v>
      </c>
      <c r="H316" s="164">
        <v>1.95</v>
      </c>
      <c r="I316" s="165"/>
      <c r="J316" s="166">
        <f t="shared" si="35"/>
        <v>0</v>
      </c>
      <c r="K316" s="166">
        <f t="shared" si="36"/>
        <v>0</v>
      </c>
      <c r="L316" s="166">
        <f t="shared" si="37"/>
        <v>0</v>
      </c>
      <c r="M316" s="167" t="str">
        <f>IF(I316="","",IF(I316&lt;75,"Ошибка! Не соблюден минимальный заказ на сорт!",IF(MOD(I316,25)&gt;0,"Ошибка! Не соблюдена кратность заказа!","")))</f>
        <v/>
      </c>
      <c r="P316" s="169"/>
      <c r="AA316" s="168">
        <f t="shared" si="38"/>
        <v>0</v>
      </c>
      <c r="AB316" s="168" t="s">
        <v>4453</v>
      </c>
      <c r="AC316" s="168" t="s">
        <v>4317</v>
      </c>
      <c r="AD316" s="168">
        <v>1.95</v>
      </c>
      <c r="AE316" s="170">
        <f t="shared" si="39"/>
        <v>0</v>
      </c>
      <c r="AF316" s="168">
        <f t="shared" si="40"/>
        <v>0</v>
      </c>
    </row>
    <row r="317" spans="1:32" s="168" customFormat="1" ht="15" hidden="1" customHeight="1" x14ac:dyDescent="0.3">
      <c r="A317" s="160">
        <v>0</v>
      </c>
      <c r="B317" s="161" t="s">
        <v>2937</v>
      </c>
      <c r="C317" s="161" t="s">
        <v>557</v>
      </c>
      <c r="D317" s="162" t="s">
        <v>548</v>
      </c>
      <c r="E317" s="162" t="s">
        <v>549</v>
      </c>
      <c r="F317" s="162" t="s">
        <v>558</v>
      </c>
      <c r="G317" s="163" t="s">
        <v>141</v>
      </c>
      <c r="H317" s="164">
        <v>0.85</v>
      </c>
      <c r="I317" s="165"/>
      <c r="J317" s="166">
        <f t="shared" si="35"/>
        <v>0</v>
      </c>
      <c r="K317" s="166">
        <f t="shared" si="36"/>
        <v>0</v>
      </c>
      <c r="L317" s="166">
        <f t="shared" si="37"/>
        <v>0</v>
      </c>
      <c r="M317" s="167" t="str">
        <f>IF(I317="","",IF(I317&lt;75,"Ошибка! Не соблюден минимальный заказ на сорт!",IF(MOD(I317,25)&gt;0,"Ошибка! Не соблюдена кратность заказа!","")))</f>
        <v/>
      </c>
      <c r="P317" s="169"/>
      <c r="AA317" s="168">
        <f t="shared" si="38"/>
        <v>0</v>
      </c>
      <c r="AB317" s="168" t="s">
        <v>4454</v>
      </c>
      <c r="AC317" s="168" t="s">
        <v>4317</v>
      </c>
      <c r="AD317" s="168">
        <v>0.85</v>
      </c>
      <c r="AE317" s="170">
        <f t="shared" si="39"/>
        <v>0</v>
      </c>
      <c r="AF317" s="168">
        <f t="shared" si="40"/>
        <v>0</v>
      </c>
    </row>
    <row r="318" spans="1:32" s="168" customFormat="1" ht="15" hidden="1" customHeight="1" x14ac:dyDescent="0.3">
      <c r="A318" s="160">
        <v>0</v>
      </c>
      <c r="B318" s="161" t="s">
        <v>2938</v>
      </c>
      <c r="C318" s="161" t="s">
        <v>559</v>
      </c>
      <c r="D318" s="162" t="s">
        <v>548</v>
      </c>
      <c r="E318" s="162" t="s">
        <v>549</v>
      </c>
      <c r="F318" s="162" t="s">
        <v>560</v>
      </c>
      <c r="G318" s="163" t="s">
        <v>141</v>
      </c>
      <c r="H318" s="164">
        <v>1.95</v>
      </c>
      <c r="I318" s="165"/>
      <c r="J318" s="166">
        <f t="shared" si="35"/>
        <v>0</v>
      </c>
      <c r="K318" s="166">
        <f t="shared" si="36"/>
        <v>0</v>
      </c>
      <c r="L318" s="166">
        <f t="shared" si="37"/>
        <v>0</v>
      </c>
      <c r="M318" s="167" t="str">
        <f>IF(I318="","",IF(I318&lt;75,"Ошибка! Не соблюден минимальный заказ на сорт!",IF(MOD(I318,25)&gt;0,"Ошибка! Не соблюдена кратность заказа!","")))</f>
        <v/>
      </c>
      <c r="P318" s="169"/>
      <c r="AA318" s="168">
        <f t="shared" si="38"/>
        <v>0</v>
      </c>
      <c r="AB318" s="168" t="s">
        <v>4455</v>
      </c>
      <c r="AC318" s="168" t="s">
        <v>4317</v>
      </c>
      <c r="AD318" s="168">
        <v>1.95</v>
      </c>
      <c r="AE318" s="170">
        <f t="shared" si="39"/>
        <v>0</v>
      </c>
      <c r="AF318" s="168">
        <f t="shared" si="40"/>
        <v>0</v>
      </c>
    </row>
    <row r="319" spans="1:32" s="168" customFormat="1" ht="15" hidden="1" customHeight="1" x14ac:dyDescent="0.3">
      <c r="A319" s="160">
        <v>0</v>
      </c>
      <c r="B319" s="161" t="s">
        <v>5480</v>
      </c>
      <c r="C319" s="161" t="s">
        <v>5488</v>
      </c>
      <c r="D319" s="162" t="s">
        <v>5501</v>
      </c>
      <c r="E319" s="162" t="s">
        <v>549</v>
      </c>
      <c r="F319" s="162" t="s">
        <v>5502</v>
      </c>
      <c r="G319" s="163" t="s">
        <v>106</v>
      </c>
      <c r="H319" s="164">
        <v>1.75</v>
      </c>
      <c r="I319" s="165"/>
      <c r="J319" s="166">
        <f t="shared" si="35"/>
        <v>0</v>
      </c>
      <c r="K319" s="166">
        <f t="shared" si="36"/>
        <v>0</v>
      </c>
      <c r="L319" s="166">
        <f t="shared" si="37"/>
        <v>0</v>
      </c>
      <c r="M319" s="167"/>
      <c r="P319" s="169"/>
      <c r="AA319" s="168">
        <f t="shared" si="38"/>
        <v>0</v>
      </c>
      <c r="AB319" s="168" t="s">
        <v>5511</v>
      </c>
      <c r="AC319" s="168" t="s">
        <v>4281</v>
      </c>
      <c r="AD319" s="168">
        <v>1.75</v>
      </c>
      <c r="AE319" s="170">
        <f t="shared" si="39"/>
        <v>0</v>
      </c>
      <c r="AF319" s="168">
        <f t="shared" si="40"/>
        <v>0</v>
      </c>
    </row>
    <row r="320" spans="1:32" s="168" customFormat="1" ht="15" hidden="1" customHeight="1" x14ac:dyDescent="0.35">
      <c r="A320" s="160">
        <v>0</v>
      </c>
      <c r="B320" s="177" t="s">
        <v>6233</v>
      </c>
      <c r="C320" s="162" t="s">
        <v>6238</v>
      </c>
      <c r="D320" s="162" t="s">
        <v>548</v>
      </c>
      <c r="E320" s="162" t="s">
        <v>549</v>
      </c>
      <c r="F320" s="162" t="s">
        <v>560</v>
      </c>
      <c r="G320" s="163" t="s">
        <v>106</v>
      </c>
      <c r="H320" s="164">
        <v>1.9</v>
      </c>
      <c r="I320" s="165"/>
      <c r="J320" s="166">
        <f t="shared" si="35"/>
        <v>0</v>
      </c>
      <c r="K320" s="166">
        <f t="shared" si="36"/>
        <v>0</v>
      </c>
      <c r="L320" s="166">
        <f t="shared" si="37"/>
        <v>0</v>
      </c>
      <c r="AA320" s="168">
        <f t="shared" si="38"/>
        <v>0</v>
      </c>
      <c r="AB320" s="174" t="s">
        <v>4455</v>
      </c>
      <c r="AC320" s="174" t="s">
        <v>4281</v>
      </c>
      <c r="AD320" s="168">
        <v>1.9</v>
      </c>
      <c r="AE320" s="170">
        <f t="shared" si="39"/>
        <v>0</v>
      </c>
      <c r="AF320" s="168">
        <f t="shared" si="40"/>
        <v>0</v>
      </c>
    </row>
    <row r="321" spans="1:32" ht="15" customHeight="1" x14ac:dyDescent="0.3">
      <c r="A321" s="1">
        <v>496</v>
      </c>
      <c r="B321" s="69" t="s">
        <v>2939</v>
      </c>
      <c r="C321" s="69" t="s">
        <v>561</v>
      </c>
      <c r="D321" s="70" t="s">
        <v>562</v>
      </c>
      <c r="E321" s="70" t="s">
        <v>563</v>
      </c>
      <c r="F321" s="70" t="s">
        <v>564</v>
      </c>
      <c r="G321" s="71" t="s">
        <v>141</v>
      </c>
      <c r="H321" s="72">
        <v>0.85</v>
      </c>
      <c r="I321" s="73"/>
      <c r="J321" s="74">
        <f t="shared" si="35"/>
        <v>0</v>
      </c>
      <c r="K321" s="74">
        <f t="shared" si="36"/>
        <v>0</v>
      </c>
      <c r="L321" s="74">
        <f t="shared" si="37"/>
        <v>0</v>
      </c>
      <c r="M321" s="153" t="str">
        <f>IF(I321="","",IF(I321&lt;75,"Ошибка! Не соблюден минимальный заказ на сорт!",IF(MOD(I321,25)&gt;0,"Ошибка! Не соблюдена кратность заказа!","")))</f>
        <v/>
      </c>
      <c r="P321" s="75"/>
      <c r="AA321" s="2">
        <f t="shared" si="38"/>
        <v>496</v>
      </c>
      <c r="AB321" s="2" t="s">
        <v>4456</v>
      </c>
      <c r="AC321" s="2" t="s">
        <v>4317</v>
      </c>
      <c r="AD321" s="2">
        <v>0.85</v>
      </c>
      <c r="AE321" s="129">
        <f t="shared" si="39"/>
        <v>0</v>
      </c>
      <c r="AF321" s="2">
        <f t="shared" si="40"/>
        <v>0</v>
      </c>
    </row>
    <row r="322" spans="1:32" ht="15" customHeight="1" x14ac:dyDescent="0.3">
      <c r="A322" s="1">
        <v>75</v>
      </c>
      <c r="B322" s="69" t="s">
        <v>5454</v>
      </c>
      <c r="C322" s="69" t="s">
        <v>565</v>
      </c>
      <c r="D322" s="70" t="s">
        <v>566</v>
      </c>
      <c r="E322" s="70" t="s">
        <v>567</v>
      </c>
      <c r="F322" s="70" t="s">
        <v>568</v>
      </c>
      <c r="G322" s="71" t="s">
        <v>141</v>
      </c>
      <c r="H322" s="72">
        <v>1.1000000000000001</v>
      </c>
      <c r="I322" s="73"/>
      <c r="J322" s="74">
        <f t="shared" si="35"/>
        <v>0</v>
      </c>
      <c r="K322" s="74">
        <f t="shared" si="36"/>
        <v>0</v>
      </c>
      <c r="L322" s="74">
        <f t="shared" si="37"/>
        <v>0</v>
      </c>
      <c r="M322" s="153" t="str">
        <f>IF(I322="","",IF(I322&lt;75,"Ошибка! Не соблюден минимальный заказ на сорт!",IF(MOD(I322,25)&gt;0,"Ошибка! Не соблюдена кратность заказа!","")))</f>
        <v/>
      </c>
      <c r="P322" s="75"/>
      <c r="AA322" s="2">
        <f t="shared" si="38"/>
        <v>75</v>
      </c>
      <c r="AB322" s="2" t="s">
        <v>4457</v>
      </c>
      <c r="AC322" s="2" t="s">
        <v>4317</v>
      </c>
      <c r="AD322" s="2">
        <v>1.1000000000000001</v>
      </c>
      <c r="AE322" s="129">
        <f t="shared" si="39"/>
        <v>0</v>
      </c>
      <c r="AF322" s="2">
        <f t="shared" si="40"/>
        <v>0</v>
      </c>
    </row>
    <row r="323" spans="1:32" s="168" customFormat="1" ht="15" hidden="1" customHeight="1" x14ac:dyDescent="0.3">
      <c r="A323" s="160">
        <v>0</v>
      </c>
      <c r="B323" s="161" t="s">
        <v>3901</v>
      </c>
      <c r="C323" s="161" t="s">
        <v>3972</v>
      </c>
      <c r="D323" s="162" t="s">
        <v>3820</v>
      </c>
      <c r="E323" s="162" t="s">
        <v>3821</v>
      </c>
      <c r="F323" s="162"/>
      <c r="G323" s="163" t="s">
        <v>106</v>
      </c>
      <c r="H323" s="164">
        <v>1.2</v>
      </c>
      <c r="I323" s="165"/>
      <c r="J323" s="166">
        <f t="shared" si="35"/>
        <v>0</v>
      </c>
      <c r="K323" s="166">
        <f t="shared" si="36"/>
        <v>0</v>
      </c>
      <c r="L323" s="166">
        <f t="shared" si="37"/>
        <v>0</v>
      </c>
      <c r="M323" s="167" t="str">
        <f>IF(I323="","",IF(I323&lt;80,"Ошибка! Не соблюден минимальный заказ на сорт!",IF(MOD(I323,40)&gt;0,"Ошибка! Не соблюдена кратность заказа!","")))</f>
        <v/>
      </c>
      <c r="P323" s="169"/>
      <c r="AA323" s="168">
        <f t="shared" si="38"/>
        <v>0</v>
      </c>
      <c r="AB323" s="168" t="s">
        <v>3820</v>
      </c>
      <c r="AC323" s="168" t="s">
        <v>4281</v>
      </c>
      <c r="AD323" s="168">
        <v>1.2</v>
      </c>
      <c r="AE323" s="170">
        <f t="shared" si="39"/>
        <v>0</v>
      </c>
      <c r="AF323" s="168">
        <f t="shared" si="40"/>
        <v>0</v>
      </c>
    </row>
    <row r="324" spans="1:32" ht="15" customHeight="1" x14ac:dyDescent="0.3">
      <c r="A324" s="1">
        <v>659</v>
      </c>
      <c r="B324" s="69" t="s">
        <v>2940</v>
      </c>
      <c r="C324" s="69" t="s">
        <v>569</v>
      </c>
      <c r="D324" s="70" t="s">
        <v>570</v>
      </c>
      <c r="E324" s="70" t="s">
        <v>571</v>
      </c>
      <c r="F324" s="70" t="s">
        <v>572</v>
      </c>
      <c r="G324" s="71" t="s">
        <v>106</v>
      </c>
      <c r="H324" s="72">
        <v>1.6</v>
      </c>
      <c r="I324" s="73"/>
      <c r="J324" s="74">
        <f t="shared" si="35"/>
        <v>0</v>
      </c>
      <c r="K324" s="74">
        <f t="shared" si="36"/>
        <v>0</v>
      </c>
      <c r="L324" s="74">
        <f t="shared" si="37"/>
        <v>0</v>
      </c>
      <c r="M324" s="153" t="str">
        <f>IF(I324="","",IF(I324&lt;80,"Ошибка! Не соблюден минимальный заказ на сорт!",IF(MOD(I324,40)&gt;0,"Ошибка! Не соблюдена кратность заказа!","")))</f>
        <v/>
      </c>
      <c r="P324" s="75"/>
      <c r="AA324" s="2">
        <f t="shared" si="38"/>
        <v>659</v>
      </c>
      <c r="AB324" s="2" t="s">
        <v>4458</v>
      </c>
      <c r="AC324" s="2" t="s">
        <v>4281</v>
      </c>
      <c r="AD324" s="2">
        <v>1.6</v>
      </c>
      <c r="AE324" s="129">
        <f t="shared" si="39"/>
        <v>0</v>
      </c>
      <c r="AF324" s="2">
        <f t="shared" si="40"/>
        <v>0</v>
      </c>
    </row>
    <row r="325" spans="1:32" ht="15" customHeight="1" x14ac:dyDescent="0.3">
      <c r="A325" s="1">
        <v>3010</v>
      </c>
      <c r="B325" s="69" t="s">
        <v>2941</v>
      </c>
      <c r="C325" s="69" t="s">
        <v>573</v>
      </c>
      <c r="D325" s="70" t="s">
        <v>570</v>
      </c>
      <c r="E325" s="70" t="s">
        <v>571</v>
      </c>
      <c r="F325" s="70" t="s">
        <v>574</v>
      </c>
      <c r="G325" s="71" t="s">
        <v>106</v>
      </c>
      <c r="H325" s="72">
        <v>1.5</v>
      </c>
      <c r="I325" s="73"/>
      <c r="J325" s="74">
        <f t="shared" si="35"/>
        <v>0</v>
      </c>
      <c r="K325" s="74">
        <f t="shared" si="36"/>
        <v>0</v>
      </c>
      <c r="L325" s="74">
        <f t="shared" si="37"/>
        <v>0</v>
      </c>
      <c r="M325" s="153" t="str">
        <f>IF(I325="","",IF(I325&lt;80,"Ошибка! Не соблюден минимальный заказ на сорт!",IF(MOD(I325,40)&gt;0,"Ошибка! Не соблюдена кратность заказа!","")))</f>
        <v/>
      </c>
      <c r="P325" s="75"/>
      <c r="AA325" s="2">
        <f t="shared" si="38"/>
        <v>3010</v>
      </c>
      <c r="AB325" s="2" t="s">
        <v>4459</v>
      </c>
      <c r="AC325" s="2" t="s">
        <v>4281</v>
      </c>
      <c r="AD325" s="2">
        <v>1.5</v>
      </c>
      <c r="AE325" s="129">
        <f t="shared" si="39"/>
        <v>0</v>
      </c>
      <c r="AF325" s="2">
        <f t="shared" si="40"/>
        <v>0</v>
      </c>
    </row>
    <row r="326" spans="1:32" s="168" customFormat="1" ht="15" hidden="1" customHeight="1" x14ac:dyDescent="0.3">
      <c r="A326" s="160">
        <v>0</v>
      </c>
      <c r="B326" s="161" t="s">
        <v>4224</v>
      </c>
      <c r="C326" s="161" t="s">
        <v>4225</v>
      </c>
      <c r="D326" s="162" t="s">
        <v>4261</v>
      </c>
      <c r="E326" s="162" t="s">
        <v>4262</v>
      </c>
      <c r="F326" s="162" t="s">
        <v>4263</v>
      </c>
      <c r="G326" s="163" t="s">
        <v>106</v>
      </c>
      <c r="H326" s="164">
        <v>0.75</v>
      </c>
      <c r="I326" s="165"/>
      <c r="J326" s="166">
        <f t="shared" si="35"/>
        <v>0</v>
      </c>
      <c r="K326" s="166">
        <f t="shared" si="36"/>
        <v>0</v>
      </c>
      <c r="L326" s="166">
        <f t="shared" si="37"/>
        <v>0</v>
      </c>
      <c r="M326" s="167" t="str">
        <f>IF(I326="","",IF(I326&lt;80,"Ошибка! Не соблюден минимальный заказ на сорт!",IF(MOD(I326,40)&gt;0,"Ошибка! Не соблюдена кратность заказа!","")))</f>
        <v/>
      </c>
      <c r="P326" s="169"/>
      <c r="AA326" s="168">
        <f t="shared" si="38"/>
        <v>0</v>
      </c>
      <c r="AB326" s="168" t="s">
        <v>4460</v>
      </c>
      <c r="AC326" s="168" t="s">
        <v>4281</v>
      </c>
      <c r="AD326" s="168">
        <v>0.75</v>
      </c>
      <c r="AE326" s="170">
        <f t="shared" si="39"/>
        <v>0</v>
      </c>
      <c r="AF326" s="168">
        <f t="shared" si="40"/>
        <v>0</v>
      </c>
    </row>
    <row r="327" spans="1:32" s="168" customFormat="1" ht="15" hidden="1" customHeight="1" x14ac:dyDescent="0.3">
      <c r="A327" s="160">
        <v>0</v>
      </c>
      <c r="B327" s="161" t="s">
        <v>2942</v>
      </c>
      <c r="C327" s="161" t="s">
        <v>575</v>
      </c>
      <c r="D327" s="162" t="s">
        <v>576</v>
      </c>
      <c r="E327" s="162" t="s">
        <v>577</v>
      </c>
      <c r="F327" s="162"/>
      <c r="G327" s="163" t="s">
        <v>141</v>
      </c>
      <c r="H327" s="164">
        <v>0.85</v>
      </c>
      <c r="I327" s="165"/>
      <c r="J327" s="166">
        <f t="shared" si="35"/>
        <v>0</v>
      </c>
      <c r="K327" s="166">
        <f t="shared" si="36"/>
        <v>0</v>
      </c>
      <c r="L327" s="166">
        <f t="shared" si="37"/>
        <v>0</v>
      </c>
      <c r="M327" s="167" t="str">
        <f>IF(I327="","",IF(I327&lt;75,"Ошибка! Не соблюден минимальный заказ на сорт!",IF(MOD(I327,25)&gt;0,"Ошибка! Не соблюдена кратность заказа!","")))</f>
        <v/>
      </c>
      <c r="P327" s="169"/>
      <c r="AA327" s="168">
        <f t="shared" si="38"/>
        <v>0</v>
      </c>
      <c r="AB327" s="168" t="s">
        <v>576</v>
      </c>
      <c r="AC327" s="168" t="s">
        <v>4317</v>
      </c>
      <c r="AD327" s="168">
        <v>0.85</v>
      </c>
      <c r="AE327" s="170">
        <f t="shared" si="39"/>
        <v>0</v>
      </c>
      <c r="AF327" s="168">
        <f t="shared" si="40"/>
        <v>0</v>
      </c>
    </row>
    <row r="328" spans="1:32" s="168" customFormat="1" ht="15" hidden="1" customHeight="1" x14ac:dyDescent="0.3">
      <c r="A328" s="160">
        <v>0</v>
      </c>
      <c r="B328" s="161" t="s">
        <v>4226</v>
      </c>
      <c r="C328" s="161" t="s">
        <v>4227</v>
      </c>
      <c r="D328" s="162" t="s">
        <v>4264</v>
      </c>
      <c r="E328" s="162" t="s">
        <v>4265</v>
      </c>
      <c r="F328" s="162"/>
      <c r="G328" s="163" t="s">
        <v>106</v>
      </c>
      <c r="H328" s="164">
        <v>0.95</v>
      </c>
      <c r="I328" s="165"/>
      <c r="J328" s="166">
        <f t="shared" si="35"/>
        <v>0</v>
      </c>
      <c r="K328" s="166">
        <f t="shared" si="36"/>
        <v>0</v>
      </c>
      <c r="L328" s="166">
        <f t="shared" si="37"/>
        <v>0</v>
      </c>
      <c r="M328" s="167" t="str">
        <f t="shared" ref="M328:M372" si="43">IF(I328="","",IF(I328&lt;80,"Ошибка! Не соблюден минимальный заказ на сорт!",IF(MOD(I328,40)&gt;0,"Ошибка! Не соблюдена кратность заказа!","")))</f>
        <v/>
      </c>
      <c r="P328" s="169"/>
      <c r="AA328" s="168">
        <f t="shared" si="38"/>
        <v>0</v>
      </c>
      <c r="AB328" s="168" t="s">
        <v>4264</v>
      </c>
      <c r="AC328" s="168" t="s">
        <v>4281</v>
      </c>
      <c r="AD328" s="168">
        <v>0.95</v>
      </c>
      <c r="AE328" s="170">
        <f t="shared" si="39"/>
        <v>0</v>
      </c>
      <c r="AF328" s="168">
        <f t="shared" si="40"/>
        <v>0</v>
      </c>
    </row>
    <row r="329" spans="1:32" s="168" customFormat="1" ht="15" hidden="1" customHeight="1" x14ac:dyDescent="0.3">
      <c r="A329" s="160">
        <v>0</v>
      </c>
      <c r="B329" s="161" t="s">
        <v>2943</v>
      </c>
      <c r="C329" s="161" t="s">
        <v>578</v>
      </c>
      <c r="D329" s="162" t="s">
        <v>579</v>
      </c>
      <c r="E329" s="162" t="s">
        <v>580</v>
      </c>
      <c r="F329" s="162" t="s">
        <v>581</v>
      </c>
      <c r="G329" s="163" t="s">
        <v>106</v>
      </c>
      <c r="H329" s="164">
        <v>1.5</v>
      </c>
      <c r="I329" s="165"/>
      <c r="J329" s="166">
        <f t="shared" si="35"/>
        <v>0</v>
      </c>
      <c r="K329" s="166">
        <f t="shared" si="36"/>
        <v>0</v>
      </c>
      <c r="L329" s="166">
        <f t="shared" si="37"/>
        <v>0</v>
      </c>
      <c r="M329" s="167" t="str">
        <f t="shared" si="43"/>
        <v/>
      </c>
      <c r="P329" s="169"/>
      <c r="AA329" s="168">
        <f t="shared" si="38"/>
        <v>0</v>
      </c>
      <c r="AB329" s="168" t="s">
        <v>4461</v>
      </c>
      <c r="AC329" s="168" t="s">
        <v>4281</v>
      </c>
      <c r="AD329" s="168">
        <v>1.5</v>
      </c>
      <c r="AE329" s="170">
        <f t="shared" si="39"/>
        <v>0</v>
      </c>
      <c r="AF329" s="168">
        <f t="shared" si="40"/>
        <v>0</v>
      </c>
    </row>
    <row r="330" spans="1:32" ht="15" customHeight="1" x14ac:dyDescent="0.3">
      <c r="A330" s="1">
        <v>947</v>
      </c>
      <c r="B330" s="69" t="s">
        <v>2944</v>
      </c>
      <c r="C330" s="69" t="s">
        <v>582</v>
      </c>
      <c r="D330" s="70" t="s">
        <v>583</v>
      </c>
      <c r="E330" s="70" t="s">
        <v>584</v>
      </c>
      <c r="F330" s="70" t="s">
        <v>585</v>
      </c>
      <c r="G330" s="71" t="s">
        <v>106</v>
      </c>
      <c r="H330" s="72">
        <v>1</v>
      </c>
      <c r="I330" s="73"/>
      <c r="J330" s="74">
        <f t="shared" si="35"/>
        <v>0</v>
      </c>
      <c r="K330" s="74">
        <f t="shared" si="36"/>
        <v>0</v>
      </c>
      <c r="L330" s="74">
        <f t="shared" si="37"/>
        <v>0</v>
      </c>
      <c r="M330" s="153" t="str">
        <f t="shared" si="43"/>
        <v/>
      </c>
      <c r="P330" s="75"/>
      <c r="AA330" s="2">
        <f t="shared" si="38"/>
        <v>947</v>
      </c>
      <c r="AB330" s="2" t="s">
        <v>4462</v>
      </c>
      <c r="AC330" s="2" t="s">
        <v>4281</v>
      </c>
      <c r="AD330" s="2">
        <v>1</v>
      </c>
      <c r="AE330" s="129">
        <f t="shared" si="39"/>
        <v>0</v>
      </c>
      <c r="AF330" s="2">
        <f t="shared" si="40"/>
        <v>0</v>
      </c>
    </row>
    <row r="331" spans="1:32" ht="15" customHeight="1" x14ac:dyDescent="0.3">
      <c r="A331" s="1">
        <v>202</v>
      </c>
      <c r="B331" s="69" t="s">
        <v>2945</v>
      </c>
      <c r="C331" s="69" t="s">
        <v>586</v>
      </c>
      <c r="D331" s="70" t="s">
        <v>583</v>
      </c>
      <c r="E331" s="70" t="s">
        <v>584</v>
      </c>
      <c r="F331" s="70" t="s">
        <v>587</v>
      </c>
      <c r="G331" s="71" t="s">
        <v>106</v>
      </c>
      <c r="H331" s="72">
        <v>1</v>
      </c>
      <c r="I331" s="73"/>
      <c r="J331" s="74">
        <f t="shared" si="35"/>
        <v>0</v>
      </c>
      <c r="K331" s="74">
        <f t="shared" si="36"/>
        <v>0</v>
      </c>
      <c r="L331" s="74">
        <f t="shared" si="37"/>
        <v>0</v>
      </c>
      <c r="M331" s="153" t="str">
        <f t="shared" si="43"/>
        <v/>
      </c>
      <c r="P331" s="75"/>
      <c r="AA331" s="2">
        <f t="shared" si="38"/>
        <v>202</v>
      </c>
      <c r="AB331" s="2" t="s">
        <v>4463</v>
      </c>
      <c r="AC331" s="2" t="s">
        <v>4281</v>
      </c>
      <c r="AD331" s="2">
        <v>1</v>
      </c>
      <c r="AE331" s="129">
        <f t="shared" si="39"/>
        <v>0</v>
      </c>
      <c r="AF331" s="2">
        <f t="shared" si="40"/>
        <v>0</v>
      </c>
    </row>
    <row r="332" spans="1:32" s="168" customFormat="1" ht="15" hidden="1" customHeight="1" x14ac:dyDescent="0.3">
      <c r="A332" s="160">
        <v>0</v>
      </c>
      <c r="B332" s="161" t="s">
        <v>2946</v>
      </c>
      <c r="C332" s="161" t="s">
        <v>588</v>
      </c>
      <c r="D332" s="162" t="s">
        <v>583</v>
      </c>
      <c r="E332" s="162" t="s">
        <v>584</v>
      </c>
      <c r="F332" s="162" t="s">
        <v>589</v>
      </c>
      <c r="G332" s="163" t="s">
        <v>106</v>
      </c>
      <c r="H332" s="164">
        <v>1</v>
      </c>
      <c r="I332" s="165"/>
      <c r="J332" s="166">
        <f t="shared" si="35"/>
        <v>0</v>
      </c>
      <c r="K332" s="166">
        <f t="shared" si="36"/>
        <v>0</v>
      </c>
      <c r="L332" s="166">
        <f t="shared" si="37"/>
        <v>0</v>
      </c>
      <c r="M332" s="167" t="str">
        <f t="shared" si="43"/>
        <v/>
      </c>
      <c r="P332" s="169"/>
      <c r="AA332" s="168">
        <f t="shared" si="38"/>
        <v>0</v>
      </c>
      <c r="AB332" s="168" t="s">
        <v>4464</v>
      </c>
      <c r="AC332" s="168" t="s">
        <v>4281</v>
      </c>
      <c r="AD332" s="168">
        <v>1</v>
      </c>
      <c r="AE332" s="170">
        <f t="shared" si="39"/>
        <v>0</v>
      </c>
      <c r="AF332" s="168">
        <f t="shared" si="40"/>
        <v>0</v>
      </c>
    </row>
    <row r="333" spans="1:32" s="168" customFormat="1" ht="15" hidden="1" customHeight="1" x14ac:dyDescent="0.3">
      <c r="A333" s="160">
        <v>0</v>
      </c>
      <c r="B333" s="161" t="s">
        <v>2947</v>
      </c>
      <c r="C333" s="161" t="s">
        <v>590</v>
      </c>
      <c r="D333" s="162" t="s">
        <v>583</v>
      </c>
      <c r="E333" s="162" t="s">
        <v>584</v>
      </c>
      <c r="F333" s="162" t="s">
        <v>591</v>
      </c>
      <c r="G333" s="163" t="s">
        <v>106</v>
      </c>
      <c r="H333" s="164">
        <v>1.5</v>
      </c>
      <c r="I333" s="165"/>
      <c r="J333" s="166">
        <f t="shared" si="35"/>
        <v>0</v>
      </c>
      <c r="K333" s="166">
        <f t="shared" si="36"/>
        <v>0</v>
      </c>
      <c r="L333" s="166">
        <f t="shared" si="37"/>
        <v>0</v>
      </c>
      <c r="M333" s="167" t="str">
        <f t="shared" si="43"/>
        <v/>
      </c>
      <c r="P333" s="169"/>
      <c r="AA333" s="168">
        <f t="shared" si="38"/>
        <v>0</v>
      </c>
      <c r="AB333" s="168" t="s">
        <v>4465</v>
      </c>
      <c r="AC333" s="168" t="s">
        <v>4281</v>
      </c>
      <c r="AD333" s="168">
        <v>1.5</v>
      </c>
      <c r="AE333" s="170">
        <f t="shared" si="39"/>
        <v>0</v>
      </c>
      <c r="AF333" s="168">
        <f t="shared" si="40"/>
        <v>0</v>
      </c>
    </row>
    <row r="334" spans="1:32" ht="15" customHeight="1" x14ac:dyDescent="0.3">
      <c r="A334" s="1">
        <v>1584</v>
      </c>
      <c r="B334" s="69" t="s">
        <v>2948</v>
      </c>
      <c r="C334" s="69" t="s">
        <v>592</v>
      </c>
      <c r="D334" s="70" t="s">
        <v>583</v>
      </c>
      <c r="E334" s="70" t="s">
        <v>584</v>
      </c>
      <c r="F334" s="70" t="s">
        <v>593</v>
      </c>
      <c r="G334" s="71" t="s">
        <v>106</v>
      </c>
      <c r="H334" s="72">
        <v>1.5</v>
      </c>
      <c r="I334" s="73"/>
      <c r="J334" s="74">
        <f t="shared" si="35"/>
        <v>0</v>
      </c>
      <c r="K334" s="74">
        <f t="shared" si="36"/>
        <v>0</v>
      </c>
      <c r="L334" s="74">
        <f t="shared" si="37"/>
        <v>0</v>
      </c>
      <c r="M334" s="153" t="str">
        <f t="shared" si="43"/>
        <v/>
      </c>
      <c r="P334" s="75"/>
      <c r="AA334" s="2">
        <f t="shared" si="38"/>
        <v>1584</v>
      </c>
      <c r="AB334" s="2" t="s">
        <v>4466</v>
      </c>
      <c r="AC334" s="2" t="s">
        <v>4281</v>
      </c>
      <c r="AD334" s="2">
        <v>1.5</v>
      </c>
      <c r="AE334" s="129">
        <f t="shared" si="39"/>
        <v>0</v>
      </c>
      <c r="AF334" s="2">
        <f t="shared" si="40"/>
        <v>0</v>
      </c>
    </row>
    <row r="335" spans="1:32" s="168" customFormat="1" ht="15" hidden="1" customHeight="1" x14ac:dyDescent="0.3">
      <c r="A335" s="160">
        <v>0</v>
      </c>
      <c r="B335" s="161" t="s">
        <v>2949</v>
      </c>
      <c r="C335" s="161" t="s">
        <v>594</v>
      </c>
      <c r="D335" s="162" t="s">
        <v>583</v>
      </c>
      <c r="E335" s="162" t="s">
        <v>584</v>
      </c>
      <c r="F335" s="162" t="s">
        <v>595</v>
      </c>
      <c r="G335" s="163" t="s">
        <v>106</v>
      </c>
      <c r="H335" s="164">
        <v>1.5</v>
      </c>
      <c r="I335" s="165"/>
      <c r="J335" s="166">
        <f t="shared" si="35"/>
        <v>0</v>
      </c>
      <c r="K335" s="166">
        <f t="shared" si="36"/>
        <v>0</v>
      </c>
      <c r="L335" s="166">
        <f t="shared" si="37"/>
        <v>0</v>
      </c>
      <c r="M335" s="167" t="str">
        <f t="shared" si="43"/>
        <v/>
      </c>
      <c r="P335" s="169"/>
      <c r="AA335" s="2">
        <f t="shared" si="38"/>
        <v>0</v>
      </c>
      <c r="AB335" s="2" t="s">
        <v>4467</v>
      </c>
      <c r="AC335" s="2" t="s">
        <v>4281</v>
      </c>
      <c r="AD335" s="2">
        <v>1.5</v>
      </c>
      <c r="AE335" s="129">
        <f t="shared" si="39"/>
        <v>0</v>
      </c>
      <c r="AF335" s="2">
        <f t="shared" si="40"/>
        <v>0</v>
      </c>
    </row>
    <row r="336" spans="1:32" s="168" customFormat="1" ht="15" hidden="1" customHeight="1" x14ac:dyDescent="0.3">
      <c r="A336" s="160">
        <v>0</v>
      </c>
      <c r="B336" s="161" t="s">
        <v>2950</v>
      </c>
      <c r="C336" s="161" t="s">
        <v>596</v>
      </c>
      <c r="D336" s="162" t="s">
        <v>583</v>
      </c>
      <c r="E336" s="162" t="s">
        <v>584</v>
      </c>
      <c r="F336" s="162" t="s">
        <v>597</v>
      </c>
      <c r="G336" s="163" t="s">
        <v>106</v>
      </c>
      <c r="H336" s="164">
        <v>1.4</v>
      </c>
      <c r="I336" s="165"/>
      <c r="J336" s="166">
        <f t="shared" si="35"/>
        <v>0</v>
      </c>
      <c r="K336" s="166">
        <f t="shared" si="36"/>
        <v>0</v>
      </c>
      <c r="L336" s="166">
        <f t="shared" si="37"/>
        <v>0</v>
      </c>
      <c r="M336" s="167" t="str">
        <f t="shared" si="43"/>
        <v/>
      </c>
      <c r="P336" s="169"/>
      <c r="AA336" s="168">
        <f t="shared" si="38"/>
        <v>0</v>
      </c>
      <c r="AB336" s="168" t="s">
        <v>4468</v>
      </c>
      <c r="AC336" s="168" t="s">
        <v>4281</v>
      </c>
      <c r="AD336" s="168">
        <v>1.4</v>
      </c>
      <c r="AE336" s="170">
        <f t="shared" si="39"/>
        <v>0</v>
      </c>
      <c r="AF336" s="168">
        <f t="shared" si="40"/>
        <v>0</v>
      </c>
    </row>
    <row r="337" spans="1:32" s="168" customFormat="1" ht="15" hidden="1" customHeight="1" x14ac:dyDescent="0.3">
      <c r="A337" s="160">
        <v>0</v>
      </c>
      <c r="B337" s="161" t="s">
        <v>2951</v>
      </c>
      <c r="C337" s="161" t="s">
        <v>598</v>
      </c>
      <c r="D337" s="162" t="s">
        <v>583</v>
      </c>
      <c r="E337" s="162" t="s">
        <v>584</v>
      </c>
      <c r="F337" s="162" t="s">
        <v>599</v>
      </c>
      <c r="G337" s="163" t="s">
        <v>106</v>
      </c>
      <c r="H337" s="164">
        <v>1.4</v>
      </c>
      <c r="I337" s="165"/>
      <c r="J337" s="166">
        <f t="shared" si="35"/>
        <v>0</v>
      </c>
      <c r="K337" s="166">
        <f t="shared" si="36"/>
        <v>0</v>
      </c>
      <c r="L337" s="166">
        <f t="shared" si="37"/>
        <v>0</v>
      </c>
      <c r="M337" s="167" t="str">
        <f t="shared" si="43"/>
        <v/>
      </c>
      <c r="P337" s="169"/>
      <c r="AA337" s="168">
        <f t="shared" si="38"/>
        <v>0</v>
      </c>
      <c r="AB337" s="168" t="s">
        <v>4469</v>
      </c>
      <c r="AC337" s="168" t="s">
        <v>4281</v>
      </c>
      <c r="AD337" s="168">
        <v>1.4</v>
      </c>
      <c r="AE337" s="170">
        <f t="shared" si="39"/>
        <v>0</v>
      </c>
      <c r="AF337" s="168">
        <f t="shared" si="40"/>
        <v>0</v>
      </c>
    </row>
    <row r="338" spans="1:32" s="168" customFormat="1" ht="15" hidden="1" customHeight="1" x14ac:dyDescent="0.3">
      <c r="A338" s="160">
        <v>0</v>
      </c>
      <c r="B338" s="161" t="s">
        <v>2952</v>
      </c>
      <c r="C338" s="161" t="s">
        <v>600</v>
      </c>
      <c r="D338" s="162" t="s">
        <v>583</v>
      </c>
      <c r="E338" s="162" t="s">
        <v>584</v>
      </c>
      <c r="F338" s="162" t="s">
        <v>601</v>
      </c>
      <c r="G338" s="163" t="s">
        <v>106</v>
      </c>
      <c r="H338" s="164">
        <v>1</v>
      </c>
      <c r="I338" s="165"/>
      <c r="J338" s="166">
        <f t="shared" si="35"/>
        <v>0</v>
      </c>
      <c r="K338" s="166">
        <f t="shared" si="36"/>
        <v>0</v>
      </c>
      <c r="L338" s="166">
        <f t="shared" si="37"/>
        <v>0</v>
      </c>
      <c r="M338" s="167" t="str">
        <f t="shared" si="43"/>
        <v/>
      </c>
      <c r="P338" s="169"/>
      <c r="AA338" s="168">
        <f t="shared" si="38"/>
        <v>0</v>
      </c>
      <c r="AB338" s="168" t="s">
        <v>5285</v>
      </c>
      <c r="AC338" s="168" t="s">
        <v>4281</v>
      </c>
      <c r="AD338" s="168">
        <v>1</v>
      </c>
      <c r="AE338" s="170">
        <f t="shared" si="39"/>
        <v>0</v>
      </c>
      <c r="AF338" s="168">
        <f t="shared" si="40"/>
        <v>0</v>
      </c>
    </row>
    <row r="339" spans="1:32" s="168" customFormat="1" ht="15" hidden="1" customHeight="1" x14ac:dyDescent="0.3">
      <c r="A339" s="160">
        <v>0</v>
      </c>
      <c r="B339" s="161" t="s">
        <v>2953</v>
      </c>
      <c r="C339" s="161" t="s">
        <v>602</v>
      </c>
      <c r="D339" s="162" t="s">
        <v>583</v>
      </c>
      <c r="E339" s="162" t="s">
        <v>584</v>
      </c>
      <c r="F339" s="162" t="s">
        <v>603</v>
      </c>
      <c r="G339" s="163" t="s">
        <v>106</v>
      </c>
      <c r="H339" s="164">
        <v>1.4</v>
      </c>
      <c r="I339" s="165"/>
      <c r="J339" s="166">
        <f t="shared" si="35"/>
        <v>0</v>
      </c>
      <c r="K339" s="166">
        <f t="shared" si="36"/>
        <v>0</v>
      </c>
      <c r="L339" s="166">
        <f t="shared" si="37"/>
        <v>0</v>
      </c>
      <c r="M339" s="167" t="str">
        <f t="shared" si="43"/>
        <v/>
      </c>
      <c r="P339" s="169"/>
      <c r="AA339" s="168">
        <f t="shared" si="38"/>
        <v>0</v>
      </c>
      <c r="AB339" s="168" t="s">
        <v>5140</v>
      </c>
      <c r="AC339" s="168" t="s">
        <v>4281</v>
      </c>
      <c r="AD339" s="168">
        <v>1.4</v>
      </c>
      <c r="AE339" s="170">
        <f t="shared" si="39"/>
        <v>0</v>
      </c>
      <c r="AF339" s="168">
        <f t="shared" si="40"/>
        <v>0</v>
      </c>
    </row>
    <row r="340" spans="1:32" s="168" customFormat="1" ht="15" hidden="1" customHeight="1" x14ac:dyDescent="0.3">
      <c r="A340" s="160">
        <v>0</v>
      </c>
      <c r="B340" s="161" t="s">
        <v>2954</v>
      </c>
      <c r="C340" s="161" t="s">
        <v>604</v>
      </c>
      <c r="D340" s="162" t="s">
        <v>583</v>
      </c>
      <c r="E340" s="162" t="s">
        <v>584</v>
      </c>
      <c r="F340" s="162" t="s">
        <v>605</v>
      </c>
      <c r="G340" s="163" t="s">
        <v>106</v>
      </c>
      <c r="H340" s="164">
        <v>1.4</v>
      </c>
      <c r="I340" s="165"/>
      <c r="J340" s="166">
        <f t="shared" si="35"/>
        <v>0</v>
      </c>
      <c r="K340" s="166">
        <f t="shared" si="36"/>
        <v>0</v>
      </c>
      <c r="L340" s="166">
        <f t="shared" si="37"/>
        <v>0</v>
      </c>
      <c r="M340" s="167" t="str">
        <f t="shared" si="43"/>
        <v/>
      </c>
      <c r="P340" s="169"/>
      <c r="AA340" s="168">
        <f t="shared" si="38"/>
        <v>0</v>
      </c>
      <c r="AB340" s="168" t="s">
        <v>4470</v>
      </c>
      <c r="AC340" s="168" t="s">
        <v>4281</v>
      </c>
      <c r="AD340" s="168">
        <v>1.4</v>
      </c>
      <c r="AE340" s="170">
        <f t="shared" si="39"/>
        <v>0</v>
      </c>
      <c r="AF340" s="168">
        <f t="shared" si="40"/>
        <v>0</v>
      </c>
    </row>
    <row r="341" spans="1:32" s="168" customFormat="1" ht="15" hidden="1" customHeight="1" x14ac:dyDescent="0.3">
      <c r="A341" s="160">
        <v>0</v>
      </c>
      <c r="B341" s="161" t="s">
        <v>2955</v>
      </c>
      <c r="C341" s="161" t="s">
        <v>606</v>
      </c>
      <c r="D341" s="162" t="s">
        <v>583</v>
      </c>
      <c r="E341" s="162" t="s">
        <v>584</v>
      </c>
      <c r="F341" s="162" t="s">
        <v>607</v>
      </c>
      <c r="G341" s="163" t="s">
        <v>106</v>
      </c>
      <c r="H341" s="164">
        <v>1</v>
      </c>
      <c r="I341" s="165"/>
      <c r="J341" s="166">
        <f t="shared" si="35"/>
        <v>0</v>
      </c>
      <c r="K341" s="166">
        <f t="shared" si="36"/>
        <v>0</v>
      </c>
      <c r="L341" s="166">
        <f t="shared" si="37"/>
        <v>0</v>
      </c>
      <c r="M341" s="167" t="str">
        <f t="shared" si="43"/>
        <v/>
      </c>
      <c r="P341" s="169"/>
      <c r="AA341" s="168">
        <f t="shared" si="38"/>
        <v>0</v>
      </c>
      <c r="AB341" s="168" t="s">
        <v>4471</v>
      </c>
      <c r="AC341" s="168" t="s">
        <v>4281</v>
      </c>
      <c r="AD341" s="168">
        <v>1</v>
      </c>
      <c r="AE341" s="170">
        <f t="shared" si="39"/>
        <v>0</v>
      </c>
      <c r="AF341" s="168">
        <f t="shared" si="40"/>
        <v>0</v>
      </c>
    </row>
    <row r="342" spans="1:32" s="168" customFormat="1" ht="15" hidden="1" customHeight="1" x14ac:dyDescent="0.3">
      <c r="A342" s="160">
        <v>0</v>
      </c>
      <c r="B342" s="161" t="s">
        <v>2956</v>
      </c>
      <c r="C342" s="161" t="s">
        <v>608</v>
      </c>
      <c r="D342" s="162" t="s">
        <v>583</v>
      </c>
      <c r="E342" s="162" t="s">
        <v>584</v>
      </c>
      <c r="F342" s="162" t="s">
        <v>609</v>
      </c>
      <c r="G342" s="163" t="s">
        <v>106</v>
      </c>
      <c r="H342" s="164">
        <v>1.4</v>
      </c>
      <c r="I342" s="165"/>
      <c r="J342" s="166">
        <f t="shared" si="35"/>
        <v>0</v>
      </c>
      <c r="K342" s="166">
        <f t="shared" si="36"/>
        <v>0</v>
      </c>
      <c r="L342" s="166">
        <f t="shared" si="37"/>
        <v>0</v>
      </c>
      <c r="M342" s="167" t="str">
        <f t="shared" si="43"/>
        <v/>
      </c>
      <c r="P342" s="169"/>
      <c r="AA342" s="168">
        <f t="shared" si="38"/>
        <v>0</v>
      </c>
      <c r="AB342" s="168" t="s">
        <v>4472</v>
      </c>
      <c r="AC342" s="168" t="s">
        <v>4281</v>
      </c>
      <c r="AD342" s="168">
        <v>1.4</v>
      </c>
      <c r="AE342" s="170">
        <f t="shared" si="39"/>
        <v>0</v>
      </c>
      <c r="AF342" s="168">
        <f t="shared" si="40"/>
        <v>0</v>
      </c>
    </row>
    <row r="343" spans="1:32" s="168" customFormat="1" ht="15" hidden="1" customHeight="1" x14ac:dyDescent="0.3">
      <c r="A343" s="160">
        <v>0</v>
      </c>
      <c r="B343" s="161" t="s">
        <v>2957</v>
      </c>
      <c r="C343" s="161" t="s">
        <v>610</v>
      </c>
      <c r="D343" s="162" t="s">
        <v>583</v>
      </c>
      <c r="E343" s="162" t="s">
        <v>584</v>
      </c>
      <c r="F343" s="162" t="s">
        <v>611</v>
      </c>
      <c r="G343" s="163" t="s">
        <v>106</v>
      </c>
      <c r="H343" s="164">
        <v>1</v>
      </c>
      <c r="I343" s="165"/>
      <c r="J343" s="166">
        <f t="shared" si="35"/>
        <v>0</v>
      </c>
      <c r="K343" s="166">
        <f t="shared" si="36"/>
        <v>0</v>
      </c>
      <c r="L343" s="166">
        <f t="shared" si="37"/>
        <v>0</v>
      </c>
      <c r="M343" s="167" t="str">
        <f t="shared" si="43"/>
        <v/>
      </c>
      <c r="P343" s="169"/>
      <c r="AA343" s="168">
        <f t="shared" si="38"/>
        <v>0</v>
      </c>
      <c r="AB343" s="168" t="s">
        <v>4473</v>
      </c>
      <c r="AC343" s="168" t="s">
        <v>4281</v>
      </c>
      <c r="AD343" s="168">
        <v>1</v>
      </c>
      <c r="AE343" s="170">
        <f t="shared" si="39"/>
        <v>0</v>
      </c>
      <c r="AF343" s="168">
        <f t="shared" si="40"/>
        <v>0</v>
      </c>
    </row>
    <row r="344" spans="1:32" s="168" customFormat="1" ht="15" hidden="1" customHeight="1" x14ac:dyDescent="0.3">
      <c r="A344" s="160">
        <v>0</v>
      </c>
      <c r="B344" s="161" t="s">
        <v>2958</v>
      </c>
      <c r="C344" s="161" t="s">
        <v>612</v>
      </c>
      <c r="D344" s="162" t="s">
        <v>583</v>
      </c>
      <c r="E344" s="162" t="s">
        <v>584</v>
      </c>
      <c r="F344" s="162" t="s">
        <v>613</v>
      </c>
      <c r="G344" s="163" t="s">
        <v>106</v>
      </c>
      <c r="H344" s="164">
        <v>1</v>
      </c>
      <c r="I344" s="165"/>
      <c r="J344" s="166">
        <f t="shared" si="35"/>
        <v>0</v>
      </c>
      <c r="K344" s="166">
        <f t="shared" si="36"/>
        <v>0</v>
      </c>
      <c r="L344" s="166">
        <f t="shared" si="37"/>
        <v>0</v>
      </c>
      <c r="M344" s="167" t="str">
        <f t="shared" si="43"/>
        <v/>
      </c>
      <c r="P344" s="169"/>
      <c r="AA344" s="168">
        <f t="shared" si="38"/>
        <v>0</v>
      </c>
      <c r="AB344" s="168" t="s">
        <v>5286</v>
      </c>
      <c r="AC344" s="168" t="s">
        <v>4281</v>
      </c>
      <c r="AD344" s="168">
        <v>1</v>
      </c>
      <c r="AE344" s="170">
        <f t="shared" si="39"/>
        <v>0</v>
      </c>
      <c r="AF344" s="168">
        <f t="shared" si="40"/>
        <v>0</v>
      </c>
    </row>
    <row r="345" spans="1:32" ht="15" customHeight="1" x14ac:dyDescent="0.3">
      <c r="A345" s="1">
        <v>1406</v>
      </c>
      <c r="B345" s="69" t="s">
        <v>2959</v>
      </c>
      <c r="C345" s="69" t="s">
        <v>614</v>
      </c>
      <c r="D345" s="70" t="s">
        <v>583</v>
      </c>
      <c r="E345" s="70" t="s">
        <v>584</v>
      </c>
      <c r="F345" s="70" t="s">
        <v>615</v>
      </c>
      <c r="G345" s="71" t="s">
        <v>106</v>
      </c>
      <c r="H345" s="72">
        <v>1</v>
      </c>
      <c r="I345" s="73"/>
      <c r="J345" s="74">
        <f t="shared" si="35"/>
        <v>0</v>
      </c>
      <c r="K345" s="74">
        <f t="shared" si="36"/>
        <v>0</v>
      </c>
      <c r="L345" s="74">
        <f t="shared" si="37"/>
        <v>0</v>
      </c>
      <c r="M345" s="153" t="str">
        <f t="shared" si="43"/>
        <v/>
      </c>
      <c r="P345" s="75"/>
      <c r="AA345" s="2">
        <f t="shared" si="38"/>
        <v>1406</v>
      </c>
      <c r="AB345" s="2" t="s">
        <v>4474</v>
      </c>
      <c r="AC345" s="2" t="s">
        <v>4281</v>
      </c>
      <c r="AD345" s="2">
        <v>1</v>
      </c>
      <c r="AE345" s="129">
        <f t="shared" si="39"/>
        <v>0</v>
      </c>
      <c r="AF345" s="2">
        <f t="shared" si="40"/>
        <v>0</v>
      </c>
    </row>
    <row r="346" spans="1:32" s="168" customFormat="1" ht="15" hidden="1" customHeight="1" x14ac:dyDescent="0.3">
      <c r="A346" s="160">
        <v>0</v>
      </c>
      <c r="B346" s="161" t="s">
        <v>2960</v>
      </c>
      <c r="C346" s="161" t="s">
        <v>616</v>
      </c>
      <c r="D346" s="162" t="s">
        <v>583</v>
      </c>
      <c r="E346" s="162" t="s">
        <v>584</v>
      </c>
      <c r="F346" s="162" t="s">
        <v>617</v>
      </c>
      <c r="G346" s="163" t="s">
        <v>106</v>
      </c>
      <c r="H346" s="164">
        <v>1.4</v>
      </c>
      <c r="I346" s="165"/>
      <c r="J346" s="166">
        <f t="shared" si="35"/>
        <v>0</v>
      </c>
      <c r="K346" s="166">
        <f t="shared" si="36"/>
        <v>0</v>
      </c>
      <c r="L346" s="166">
        <f t="shared" si="37"/>
        <v>0</v>
      </c>
      <c r="M346" s="167" t="str">
        <f t="shared" si="43"/>
        <v/>
      </c>
      <c r="P346" s="169"/>
      <c r="AA346" s="168">
        <f t="shared" si="38"/>
        <v>0</v>
      </c>
      <c r="AB346" s="168" t="s">
        <v>5141</v>
      </c>
      <c r="AC346" s="168" t="s">
        <v>4281</v>
      </c>
      <c r="AD346" s="168">
        <v>1.4</v>
      </c>
      <c r="AE346" s="170">
        <f t="shared" si="39"/>
        <v>0</v>
      </c>
      <c r="AF346" s="168">
        <f t="shared" si="40"/>
        <v>0</v>
      </c>
    </row>
    <row r="347" spans="1:32" ht="15" customHeight="1" x14ac:dyDescent="0.3">
      <c r="A347" s="1">
        <v>687</v>
      </c>
      <c r="B347" s="69" t="s">
        <v>2961</v>
      </c>
      <c r="C347" s="69" t="s">
        <v>618</v>
      </c>
      <c r="D347" s="70" t="s">
        <v>583</v>
      </c>
      <c r="E347" s="70" t="s">
        <v>584</v>
      </c>
      <c r="F347" s="70" t="s">
        <v>619</v>
      </c>
      <c r="G347" s="71" t="s">
        <v>106</v>
      </c>
      <c r="H347" s="72">
        <v>1.5</v>
      </c>
      <c r="I347" s="73"/>
      <c r="J347" s="74">
        <f t="shared" si="35"/>
        <v>0</v>
      </c>
      <c r="K347" s="74">
        <f t="shared" si="36"/>
        <v>0</v>
      </c>
      <c r="L347" s="74">
        <f t="shared" si="37"/>
        <v>0</v>
      </c>
      <c r="M347" s="153" t="str">
        <f t="shared" si="43"/>
        <v/>
      </c>
      <c r="P347" s="75"/>
      <c r="AA347" s="2">
        <f t="shared" si="38"/>
        <v>687</v>
      </c>
      <c r="AB347" s="2" t="s">
        <v>4475</v>
      </c>
      <c r="AC347" s="2" t="s">
        <v>4281</v>
      </c>
      <c r="AD347" s="2">
        <v>1.5</v>
      </c>
      <c r="AE347" s="129">
        <f t="shared" si="39"/>
        <v>0</v>
      </c>
      <c r="AF347" s="2">
        <f t="shared" si="40"/>
        <v>0</v>
      </c>
    </row>
    <row r="348" spans="1:32" s="168" customFormat="1" ht="15" hidden="1" customHeight="1" x14ac:dyDescent="0.35">
      <c r="A348" s="160">
        <v>0</v>
      </c>
      <c r="B348" s="171" t="s">
        <v>6181</v>
      </c>
      <c r="C348" s="162" t="s">
        <v>6120</v>
      </c>
      <c r="D348" s="162" t="s">
        <v>6161</v>
      </c>
      <c r="E348" s="162" t="s">
        <v>6148</v>
      </c>
      <c r="F348" s="162"/>
      <c r="G348" s="172" t="s">
        <v>106</v>
      </c>
      <c r="H348" s="173">
        <v>0.95</v>
      </c>
      <c r="I348" s="165"/>
      <c r="J348" s="166">
        <f t="shared" si="35"/>
        <v>0</v>
      </c>
      <c r="K348" s="166">
        <f t="shared" si="36"/>
        <v>0</v>
      </c>
      <c r="L348" s="166">
        <f t="shared" si="37"/>
        <v>0</v>
      </c>
      <c r="M348" s="167" t="str">
        <f t="shared" si="43"/>
        <v/>
      </c>
      <c r="AA348" s="168">
        <f t="shared" si="38"/>
        <v>0</v>
      </c>
      <c r="AB348" s="174" t="s">
        <v>6161</v>
      </c>
      <c r="AC348" s="174" t="s">
        <v>4281</v>
      </c>
      <c r="AD348" s="175">
        <v>0.95</v>
      </c>
      <c r="AE348" s="170">
        <f t="shared" si="39"/>
        <v>0</v>
      </c>
      <c r="AF348" s="168">
        <f t="shared" si="40"/>
        <v>0</v>
      </c>
    </row>
    <row r="349" spans="1:32" s="168" customFormat="1" ht="15" hidden="1" customHeight="1" x14ac:dyDescent="0.3">
      <c r="A349" s="160">
        <v>0</v>
      </c>
      <c r="B349" s="161" t="s">
        <v>2962</v>
      </c>
      <c r="C349" s="161" t="s">
        <v>620</v>
      </c>
      <c r="D349" s="162" t="s">
        <v>621</v>
      </c>
      <c r="E349" s="162" t="s">
        <v>622</v>
      </c>
      <c r="F349" s="162" t="s">
        <v>623</v>
      </c>
      <c r="G349" s="163" t="s">
        <v>106</v>
      </c>
      <c r="H349" s="164">
        <v>2</v>
      </c>
      <c r="I349" s="165"/>
      <c r="J349" s="166">
        <f t="shared" si="35"/>
        <v>0</v>
      </c>
      <c r="K349" s="166">
        <f t="shared" si="36"/>
        <v>0</v>
      </c>
      <c r="L349" s="166">
        <f t="shared" si="37"/>
        <v>0</v>
      </c>
      <c r="M349" s="167" t="str">
        <f t="shared" si="43"/>
        <v/>
      </c>
      <c r="P349" s="169"/>
      <c r="AA349" s="168">
        <f t="shared" si="38"/>
        <v>0</v>
      </c>
      <c r="AB349" s="168" t="s">
        <v>4476</v>
      </c>
      <c r="AC349" s="168" t="s">
        <v>4281</v>
      </c>
      <c r="AD349" s="168">
        <v>2</v>
      </c>
      <c r="AE349" s="170">
        <f t="shared" si="39"/>
        <v>0</v>
      </c>
      <c r="AF349" s="168">
        <f t="shared" si="40"/>
        <v>0</v>
      </c>
    </row>
    <row r="350" spans="1:32" s="168" customFormat="1" ht="15" hidden="1" customHeight="1" x14ac:dyDescent="0.3">
      <c r="A350" s="160">
        <v>0</v>
      </c>
      <c r="B350" s="161" t="s">
        <v>2963</v>
      </c>
      <c r="C350" s="161" t="s">
        <v>624</v>
      </c>
      <c r="D350" s="162" t="s">
        <v>625</v>
      </c>
      <c r="E350" s="162" t="s">
        <v>626</v>
      </c>
      <c r="F350" s="162" t="s">
        <v>627</v>
      </c>
      <c r="G350" s="163" t="s">
        <v>106</v>
      </c>
      <c r="H350" s="164">
        <v>1.3</v>
      </c>
      <c r="I350" s="165"/>
      <c r="J350" s="166">
        <f t="shared" si="35"/>
        <v>0</v>
      </c>
      <c r="K350" s="166">
        <f t="shared" si="36"/>
        <v>0</v>
      </c>
      <c r="L350" s="166">
        <f t="shared" si="37"/>
        <v>0</v>
      </c>
      <c r="M350" s="167" t="str">
        <f t="shared" si="43"/>
        <v/>
      </c>
      <c r="P350" s="169"/>
      <c r="AA350" s="168">
        <f t="shared" si="38"/>
        <v>0</v>
      </c>
      <c r="AB350" s="168" t="s">
        <v>4477</v>
      </c>
      <c r="AC350" s="168" t="s">
        <v>4281</v>
      </c>
      <c r="AD350" s="168">
        <v>1.3</v>
      </c>
      <c r="AE350" s="170">
        <f t="shared" si="39"/>
        <v>0</v>
      </c>
      <c r="AF350" s="168">
        <f t="shared" si="40"/>
        <v>0</v>
      </c>
    </row>
    <row r="351" spans="1:32" s="168" customFormat="1" ht="15" hidden="1" customHeight="1" x14ac:dyDescent="0.3">
      <c r="A351" s="160">
        <v>0</v>
      </c>
      <c r="B351" s="161" t="s">
        <v>5557</v>
      </c>
      <c r="C351" s="161" t="s">
        <v>5560</v>
      </c>
      <c r="D351" s="162" t="s">
        <v>625</v>
      </c>
      <c r="E351" s="162" t="s">
        <v>626</v>
      </c>
      <c r="F351" s="162" t="s">
        <v>5598</v>
      </c>
      <c r="G351" s="163" t="s">
        <v>106</v>
      </c>
      <c r="H351" s="164">
        <v>1</v>
      </c>
      <c r="I351" s="165"/>
      <c r="J351" s="166">
        <f t="shared" si="35"/>
        <v>0</v>
      </c>
      <c r="K351" s="166">
        <f t="shared" si="36"/>
        <v>0</v>
      </c>
      <c r="L351" s="166">
        <f t="shared" si="37"/>
        <v>0</v>
      </c>
      <c r="M351" s="167" t="str">
        <f t="shared" si="43"/>
        <v/>
      </c>
      <c r="P351" s="169"/>
      <c r="AA351" s="168">
        <f t="shared" si="38"/>
        <v>0</v>
      </c>
      <c r="AB351" s="168" t="s">
        <v>5625</v>
      </c>
      <c r="AC351" s="168" t="s">
        <v>4281</v>
      </c>
      <c r="AD351" s="168">
        <v>1</v>
      </c>
      <c r="AE351" s="170">
        <f t="shared" si="39"/>
        <v>0</v>
      </c>
      <c r="AF351" s="168">
        <f t="shared" si="40"/>
        <v>0</v>
      </c>
    </row>
    <row r="352" spans="1:32" s="168" customFormat="1" ht="15" hidden="1" customHeight="1" x14ac:dyDescent="0.3">
      <c r="A352" s="160">
        <v>0</v>
      </c>
      <c r="B352" s="161" t="s">
        <v>3951</v>
      </c>
      <c r="C352" s="161" t="s">
        <v>4023</v>
      </c>
      <c r="D352" s="162" t="s">
        <v>625</v>
      </c>
      <c r="E352" s="162" t="s">
        <v>626</v>
      </c>
      <c r="F352" s="162" t="s">
        <v>3877</v>
      </c>
      <c r="G352" s="163" t="s">
        <v>106</v>
      </c>
      <c r="H352" s="164">
        <v>1</v>
      </c>
      <c r="I352" s="165"/>
      <c r="J352" s="166">
        <f t="shared" si="35"/>
        <v>0</v>
      </c>
      <c r="K352" s="166">
        <f t="shared" si="36"/>
        <v>0</v>
      </c>
      <c r="L352" s="166">
        <f t="shared" si="37"/>
        <v>0</v>
      </c>
      <c r="M352" s="167" t="str">
        <f t="shared" si="43"/>
        <v/>
      </c>
      <c r="P352" s="169"/>
      <c r="AA352" s="168">
        <f t="shared" si="38"/>
        <v>0</v>
      </c>
      <c r="AB352" s="168" t="s">
        <v>4478</v>
      </c>
      <c r="AC352" s="168" t="s">
        <v>4281</v>
      </c>
      <c r="AD352" s="168">
        <v>1</v>
      </c>
      <c r="AE352" s="170">
        <f t="shared" si="39"/>
        <v>0</v>
      </c>
      <c r="AF352" s="168">
        <f t="shared" si="40"/>
        <v>0</v>
      </c>
    </row>
    <row r="353" spans="1:32" s="168" customFormat="1" ht="15" hidden="1" customHeight="1" x14ac:dyDescent="0.3">
      <c r="A353" s="160">
        <v>0</v>
      </c>
      <c r="B353" s="161" t="s">
        <v>6003</v>
      </c>
      <c r="C353" s="161" t="s">
        <v>5899</v>
      </c>
      <c r="D353" s="162" t="s">
        <v>625</v>
      </c>
      <c r="E353" s="162" t="s">
        <v>626</v>
      </c>
      <c r="F353" s="162" t="s">
        <v>5796</v>
      </c>
      <c r="G353" s="163" t="s">
        <v>106</v>
      </c>
      <c r="H353" s="164">
        <v>1</v>
      </c>
      <c r="I353" s="165"/>
      <c r="J353" s="166">
        <f t="shared" si="35"/>
        <v>0</v>
      </c>
      <c r="K353" s="166">
        <f t="shared" si="36"/>
        <v>0</v>
      </c>
      <c r="L353" s="166">
        <f t="shared" si="37"/>
        <v>0</v>
      </c>
      <c r="M353" s="167" t="str">
        <f t="shared" si="43"/>
        <v/>
      </c>
      <c r="P353" s="169"/>
      <c r="AA353" s="168">
        <f t="shared" si="38"/>
        <v>0</v>
      </c>
      <c r="AB353" s="168" t="s">
        <v>6085</v>
      </c>
      <c r="AC353" s="168" t="s">
        <v>4281</v>
      </c>
      <c r="AD353" s="168">
        <v>1</v>
      </c>
      <c r="AE353" s="170">
        <f t="shared" si="39"/>
        <v>0</v>
      </c>
      <c r="AF353" s="168">
        <f t="shared" si="40"/>
        <v>0</v>
      </c>
    </row>
    <row r="354" spans="1:32" s="168" customFormat="1" ht="15" hidden="1" customHeight="1" x14ac:dyDescent="0.3">
      <c r="A354" s="160">
        <v>0</v>
      </c>
      <c r="B354" s="161" t="s">
        <v>2964</v>
      </c>
      <c r="C354" s="161" t="s">
        <v>628</v>
      </c>
      <c r="D354" s="162" t="s">
        <v>625</v>
      </c>
      <c r="E354" s="162" t="s">
        <v>626</v>
      </c>
      <c r="F354" s="162" t="s">
        <v>629</v>
      </c>
      <c r="G354" s="163" t="s">
        <v>106</v>
      </c>
      <c r="H354" s="164">
        <v>1</v>
      </c>
      <c r="I354" s="165"/>
      <c r="J354" s="166">
        <f t="shared" si="35"/>
        <v>0</v>
      </c>
      <c r="K354" s="166">
        <f t="shared" si="36"/>
        <v>0</v>
      </c>
      <c r="L354" s="166">
        <f t="shared" si="37"/>
        <v>0</v>
      </c>
      <c r="M354" s="167" t="str">
        <f t="shared" si="43"/>
        <v/>
      </c>
      <c r="P354" s="169"/>
      <c r="AA354" s="2">
        <f t="shared" si="38"/>
        <v>0</v>
      </c>
      <c r="AB354" s="2" t="s">
        <v>4479</v>
      </c>
      <c r="AC354" s="2" t="s">
        <v>4281</v>
      </c>
      <c r="AD354" s="2">
        <v>1</v>
      </c>
      <c r="AE354" s="129">
        <f t="shared" si="39"/>
        <v>0</v>
      </c>
      <c r="AF354" s="2">
        <f t="shared" si="40"/>
        <v>0</v>
      </c>
    </row>
    <row r="355" spans="1:32" s="168" customFormat="1" ht="15" hidden="1" customHeight="1" x14ac:dyDescent="0.3">
      <c r="A355" s="160">
        <v>0</v>
      </c>
      <c r="B355" s="161" t="s">
        <v>5558</v>
      </c>
      <c r="C355" s="161" t="s">
        <v>5561</v>
      </c>
      <c r="D355" s="162" t="s">
        <v>625</v>
      </c>
      <c r="E355" s="162" t="s">
        <v>626</v>
      </c>
      <c r="F355" s="162" t="s">
        <v>5599</v>
      </c>
      <c r="G355" s="163" t="s">
        <v>106</v>
      </c>
      <c r="H355" s="164">
        <v>1</v>
      </c>
      <c r="I355" s="165"/>
      <c r="J355" s="166">
        <f t="shared" si="35"/>
        <v>0</v>
      </c>
      <c r="K355" s="166">
        <f t="shared" si="36"/>
        <v>0</v>
      </c>
      <c r="L355" s="166">
        <f t="shared" si="37"/>
        <v>0</v>
      </c>
      <c r="M355" s="167" t="str">
        <f t="shared" si="43"/>
        <v/>
      </c>
      <c r="P355" s="169"/>
      <c r="AA355" s="168">
        <f t="shared" si="38"/>
        <v>0</v>
      </c>
      <c r="AB355" s="168" t="s">
        <v>5626</v>
      </c>
      <c r="AC355" s="168" t="s">
        <v>4281</v>
      </c>
      <c r="AD355" s="168">
        <v>1</v>
      </c>
      <c r="AE355" s="170">
        <f t="shared" si="39"/>
        <v>0</v>
      </c>
      <c r="AF355" s="168">
        <f t="shared" si="40"/>
        <v>0</v>
      </c>
    </row>
    <row r="356" spans="1:32" s="168" customFormat="1" ht="15" hidden="1" customHeight="1" x14ac:dyDescent="0.3">
      <c r="A356" s="160">
        <v>0</v>
      </c>
      <c r="B356" s="161" t="s">
        <v>2965</v>
      </c>
      <c r="C356" s="161" t="s">
        <v>630</v>
      </c>
      <c r="D356" s="162" t="s">
        <v>625</v>
      </c>
      <c r="E356" s="162" t="s">
        <v>626</v>
      </c>
      <c r="F356" s="162" t="s">
        <v>631</v>
      </c>
      <c r="G356" s="163" t="s">
        <v>106</v>
      </c>
      <c r="H356" s="164">
        <v>1</v>
      </c>
      <c r="I356" s="165"/>
      <c r="J356" s="166">
        <f t="shared" ref="J356:J419" si="44">H356*I356</f>
        <v>0</v>
      </c>
      <c r="K356" s="166">
        <f t="shared" ref="K356:K419" si="45">IF($I$9&gt;=7000,0,H356*0.07*I356)</f>
        <v>0</v>
      </c>
      <c r="L356" s="166">
        <f t="shared" ref="L356:L419" si="46">J356+K356</f>
        <v>0</v>
      </c>
      <c r="M356" s="167" t="str">
        <f t="shared" si="43"/>
        <v/>
      </c>
      <c r="P356" s="169"/>
      <c r="AA356" s="168">
        <f t="shared" ref="AA356:AA419" si="47">A356</f>
        <v>0</v>
      </c>
      <c r="AB356" s="168" t="s">
        <v>5142</v>
      </c>
      <c r="AC356" s="168" t="s">
        <v>4281</v>
      </c>
      <c r="AD356" s="168">
        <v>1</v>
      </c>
      <c r="AE356" s="170">
        <f t="shared" ref="AE356:AE419" si="48">I356</f>
        <v>0</v>
      </c>
      <c r="AF356" s="168">
        <f t="shared" ref="AF356:AF419" si="49">AD356*AE356</f>
        <v>0</v>
      </c>
    </row>
    <row r="357" spans="1:32" s="168" customFormat="1" ht="15" hidden="1" customHeight="1" x14ac:dyDescent="0.3">
      <c r="A357" s="160">
        <v>0</v>
      </c>
      <c r="B357" s="161" t="s">
        <v>2966</v>
      </c>
      <c r="C357" s="161" t="s">
        <v>632</v>
      </c>
      <c r="D357" s="162" t="s">
        <v>625</v>
      </c>
      <c r="E357" s="162" t="s">
        <v>626</v>
      </c>
      <c r="F357" s="162" t="s">
        <v>633</v>
      </c>
      <c r="G357" s="163" t="s">
        <v>106</v>
      </c>
      <c r="H357" s="164">
        <v>1</v>
      </c>
      <c r="I357" s="165"/>
      <c r="J357" s="166">
        <f t="shared" si="44"/>
        <v>0</v>
      </c>
      <c r="K357" s="166">
        <f t="shared" si="45"/>
        <v>0</v>
      </c>
      <c r="L357" s="166">
        <f t="shared" si="46"/>
        <v>0</v>
      </c>
      <c r="M357" s="167" t="str">
        <f t="shared" si="43"/>
        <v/>
      </c>
      <c r="P357" s="169"/>
      <c r="AA357" s="168">
        <f t="shared" si="47"/>
        <v>0</v>
      </c>
      <c r="AB357" s="168" t="s">
        <v>4480</v>
      </c>
      <c r="AC357" s="168" t="s">
        <v>4281</v>
      </c>
      <c r="AD357" s="168">
        <v>1</v>
      </c>
      <c r="AE357" s="170">
        <f t="shared" si="48"/>
        <v>0</v>
      </c>
      <c r="AF357" s="168">
        <f t="shared" si="49"/>
        <v>0</v>
      </c>
    </row>
    <row r="358" spans="1:32" s="168" customFormat="1" ht="15" hidden="1" customHeight="1" x14ac:dyDescent="0.3">
      <c r="A358" s="160">
        <v>0</v>
      </c>
      <c r="B358" s="161" t="s">
        <v>2967</v>
      </c>
      <c r="C358" s="161" t="s">
        <v>634</v>
      </c>
      <c r="D358" s="162" t="s">
        <v>625</v>
      </c>
      <c r="E358" s="162" t="s">
        <v>626</v>
      </c>
      <c r="F358" s="162" t="s">
        <v>635</v>
      </c>
      <c r="G358" s="163" t="s">
        <v>106</v>
      </c>
      <c r="H358" s="164">
        <v>1</v>
      </c>
      <c r="I358" s="165"/>
      <c r="J358" s="166">
        <f t="shared" si="44"/>
        <v>0</v>
      </c>
      <c r="K358" s="166">
        <f t="shared" si="45"/>
        <v>0</v>
      </c>
      <c r="L358" s="166">
        <f t="shared" si="46"/>
        <v>0</v>
      </c>
      <c r="M358" s="167" t="str">
        <f t="shared" si="43"/>
        <v/>
      </c>
      <c r="P358" s="169"/>
      <c r="AA358" s="168">
        <f t="shared" si="47"/>
        <v>0</v>
      </c>
      <c r="AB358" s="168" t="s">
        <v>4481</v>
      </c>
      <c r="AC358" s="168" t="s">
        <v>4281</v>
      </c>
      <c r="AD358" s="168">
        <v>1</v>
      </c>
      <c r="AE358" s="170">
        <f t="shared" si="48"/>
        <v>0</v>
      </c>
      <c r="AF358" s="168">
        <f t="shared" si="49"/>
        <v>0</v>
      </c>
    </row>
    <row r="359" spans="1:32" s="168" customFormat="1" ht="15" hidden="1" customHeight="1" x14ac:dyDescent="0.3">
      <c r="A359" s="160">
        <v>0</v>
      </c>
      <c r="B359" s="161" t="s">
        <v>2968</v>
      </c>
      <c r="C359" s="161" t="s">
        <v>636</v>
      </c>
      <c r="D359" s="162" t="s">
        <v>625</v>
      </c>
      <c r="E359" s="162" t="s">
        <v>626</v>
      </c>
      <c r="F359" s="162" t="s">
        <v>637</v>
      </c>
      <c r="G359" s="163" t="s">
        <v>106</v>
      </c>
      <c r="H359" s="164">
        <v>1</v>
      </c>
      <c r="I359" s="165"/>
      <c r="J359" s="166">
        <f t="shared" si="44"/>
        <v>0</v>
      </c>
      <c r="K359" s="166">
        <f t="shared" si="45"/>
        <v>0</v>
      </c>
      <c r="L359" s="166">
        <f t="shared" si="46"/>
        <v>0</v>
      </c>
      <c r="M359" s="167" t="str">
        <f t="shared" si="43"/>
        <v/>
      </c>
      <c r="P359" s="169"/>
      <c r="AA359" s="168">
        <f t="shared" si="47"/>
        <v>0</v>
      </c>
      <c r="AB359" s="168" t="s">
        <v>4482</v>
      </c>
      <c r="AC359" s="168" t="s">
        <v>4281</v>
      </c>
      <c r="AD359" s="168">
        <v>1</v>
      </c>
      <c r="AE359" s="170">
        <f t="shared" si="48"/>
        <v>0</v>
      </c>
      <c r="AF359" s="168">
        <f t="shared" si="49"/>
        <v>0</v>
      </c>
    </row>
    <row r="360" spans="1:32" s="168" customFormat="1" ht="15" hidden="1" customHeight="1" x14ac:dyDescent="0.3">
      <c r="A360" s="160">
        <v>0</v>
      </c>
      <c r="B360" s="161" t="s">
        <v>2969</v>
      </c>
      <c r="C360" s="161" t="s">
        <v>638</v>
      </c>
      <c r="D360" s="162" t="s">
        <v>625</v>
      </c>
      <c r="E360" s="162" t="s">
        <v>626</v>
      </c>
      <c r="F360" s="162" t="s">
        <v>639</v>
      </c>
      <c r="G360" s="163" t="s">
        <v>106</v>
      </c>
      <c r="H360" s="164">
        <v>1</v>
      </c>
      <c r="I360" s="165"/>
      <c r="J360" s="166">
        <f t="shared" si="44"/>
        <v>0</v>
      </c>
      <c r="K360" s="166">
        <f t="shared" si="45"/>
        <v>0</v>
      </c>
      <c r="L360" s="166">
        <f t="shared" si="46"/>
        <v>0</v>
      </c>
      <c r="M360" s="167" t="str">
        <f t="shared" si="43"/>
        <v/>
      </c>
      <c r="P360" s="169"/>
      <c r="AA360" s="168">
        <f t="shared" si="47"/>
        <v>0</v>
      </c>
      <c r="AB360" s="168" t="s">
        <v>4483</v>
      </c>
      <c r="AC360" s="168" t="s">
        <v>4281</v>
      </c>
      <c r="AD360" s="168">
        <v>1</v>
      </c>
      <c r="AE360" s="170">
        <f t="shared" si="48"/>
        <v>0</v>
      </c>
      <c r="AF360" s="168">
        <f t="shared" si="49"/>
        <v>0</v>
      </c>
    </row>
    <row r="361" spans="1:32" s="168" customFormat="1" ht="15" hidden="1" customHeight="1" x14ac:dyDescent="0.3">
      <c r="A361" s="160">
        <v>0</v>
      </c>
      <c r="B361" s="161" t="s">
        <v>2970</v>
      </c>
      <c r="C361" s="161" t="s">
        <v>640</v>
      </c>
      <c r="D361" s="162" t="s">
        <v>625</v>
      </c>
      <c r="E361" s="162" t="s">
        <v>626</v>
      </c>
      <c r="F361" s="162" t="s">
        <v>208</v>
      </c>
      <c r="G361" s="163" t="s">
        <v>106</v>
      </c>
      <c r="H361" s="164">
        <v>1.5</v>
      </c>
      <c r="I361" s="165"/>
      <c r="J361" s="166">
        <f t="shared" si="44"/>
        <v>0</v>
      </c>
      <c r="K361" s="166">
        <f t="shared" si="45"/>
        <v>0</v>
      </c>
      <c r="L361" s="166">
        <f t="shared" si="46"/>
        <v>0</v>
      </c>
      <c r="M361" s="167" t="str">
        <f t="shared" si="43"/>
        <v/>
      </c>
      <c r="P361" s="169"/>
      <c r="AA361" s="168">
        <f t="shared" si="47"/>
        <v>0</v>
      </c>
      <c r="AB361" s="168" t="s">
        <v>4484</v>
      </c>
      <c r="AC361" s="168" t="s">
        <v>4281</v>
      </c>
      <c r="AD361" s="168">
        <v>1.5</v>
      </c>
      <c r="AE361" s="170">
        <f t="shared" si="48"/>
        <v>0</v>
      </c>
      <c r="AF361" s="168">
        <f t="shared" si="49"/>
        <v>0</v>
      </c>
    </row>
    <row r="362" spans="1:32" s="168" customFormat="1" ht="15" hidden="1" customHeight="1" x14ac:dyDescent="0.3">
      <c r="A362" s="160">
        <v>0</v>
      </c>
      <c r="B362" s="161" t="s">
        <v>2971</v>
      </c>
      <c r="C362" s="161" t="s">
        <v>641</v>
      </c>
      <c r="D362" s="162" t="s">
        <v>625</v>
      </c>
      <c r="E362" s="162" t="s">
        <v>626</v>
      </c>
      <c r="F362" s="162" t="s">
        <v>642</v>
      </c>
      <c r="G362" s="163" t="s">
        <v>106</v>
      </c>
      <c r="H362" s="164">
        <v>1</v>
      </c>
      <c r="I362" s="165"/>
      <c r="J362" s="166">
        <f t="shared" si="44"/>
        <v>0</v>
      </c>
      <c r="K362" s="166">
        <f t="shared" si="45"/>
        <v>0</v>
      </c>
      <c r="L362" s="166">
        <f t="shared" si="46"/>
        <v>0</v>
      </c>
      <c r="M362" s="167" t="str">
        <f t="shared" si="43"/>
        <v/>
      </c>
      <c r="P362" s="169"/>
      <c r="AA362" s="168">
        <f t="shared" si="47"/>
        <v>0</v>
      </c>
      <c r="AB362" s="168" t="s">
        <v>4485</v>
      </c>
      <c r="AC362" s="168" t="s">
        <v>4281</v>
      </c>
      <c r="AD362" s="168">
        <v>1</v>
      </c>
      <c r="AE362" s="170">
        <f t="shared" si="48"/>
        <v>0</v>
      </c>
      <c r="AF362" s="168">
        <f t="shared" si="49"/>
        <v>0</v>
      </c>
    </row>
    <row r="363" spans="1:32" s="168" customFormat="1" ht="15" hidden="1" customHeight="1" x14ac:dyDescent="0.3">
      <c r="A363" s="160">
        <v>0</v>
      </c>
      <c r="B363" s="161" t="s">
        <v>3952</v>
      </c>
      <c r="C363" s="161" t="s">
        <v>4024</v>
      </c>
      <c r="D363" s="162" t="s">
        <v>625</v>
      </c>
      <c r="E363" s="162" t="s">
        <v>626</v>
      </c>
      <c r="F363" s="162" t="s">
        <v>3878</v>
      </c>
      <c r="G363" s="163" t="s">
        <v>106</v>
      </c>
      <c r="H363" s="164">
        <v>1</v>
      </c>
      <c r="I363" s="165"/>
      <c r="J363" s="166">
        <f t="shared" si="44"/>
        <v>0</v>
      </c>
      <c r="K363" s="166">
        <f t="shared" si="45"/>
        <v>0</v>
      </c>
      <c r="L363" s="166">
        <f t="shared" si="46"/>
        <v>0</v>
      </c>
      <c r="M363" s="167" t="str">
        <f t="shared" si="43"/>
        <v/>
      </c>
      <c r="P363" s="169"/>
      <c r="AA363" s="168">
        <f t="shared" si="47"/>
        <v>0</v>
      </c>
      <c r="AB363" s="168" t="s">
        <v>5143</v>
      </c>
      <c r="AC363" s="168" t="s">
        <v>4281</v>
      </c>
      <c r="AD363" s="168">
        <v>1</v>
      </c>
      <c r="AE363" s="170">
        <f t="shared" si="48"/>
        <v>0</v>
      </c>
      <c r="AF363" s="168">
        <f t="shared" si="49"/>
        <v>0</v>
      </c>
    </row>
    <row r="364" spans="1:32" s="168" customFormat="1" ht="15" hidden="1" customHeight="1" x14ac:dyDescent="0.3">
      <c r="A364" s="160">
        <v>0</v>
      </c>
      <c r="B364" s="161" t="s">
        <v>2972</v>
      </c>
      <c r="C364" s="161" t="s">
        <v>643</v>
      </c>
      <c r="D364" s="162" t="s">
        <v>625</v>
      </c>
      <c r="E364" s="162" t="s">
        <v>626</v>
      </c>
      <c r="F364" s="162" t="s">
        <v>644</v>
      </c>
      <c r="G364" s="163" t="s">
        <v>106</v>
      </c>
      <c r="H364" s="164">
        <v>1</v>
      </c>
      <c r="I364" s="165"/>
      <c r="J364" s="166">
        <f t="shared" si="44"/>
        <v>0</v>
      </c>
      <c r="K364" s="166">
        <f t="shared" si="45"/>
        <v>0</v>
      </c>
      <c r="L364" s="166">
        <f t="shared" si="46"/>
        <v>0</v>
      </c>
      <c r="M364" s="167" t="str">
        <f t="shared" si="43"/>
        <v/>
      </c>
      <c r="P364" s="169"/>
      <c r="AA364" s="168">
        <f t="shared" si="47"/>
        <v>0</v>
      </c>
      <c r="AB364" s="168" t="s">
        <v>5144</v>
      </c>
      <c r="AC364" s="168" t="s">
        <v>4281</v>
      </c>
      <c r="AD364" s="168">
        <v>1</v>
      </c>
      <c r="AE364" s="170">
        <f t="shared" si="48"/>
        <v>0</v>
      </c>
      <c r="AF364" s="168">
        <f t="shared" si="49"/>
        <v>0</v>
      </c>
    </row>
    <row r="365" spans="1:32" s="168" customFormat="1" ht="15" hidden="1" customHeight="1" x14ac:dyDescent="0.3">
      <c r="A365" s="160">
        <v>0</v>
      </c>
      <c r="B365" s="161" t="s">
        <v>2973</v>
      </c>
      <c r="C365" s="161" t="s">
        <v>645</v>
      </c>
      <c r="D365" s="162" t="s">
        <v>625</v>
      </c>
      <c r="E365" s="162" t="s">
        <v>626</v>
      </c>
      <c r="F365" s="162" t="s">
        <v>646</v>
      </c>
      <c r="G365" s="163" t="s">
        <v>106</v>
      </c>
      <c r="H365" s="164">
        <v>1</v>
      </c>
      <c r="I365" s="165"/>
      <c r="J365" s="166">
        <f t="shared" si="44"/>
        <v>0</v>
      </c>
      <c r="K365" s="166">
        <f t="shared" si="45"/>
        <v>0</v>
      </c>
      <c r="L365" s="166">
        <f t="shared" si="46"/>
        <v>0</v>
      </c>
      <c r="M365" s="167" t="str">
        <f t="shared" si="43"/>
        <v/>
      </c>
      <c r="P365" s="169"/>
      <c r="AA365" s="168">
        <f t="shared" si="47"/>
        <v>0</v>
      </c>
      <c r="AB365" s="168" t="s">
        <v>4486</v>
      </c>
      <c r="AC365" s="168" t="s">
        <v>4281</v>
      </c>
      <c r="AD365" s="168">
        <v>1</v>
      </c>
      <c r="AE365" s="170">
        <f t="shared" si="48"/>
        <v>0</v>
      </c>
      <c r="AF365" s="168">
        <f t="shared" si="49"/>
        <v>0</v>
      </c>
    </row>
    <row r="366" spans="1:32" s="168" customFormat="1" ht="15" hidden="1" customHeight="1" x14ac:dyDescent="0.3">
      <c r="A366" s="160">
        <v>0</v>
      </c>
      <c r="B366" s="161" t="s">
        <v>2974</v>
      </c>
      <c r="C366" s="161" t="s">
        <v>647</v>
      </c>
      <c r="D366" s="162" t="s">
        <v>625</v>
      </c>
      <c r="E366" s="162" t="s">
        <v>626</v>
      </c>
      <c r="F366" s="162" t="s">
        <v>648</v>
      </c>
      <c r="G366" s="163" t="s">
        <v>106</v>
      </c>
      <c r="H366" s="164">
        <v>1</v>
      </c>
      <c r="I366" s="165"/>
      <c r="J366" s="166">
        <f t="shared" si="44"/>
        <v>0</v>
      </c>
      <c r="K366" s="166">
        <f t="shared" si="45"/>
        <v>0</v>
      </c>
      <c r="L366" s="166">
        <f t="shared" si="46"/>
        <v>0</v>
      </c>
      <c r="M366" s="167" t="str">
        <f t="shared" si="43"/>
        <v/>
      </c>
      <c r="P366" s="169"/>
      <c r="AA366" s="168">
        <f t="shared" si="47"/>
        <v>0</v>
      </c>
      <c r="AB366" s="168" t="s">
        <v>5145</v>
      </c>
      <c r="AC366" s="168" t="s">
        <v>4281</v>
      </c>
      <c r="AD366" s="168">
        <v>1</v>
      </c>
      <c r="AE366" s="170">
        <f t="shared" si="48"/>
        <v>0</v>
      </c>
      <c r="AF366" s="168">
        <f t="shared" si="49"/>
        <v>0</v>
      </c>
    </row>
    <row r="367" spans="1:32" s="168" customFormat="1" ht="15" hidden="1" customHeight="1" x14ac:dyDescent="0.3">
      <c r="A367" s="160">
        <v>0</v>
      </c>
      <c r="B367" s="161" t="s">
        <v>5562</v>
      </c>
      <c r="C367" s="161" t="s">
        <v>5563</v>
      </c>
      <c r="D367" s="162" t="s">
        <v>625</v>
      </c>
      <c r="E367" s="162" t="s">
        <v>626</v>
      </c>
      <c r="F367" s="162" t="s">
        <v>5600</v>
      </c>
      <c r="G367" s="163" t="s">
        <v>106</v>
      </c>
      <c r="H367" s="164">
        <v>1.2</v>
      </c>
      <c r="I367" s="165"/>
      <c r="J367" s="166">
        <f t="shared" si="44"/>
        <v>0</v>
      </c>
      <c r="K367" s="166">
        <f t="shared" si="45"/>
        <v>0</v>
      </c>
      <c r="L367" s="166">
        <f t="shared" si="46"/>
        <v>0</v>
      </c>
      <c r="M367" s="167" t="str">
        <f t="shared" si="43"/>
        <v/>
      </c>
      <c r="P367" s="169"/>
      <c r="AA367" s="168">
        <f t="shared" si="47"/>
        <v>0</v>
      </c>
      <c r="AB367" s="168" t="s">
        <v>5627</v>
      </c>
      <c r="AC367" s="168" t="s">
        <v>4281</v>
      </c>
      <c r="AD367" s="168">
        <v>1.2</v>
      </c>
      <c r="AE367" s="170">
        <f t="shared" si="48"/>
        <v>0</v>
      </c>
      <c r="AF367" s="168">
        <f t="shared" si="49"/>
        <v>0</v>
      </c>
    </row>
    <row r="368" spans="1:32" s="168" customFormat="1" ht="15" hidden="1" customHeight="1" x14ac:dyDescent="0.3">
      <c r="A368" s="160">
        <v>0</v>
      </c>
      <c r="B368" s="161" t="s">
        <v>2975</v>
      </c>
      <c r="C368" s="161" t="s">
        <v>649</v>
      </c>
      <c r="D368" s="162" t="s">
        <v>625</v>
      </c>
      <c r="E368" s="162" t="s">
        <v>626</v>
      </c>
      <c r="F368" s="162" t="s">
        <v>650</v>
      </c>
      <c r="G368" s="163" t="s">
        <v>106</v>
      </c>
      <c r="H368" s="164">
        <v>1</v>
      </c>
      <c r="I368" s="165"/>
      <c r="J368" s="166">
        <f t="shared" si="44"/>
        <v>0</v>
      </c>
      <c r="K368" s="166">
        <f t="shared" si="45"/>
        <v>0</v>
      </c>
      <c r="L368" s="166">
        <f t="shared" si="46"/>
        <v>0</v>
      </c>
      <c r="M368" s="167" t="str">
        <f t="shared" si="43"/>
        <v/>
      </c>
      <c r="P368" s="169"/>
      <c r="AA368" s="168">
        <f t="shared" si="47"/>
        <v>0</v>
      </c>
      <c r="AB368" s="168" t="s">
        <v>4487</v>
      </c>
      <c r="AC368" s="168" t="s">
        <v>4281</v>
      </c>
      <c r="AD368" s="168">
        <v>1</v>
      </c>
      <c r="AE368" s="170">
        <f t="shared" si="48"/>
        <v>0</v>
      </c>
      <c r="AF368" s="168">
        <f t="shared" si="49"/>
        <v>0</v>
      </c>
    </row>
    <row r="369" spans="1:32" s="168" customFormat="1" ht="15" hidden="1" customHeight="1" x14ac:dyDescent="0.3">
      <c r="A369" s="160">
        <v>0</v>
      </c>
      <c r="B369" s="161" t="s">
        <v>2976</v>
      </c>
      <c r="C369" s="161" t="s">
        <v>651</v>
      </c>
      <c r="D369" s="162" t="s">
        <v>625</v>
      </c>
      <c r="E369" s="162" t="s">
        <v>626</v>
      </c>
      <c r="F369" s="162" t="s">
        <v>652</v>
      </c>
      <c r="G369" s="163" t="s">
        <v>106</v>
      </c>
      <c r="H369" s="164">
        <v>1</v>
      </c>
      <c r="I369" s="165"/>
      <c r="J369" s="166">
        <f t="shared" si="44"/>
        <v>0</v>
      </c>
      <c r="K369" s="166">
        <f t="shared" si="45"/>
        <v>0</v>
      </c>
      <c r="L369" s="166">
        <f t="shared" si="46"/>
        <v>0</v>
      </c>
      <c r="M369" s="167" t="str">
        <f t="shared" si="43"/>
        <v/>
      </c>
      <c r="P369" s="169"/>
      <c r="AA369" s="168">
        <f t="shared" si="47"/>
        <v>0</v>
      </c>
      <c r="AB369" s="168" t="s">
        <v>5287</v>
      </c>
      <c r="AC369" s="168" t="s">
        <v>4281</v>
      </c>
      <c r="AD369" s="168">
        <v>1</v>
      </c>
      <c r="AE369" s="170">
        <f t="shared" si="48"/>
        <v>0</v>
      </c>
      <c r="AF369" s="168">
        <f t="shared" si="49"/>
        <v>0</v>
      </c>
    </row>
    <row r="370" spans="1:32" s="168" customFormat="1" ht="15" hidden="1" customHeight="1" x14ac:dyDescent="0.3">
      <c r="A370" s="160">
        <v>0</v>
      </c>
      <c r="B370" s="161" t="s">
        <v>2977</v>
      </c>
      <c r="C370" s="161" t="s">
        <v>653</v>
      </c>
      <c r="D370" s="162" t="s">
        <v>625</v>
      </c>
      <c r="E370" s="162" t="s">
        <v>626</v>
      </c>
      <c r="F370" s="162" t="s">
        <v>654</v>
      </c>
      <c r="G370" s="163" t="s">
        <v>106</v>
      </c>
      <c r="H370" s="164">
        <v>1.5</v>
      </c>
      <c r="I370" s="165"/>
      <c r="J370" s="166">
        <f t="shared" si="44"/>
        <v>0</v>
      </c>
      <c r="K370" s="166">
        <f t="shared" si="45"/>
        <v>0</v>
      </c>
      <c r="L370" s="166">
        <f t="shared" si="46"/>
        <v>0</v>
      </c>
      <c r="M370" s="167" t="str">
        <f t="shared" si="43"/>
        <v/>
      </c>
      <c r="P370" s="169"/>
      <c r="AA370" s="2">
        <f t="shared" si="47"/>
        <v>0</v>
      </c>
      <c r="AB370" s="2" t="s">
        <v>4488</v>
      </c>
      <c r="AC370" s="2" t="s">
        <v>4281</v>
      </c>
      <c r="AD370" s="2">
        <v>1.5</v>
      </c>
      <c r="AE370" s="129">
        <f t="shared" si="48"/>
        <v>0</v>
      </c>
      <c r="AF370" s="2">
        <f t="shared" si="49"/>
        <v>0</v>
      </c>
    </row>
    <row r="371" spans="1:32" s="168" customFormat="1" ht="15" hidden="1" customHeight="1" x14ac:dyDescent="0.3">
      <c r="A371" s="160">
        <v>0</v>
      </c>
      <c r="B371" s="161" t="s">
        <v>2978</v>
      </c>
      <c r="C371" s="161" t="s">
        <v>655</v>
      </c>
      <c r="D371" s="162" t="s">
        <v>625</v>
      </c>
      <c r="E371" s="162" t="s">
        <v>626</v>
      </c>
      <c r="F371" s="162" t="s">
        <v>656</v>
      </c>
      <c r="G371" s="163" t="s">
        <v>106</v>
      </c>
      <c r="H371" s="164">
        <v>1</v>
      </c>
      <c r="I371" s="165"/>
      <c r="J371" s="166">
        <f t="shared" si="44"/>
        <v>0</v>
      </c>
      <c r="K371" s="166">
        <f t="shared" si="45"/>
        <v>0</v>
      </c>
      <c r="L371" s="166">
        <f t="shared" si="46"/>
        <v>0</v>
      </c>
      <c r="M371" s="167" t="str">
        <f t="shared" si="43"/>
        <v/>
      </c>
      <c r="P371" s="169"/>
      <c r="AA371" s="168">
        <f t="shared" si="47"/>
        <v>0</v>
      </c>
      <c r="AB371" s="168" t="s">
        <v>5146</v>
      </c>
      <c r="AC371" s="168" t="s">
        <v>4281</v>
      </c>
      <c r="AD371" s="168">
        <v>1</v>
      </c>
      <c r="AE371" s="170">
        <f t="shared" si="48"/>
        <v>0</v>
      </c>
      <c r="AF371" s="168">
        <f t="shared" si="49"/>
        <v>0</v>
      </c>
    </row>
    <row r="372" spans="1:32" s="168" customFormat="1" ht="15" hidden="1" customHeight="1" x14ac:dyDescent="0.35">
      <c r="A372" s="160">
        <v>0</v>
      </c>
      <c r="B372" s="171" t="s">
        <v>6187</v>
      </c>
      <c r="C372" s="162" t="s">
        <v>6126</v>
      </c>
      <c r="D372" s="162" t="s">
        <v>625</v>
      </c>
      <c r="E372" s="162" t="s">
        <v>6153</v>
      </c>
      <c r="F372" s="162" t="s">
        <v>3887</v>
      </c>
      <c r="G372" s="172" t="s">
        <v>106</v>
      </c>
      <c r="H372" s="173">
        <v>1.1000000000000001</v>
      </c>
      <c r="I372" s="165"/>
      <c r="J372" s="166">
        <f t="shared" si="44"/>
        <v>0</v>
      </c>
      <c r="K372" s="166">
        <f t="shared" si="45"/>
        <v>0</v>
      </c>
      <c r="L372" s="166">
        <f t="shared" si="46"/>
        <v>0</v>
      </c>
      <c r="M372" s="167" t="str">
        <f t="shared" si="43"/>
        <v/>
      </c>
      <c r="AA372" s="168">
        <f t="shared" si="47"/>
        <v>0</v>
      </c>
      <c r="AB372" s="174" t="s">
        <v>6215</v>
      </c>
      <c r="AC372" s="174" t="s">
        <v>4281</v>
      </c>
      <c r="AD372" s="175">
        <v>1.1000000000000001</v>
      </c>
      <c r="AE372" s="170">
        <f t="shared" si="48"/>
        <v>0</v>
      </c>
      <c r="AF372" s="168">
        <f t="shared" si="49"/>
        <v>0</v>
      </c>
    </row>
    <row r="373" spans="1:32" ht="15" customHeight="1" x14ac:dyDescent="0.3">
      <c r="A373" s="1">
        <v>2795</v>
      </c>
      <c r="B373" s="69" t="s">
        <v>2979</v>
      </c>
      <c r="C373" s="69" t="s">
        <v>657</v>
      </c>
      <c r="D373" s="70" t="s">
        <v>658</v>
      </c>
      <c r="E373" s="70" t="s">
        <v>659</v>
      </c>
      <c r="F373" s="70" t="s">
        <v>660</v>
      </c>
      <c r="G373" s="71" t="s">
        <v>141</v>
      </c>
      <c r="H373" s="72">
        <v>0.95</v>
      </c>
      <c r="I373" s="73"/>
      <c r="J373" s="74">
        <f t="shared" si="44"/>
        <v>0</v>
      </c>
      <c r="K373" s="74">
        <f t="shared" si="45"/>
        <v>0</v>
      </c>
      <c r="L373" s="74">
        <f t="shared" si="46"/>
        <v>0</v>
      </c>
      <c r="M373" s="153" t="str">
        <f>IF(I373="","",IF(I373&lt;75,"Ошибка! Не соблюден минимальный заказ на сорт!",IF(MOD(I373,25)&gt;0,"Ошибка! Не соблюдена кратность заказа!","")))</f>
        <v/>
      </c>
      <c r="P373" s="75"/>
      <c r="AA373" s="2">
        <f t="shared" si="47"/>
        <v>2795</v>
      </c>
      <c r="AB373" s="2" t="s">
        <v>4489</v>
      </c>
      <c r="AC373" s="2" t="s">
        <v>4317</v>
      </c>
      <c r="AD373" s="2">
        <v>0.95</v>
      </c>
      <c r="AE373" s="129">
        <f t="shared" si="48"/>
        <v>0</v>
      </c>
      <c r="AF373" s="2">
        <f t="shared" si="49"/>
        <v>0</v>
      </c>
    </row>
    <row r="374" spans="1:32" ht="15" customHeight="1" x14ac:dyDescent="0.3">
      <c r="A374" s="1">
        <v>4587</v>
      </c>
      <c r="B374" s="69" t="s">
        <v>2980</v>
      </c>
      <c r="C374" s="69" t="s">
        <v>661</v>
      </c>
      <c r="D374" s="70" t="s">
        <v>658</v>
      </c>
      <c r="E374" s="70" t="s">
        <v>659</v>
      </c>
      <c r="F374" s="70" t="s">
        <v>660</v>
      </c>
      <c r="G374" s="71" t="s">
        <v>182</v>
      </c>
      <c r="H374" s="72">
        <v>1.4</v>
      </c>
      <c r="I374" s="73"/>
      <c r="J374" s="74">
        <f t="shared" si="44"/>
        <v>0</v>
      </c>
      <c r="K374" s="74">
        <f t="shared" si="45"/>
        <v>0</v>
      </c>
      <c r="L374" s="74">
        <f t="shared" si="46"/>
        <v>0</v>
      </c>
      <c r="M374" s="153" t="str">
        <f>IF(I374="","",IF(I374&lt;50,"Ошибка! Не соблюден минимальный заказ на сорт!",""))</f>
        <v/>
      </c>
      <c r="P374" s="75"/>
      <c r="AA374" s="2">
        <f t="shared" si="47"/>
        <v>4587</v>
      </c>
      <c r="AB374" s="2" t="s">
        <v>4489</v>
      </c>
      <c r="AC374" s="2" t="s">
        <v>4327</v>
      </c>
      <c r="AD374" s="2">
        <v>1.4</v>
      </c>
      <c r="AE374" s="129">
        <f t="shared" si="48"/>
        <v>0</v>
      </c>
      <c r="AF374" s="2">
        <f t="shared" si="49"/>
        <v>0</v>
      </c>
    </row>
    <row r="375" spans="1:32" ht="15" customHeight="1" x14ac:dyDescent="0.3">
      <c r="A375" s="1">
        <v>5506</v>
      </c>
      <c r="B375" s="69" t="s">
        <v>2981</v>
      </c>
      <c r="C375" s="69" t="s">
        <v>662</v>
      </c>
      <c r="D375" s="70" t="s">
        <v>658</v>
      </c>
      <c r="E375" s="70" t="s">
        <v>659</v>
      </c>
      <c r="F375" s="70" t="s">
        <v>660</v>
      </c>
      <c r="G375" s="71" t="s">
        <v>106</v>
      </c>
      <c r="H375" s="72">
        <v>0.9</v>
      </c>
      <c r="I375" s="73"/>
      <c r="J375" s="74">
        <f t="shared" si="44"/>
        <v>0</v>
      </c>
      <c r="K375" s="74">
        <f t="shared" si="45"/>
        <v>0</v>
      </c>
      <c r="L375" s="74">
        <f t="shared" si="46"/>
        <v>0</v>
      </c>
      <c r="M375" s="153" t="str">
        <f>IF(I375="","",IF(I375&lt;80,"Ошибка! Не соблюден минимальный заказ на сорт!",IF(MOD(I375,40)&gt;0,"Ошибка! Не соблюдена кратность заказа!","")))</f>
        <v/>
      </c>
      <c r="P375" s="75"/>
      <c r="AA375" s="2">
        <f t="shared" si="47"/>
        <v>5506</v>
      </c>
      <c r="AB375" s="2" t="s">
        <v>4489</v>
      </c>
      <c r="AC375" s="2" t="s">
        <v>4281</v>
      </c>
      <c r="AD375" s="2">
        <v>0.9</v>
      </c>
      <c r="AE375" s="129">
        <f t="shared" si="48"/>
        <v>0</v>
      </c>
      <c r="AF375" s="2">
        <f t="shared" si="49"/>
        <v>0</v>
      </c>
    </row>
    <row r="376" spans="1:32" s="168" customFormat="1" ht="15" hidden="1" customHeight="1" x14ac:dyDescent="0.3">
      <c r="A376" s="160">
        <v>0</v>
      </c>
      <c r="B376" s="161" t="s">
        <v>2982</v>
      </c>
      <c r="C376" s="161" t="s">
        <v>663</v>
      </c>
      <c r="D376" s="162" t="s">
        <v>658</v>
      </c>
      <c r="E376" s="162" t="s">
        <v>659</v>
      </c>
      <c r="F376" s="162" t="s">
        <v>664</v>
      </c>
      <c r="G376" s="163" t="s">
        <v>21</v>
      </c>
      <c r="H376" s="164">
        <v>3</v>
      </c>
      <c r="I376" s="165"/>
      <c r="J376" s="166">
        <f t="shared" si="44"/>
        <v>0</v>
      </c>
      <c r="K376" s="166">
        <f t="shared" si="45"/>
        <v>0</v>
      </c>
      <c r="L376" s="166">
        <f t="shared" si="46"/>
        <v>0</v>
      </c>
      <c r="M376" s="167" t="str">
        <f>IF(I376="","",IF(I376&lt;50,"Ошибка! Не соблюден минимальный заказ на сорт!",""))</f>
        <v/>
      </c>
      <c r="P376" s="169"/>
      <c r="AA376" s="2">
        <f t="shared" si="47"/>
        <v>0</v>
      </c>
      <c r="AB376" s="2" t="s">
        <v>4490</v>
      </c>
      <c r="AC376" s="2" t="s">
        <v>4323</v>
      </c>
      <c r="AD376" s="2">
        <v>3</v>
      </c>
      <c r="AE376" s="129">
        <f t="shared" si="48"/>
        <v>0</v>
      </c>
      <c r="AF376" s="2">
        <f t="shared" si="49"/>
        <v>0</v>
      </c>
    </row>
    <row r="377" spans="1:32" s="168" customFormat="1" ht="15" hidden="1" customHeight="1" x14ac:dyDescent="0.3">
      <c r="A377" s="160">
        <v>0</v>
      </c>
      <c r="B377" s="161" t="s">
        <v>2983</v>
      </c>
      <c r="C377" s="161" t="s">
        <v>665</v>
      </c>
      <c r="D377" s="162" t="s">
        <v>658</v>
      </c>
      <c r="E377" s="162" t="s">
        <v>659</v>
      </c>
      <c r="F377" s="162" t="s">
        <v>664</v>
      </c>
      <c r="G377" s="163" t="s">
        <v>141</v>
      </c>
      <c r="H377" s="164">
        <v>1.75</v>
      </c>
      <c r="I377" s="165"/>
      <c r="J377" s="166">
        <f t="shared" si="44"/>
        <v>0</v>
      </c>
      <c r="K377" s="166">
        <f t="shared" si="45"/>
        <v>0</v>
      </c>
      <c r="L377" s="166">
        <f t="shared" si="46"/>
        <v>0</v>
      </c>
      <c r="M377" s="167" t="str">
        <f>IF(I377="","",IF(I377&lt;75,"Ошибка! Не соблюден минимальный заказ на сорт!",IF(MOD(I377,25)&gt;0,"Ошибка! Не соблюдена кратность заказа!","")))</f>
        <v/>
      </c>
      <c r="P377" s="169"/>
      <c r="AA377" s="168">
        <f t="shared" si="47"/>
        <v>0</v>
      </c>
      <c r="AB377" s="168" t="s">
        <v>4490</v>
      </c>
      <c r="AC377" s="168" t="s">
        <v>4317</v>
      </c>
      <c r="AD377" s="168">
        <v>1.75</v>
      </c>
      <c r="AE377" s="170">
        <f t="shared" si="48"/>
        <v>0</v>
      </c>
      <c r="AF377" s="168">
        <f t="shared" si="49"/>
        <v>0</v>
      </c>
    </row>
    <row r="378" spans="1:32" s="168" customFormat="1" ht="15" hidden="1" customHeight="1" x14ac:dyDescent="0.3">
      <c r="A378" s="160">
        <v>0</v>
      </c>
      <c r="B378" s="161" t="s">
        <v>2984</v>
      </c>
      <c r="C378" s="161" t="s">
        <v>666</v>
      </c>
      <c r="D378" s="162" t="s">
        <v>658</v>
      </c>
      <c r="E378" s="162" t="s">
        <v>659</v>
      </c>
      <c r="F378" s="162" t="s">
        <v>664</v>
      </c>
      <c r="G378" s="163" t="s">
        <v>106</v>
      </c>
      <c r="H378" s="164">
        <v>1.6</v>
      </c>
      <c r="I378" s="165"/>
      <c r="J378" s="166">
        <f t="shared" si="44"/>
        <v>0</v>
      </c>
      <c r="K378" s="166">
        <f t="shared" si="45"/>
        <v>0</v>
      </c>
      <c r="L378" s="166">
        <f t="shared" si="46"/>
        <v>0</v>
      </c>
      <c r="M378" s="167" t="str">
        <f>IF(I378="","",IF(I378&lt;80,"Ошибка! Не соблюден минимальный заказ на сорт!",IF(MOD(I378,40)&gt;0,"Ошибка! Не соблюдена кратность заказа!","")))</f>
        <v/>
      </c>
      <c r="P378" s="169"/>
      <c r="AA378" s="168">
        <f t="shared" si="47"/>
        <v>0</v>
      </c>
      <c r="AB378" s="168" t="s">
        <v>4490</v>
      </c>
      <c r="AC378" s="168" t="s">
        <v>4281</v>
      </c>
      <c r="AD378" s="168">
        <v>1.6</v>
      </c>
      <c r="AE378" s="170">
        <f t="shared" si="48"/>
        <v>0</v>
      </c>
      <c r="AF378" s="168">
        <f t="shared" si="49"/>
        <v>0</v>
      </c>
    </row>
    <row r="379" spans="1:32" ht="15" customHeight="1" x14ac:dyDescent="0.3">
      <c r="A379" s="1">
        <v>1548</v>
      </c>
      <c r="B379" s="69" t="s">
        <v>2985</v>
      </c>
      <c r="C379" s="69" t="s">
        <v>667</v>
      </c>
      <c r="D379" s="70" t="s">
        <v>658</v>
      </c>
      <c r="E379" s="70" t="s">
        <v>659</v>
      </c>
      <c r="F379" s="70" t="s">
        <v>668</v>
      </c>
      <c r="G379" s="71" t="s">
        <v>21</v>
      </c>
      <c r="H379" s="72">
        <v>3</v>
      </c>
      <c r="I379" s="73"/>
      <c r="J379" s="74">
        <f t="shared" si="44"/>
        <v>0</v>
      </c>
      <c r="K379" s="74">
        <f t="shared" si="45"/>
        <v>0</v>
      </c>
      <c r="L379" s="74">
        <f t="shared" si="46"/>
        <v>0</v>
      </c>
      <c r="M379" s="153" t="str">
        <f>IF(I379="","",IF(I379&lt;50,"Ошибка! Не соблюден минимальный заказ на сорт!",""))</f>
        <v/>
      </c>
      <c r="P379" s="75"/>
      <c r="AA379" s="2">
        <f t="shared" si="47"/>
        <v>1548</v>
      </c>
      <c r="AB379" s="2" t="s">
        <v>4491</v>
      </c>
      <c r="AC379" s="2" t="s">
        <v>4323</v>
      </c>
      <c r="AD379" s="2">
        <v>3</v>
      </c>
      <c r="AE379" s="129">
        <f t="shared" si="48"/>
        <v>0</v>
      </c>
      <c r="AF379" s="2">
        <f t="shared" si="49"/>
        <v>0</v>
      </c>
    </row>
    <row r="380" spans="1:32" s="168" customFormat="1" ht="15" hidden="1" customHeight="1" x14ac:dyDescent="0.3">
      <c r="A380" s="160">
        <v>0</v>
      </c>
      <c r="B380" s="161" t="s">
        <v>2986</v>
      </c>
      <c r="C380" s="161" t="s">
        <v>669</v>
      </c>
      <c r="D380" s="162" t="s">
        <v>658</v>
      </c>
      <c r="E380" s="162" t="s">
        <v>659</v>
      </c>
      <c r="F380" s="162" t="s">
        <v>668</v>
      </c>
      <c r="G380" s="163" t="s">
        <v>141</v>
      </c>
      <c r="H380" s="164">
        <v>1.75</v>
      </c>
      <c r="I380" s="165"/>
      <c r="J380" s="166">
        <f t="shared" si="44"/>
        <v>0</v>
      </c>
      <c r="K380" s="166">
        <f t="shared" si="45"/>
        <v>0</v>
      </c>
      <c r="L380" s="166">
        <f t="shared" si="46"/>
        <v>0</v>
      </c>
      <c r="M380" s="167" t="str">
        <f>IF(I380="","",IF(I380&lt;75,"Ошибка! Не соблюден минимальный заказ на сорт!",IF(MOD(I380,25)&gt;0,"Ошибка! Не соблюдена кратность заказа!","")))</f>
        <v/>
      </c>
      <c r="P380" s="169"/>
      <c r="AA380" s="168">
        <f t="shared" si="47"/>
        <v>0</v>
      </c>
      <c r="AB380" s="168" t="s">
        <v>4491</v>
      </c>
      <c r="AC380" s="168" t="s">
        <v>4317</v>
      </c>
      <c r="AD380" s="168">
        <v>1.75</v>
      </c>
      <c r="AE380" s="170">
        <f t="shared" si="48"/>
        <v>0</v>
      </c>
      <c r="AF380" s="168">
        <f t="shared" si="49"/>
        <v>0</v>
      </c>
    </row>
    <row r="381" spans="1:32" s="168" customFormat="1" ht="15" hidden="1" customHeight="1" x14ac:dyDescent="0.3">
      <c r="A381" s="160">
        <v>0</v>
      </c>
      <c r="B381" s="161" t="s">
        <v>2987</v>
      </c>
      <c r="C381" s="161" t="s">
        <v>670</v>
      </c>
      <c r="D381" s="162" t="s">
        <v>658</v>
      </c>
      <c r="E381" s="162" t="s">
        <v>659</v>
      </c>
      <c r="F381" s="162" t="s">
        <v>668</v>
      </c>
      <c r="G381" s="163" t="s">
        <v>106</v>
      </c>
      <c r="H381" s="164">
        <v>1.6</v>
      </c>
      <c r="I381" s="165"/>
      <c r="J381" s="166">
        <f t="shared" si="44"/>
        <v>0</v>
      </c>
      <c r="K381" s="166">
        <f t="shared" si="45"/>
        <v>0</v>
      </c>
      <c r="L381" s="166">
        <f t="shared" si="46"/>
        <v>0</v>
      </c>
      <c r="M381" s="167" t="str">
        <f>IF(I381="","",IF(I381&lt;80,"Ошибка! Не соблюден минимальный заказ на сорт!",IF(MOD(I381,40)&gt;0,"Ошибка! Не соблюдена кратность заказа!","")))</f>
        <v/>
      </c>
      <c r="P381" s="169"/>
      <c r="AA381" s="2">
        <f t="shared" si="47"/>
        <v>0</v>
      </c>
      <c r="AB381" s="2" t="s">
        <v>4491</v>
      </c>
      <c r="AC381" s="2" t="s">
        <v>4281</v>
      </c>
      <c r="AD381" s="2">
        <v>1.6</v>
      </c>
      <c r="AE381" s="129">
        <f t="shared" si="48"/>
        <v>0</v>
      </c>
      <c r="AF381" s="2">
        <f t="shared" si="49"/>
        <v>0</v>
      </c>
    </row>
    <row r="382" spans="1:32" s="168" customFormat="1" ht="15" hidden="1" customHeight="1" x14ac:dyDescent="0.3">
      <c r="A382" s="160">
        <v>0</v>
      </c>
      <c r="B382" s="161" t="s">
        <v>2988</v>
      </c>
      <c r="C382" s="161" t="s">
        <v>671</v>
      </c>
      <c r="D382" s="162" t="s">
        <v>658</v>
      </c>
      <c r="E382" s="162" t="s">
        <v>659</v>
      </c>
      <c r="F382" s="162" t="s">
        <v>672</v>
      </c>
      <c r="G382" s="163" t="s">
        <v>106</v>
      </c>
      <c r="H382" s="164">
        <v>1.95</v>
      </c>
      <c r="I382" s="165"/>
      <c r="J382" s="166">
        <f t="shared" si="44"/>
        <v>0</v>
      </c>
      <c r="K382" s="166">
        <f t="shared" si="45"/>
        <v>0</v>
      </c>
      <c r="L382" s="166">
        <f t="shared" si="46"/>
        <v>0</v>
      </c>
      <c r="M382" s="167" t="str">
        <f>IF(I382="","",IF(I382&lt;80,"Ошибка! Не соблюден минимальный заказ на сорт!",IF(MOD(I382,40)&gt;0,"Ошибка! Не соблюдена кратность заказа!","")))</f>
        <v/>
      </c>
      <c r="P382" s="169"/>
      <c r="AA382" s="168">
        <f t="shared" si="47"/>
        <v>0</v>
      </c>
      <c r="AB382" s="168" t="s">
        <v>4492</v>
      </c>
      <c r="AC382" s="168" t="s">
        <v>4281</v>
      </c>
      <c r="AD382" s="168">
        <v>1.95</v>
      </c>
      <c r="AE382" s="170">
        <f t="shared" si="48"/>
        <v>0</v>
      </c>
      <c r="AF382" s="168">
        <f t="shared" si="49"/>
        <v>0</v>
      </c>
    </row>
    <row r="383" spans="1:32" s="168" customFormat="1" ht="15" hidden="1" customHeight="1" x14ac:dyDescent="0.3">
      <c r="A383" s="160">
        <v>0</v>
      </c>
      <c r="B383" s="161" t="s">
        <v>2989</v>
      </c>
      <c r="C383" s="161" t="s">
        <v>673</v>
      </c>
      <c r="D383" s="162" t="s">
        <v>674</v>
      </c>
      <c r="E383" s="162" t="s">
        <v>675</v>
      </c>
      <c r="F383" s="162" t="s">
        <v>676</v>
      </c>
      <c r="G383" s="163" t="s">
        <v>141</v>
      </c>
      <c r="H383" s="164">
        <v>1.5</v>
      </c>
      <c r="I383" s="165"/>
      <c r="J383" s="166">
        <f t="shared" si="44"/>
        <v>0</v>
      </c>
      <c r="K383" s="166">
        <f t="shared" si="45"/>
        <v>0</v>
      </c>
      <c r="L383" s="166">
        <f t="shared" si="46"/>
        <v>0</v>
      </c>
      <c r="M383" s="167" t="str">
        <f t="shared" ref="M383:M414" si="50">IF(I383="","",IF(I383&lt;75,"Ошибка! Не соблюден минимальный заказ на сорт!",IF(MOD(I383,25)&gt;0,"Ошибка! Не соблюдена кратность заказа!","")))</f>
        <v/>
      </c>
      <c r="P383" s="169"/>
      <c r="AA383" s="168">
        <f t="shared" si="47"/>
        <v>0</v>
      </c>
      <c r="AB383" s="168" t="s">
        <v>5288</v>
      </c>
      <c r="AC383" s="168" t="s">
        <v>4317</v>
      </c>
      <c r="AD383" s="168">
        <v>1.5</v>
      </c>
      <c r="AE383" s="170">
        <f t="shared" si="48"/>
        <v>0</v>
      </c>
      <c r="AF383" s="168">
        <f t="shared" si="49"/>
        <v>0</v>
      </c>
    </row>
    <row r="384" spans="1:32" s="168" customFormat="1" ht="15" hidden="1" customHeight="1" x14ac:dyDescent="0.3">
      <c r="A384" s="160">
        <v>0</v>
      </c>
      <c r="B384" s="161" t="s">
        <v>3906</v>
      </c>
      <c r="C384" s="161" t="s">
        <v>3977</v>
      </c>
      <c r="D384" s="162" t="s">
        <v>674</v>
      </c>
      <c r="E384" s="162" t="s">
        <v>675</v>
      </c>
      <c r="F384" s="162" t="s">
        <v>691</v>
      </c>
      <c r="G384" s="163" t="s">
        <v>141</v>
      </c>
      <c r="H384" s="164">
        <v>1.5</v>
      </c>
      <c r="I384" s="165"/>
      <c r="J384" s="166">
        <f t="shared" si="44"/>
        <v>0</v>
      </c>
      <c r="K384" s="166">
        <f t="shared" si="45"/>
        <v>0</v>
      </c>
      <c r="L384" s="166">
        <f t="shared" si="46"/>
        <v>0</v>
      </c>
      <c r="M384" s="167" t="str">
        <f t="shared" si="50"/>
        <v/>
      </c>
      <c r="P384" s="169"/>
      <c r="AA384" s="168">
        <f t="shared" si="47"/>
        <v>0</v>
      </c>
      <c r="AB384" s="168" t="s">
        <v>4493</v>
      </c>
      <c r="AC384" s="168" t="s">
        <v>4317</v>
      </c>
      <c r="AD384" s="168">
        <v>1.5</v>
      </c>
      <c r="AE384" s="170">
        <f t="shared" si="48"/>
        <v>0</v>
      </c>
      <c r="AF384" s="168">
        <f t="shared" si="49"/>
        <v>0</v>
      </c>
    </row>
    <row r="385" spans="1:32" s="168" customFormat="1" ht="15" hidden="1" customHeight="1" x14ac:dyDescent="0.3">
      <c r="A385" s="160">
        <v>0</v>
      </c>
      <c r="B385" s="161" t="s">
        <v>2990</v>
      </c>
      <c r="C385" s="161" t="s">
        <v>677</v>
      </c>
      <c r="D385" s="162" t="s">
        <v>674</v>
      </c>
      <c r="E385" s="162" t="s">
        <v>675</v>
      </c>
      <c r="F385" s="162" t="s">
        <v>678</v>
      </c>
      <c r="G385" s="163" t="s">
        <v>141</v>
      </c>
      <c r="H385" s="164">
        <v>1.5</v>
      </c>
      <c r="I385" s="165"/>
      <c r="J385" s="166">
        <f t="shared" si="44"/>
        <v>0</v>
      </c>
      <c r="K385" s="166">
        <f t="shared" si="45"/>
        <v>0</v>
      </c>
      <c r="L385" s="166">
        <f t="shared" si="46"/>
        <v>0</v>
      </c>
      <c r="M385" s="167" t="str">
        <f t="shared" si="50"/>
        <v/>
      </c>
      <c r="P385" s="169"/>
      <c r="AA385" s="168">
        <f t="shared" si="47"/>
        <v>0</v>
      </c>
      <c r="AB385" s="168" t="s">
        <v>5147</v>
      </c>
      <c r="AC385" s="168" t="s">
        <v>4317</v>
      </c>
      <c r="AD385" s="168">
        <v>1.5</v>
      </c>
      <c r="AE385" s="170">
        <f t="shared" si="48"/>
        <v>0</v>
      </c>
      <c r="AF385" s="168">
        <f t="shared" si="49"/>
        <v>0</v>
      </c>
    </row>
    <row r="386" spans="1:32" s="168" customFormat="1" ht="15" hidden="1" customHeight="1" x14ac:dyDescent="0.3">
      <c r="A386" s="160">
        <v>0</v>
      </c>
      <c r="B386" s="161" t="s">
        <v>4204</v>
      </c>
      <c r="C386" s="161" t="s">
        <v>4205</v>
      </c>
      <c r="D386" s="162" t="s">
        <v>674</v>
      </c>
      <c r="E386" s="162" t="s">
        <v>675</v>
      </c>
      <c r="F386" s="162" t="s">
        <v>4252</v>
      </c>
      <c r="G386" s="163" t="s">
        <v>141</v>
      </c>
      <c r="H386" s="164">
        <v>1.5</v>
      </c>
      <c r="I386" s="165"/>
      <c r="J386" s="166">
        <f t="shared" si="44"/>
        <v>0</v>
      </c>
      <c r="K386" s="166">
        <f t="shared" si="45"/>
        <v>0</v>
      </c>
      <c r="L386" s="166">
        <f t="shared" si="46"/>
        <v>0</v>
      </c>
      <c r="M386" s="167" t="str">
        <f t="shared" si="50"/>
        <v/>
      </c>
      <c r="P386" s="169"/>
      <c r="AA386" s="168">
        <f t="shared" si="47"/>
        <v>0</v>
      </c>
      <c r="AB386" s="168" t="s">
        <v>4494</v>
      </c>
      <c r="AC386" s="168" t="s">
        <v>4317</v>
      </c>
      <c r="AD386" s="168">
        <v>1.5</v>
      </c>
      <c r="AE386" s="170">
        <f t="shared" si="48"/>
        <v>0</v>
      </c>
      <c r="AF386" s="168">
        <f t="shared" si="49"/>
        <v>0</v>
      </c>
    </row>
    <row r="387" spans="1:32" s="168" customFormat="1" ht="15" hidden="1" customHeight="1" x14ac:dyDescent="0.3">
      <c r="A387" s="160">
        <v>0</v>
      </c>
      <c r="B387" s="161" t="s">
        <v>2991</v>
      </c>
      <c r="C387" s="161" t="s">
        <v>679</v>
      </c>
      <c r="D387" s="162" t="s">
        <v>674</v>
      </c>
      <c r="E387" s="162" t="s">
        <v>675</v>
      </c>
      <c r="F387" s="162" t="s">
        <v>680</v>
      </c>
      <c r="G387" s="163" t="s">
        <v>141</v>
      </c>
      <c r="H387" s="164">
        <v>1.5</v>
      </c>
      <c r="I387" s="165"/>
      <c r="J387" s="166">
        <f t="shared" si="44"/>
        <v>0</v>
      </c>
      <c r="K387" s="166">
        <f t="shared" si="45"/>
        <v>0</v>
      </c>
      <c r="L387" s="166">
        <f t="shared" si="46"/>
        <v>0</v>
      </c>
      <c r="M387" s="167" t="str">
        <f t="shared" si="50"/>
        <v/>
      </c>
      <c r="P387" s="169"/>
      <c r="AA387" s="168">
        <f t="shared" si="47"/>
        <v>0</v>
      </c>
      <c r="AB387" s="168" t="s">
        <v>4495</v>
      </c>
      <c r="AC387" s="168" t="s">
        <v>4317</v>
      </c>
      <c r="AD387" s="168">
        <v>1.5</v>
      </c>
      <c r="AE387" s="170">
        <f t="shared" si="48"/>
        <v>0</v>
      </c>
      <c r="AF387" s="168">
        <f t="shared" si="49"/>
        <v>0</v>
      </c>
    </row>
    <row r="388" spans="1:32" s="168" customFormat="1" ht="15" hidden="1" customHeight="1" x14ac:dyDescent="0.3">
      <c r="A388" s="160">
        <v>0</v>
      </c>
      <c r="B388" s="161" t="s">
        <v>2992</v>
      </c>
      <c r="C388" s="161" t="s">
        <v>681</v>
      </c>
      <c r="D388" s="162" t="s">
        <v>674</v>
      </c>
      <c r="E388" s="162" t="s">
        <v>675</v>
      </c>
      <c r="F388" s="162" t="s">
        <v>682</v>
      </c>
      <c r="G388" s="163" t="s">
        <v>141</v>
      </c>
      <c r="H388" s="164">
        <v>1.5</v>
      </c>
      <c r="I388" s="165"/>
      <c r="J388" s="166">
        <f t="shared" si="44"/>
        <v>0</v>
      </c>
      <c r="K388" s="166">
        <f t="shared" si="45"/>
        <v>0</v>
      </c>
      <c r="L388" s="166">
        <f t="shared" si="46"/>
        <v>0</v>
      </c>
      <c r="M388" s="167" t="str">
        <f t="shared" si="50"/>
        <v/>
      </c>
      <c r="P388" s="169"/>
      <c r="AA388" s="168">
        <f t="shared" si="47"/>
        <v>0</v>
      </c>
      <c r="AB388" s="168" t="s">
        <v>5148</v>
      </c>
      <c r="AC388" s="168" t="s">
        <v>4317</v>
      </c>
      <c r="AD388" s="168">
        <v>1.5</v>
      </c>
      <c r="AE388" s="170">
        <f t="shared" si="48"/>
        <v>0</v>
      </c>
      <c r="AF388" s="168">
        <f t="shared" si="49"/>
        <v>0</v>
      </c>
    </row>
    <row r="389" spans="1:32" s="168" customFormat="1" ht="15" hidden="1" customHeight="1" x14ac:dyDescent="0.3">
      <c r="A389" s="160">
        <v>0</v>
      </c>
      <c r="B389" s="161" t="s">
        <v>2993</v>
      </c>
      <c r="C389" s="161" t="s">
        <v>683</v>
      </c>
      <c r="D389" s="162" t="s">
        <v>674</v>
      </c>
      <c r="E389" s="162" t="s">
        <v>675</v>
      </c>
      <c r="F389" s="162" t="s">
        <v>489</v>
      </c>
      <c r="G389" s="163" t="s">
        <v>141</v>
      </c>
      <c r="H389" s="164">
        <v>1.5</v>
      </c>
      <c r="I389" s="165"/>
      <c r="J389" s="166">
        <f t="shared" si="44"/>
        <v>0</v>
      </c>
      <c r="K389" s="166">
        <f t="shared" si="45"/>
        <v>0</v>
      </c>
      <c r="L389" s="166">
        <f t="shared" si="46"/>
        <v>0</v>
      </c>
      <c r="M389" s="167" t="str">
        <f t="shared" si="50"/>
        <v/>
      </c>
      <c r="P389" s="169"/>
      <c r="AA389" s="168">
        <f t="shared" si="47"/>
        <v>0</v>
      </c>
      <c r="AB389" s="168" t="s">
        <v>4496</v>
      </c>
      <c r="AC389" s="168" t="s">
        <v>4317</v>
      </c>
      <c r="AD389" s="168">
        <v>1.5</v>
      </c>
      <c r="AE389" s="170">
        <f t="shared" si="48"/>
        <v>0</v>
      </c>
      <c r="AF389" s="168">
        <f t="shared" si="49"/>
        <v>0</v>
      </c>
    </row>
    <row r="390" spans="1:32" s="168" customFormat="1" ht="15" hidden="1" customHeight="1" x14ac:dyDescent="0.3">
      <c r="A390" s="160">
        <v>0</v>
      </c>
      <c r="B390" s="161" t="s">
        <v>2994</v>
      </c>
      <c r="C390" s="161" t="s">
        <v>684</v>
      </c>
      <c r="D390" s="162" t="s">
        <v>674</v>
      </c>
      <c r="E390" s="162" t="s">
        <v>675</v>
      </c>
      <c r="F390" s="162" t="s">
        <v>685</v>
      </c>
      <c r="G390" s="163" t="s">
        <v>141</v>
      </c>
      <c r="H390" s="164">
        <v>1.5</v>
      </c>
      <c r="I390" s="165"/>
      <c r="J390" s="166">
        <f t="shared" si="44"/>
        <v>0</v>
      </c>
      <c r="K390" s="166">
        <f t="shared" si="45"/>
        <v>0</v>
      </c>
      <c r="L390" s="166">
        <f t="shared" si="46"/>
        <v>0</v>
      </c>
      <c r="M390" s="167" t="str">
        <f t="shared" si="50"/>
        <v/>
      </c>
      <c r="P390" s="169"/>
      <c r="AA390" s="168">
        <f t="shared" si="47"/>
        <v>0</v>
      </c>
      <c r="AB390" s="168" t="s">
        <v>5289</v>
      </c>
      <c r="AC390" s="168" t="s">
        <v>4317</v>
      </c>
      <c r="AD390" s="168">
        <v>1.5</v>
      </c>
      <c r="AE390" s="170">
        <f t="shared" si="48"/>
        <v>0</v>
      </c>
      <c r="AF390" s="168">
        <f t="shared" si="49"/>
        <v>0</v>
      </c>
    </row>
    <row r="391" spans="1:32" s="168" customFormat="1" ht="15" hidden="1" customHeight="1" x14ac:dyDescent="0.3">
      <c r="A391" s="160">
        <v>0</v>
      </c>
      <c r="B391" s="161" t="s">
        <v>2995</v>
      </c>
      <c r="C391" s="161" t="s">
        <v>686</v>
      </c>
      <c r="D391" s="162" t="s">
        <v>687</v>
      </c>
      <c r="E391" s="162" t="s">
        <v>688</v>
      </c>
      <c r="F391" s="162" t="s">
        <v>689</v>
      </c>
      <c r="G391" s="163" t="s">
        <v>141</v>
      </c>
      <c r="H391" s="164">
        <v>0.9</v>
      </c>
      <c r="I391" s="165"/>
      <c r="J391" s="166">
        <f t="shared" si="44"/>
        <v>0</v>
      </c>
      <c r="K391" s="166">
        <f t="shared" si="45"/>
        <v>0</v>
      </c>
      <c r="L391" s="166">
        <f t="shared" si="46"/>
        <v>0</v>
      </c>
      <c r="M391" s="167" t="str">
        <f t="shared" si="50"/>
        <v/>
      </c>
      <c r="P391" s="169"/>
      <c r="AA391" s="168">
        <f t="shared" si="47"/>
        <v>0</v>
      </c>
      <c r="AB391" s="168" t="s">
        <v>5149</v>
      </c>
      <c r="AC391" s="168" t="s">
        <v>4317</v>
      </c>
      <c r="AD391" s="168">
        <v>0.9</v>
      </c>
      <c r="AE391" s="170">
        <f t="shared" si="48"/>
        <v>0</v>
      </c>
      <c r="AF391" s="168">
        <f t="shared" si="49"/>
        <v>0</v>
      </c>
    </row>
    <row r="392" spans="1:32" s="168" customFormat="1" ht="15" hidden="1" customHeight="1" x14ac:dyDescent="0.3">
      <c r="A392" s="160">
        <v>0</v>
      </c>
      <c r="B392" s="161" t="s">
        <v>2996</v>
      </c>
      <c r="C392" s="161" t="s">
        <v>690</v>
      </c>
      <c r="D392" s="162" t="s">
        <v>687</v>
      </c>
      <c r="E392" s="162" t="s">
        <v>688</v>
      </c>
      <c r="F392" s="162" t="s">
        <v>691</v>
      </c>
      <c r="G392" s="163" t="s">
        <v>141</v>
      </c>
      <c r="H392" s="164">
        <v>0.9</v>
      </c>
      <c r="I392" s="165"/>
      <c r="J392" s="166">
        <f t="shared" si="44"/>
        <v>0</v>
      </c>
      <c r="K392" s="166">
        <f t="shared" si="45"/>
        <v>0</v>
      </c>
      <c r="L392" s="166">
        <f t="shared" si="46"/>
        <v>0</v>
      </c>
      <c r="M392" s="167" t="str">
        <f t="shared" si="50"/>
        <v/>
      </c>
      <c r="P392" s="169"/>
      <c r="AA392" s="168">
        <f t="shared" si="47"/>
        <v>0</v>
      </c>
      <c r="AB392" s="168" t="s">
        <v>5150</v>
      </c>
      <c r="AC392" s="168" t="s">
        <v>4317</v>
      </c>
      <c r="AD392" s="168">
        <v>0.9</v>
      </c>
      <c r="AE392" s="170">
        <f t="shared" si="48"/>
        <v>0</v>
      </c>
      <c r="AF392" s="168">
        <f t="shared" si="49"/>
        <v>0</v>
      </c>
    </row>
    <row r="393" spans="1:32" s="168" customFormat="1" ht="15" hidden="1" customHeight="1" x14ac:dyDescent="0.3">
      <c r="A393" s="160">
        <v>0</v>
      </c>
      <c r="B393" s="161" t="s">
        <v>2997</v>
      </c>
      <c r="C393" s="161" t="s">
        <v>692</v>
      </c>
      <c r="D393" s="162" t="s">
        <v>687</v>
      </c>
      <c r="E393" s="162" t="s">
        <v>688</v>
      </c>
      <c r="F393" s="162" t="s">
        <v>693</v>
      </c>
      <c r="G393" s="163" t="s">
        <v>141</v>
      </c>
      <c r="H393" s="164">
        <v>0.9</v>
      </c>
      <c r="I393" s="165"/>
      <c r="J393" s="166">
        <f t="shared" si="44"/>
        <v>0</v>
      </c>
      <c r="K393" s="166">
        <f t="shared" si="45"/>
        <v>0</v>
      </c>
      <c r="L393" s="166">
        <f t="shared" si="46"/>
        <v>0</v>
      </c>
      <c r="M393" s="167" t="str">
        <f t="shared" si="50"/>
        <v/>
      </c>
      <c r="P393" s="169"/>
      <c r="AA393" s="168">
        <f t="shared" si="47"/>
        <v>0</v>
      </c>
      <c r="AB393" s="168" t="s">
        <v>4497</v>
      </c>
      <c r="AC393" s="168" t="s">
        <v>4317</v>
      </c>
      <c r="AD393" s="168">
        <v>0.9</v>
      </c>
      <c r="AE393" s="170">
        <f t="shared" si="48"/>
        <v>0</v>
      </c>
      <c r="AF393" s="168">
        <f t="shared" si="49"/>
        <v>0</v>
      </c>
    </row>
    <row r="394" spans="1:32" s="168" customFormat="1" ht="15" hidden="1" customHeight="1" x14ac:dyDescent="0.3">
      <c r="A394" s="160">
        <v>0</v>
      </c>
      <c r="B394" s="161" t="s">
        <v>2998</v>
      </c>
      <c r="C394" s="161" t="s">
        <v>694</v>
      </c>
      <c r="D394" s="162" t="s">
        <v>687</v>
      </c>
      <c r="E394" s="162" t="s">
        <v>688</v>
      </c>
      <c r="F394" s="162" t="s">
        <v>695</v>
      </c>
      <c r="G394" s="163" t="s">
        <v>141</v>
      </c>
      <c r="H394" s="164">
        <v>0.9</v>
      </c>
      <c r="I394" s="165"/>
      <c r="J394" s="166">
        <f t="shared" si="44"/>
        <v>0</v>
      </c>
      <c r="K394" s="166">
        <f t="shared" si="45"/>
        <v>0</v>
      </c>
      <c r="L394" s="166">
        <f t="shared" si="46"/>
        <v>0</v>
      </c>
      <c r="M394" s="167" t="str">
        <f t="shared" si="50"/>
        <v/>
      </c>
      <c r="P394" s="169"/>
      <c r="AA394" s="168">
        <f t="shared" si="47"/>
        <v>0</v>
      </c>
      <c r="AB394" s="168" t="s">
        <v>4498</v>
      </c>
      <c r="AC394" s="168" t="s">
        <v>4317</v>
      </c>
      <c r="AD394" s="168">
        <v>0.9</v>
      </c>
      <c r="AE394" s="170">
        <f t="shared" si="48"/>
        <v>0</v>
      </c>
      <c r="AF394" s="168">
        <f t="shared" si="49"/>
        <v>0</v>
      </c>
    </row>
    <row r="395" spans="1:32" s="168" customFormat="1" ht="15" hidden="1" customHeight="1" x14ac:dyDescent="0.3">
      <c r="A395" s="160">
        <v>0</v>
      </c>
      <c r="B395" s="161" t="s">
        <v>2999</v>
      </c>
      <c r="C395" s="161" t="s">
        <v>696</v>
      </c>
      <c r="D395" s="162" t="s">
        <v>687</v>
      </c>
      <c r="E395" s="162" t="s">
        <v>688</v>
      </c>
      <c r="F395" s="162" t="s">
        <v>697</v>
      </c>
      <c r="G395" s="163" t="s">
        <v>141</v>
      </c>
      <c r="H395" s="164">
        <v>0.9</v>
      </c>
      <c r="I395" s="165"/>
      <c r="J395" s="166">
        <f t="shared" si="44"/>
        <v>0</v>
      </c>
      <c r="K395" s="166">
        <f t="shared" si="45"/>
        <v>0</v>
      </c>
      <c r="L395" s="166">
        <f t="shared" si="46"/>
        <v>0</v>
      </c>
      <c r="M395" s="167" t="str">
        <f t="shared" si="50"/>
        <v/>
      </c>
      <c r="P395" s="169"/>
      <c r="AA395" s="168">
        <f t="shared" si="47"/>
        <v>0</v>
      </c>
      <c r="AB395" s="168" t="s">
        <v>4499</v>
      </c>
      <c r="AC395" s="168" t="s">
        <v>4317</v>
      </c>
      <c r="AD395" s="168">
        <v>0.9</v>
      </c>
      <c r="AE395" s="170">
        <f t="shared" si="48"/>
        <v>0</v>
      </c>
      <c r="AF395" s="168">
        <f t="shared" si="49"/>
        <v>0</v>
      </c>
    </row>
    <row r="396" spans="1:32" s="168" customFormat="1" ht="15" hidden="1" customHeight="1" x14ac:dyDescent="0.3">
      <c r="A396" s="160">
        <v>0</v>
      </c>
      <c r="B396" s="161" t="s">
        <v>3000</v>
      </c>
      <c r="C396" s="161" t="s">
        <v>698</v>
      </c>
      <c r="D396" s="162" t="s">
        <v>687</v>
      </c>
      <c r="E396" s="162" t="s">
        <v>688</v>
      </c>
      <c r="F396" s="162" t="s">
        <v>449</v>
      </c>
      <c r="G396" s="163" t="s">
        <v>141</v>
      </c>
      <c r="H396" s="164">
        <v>0.9</v>
      </c>
      <c r="I396" s="165"/>
      <c r="J396" s="166">
        <f t="shared" si="44"/>
        <v>0</v>
      </c>
      <c r="K396" s="166">
        <f t="shared" si="45"/>
        <v>0</v>
      </c>
      <c r="L396" s="166">
        <f t="shared" si="46"/>
        <v>0</v>
      </c>
      <c r="M396" s="167" t="str">
        <f t="shared" si="50"/>
        <v/>
      </c>
      <c r="P396" s="169"/>
      <c r="AA396" s="168">
        <f t="shared" si="47"/>
        <v>0</v>
      </c>
      <c r="AB396" s="168" t="s">
        <v>4500</v>
      </c>
      <c r="AC396" s="168" t="s">
        <v>4317</v>
      </c>
      <c r="AD396" s="168">
        <v>0.9</v>
      </c>
      <c r="AE396" s="170">
        <f t="shared" si="48"/>
        <v>0</v>
      </c>
      <c r="AF396" s="168">
        <f t="shared" si="49"/>
        <v>0</v>
      </c>
    </row>
    <row r="397" spans="1:32" s="168" customFormat="1" ht="15" hidden="1" customHeight="1" x14ac:dyDescent="0.3">
      <c r="A397" s="160">
        <v>0</v>
      </c>
      <c r="B397" s="161" t="s">
        <v>3001</v>
      </c>
      <c r="C397" s="161" t="s">
        <v>699</v>
      </c>
      <c r="D397" s="162" t="s">
        <v>687</v>
      </c>
      <c r="E397" s="162" t="s">
        <v>688</v>
      </c>
      <c r="F397" s="162" t="s">
        <v>700</v>
      </c>
      <c r="G397" s="163" t="s">
        <v>141</v>
      </c>
      <c r="H397" s="164">
        <v>1.35</v>
      </c>
      <c r="I397" s="165"/>
      <c r="J397" s="166">
        <f t="shared" si="44"/>
        <v>0</v>
      </c>
      <c r="K397" s="166">
        <f t="shared" si="45"/>
        <v>0</v>
      </c>
      <c r="L397" s="166">
        <f t="shared" si="46"/>
        <v>0</v>
      </c>
      <c r="M397" s="167" t="str">
        <f t="shared" si="50"/>
        <v/>
      </c>
      <c r="P397" s="169"/>
      <c r="AA397" s="168">
        <f t="shared" si="47"/>
        <v>0</v>
      </c>
      <c r="AB397" s="168" t="s">
        <v>4501</v>
      </c>
      <c r="AC397" s="168" t="s">
        <v>4317</v>
      </c>
      <c r="AD397" s="168">
        <v>1.35</v>
      </c>
      <c r="AE397" s="170">
        <f t="shared" si="48"/>
        <v>0</v>
      </c>
      <c r="AF397" s="168">
        <f t="shared" si="49"/>
        <v>0</v>
      </c>
    </row>
    <row r="398" spans="1:32" s="168" customFormat="1" ht="15" hidden="1" customHeight="1" x14ac:dyDescent="0.3">
      <c r="A398" s="160">
        <v>0</v>
      </c>
      <c r="B398" s="161" t="s">
        <v>3002</v>
      </c>
      <c r="C398" s="161" t="s">
        <v>701</v>
      </c>
      <c r="D398" s="162" t="s">
        <v>687</v>
      </c>
      <c r="E398" s="162" t="s">
        <v>688</v>
      </c>
      <c r="F398" s="162" t="s">
        <v>702</v>
      </c>
      <c r="G398" s="163" t="s">
        <v>141</v>
      </c>
      <c r="H398" s="164">
        <v>1.35</v>
      </c>
      <c r="I398" s="165"/>
      <c r="J398" s="166">
        <f t="shared" si="44"/>
        <v>0</v>
      </c>
      <c r="K398" s="166">
        <f t="shared" si="45"/>
        <v>0</v>
      </c>
      <c r="L398" s="166">
        <f t="shared" si="46"/>
        <v>0</v>
      </c>
      <c r="M398" s="167" t="str">
        <f t="shared" si="50"/>
        <v/>
      </c>
      <c r="P398" s="169"/>
      <c r="AA398" s="168">
        <f t="shared" si="47"/>
        <v>0</v>
      </c>
      <c r="AB398" s="168" t="s">
        <v>4502</v>
      </c>
      <c r="AC398" s="168" t="s">
        <v>4317</v>
      </c>
      <c r="AD398" s="168">
        <v>1.35</v>
      </c>
      <c r="AE398" s="170">
        <f t="shared" si="48"/>
        <v>0</v>
      </c>
      <c r="AF398" s="168">
        <f t="shared" si="49"/>
        <v>0</v>
      </c>
    </row>
    <row r="399" spans="1:32" s="168" customFormat="1" ht="15" hidden="1" customHeight="1" x14ac:dyDescent="0.3">
      <c r="A399" s="160">
        <v>0</v>
      </c>
      <c r="B399" s="161" t="s">
        <v>3003</v>
      </c>
      <c r="C399" s="161" t="s">
        <v>703</v>
      </c>
      <c r="D399" s="162" t="s">
        <v>687</v>
      </c>
      <c r="E399" s="162" t="s">
        <v>688</v>
      </c>
      <c r="F399" s="162" t="s">
        <v>704</v>
      </c>
      <c r="G399" s="163" t="s">
        <v>141</v>
      </c>
      <c r="H399" s="164">
        <v>1.35</v>
      </c>
      <c r="I399" s="165"/>
      <c r="J399" s="166">
        <f t="shared" si="44"/>
        <v>0</v>
      </c>
      <c r="K399" s="166">
        <f t="shared" si="45"/>
        <v>0</v>
      </c>
      <c r="L399" s="166">
        <f t="shared" si="46"/>
        <v>0</v>
      </c>
      <c r="M399" s="167" t="str">
        <f t="shared" si="50"/>
        <v/>
      </c>
      <c r="P399" s="169"/>
      <c r="AA399" s="168">
        <f t="shared" si="47"/>
        <v>0</v>
      </c>
      <c r="AB399" s="168" t="s">
        <v>5290</v>
      </c>
      <c r="AC399" s="168" t="s">
        <v>4317</v>
      </c>
      <c r="AD399" s="168">
        <v>1.35</v>
      </c>
      <c r="AE399" s="170">
        <f t="shared" si="48"/>
        <v>0</v>
      </c>
      <c r="AF399" s="168">
        <f t="shared" si="49"/>
        <v>0</v>
      </c>
    </row>
    <row r="400" spans="1:32" s="168" customFormat="1" ht="15" hidden="1" customHeight="1" x14ac:dyDescent="0.3">
      <c r="A400" s="160">
        <v>0</v>
      </c>
      <c r="B400" s="161" t="s">
        <v>3004</v>
      </c>
      <c r="C400" s="161" t="s">
        <v>705</v>
      </c>
      <c r="D400" s="162" t="s">
        <v>687</v>
      </c>
      <c r="E400" s="162" t="s">
        <v>688</v>
      </c>
      <c r="F400" s="162" t="s">
        <v>706</v>
      </c>
      <c r="G400" s="163" t="s">
        <v>141</v>
      </c>
      <c r="H400" s="164">
        <v>1.35</v>
      </c>
      <c r="I400" s="165"/>
      <c r="J400" s="166">
        <f t="shared" si="44"/>
        <v>0</v>
      </c>
      <c r="K400" s="166">
        <f t="shared" si="45"/>
        <v>0</v>
      </c>
      <c r="L400" s="166">
        <f t="shared" si="46"/>
        <v>0</v>
      </c>
      <c r="M400" s="167" t="str">
        <f t="shared" si="50"/>
        <v/>
      </c>
      <c r="P400" s="169"/>
      <c r="AA400" s="168">
        <f t="shared" si="47"/>
        <v>0</v>
      </c>
      <c r="AB400" s="168" t="s">
        <v>4503</v>
      </c>
      <c r="AC400" s="168" t="s">
        <v>4317</v>
      </c>
      <c r="AD400" s="168">
        <v>1.35</v>
      </c>
      <c r="AE400" s="170">
        <f t="shared" si="48"/>
        <v>0</v>
      </c>
      <c r="AF400" s="168">
        <f t="shared" si="49"/>
        <v>0</v>
      </c>
    </row>
    <row r="401" spans="1:32" s="168" customFormat="1" ht="15" hidden="1" customHeight="1" x14ac:dyDescent="0.3">
      <c r="A401" s="160">
        <v>0</v>
      </c>
      <c r="B401" s="161" t="s">
        <v>3005</v>
      </c>
      <c r="C401" s="161" t="s">
        <v>707</v>
      </c>
      <c r="D401" s="162" t="s">
        <v>687</v>
      </c>
      <c r="E401" s="162" t="s">
        <v>688</v>
      </c>
      <c r="F401" s="162" t="s">
        <v>708</v>
      </c>
      <c r="G401" s="163" t="s">
        <v>141</v>
      </c>
      <c r="H401" s="164">
        <v>1.35</v>
      </c>
      <c r="I401" s="165"/>
      <c r="J401" s="166">
        <f t="shared" si="44"/>
        <v>0</v>
      </c>
      <c r="K401" s="166">
        <f t="shared" si="45"/>
        <v>0</v>
      </c>
      <c r="L401" s="166">
        <f t="shared" si="46"/>
        <v>0</v>
      </c>
      <c r="M401" s="167" t="str">
        <f t="shared" si="50"/>
        <v/>
      </c>
      <c r="P401" s="169"/>
      <c r="AA401" s="168">
        <f t="shared" si="47"/>
        <v>0</v>
      </c>
      <c r="AB401" s="168" t="s">
        <v>5291</v>
      </c>
      <c r="AC401" s="168" t="s">
        <v>4317</v>
      </c>
      <c r="AD401" s="168">
        <v>1.35</v>
      </c>
      <c r="AE401" s="170">
        <f t="shared" si="48"/>
        <v>0</v>
      </c>
      <c r="AF401" s="168">
        <f t="shared" si="49"/>
        <v>0</v>
      </c>
    </row>
    <row r="402" spans="1:32" s="168" customFormat="1" ht="15" hidden="1" customHeight="1" x14ac:dyDescent="0.3">
      <c r="A402" s="160">
        <v>0</v>
      </c>
      <c r="B402" s="161" t="s">
        <v>3006</v>
      </c>
      <c r="C402" s="161" t="s">
        <v>709</v>
      </c>
      <c r="D402" s="162" t="s">
        <v>687</v>
      </c>
      <c r="E402" s="162" t="s">
        <v>688</v>
      </c>
      <c r="F402" s="162" t="s">
        <v>710</v>
      </c>
      <c r="G402" s="163" t="s">
        <v>141</v>
      </c>
      <c r="H402" s="164">
        <v>1.5</v>
      </c>
      <c r="I402" s="165"/>
      <c r="J402" s="166">
        <f t="shared" si="44"/>
        <v>0</v>
      </c>
      <c r="K402" s="166">
        <f t="shared" si="45"/>
        <v>0</v>
      </c>
      <c r="L402" s="166">
        <f t="shared" si="46"/>
        <v>0</v>
      </c>
      <c r="M402" s="167" t="str">
        <f t="shared" si="50"/>
        <v/>
      </c>
      <c r="P402" s="169"/>
      <c r="AA402" s="168">
        <f t="shared" si="47"/>
        <v>0</v>
      </c>
      <c r="AB402" s="168" t="s">
        <v>4504</v>
      </c>
      <c r="AC402" s="168" t="s">
        <v>4317</v>
      </c>
      <c r="AD402" s="168">
        <v>1.5</v>
      </c>
      <c r="AE402" s="170">
        <f t="shared" si="48"/>
        <v>0</v>
      </c>
      <c r="AF402" s="168">
        <f t="shared" si="49"/>
        <v>0</v>
      </c>
    </row>
    <row r="403" spans="1:32" s="168" customFormat="1" ht="15" hidden="1" customHeight="1" x14ac:dyDescent="0.3">
      <c r="A403" s="160">
        <v>0</v>
      </c>
      <c r="B403" s="161" t="s">
        <v>3007</v>
      </c>
      <c r="C403" s="161" t="s">
        <v>711</v>
      </c>
      <c r="D403" s="162" t="s">
        <v>687</v>
      </c>
      <c r="E403" s="162" t="s">
        <v>688</v>
      </c>
      <c r="F403" s="162" t="s">
        <v>712</v>
      </c>
      <c r="G403" s="163" t="s">
        <v>141</v>
      </c>
      <c r="H403" s="164">
        <v>1.5</v>
      </c>
      <c r="I403" s="165"/>
      <c r="J403" s="166">
        <f t="shared" si="44"/>
        <v>0</v>
      </c>
      <c r="K403" s="166">
        <f t="shared" si="45"/>
        <v>0</v>
      </c>
      <c r="L403" s="166">
        <f t="shared" si="46"/>
        <v>0</v>
      </c>
      <c r="M403" s="167" t="str">
        <f t="shared" si="50"/>
        <v/>
      </c>
      <c r="P403" s="169"/>
      <c r="AA403" s="168">
        <f t="shared" si="47"/>
        <v>0</v>
      </c>
      <c r="AB403" s="168" t="s">
        <v>4505</v>
      </c>
      <c r="AC403" s="168" t="s">
        <v>4317</v>
      </c>
      <c r="AD403" s="168">
        <v>1.5</v>
      </c>
      <c r="AE403" s="170">
        <f t="shared" si="48"/>
        <v>0</v>
      </c>
      <c r="AF403" s="168">
        <f t="shared" si="49"/>
        <v>0</v>
      </c>
    </row>
    <row r="404" spans="1:32" s="168" customFormat="1" ht="15" hidden="1" customHeight="1" x14ac:dyDescent="0.3">
      <c r="A404" s="160">
        <v>0</v>
      </c>
      <c r="B404" s="161" t="s">
        <v>3008</v>
      </c>
      <c r="C404" s="161" t="s">
        <v>713</v>
      </c>
      <c r="D404" s="162" t="s">
        <v>687</v>
      </c>
      <c r="E404" s="162" t="s">
        <v>688</v>
      </c>
      <c r="F404" s="162" t="s">
        <v>714</v>
      </c>
      <c r="G404" s="163" t="s">
        <v>141</v>
      </c>
      <c r="H404" s="164">
        <v>1.5</v>
      </c>
      <c r="I404" s="165"/>
      <c r="J404" s="166">
        <f t="shared" si="44"/>
        <v>0</v>
      </c>
      <c r="K404" s="166">
        <f t="shared" si="45"/>
        <v>0</v>
      </c>
      <c r="L404" s="166">
        <f t="shared" si="46"/>
        <v>0</v>
      </c>
      <c r="M404" s="167" t="str">
        <f t="shared" si="50"/>
        <v/>
      </c>
      <c r="P404" s="169"/>
      <c r="AA404" s="168">
        <f t="shared" si="47"/>
        <v>0</v>
      </c>
      <c r="AB404" s="168" t="s">
        <v>4506</v>
      </c>
      <c r="AC404" s="168" t="s">
        <v>4317</v>
      </c>
      <c r="AD404" s="168">
        <v>1.5</v>
      </c>
      <c r="AE404" s="170">
        <f t="shared" si="48"/>
        <v>0</v>
      </c>
      <c r="AF404" s="168">
        <f t="shared" si="49"/>
        <v>0</v>
      </c>
    </row>
    <row r="405" spans="1:32" s="168" customFormat="1" ht="15" hidden="1" customHeight="1" x14ac:dyDescent="0.3">
      <c r="A405" s="160">
        <v>0</v>
      </c>
      <c r="B405" s="161" t="s">
        <v>3009</v>
      </c>
      <c r="C405" s="161" t="s">
        <v>715</v>
      </c>
      <c r="D405" s="162" t="s">
        <v>687</v>
      </c>
      <c r="E405" s="162" t="s">
        <v>688</v>
      </c>
      <c r="F405" s="162" t="s">
        <v>716</v>
      </c>
      <c r="G405" s="163" t="s">
        <v>141</v>
      </c>
      <c r="H405" s="164">
        <v>0.9</v>
      </c>
      <c r="I405" s="165"/>
      <c r="J405" s="166">
        <f t="shared" si="44"/>
        <v>0</v>
      </c>
      <c r="K405" s="166">
        <f t="shared" si="45"/>
        <v>0</v>
      </c>
      <c r="L405" s="166">
        <f t="shared" si="46"/>
        <v>0</v>
      </c>
      <c r="M405" s="167" t="str">
        <f t="shared" si="50"/>
        <v/>
      </c>
      <c r="P405" s="169"/>
      <c r="AA405" s="168">
        <f t="shared" si="47"/>
        <v>0</v>
      </c>
      <c r="AB405" s="168" t="s">
        <v>5151</v>
      </c>
      <c r="AC405" s="168" t="s">
        <v>4317</v>
      </c>
      <c r="AD405" s="168">
        <v>0.9</v>
      </c>
      <c r="AE405" s="170">
        <f t="shared" si="48"/>
        <v>0</v>
      </c>
      <c r="AF405" s="168">
        <f t="shared" si="49"/>
        <v>0</v>
      </c>
    </row>
    <row r="406" spans="1:32" s="168" customFormat="1" ht="15" hidden="1" customHeight="1" x14ac:dyDescent="0.3">
      <c r="A406" s="160">
        <v>0</v>
      </c>
      <c r="B406" s="161" t="s">
        <v>3010</v>
      </c>
      <c r="C406" s="161" t="s">
        <v>717</v>
      </c>
      <c r="D406" s="162" t="s">
        <v>687</v>
      </c>
      <c r="E406" s="162" t="s">
        <v>688</v>
      </c>
      <c r="F406" s="162" t="s">
        <v>718</v>
      </c>
      <c r="G406" s="163" t="s">
        <v>141</v>
      </c>
      <c r="H406" s="164">
        <v>1.35</v>
      </c>
      <c r="I406" s="165"/>
      <c r="J406" s="166">
        <f t="shared" si="44"/>
        <v>0</v>
      </c>
      <c r="K406" s="166">
        <f t="shared" si="45"/>
        <v>0</v>
      </c>
      <c r="L406" s="166">
        <f t="shared" si="46"/>
        <v>0</v>
      </c>
      <c r="M406" s="167" t="str">
        <f t="shared" si="50"/>
        <v/>
      </c>
      <c r="P406" s="169"/>
      <c r="AA406" s="168">
        <f t="shared" si="47"/>
        <v>0</v>
      </c>
      <c r="AB406" s="168" t="s">
        <v>5292</v>
      </c>
      <c r="AC406" s="168" t="s">
        <v>4317</v>
      </c>
      <c r="AD406" s="168">
        <v>1.35</v>
      </c>
      <c r="AE406" s="170">
        <f t="shared" si="48"/>
        <v>0</v>
      </c>
      <c r="AF406" s="168">
        <f t="shared" si="49"/>
        <v>0</v>
      </c>
    </row>
    <row r="407" spans="1:32" s="168" customFormat="1" ht="15" hidden="1" customHeight="1" x14ac:dyDescent="0.3">
      <c r="A407" s="160">
        <v>0</v>
      </c>
      <c r="B407" s="161" t="s">
        <v>3011</v>
      </c>
      <c r="C407" s="161" t="s">
        <v>719</v>
      </c>
      <c r="D407" s="162" t="s">
        <v>687</v>
      </c>
      <c r="E407" s="162" t="s">
        <v>688</v>
      </c>
      <c r="F407" s="162" t="s">
        <v>720</v>
      </c>
      <c r="G407" s="163" t="s">
        <v>141</v>
      </c>
      <c r="H407" s="164">
        <v>1.35</v>
      </c>
      <c r="I407" s="165"/>
      <c r="J407" s="166">
        <f t="shared" si="44"/>
        <v>0</v>
      </c>
      <c r="K407" s="166">
        <f t="shared" si="45"/>
        <v>0</v>
      </c>
      <c r="L407" s="166">
        <f t="shared" si="46"/>
        <v>0</v>
      </c>
      <c r="M407" s="167" t="str">
        <f t="shared" si="50"/>
        <v/>
      </c>
      <c r="P407" s="169"/>
      <c r="AA407" s="168">
        <f t="shared" si="47"/>
        <v>0</v>
      </c>
      <c r="AB407" s="168" t="s">
        <v>4507</v>
      </c>
      <c r="AC407" s="168" t="s">
        <v>4317</v>
      </c>
      <c r="AD407" s="168">
        <v>1.35</v>
      </c>
      <c r="AE407" s="170">
        <f t="shared" si="48"/>
        <v>0</v>
      </c>
      <c r="AF407" s="168">
        <f t="shared" si="49"/>
        <v>0</v>
      </c>
    </row>
    <row r="408" spans="1:32" s="168" customFormat="1" ht="15" hidden="1" customHeight="1" x14ac:dyDescent="0.3">
      <c r="A408" s="160">
        <v>0</v>
      </c>
      <c r="B408" s="161" t="s">
        <v>3012</v>
      </c>
      <c r="C408" s="161" t="s">
        <v>721</v>
      </c>
      <c r="D408" s="162" t="s">
        <v>687</v>
      </c>
      <c r="E408" s="162" t="s">
        <v>688</v>
      </c>
      <c r="F408" s="162" t="s">
        <v>722</v>
      </c>
      <c r="G408" s="163" t="s">
        <v>141</v>
      </c>
      <c r="H408" s="164">
        <v>0.9</v>
      </c>
      <c r="I408" s="165"/>
      <c r="J408" s="166">
        <f t="shared" si="44"/>
        <v>0</v>
      </c>
      <c r="K408" s="166">
        <f t="shared" si="45"/>
        <v>0</v>
      </c>
      <c r="L408" s="166">
        <f t="shared" si="46"/>
        <v>0</v>
      </c>
      <c r="M408" s="167" t="str">
        <f t="shared" si="50"/>
        <v/>
      </c>
      <c r="P408" s="169"/>
      <c r="AA408" s="168">
        <f t="shared" si="47"/>
        <v>0</v>
      </c>
      <c r="AB408" s="168" t="s">
        <v>5152</v>
      </c>
      <c r="AC408" s="168" t="s">
        <v>4317</v>
      </c>
      <c r="AD408" s="168">
        <v>0.9</v>
      </c>
      <c r="AE408" s="170">
        <f t="shared" si="48"/>
        <v>0</v>
      </c>
      <c r="AF408" s="168">
        <f t="shared" si="49"/>
        <v>0</v>
      </c>
    </row>
    <row r="409" spans="1:32" s="168" customFormat="1" ht="15" hidden="1" customHeight="1" x14ac:dyDescent="0.3">
      <c r="A409" s="160">
        <v>0</v>
      </c>
      <c r="B409" s="161" t="s">
        <v>3013</v>
      </c>
      <c r="C409" s="161" t="s">
        <v>723</v>
      </c>
      <c r="D409" s="162" t="s">
        <v>687</v>
      </c>
      <c r="E409" s="162" t="s">
        <v>688</v>
      </c>
      <c r="F409" s="162" t="s">
        <v>724</v>
      </c>
      <c r="G409" s="163" t="s">
        <v>141</v>
      </c>
      <c r="H409" s="164">
        <v>1.35</v>
      </c>
      <c r="I409" s="165"/>
      <c r="J409" s="166">
        <f t="shared" si="44"/>
        <v>0</v>
      </c>
      <c r="K409" s="166">
        <f t="shared" si="45"/>
        <v>0</v>
      </c>
      <c r="L409" s="166">
        <f t="shared" si="46"/>
        <v>0</v>
      </c>
      <c r="M409" s="167" t="str">
        <f t="shared" si="50"/>
        <v/>
      </c>
      <c r="P409" s="169"/>
      <c r="AA409" s="168">
        <f t="shared" si="47"/>
        <v>0</v>
      </c>
      <c r="AB409" s="168" t="s">
        <v>5293</v>
      </c>
      <c r="AC409" s="168" t="s">
        <v>4317</v>
      </c>
      <c r="AD409" s="168">
        <v>1.35</v>
      </c>
      <c r="AE409" s="170">
        <f t="shared" si="48"/>
        <v>0</v>
      </c>
      <c r="AF409" s="168">
        <f t="shared" si="49"/>
        <v>0</v>
      </c>
    </row>
    <row r="410" spans="1:32" s="168" customFormat="1" ht="15" hidden="1" customHeight="1" x14ac:dyDescent="0.3">
      <c r="A410" s="160">
        <v>0</v>
      </c>
      <c r="B410" s="161" t="s">
        <v>3014</v>
      </c>
      <c r="C410" s="161" t="s">
        <v>725</v>
      </c>
      <c r="D410" s="162" t="s">
        <v>687</v>
      </c>
      <c r="E410" s="162" t="s">
        <v>688</v>
      </c>
      <c r="F410" s="162" t="s">
        <v>726</v>
      </c>
      <c r="G410" s="163" t="s">
        <v>141</v>
      </c>
      <c r="H410" s="164">
        <v>1.35</v>
      </c>
      <c r="I410" s="165"/>
      <c r="J410" s="166">
        <f t="shared" si="44"/>
        <v>0</v>
      </c>
      <c r="K410" s="166">
        <f t="shared" si="45"/>
        <v>0</v>
      </c>
      <c r="L410" s="166">
        <f t="shared" si="46"/>
        <v>0</v>
      </c>
      <c r="M410" s="167" t="str">
        <f t="shared" si="50"/>
        <v/>
      </c>
      <c r="P410" s="169"/>
      <c r="AA410" s="168">
        <f t="shared" si="47"/>
        <v>0</v>
      </c>
      <c r="AB410" s="168" t="s">
        <v>4508</v>
      </c>
      <c r="AC410" s="168" t="s">
        <v>4317</v>
      </c>
      <c r="AD410" s="168">
        <v>1.35</v>
      </c>
      <c r="AE410" s="170">
        <f t="shared" si="48"/>
        <v>0</v>
      </c>
      <c r="AF410" s="168">
        <f t="shared" si="49"/>
        <v>0</v>
      </c>
    </row>
    <row r="411" spans="1:32" s="168" customFormat="1" ht="15" hidden="1" customHeight="1" x14ac:dyDescent="0.3">
      <c r="A411" s="160">
        <v>0</v>
      </c>
      <c r="B411" s="161" t="s">
        <v>3015</v>
      </c>
      <c r="C411" s="161" t="s">
        <v>727</v>
      </c>
      <c r="D411" s="162" t="s">
        <v>687</v>
      </c>
      <c r="E411" s="162" t="s">
        <v>688</v>
      </c>
      <c r="F411" s="162" t="s">
        <v>728</v>
      </c>
      <c r="G411" s="163" t="s">
        <v>141</v>
      </c>
      <c r="H411" s="164">
        <v>0.9</v>
      </c>
      <c r="I411" s="165"/>
      <c r="J411" s="166">
        <f t="shared" si="44"/>
        <v>0</v>
      </c>
      <c r="K411" s="166">
        <f t="shared" si="45"/>
        <v>0</v>
      </c>
      <c r="L411" s="166">
        <f t="shared" si="46"/>
        <v>0</v>
      </c>
      <c r="M411" s="167" t="str">
        <f t="shared" si="50"/>
        <v/>
      </c>
      <c r="P411" s="169"/>
      <c r="AA411" s="168">
        <f t="shared" si="47"/>
        <v>0</v>
      </c>
      <c r="AB411" s="168" t="s">
        <v>5153</v>
      </c>
      <c r="AC411" s="168" t="s">
        <v>4317</v>
      </c>
      <c r="AD411" s="168">
        <v>0.9</v>
      </c>
      <c r="AE411" s="170">
        <f t="shared" si="48"/>
        <v>0</v>
      </c>
      <c r="AF411" s="168">
        <f t="shared" si="49"/>
        <v>0</v>
      </c>
    </row>
    <row r="412" spans="1:32" s="168" customFormat="1" ht="15" hidden="1" customHeight="1" x14ac:dyDescent="0.3">
      <c r="A412" s="160">
        <v>0</v>
      </c>
      <c r="B412" s="161" t="s">
        <v>3016</v>
      </c>
      <c r="C412" s="161" t="s">
        <v>729</v>
      </c>
      <c r="D412" s="162" t="s">
        <v>687</v>
      </c>
      <c r="E412" s="162" t="s">
        <v>688</v>
      </c>
      <c r="F412" s="162" t="s">
        <v>730</v>
      </c>
      <c r="G412" s="163" t="s">
        <v>141</v>
      </c>
      <c r="H412" s="164">
        <v>1.35</v>
      </c>
      <c r="I412" s="165"/>
      <c r="J412" s="166">
        <f t="shared" si="44"/>
        <v>0</v>
      </c>
      <c r="K412" s="166">
        <f t="shared" si="45"/>
        <v>0</v>
      </c>
      <c r="L412" s="166">
        <f t="shared" si="46"/>
        <v>0</v>
      </c>
      <c r="M412" s="167" t="str">
        <f t="shared" si="50"/>
        <v/>
      </c>
      <c r="P412" s="169"/>
      <c r="AA412" s="168">
        <f t="shared" si="47"/>
        <v>0</v>
      </c>
      <c r="AB412" s="168" t="s">
        <v>4509</v>
      </c>
      <c r="AC412" s="168" t="s">
        <v>4317</v>
      </c>
      <c r="AD412" s="168">
        <v>1.35</v>
      </c>
      <c r="AE412" s="170">
        <f t="shared" si="48"/>
        <v>0</v>
      </c>
      <c r="AF412" s="168">
        <f t="shared" si="49"/>
        <v>0</v>
      </c>
    </row>
    <row r="413" spans="1:32" s="168" customFormat="1" ht="15" hidden="1" customHeight="1" x14ac:dyDescent="0.3">
      <c r="A413" s="160">
        <v>0</v>
      </c>
      <c r="B413" s="161" t="s">
        <v>3017</v>
      </c>
      <c r="C413" s="161" t="s">
        <v>731</v>
      </c>
      <c r="D413" s="162" t="s">
        <v>687</v>
      </c>
      <c r="E413" s="162" t="s">
        <v>688</v>
      </c>
      <c r="F413" s="162" t="s">
        <v>732</v>
      </c>
      <c r="G413" s="163" t="s">
        <v>141</v>
      </c>
      <c r="H413" s="164">
        <v>1.35</v>
      </c>
      <c r="I413" s="165"/>
      <c r="J413" s="166">
        <f t="shared" si="44"/>
        <v>0</v>
      </c>
      <c r="K413" s="166">
        <f t="shared" si="45"/>
        <v>0</v>
      </c>
      <c r="L413" s="166">
        <f t="shared" si="46"/>
        <v>0</v>
      </c>
      <c r="M413" s="167" t="str">
        <f t="shared" si="50"/>
        <v/>
      </c>
      <c r="P413" s="169"/>
      <c r="AA413" s="168">
        <f t="shared" si="47"/>
        <v>0</v>
      </c>
      <c r="AB413" s="168" t="s">
        <v>5154</v>
      </c>
      <c r="AC413" s="168" t="s">
        <v>4317</v>
      </c>
      <c r="AD413" s="168">
        <v>1.35</v>
      </c>
      <c r="AE413" s="170">
        <f t="shared" si="48"/>
        <v>0</v>
      </c>
      <c r="AF413" s="168">
        <f t="shared" si="49"/>
        <v>0</v>
      </c>
    </row>
    <row r="414" spans="1:32" s="168" customFormat="1" ht="15" hidden="1" customHeight="1" x14ac:dyDescent="0.3">
      <c r="A414" s="160">
        <v>0</v>
      </c>
      <c r="B414" s="161" t="s">
        <v>3018</v>
      </c>
      <c r="C414" s="161" t="s">
        <v>733</v>
      </c>
      <c r="D414" s="162" t="s">
        <v>687</v>
      </c>
      <c r="E414" s="162" t="s">
        <v>688</v>
      </c>
      <c r="F414" s="162" t="s">
        <v>734</v>
      </c>
      <c r="G414" s="163" t="s">
        <v>141</v>
      </c>
      <c r="H414" s="164">
        <v>1.35</v>
      </c>
      <c r="I414" s="165"/>
      <c r="J414" s="166">
        <f t="shared" si="44"/>
        <v>0</v>
      </c>
      <c r="K414" s="166">
        <f t="shared" si="45"/>
        <v>0</v>
      </c>
      <c r="L414" s="166">
        <f t="shared" si="46"/>
        <v>0</v>
      </c>
      <c r="M414" s="167" t="str">
        <f t="shared" si="50"/>
        <v/>
      </c>
      <c r="P414" s="169"/>
      <c r="AA414" s="168">
        <f t="shared" si="47"/>
        <v>0</v>
      </c>
      <c r="AB414" s="168" t="s">
        <v>4510</v>
      </c>
      <c r="AC414" s="168" t="s">
        <v>4317</v>
      </c>
      <c r="AD414" s="168">
        <v>1.35</v>
      </c>
      <c r="AE414" s="170">
        <f t="shared" si="48"/>
        <v>0</v>
      </c>
      <c r="AF414" s="168">
        <f t="shared" si="49"/>
        <v>0</v>
      </c>
    </row>
    <row r="415" spans="1:32" s="168" customFormat="1" ht="15" hidden="1" customHeight="1" x14ac:dyDescent="0.3">
      <c r="A415" s="160">
        <v>0</v>
      </c>
      <c r="B415" s="161" t="s">
        <v>3019</v>
      </c>
      <c r="C415" s="161" t="s">
        <v>735</v>
      </c>
      <c r="D415" s="162" t="s">
        <v>687</v>
      </c>
      <c r="E415" s="162" t="s">
        <v>688</v>
      </c>
      <c r="F415" s="162" t="s">
        <v>736</v>
      </c>
      <c r="G415" s="163" t="s">
        <v>141</v>
      </c>
      <c r="H415" s="164">
        <v>1.35</v>
      </c>
      <c r="I415" s="165"/>
      <c r="J415" s="166">
        <f t="shared" si="44"/>
        <v>0</v>
      </c>
      <c r="K415" s="166">
        <f t="shared" si="45"/>
        <v>0</v>
      </c>
      <c r="L415" s="166">
        <f t="shared" si="46"/>
        <v>0</v>
      </c>
      <c r="M415" s="167" t="str">
        <f t="shared" ref="M415:M446" si="51">IF(I415="","",IF(I415&lt;75,"Ошибка! Не соблюден минимальный заказ на сорт!",IF(MOD(I415,25)&gt;0,"Ошибка! Не соблюдена кратность заказа!","")))</f>
        <v/>
      </c>
      <c r="P415" s="169"/>
      <c r="AA415" s="168">
        <f t="shared" si="47"/>
        <v>0</v>
      </c>
      <c r="AB415" s="168" t="s">
        <v>5155</v>
      </c>
      <c r="AC415" s="168" t="s">
        <v>4317</v>
      </c>
      <c r="AD415" s="168">
        <v>1.35</v>
      </c>
      <c r="AE415" s="170">
        <f t="shared" si="48"/>
        <v>0</v>
      </c>
      <c r="AF415" s="168">
        <f t="shared" si="49"/>
        <v>0</v>
      </c>
    </row>
    <row r="416" spans="1:32" s="168" customFormat="1" ht="15" hidden="1" customHeight="1" x14ac:dyDescent="0.3">
      <c r="A416" s="160">
        <v>0</v>
      </c>
      <c r="B416" s="161" t="s">
        <v>3020</v>
      </c>
      <c r="C416" s="161" t="s">
        <v>737</v>
      </c>
      <c r="D416" s="162" t="s">
        <v>687</v>
      </c>
      <c r="E416" s="162" t="s">
        <v>688</v>
      </c>
      <c r="F416" s="162" t="s">
        <v>738</v>
      </c>
      <c r="G416" s="163" t="s">
        <v>141</v>
      </c>
      <c r="H416" s="164">
        <v>1.35</v>
      </c>
      <c r="I416" s="165"/>
      <c r="J416" s="166">
        <f t="shared" si="44"/>
        <v>0</v>
      </c>
      <c r="K416" s="166">
        <f t="shared" si="45"/>
        <v>0</v>
      </c>
      <c r="L416" s="166">
        <f t="shared" si="46"/>
        <v>0</v>
      </c>
      <c r="M416" s="167" t="str">
        <f t="shared" si="51"/>
        <v/>
      </c>
      <c r="P416" s="169"/>
      <c r="AA416" s="168">
        <f t="shared" si="47"/>
        <v>0</v>
      </c>
      <c r="AB416" s="168" t="s">
        <v>4511</v>
      </c>
      <c r="AC416" s="168" t="s">
        <v>4317</v>
      </c>
      <c r="AD416" s="168">
        <v>1.35</v>
      </c>
      <c r="AE416" s="170">
        <f t="shared" si="48"/>
        <v>0</v>
      </c>
      <c r="AF416" s="168">
        <f t="shared" si="49"/>
        <v>0</v>
      </c>
    </row>
    <row r="417" spans="1:32" s="168" customFormat="1" ht="15" hidden="1" customHeight="1" x14ac:dyDescent="0.3">
      <c r="A417" s="160">
        <v>0</v>
      </c>
      <c r="B417" s="161" t="s">
        <v>3021</v>
      </c>
      <c r="C417" s="161" t="s">
        <v>739</v>
      </c>
      <c r="D417" s="162" t="s">
        <v>687</v>
      </c>
      <c r="E417" s="162" t="s">
        <v>688</v>
      </c>
      <c r="F417" s="162" t="s">
        <v>740</v>
      </c>
      <c r="G417" s="163" t="s">
        <v>141</v>
      </c>
      <c r="H417" s="164">
        <v>1.35</v>
      </c>
      <c r="I417" s="165"/>
      <c r="J417" s="166">
        <f t="shared" si="44"/>
        <v>0</v>
      </c>
      <c r="K417" s="166">
        <f t="shared" si="45"/>
        <v>0</v>
      </c>
      <c r="L417" s="166">
        <f t="shared" si="46"/>
        <v>0</v>
      </c>
      <c r="M417" s="167" t="str">
        <f t="shared" si="51"/>
        <v/>
      </c>
      <c r="P417" s="169"/>
      <c r="AA417" s="168">
        <f t="shared" si="47"/>
        <v>0</v>
      </c>
      <c r="AB417" s="168" t="s">
        <v>4512</v>
      </c>
      <c r="AC417" s="168" t="s">
        <v>4317</v>
      </c>
      <c r="AD417" s="168">
        <v>1.35</v>
      </c>
      <c r="AE417" s="170">
        <f t="shared" si="48"/>
        <v>0</v>
      </c>
      <c r="AF417" s="168">
        <f t="shared" si="49"/>
        <v>0</v>
      </c>
    </row>
    <row r="418" spans="1:32" s="168" customFormat="1" ht="15" hidden="1" customHeight="1" x14ac:dyDescent="0.3">
      <c r="A418" s="160">
        <v>0</v>
      </c>
      <c r="B418" s="161" t="s">
        <v>3022</v>
      </c>
      <c r="C418" s="161" t="s">
        <v>741</v>
      </c>
      <c r="D418" s="162" t="s">
        <v>687</v>
      </c>
      <c r="E418" s="162" t="s">
        <v>688</v>
      </c>
      <c r="F418" s="162" t="s">
        <v>742</v>
      </c>
      <c r="G418" s="163" t="s">
        <v>141</v>
      </c>
      <c r="H418" s="164">
        <v>0.9</v>
      </c>
      <c r="I418" s="165"/>
      <c r="J418" s="166">
        <f t="shared" si="44"/>
        <v>0</v>
      </c>
      <c r="K418" s="166">
        <f t="shared" si="45"/>
        <v>0</v>
      </c>
      <c r="L418" s="166">
        <f t="shared" si="46"/>
        <v>0</v>
      </c>
      <c r="M418" s="167" t="str">
        <f t="shared" si="51"/>
        <v/>
      </c>
      <c r="P418" s="169"/>
      <c r="AA418" s="168">
        <f t="shared" si="47"/>
        <v>0</v>
      </c>
      <c r="AB418" s="168" t="s">
        <v>4513</v>
      </c>
      <c r="AC418" s="168" t="s">
        <v>4317</v>
      </c>
      <c r="AD418" s="168">
        <v>0.9</v>
      </c>
      <c r="AE418" s="170">
        <f t="shared" si="48"/>
        <v>0</v>
      </c>
      <c r="AF418" s="168">
        <f t="shared" si="49"/>
        <v>0</v>
      </c>
    </row>
    <row r="419" spans="1:32" ht="15" customHeight="1" x14ac:dyDescent="0.3">
      <c r="A419" s="1">
        <v>1016</v>
      </c>
      <c r="B419" s="69" t="s">
        <v>3023</v>
      </c>
      <c r="C419" s="69" t="s">
        <v>743</v>
      </c>
      <c r="D419" s="70" t="s">
        <v>687</v>
      </c>
      <c r="E419" s="70" t="s">
        <v>688</v>
      </c>
      <c r="F419" s="70" t="s">
        <v>744</v>
      </c>
      <c r="G419" s="71" t="s">
        <v>141</v>
      </c>
      <c r="H419" s="72">
        <v>1.35</v>
      </c>
      <c r="I419" s="73"/>
      <c r="J419" s="74">
        <f t="shared" si="44"/>
        <v>0</v>
      </c>
      <c r="K419" s="74">
        <f t="shared" si="45"/>
        <v>0</v>
      </c>
      <c r="L419" s="74">
        <f t="shared" si="46"/>
        <v>0</v>
      </c>
      <c r="M419" s="153" t="str">
        <f t="shared" si="51"/>
        <v/>
      </c>
      <c r="P419" s="75"/>
      <c r="AA419" s="2">
        <f t="shared" si="47"/>
        <v>1016</v>
      </c>
      <c r="AB419" s="2" t="s">
        <v>4514</v>
      </c>
      <c r="AC419" s="2" t="s">
        <v>4317</v>
      </c>
      <c r="AD419" s="2">
        <v>1.35</v>
      </c>
      <c r="AE419" s="129">
        <f t="shared" si="48"/>
        <v>0</v>
      </c>
      <c r="AF419" s="2">
        <f t="shared" si="49"/>
        <v>0</v>
      </c>
    </row>
    <row r="420" spans="1:32" s="168" customFormat="1" ht="15" hidden="1" customHeight="1" x14ac:dyDescent="0.3">
      <c r="A420" s="160">
        <v>0</v>
      </c>
      <c r="B420" s="161" t="s">
        <v>3024</v>
      </c>
      <c r="C420" s="161" t="s">
        <v>745</v>
      </c>
      <c r="D420" s="162" t="s">
        <v>687</v>
      </c>
      <c r="E420" s="162" t="s">
        <v>688</v>
      </c>
      <c r="F420" s="162" t="s">
        <v>746</v>
      </c>
      <c r="G420" s="163" t="s">
        <v>141</v>
      </c>
      <c r="H420" s="164">
        <v>0.9</v>
      </c>
      <c r="I420" s="165"/>
      <c r="J420" s="166">
        <f t="shared" ref="J420:J483" si="52">H420*I420</f>
        <v>0</v>
      </c>
      <c r="K420" s="166">
        <f t="shared" ref="K420:K483" si="53">IF($I$9&gt;=7000,0,H420*0.07*I420)</f>
        <v>0</v>
      </c>
      <c r="L420" s="166">
        <f t="shared" ref="L420:L483" si="54">J420+K420</f>
        <v>0</v>
      </c>
      <c r="M420" s="167" t="str">
        <f t="shared" si="51"/>
        <v/>
      </c>
      <c r="P420" s="169"/>
      <c r="AA420" s="168">
        <f t="shared" ref="AA420:AA483" si="55">A420</f>
        <v>0</v>
      </c>
      <c r="AB420" s="168" t="s">
        <v>4515</v>
      </c>
      <c r="AC420" s="168" t="s">
        <v>4317</v>
      </c>
      <c r="AD420" s="168">
        <v>0.9</v>
      </c>
      <c r="AE420" s="170">
        <f t="shared" ref="AE420:AE483" si="56">I420</f>
        <v>0</v>
      </c>
      <c r="AF420" s="168">
        <f t="shared" ref="AF420:AF483" si="57">AD420*AE420</f>
        <v>0</v>
      </c>
    </row>
    <row r="421" spans="1:32" s="168" customFormat="1" ht="15" hidden="1" customHeight="1" x14ac:dyDescent="0.3">
      <c r="A421" s="160">
        <v>0</v>
      </c>
      <c r="B421" s="161" t="s">
        <v>3025</v>
      </c>
      <c r="C421" s="161" t="s">
        <v>747</v>
      </c>
      <c r="D421" s="162" t="s">
        <v>687</v>
      </c>
      <c r="E421" s="162" t="s">
        <v>688</v>
      </c>
      <c r="F421" s="162" t="s">
        <v>748</v>
      </c>
      <c r="G421" s="163" t="s">
        <v>141</v>
      </c>
      <c r="H421" s="164">
        <v>0.9</v>
      </c>
      <c r="I421" s="165"/>
      <c r="J421" s="166">
        <f t="shared" si="52"/>
        <v>0</v>
      </c>
      <c r="K421" s="166">
        <f t="shared" si="53"/>
        <v>0</v>
      </c>
      <c r="L421" s="166">
        <f t="shared" si="54"/>
        <v>0</v>
      </c>
      <c r="M421" s="167" t="str">
        <f t="shared" si="51"/>
        <v/>
      </c>
      <c r="P421" s="169"/>
      <c r="AA421" s="168">
        <f t="shared" si="55"/>
        <v>0</v>
      </c>
      <c r="AB421" s="168" t="s">
        <v>4516</v>
      </c>
      <c r="AC421" s="168" t="s">
        <v>4317</v>
      </c>
      <c r="AD421" s="168">
        <v>0.9</v>
      </c>
      <c r="AE421" s="170">
        <f t="shared" si="56"/>
        <v>0</v>
      </c>
      <c r="AF421" s="168">
        <f t="shared" si="57"/>
        <v>0</v>
      </c>
    </row>
    <row r="422" spans="1:32" s="168" customFormat="1" ht="15" hidden="1" customHeight="1" x14ac:dyDescent="0.3">
      <c r="A422" s="160">
        <v>0</v>
      </c>
      <c r="B422" s="161" t="s">
        <v>3026</v>
      </c>
      <c r="C422" s="161" t="s">
        <v>749</v>
      </c>
      <c r="D422" s="162" t="s">
        <v>687</v>
      </c>
      <c r="E422" s="162" t="s">
        <v>688</v>
      </c>
      <c r="F422" s="162" t="s">
        <v>750</v>
      </c>
      <c r="G422" s="163" t="s">
        <v>141</v>
      </c>
      <c r="H422" s="164">
        <v>0.9</v>
      </c>
      <c r="I422" s="165"/>
      <c r="J422" s="166">
        <f t="shared" si="52"/>
        <v>0</v>
      </c>
      <c r="K422" s="166">
        <f t="shared" si="53"/>
        <v>0</v>
      </c>
      <c r="L422" s="166">
        <f t="shared" si="54"/>
        <v>0</v>
      </c>
      <c r="M422" s="167" t="str">
        <f t="shared" si="51"/>
        <v/>
      </c>
      <c r="P422" s="169"/>
      <c r="AA422" s="168">
        <f t="shared" si="55"/>
        <v>0</v>
      </c>
      <c r="AB422" s="168" t="s">
        <v>4517</v>
      </c>
      <c r="AC422" s="168" t="s">
        <v>4317</v>
      </c>
      <c r="AD422" s="168">
        <v>0.9</v>
      </c>
      <c r="AE422" s="170">
        <f t="shared" si="56"/>
        <v>0</v>
      </c>
      <c r="AF422" s="168">
        <f t="shared" si="57"/>
        <v>0</v>
      </c>
    </row>
    <row r="423" spans="1:32" s="168" customFormat="1" ht="15" hidden="1" customHeight="1" x14ac:dyDescent="0.3">
      <c r="A423" s="160">
        <v>0</v>
      </c>
      <c r="B423" s="161" t="s">
        <v>3027</v>
      </c>
      <c r="C423" s="161" t="s">
        <v>751</v>
      </c>
      <c r="D423" s="162" t="s">
        <v>687</v>
      </c>
      <c r="E423" s="162" t="s">
        <v>688</v>
      </c>
      <c r="F423" s="162" t="s">
        <v>752</v>
      </c>
      <c r="G423" s="163" t="s">
        <v>141</v>
      </c>
      <c r="H423" s="164">
        <v>0.9</v>
      </c>
      <c r="I423" s="165"/>
      <c r="J423" s="166">
        <f t="shared" si="52"/>
        <v>0</v>
      </c>
      <c r="K423" s="166">
        <f t="shared" si="53"/>
        <v>0</v>
      </c>
      <c r="L423" s="166">
        <f t="shared" si="54"/>
        <v>0</v>
      </c>
      <c r="M423" s="167" t="str">
        <f t="shared" si="51"/>
        <v/>
      </c>
      <c r="P423" s="169"/>
      <c r="AA423" s="168">
        <f t="shared" si="55"/>
        <v>0</v>
      </c>
      <c r="AB423" s="168" t="s">
        <v>4518</v>
      </c>
      <c r="AC423" s="168" t="s">
        <v>4317</v>
      </c>
      <c r="AD423" s="168">
        <v>0.9</v>
      </c>
      <c r="AE423" s="170">
        <f t="shared" si="56"/>
        <v>0</v>
      </c>
      <c r="AF423" s="168">
        <f t="shared" si="57"/>
        <v>0</v>
      </c>
    </row>
    <row r="424" spans="1:32" s="168" customFormat="1" ht="15" hidden="1" customHeight="1" x14ac:dyDescent="0.3">
      <c r="A424" s="160">
        <v>0</v>
      </c>
      <c r="B424" s="161" t="s">
        <v>3028</v>
      </c>
      <c r="C424" s="161" t="s">
        <v>753</v>
      </c>
      <c r="D424" s="162" t="s">
        <v>687</v>
      </c>
      <c r="E424" s="162" t="s">
        <v>688</v>
      </c>
      <c r="F424" s="162" t="s">
        <v>754</v>
      </c>
      <c r="G424" s="163" t="s">
        <v>141</v>
      </c>
      <c r="H424" s="164">
        <v>0.9</v>
      </c>
      <c r="I424" s="165"/>
      <c r="J424" s="166">
        <f t="shared" si="52"/>
        <v>0</v>
      </c>
      <c r="K424" s="166">
        <f t="shared" si="53"/>
        <v>0</v>
      </c>
      <c r="L424" s="166">
        <f t="shared" si="54"/>
        <v>0</v>
      </c>
      <c r="M424" s="167" t="str">
        <f t="shared" si="51"/>
        <v/>
      </c>
      <c r="P424" s="169"/>
      <c r="AA424" s="168">
        <f t="shared" si="55"/>
        <v>0</v>
      </c>
      <c r="AB424" s="168" t="s">
        <v>4519</v>
      </c>
      <c r="AC424" s="168" t="s">
        <v>4317</v>
      </c>
      <c r="AD424" s="168">
        <v>0.9</v>
      </c>
      <c r="AE424" s="170">
        <f t="shared" si="56"/>
        <v>0</v>
      </c>
      <c r="AF424" s="168">
        <f t="shared" si="57"/>
        <v>0</v>
      </c>
    </row>
    <row r="425" spans="1:32" s="168" customFormat="1" ht="15" hidden="1" customHeight="1" x14ac:dyDescent="0.3">
      <c r="A425" s="160">
        <v>0</v>
      </c>
      <c r="B425" s="161" t="s">
        <v>3029</v>
      </c>
      <c r="C425" s="161" t="s">
        <v>755</v>
      </c>
      <c r="D425" s="162" t="s">
        <v>687</v>
      </c>
      <c r="E425" s="162" t="s">
        <v>688</v>
      </c>
      <c r="F425" s="162" t="s">
        <v>756</v>
      </c>
      <c r="G425" s="163" t="s">
        <v>141</v>
      </c>
      <c r="H425" s="164">
        <v>0.9</v>
      </c>
      <c r="I425" s="165"/>
      <c r="J425" s="166">
        <f t="shared" si="52"/>
        <v>0</v>
      </c>
      <c r="K425" s="166">
        <f t="shared" si="53"/>
        <v>0</v>
      </c>
      <c r="L425" s="166">
        <f t="shared" si="54"/>
        <v>0</v>
      </c>
      <c r="M425" s="167" t="str">
        <f t="shared" si="51"/>
        <v/>
      </c>
      <c r="P425" s="169"/>
      <c r="AA425" s="168">
        <f t="shared" si="55"/>
        <v>0</v>
      </c>
      <c r="AB425" s="168" t="s">
        <v>4520</v>
      </c>
      <c r="AC425" s="168" t="s">
        <v>4317</v>
      </c>
      <c r="AD425" s="168">
        <v>0.9</v>
      </c>
      <c r="AE425" s="170">
        <f t="shared" si="56"/>
        <v>0</v>
      </c>
      <c r="AF425" s="168">
        <f t="shared" si="57"/>
        <v>0</v>
      </c>
    </row>
    <row r="426" spans="1:32" s="168" customFormat="1" ht="15" hidden="1" customHeight="1" x14ac:dyDescent="0.3">
      <c r="A426" s="160">
        <v>0</v>
      </c>
      <c r="B426" s="161" t="s">
        <v>3030</v>
      </c>
      <c r="C426" s="161" t="s">
        <v>757</v>
      </c>
      <c r="D426" s="162" t="s">
        <v>687</v>
      </c>
      <c r="E426" s="162" t="s">
        <v>688</v>
      </c>
      <c r="F426" s="162" t="s">
        <v>758</v>
      </c>
      <c r="G426" s="163" t="s">
        <v>141</v>
      </c>
      <c r="H426" s="164">
        <v>1.35</v>
      </c>
      <c r="I426" s="165"/>
      <c r="J426" s="166">
        <f t="shared" si="52"/>
        <v>0</v>
      </c>
      <c r="K426" s="166">
        <f t="shared" si="53"/>
        <v>0</v>
      </c>
      <c r="L426" s="166">
        <f t="shared" si="54"/>
        <v>0</v>
      </c>
      <c r="M426" s="167" t="str">
        <f t="shared" si="51"/>
        <v/>
      </c>
      <c r="P426" s="169"/>
      <c r="AA426" s="168">
        <f t="shared" si="55"/>
        <v>0</v>
      </c>
      <c r="AB426" s="168" t="s">
        <v>5156</v>
      </c>
      <c r="AC426" s="168" t="s">
        <v>4317</v>
      </c>
      <c r="AD426" s="168">
        <v>1.35</v>
      </c>
      <c r="AE426" s="170">
        <f t="shared" si="56"/>
        <v>0</v>
      </c>
      <c r="AF426" s="168">
        <f t="shared" si="57"/>
        <v>0</v>
      </c>
    </row>
    <row r="427" spans="1:32" s="168" customFormat="1" ht="15" hidden="1" customHeight="1" x14ac:dyDescent="0.3">
      <c r="A427" s="160">
        <v>0</v>
      </c>
      <c r="B427" s="161" t="s">
        <v>3031</v>
      </c>
      <c r="C427" s="161" t="s">
        <v>759</v>
      </c>
      <c r="D427" s="162" t="s">
        <v>687</v>
      </c>
      <c r="E427" s="162" t="s">
        <v>688</v>
      </c>
      <c r="F427" s="162" t="s">
        <v>760</v>
      </c>
      <c r="G427" s="163" t="s">
        <v>141</v>
      </c>
      <c r="H427" s="164">
        <v>0.9</v>
      </c>
      <c r="I427" s="165"/>
      <c r="J427" s="166">
        <f t="shared" si="52"/>
        <v>0</v>
      </c>
      <c r="K427" s="166">
        <f t="shared" si="53"/>
        <v>0</v>
      </c>
      <c r="L427" s="166">
        <f t="shared" si="54"/>
        <v>0</v>
      </c>
      <c r="M427" s="167" t="str">
        <f t="shared" si="51"/>
        <v/>
      </c>
      <c r="P427" s="169"/>
      <c r="AA427" s="168">
        <f t="shared" si="55"/>
        <v>0</v>
      </c>
      <c r="AB427" s="168" t="s">
        <v>5157</v>
      </c>
      <c r="AC427" s="168" t="s">
        <v>4317</v>
      </c>
      <c r="AD427" s="168">
        <v>0.9</v>
      </c>
      <c r="AE427" s="170">
        <f t="shared" si="56"/>
        <v>0</v>
      </c>
      <c r="AF427" s="168">
        <f t="shared" si="57"/>
        <v>0</v>
      </c>
    </row>
    <row r="428" spans="1:32" s="168" customFormat="1" ht="15" hidden="1" customHeight="1" x14ac:dyDescent="0.3">
      <c r="A428" s="160">
        <v>0</v>
      </c>
      <c r="B428" s="161" t="s">
        <v>3032</v>
      </c>
      <c r="C428" s="161" t="s">
        <v>761</v>
      </c>
      <c r="D428" s="162" t="s">
        <v>687</v>
      </c>
      <c r="E428" s="162" t="s">
        <v>688</v>
      </c>
      <c r="F428" s="162" t="s">
        <v>762</v>
      </c>
      <c r="G428" s="163" t="s">
        <v>141</v>
      </c>
      <c r="H428" s="164">
        <v>1.35</v>
      </c>
      <c r="I428" s="165"/>
      <c r="J428" s="166">
        <f t="shared" si="52"/>
        <v>0</v>
      </c>
      <c r="K428" s="166">
        <f t="shared" si="53"/>
        <v>0</v>
      </c>
      <c r="L428" s="166">
        <f t="shared" si="54"/>
        <v>0</v>
      </c>
      <c r="M428" s="167" t="str">
        <f t="shared" si="51"/>
        <v/>
      </c>
      <c r="P428" s="169"/>
      <c r="AA428" s="168">
        <f t="shared" si="55"/>
        <v>0</v>
      </c>
      <c r="AB428" s="168" t="s">
        <v>4521</v>
      </c>
      <c r="AC428" s="168" t="s">
        <v>4317</v>
      </c>
      <c r="AD428" s="168">
        <v>1.35</v>
      </c>
      <c r="AE428" s="170">
        <f t="shared" si="56"/>
        <v>0</v>
      </c>
      <c r="AF428" s="168">
        <f t="shared" si="57"/>
        <v>0</v>
      </c>
    </row>
    <row r="429" spans="1:32" s="168" customFormat="1" ht="15" hidden="1" customHeight="1" x14ac:dyDescent="0.3">
      <c r="A429" s="160">
        <v>0</v>
      </c>
      <c r="B429" s="161" t="s">
        <v>3033</v>
      </c>
      <c r="C429" s="161" t="s">
        <v>763</v>
      </c>
      <c r="D429" s="162" t="s">
        <v>687</v>
      </c>
      <c r="E429" s="162" t="s">
        <v>688</v>
      </c>
      <c r="F429" s="162" t="s">
        <v>764</v>
      </c>
      <c r="G429" s="163" t="s">
        <v>141</v>
      </c>
      <c r="H429" s="164">
        <v>1.35</v>
      </c>
      <c r="I429" s="165"/>
      <c r="J429" s="166">
        <f t="shared" si="52"/>
        <v>0</v>
      </c>
      <c r="K429" s="166">
        <f t="shared" si="53"/>
        <v>0</v>
      </c>
      <c r="L429" s="166">
        <f t="shared" si="54"/>
        <v>0</v>
      </c>
      <c r="M429" s="167" t="str">
        <f t="shared" si="51"/>
        <v/>
      </c>
      <c r="P429" s="169"/>
      <c r="AA429" s="168">
        <f t="shared" si="55"/>
        <v>0</v>
      </c>
      <c r="AB429" s="168" t="s">
        <v>4522</v>
      </c>
      <c r="AC429" s="168" t="s">
        <v>4317</v>
      </c>
      <c r="AD429" s="168">
        <v>1.35</v>
      </c>
      <c r="AE429" s="170">
        <f t="shared" si="56"/>
        <v>0</v>
      </c>
      <c r="AF429" s="168">
        <f t="shared" si="57"/>
        <v>0</v>
      </c>
    </row>
    <row r="430" spans="1:32" s="168" customFormat="1" ht="15" hidden="1" customHeight="1" x14ac:dyDescent="0.3">
      <c r="A430" s="160">
        <v>0</v>
      </c>
      <c r="B430" s="161" t="s">
        <v>3034</v>
      </c>
      <c r="C430" s="161" t="s">
        <v>765</v>
      </c>
      <c r="D430" s="162" t="s">
        <v>687</v>
      </c>
      <c r="E430" s="162" t="s">
        <v>688</v>
      </c>
      <c r="F430" s="162" t="s">
        <v>766</v>
      </c>
      <c r="G430" s="163" t="s">
        <v>141</v>
      </c>
      <c r="H430" s="164">
        <v>0.9</v>
      </c>
      <c r="I430" s="165"/>
      <c r="J430" s="166">
        <f t="shared" si="52"/>
        <v>0</v>
      </c>
      <c r="K430" s="166">
        <f t="shared" si="53"/>
        <v>0</v>
      </c>
      <c r="L430" s="166">
        <f t="shared" si="54"/>
        <v>0</v>
      </c>
      <c r="M430" s="167" t="str">
        <f t="shared" si="51"/>
        <v/>
      </c>
      <c r="P430" s="169"/>
      <c r="AA430" s="168">
        <f t="shared" si="55"/>
        <v>0</v>
      </c>
      <c r="AB430" s="168" t="s">
        <v>5158</v>
      </c>
      <c r="AC430" s="168" t="s">
        <v>4317</v>
      </c>
      <c r="AD430" s="168">
        <v>0.9</v>
      </c>
      <c r="AE430" s="170">
        <f t="shared" si="56"/>
        <v>0</v>
      </c>
      <c r="AF430" s="168">
        <f t="shared" si="57"/>
        <v>0</v>
      </c>
    </row>
    <row r="431" spans="1:32" s="168" customFormat="1" ht="15" hidden="1" customHeight="1" x14ac:dyDescent="0.3">
      <c r="A431" s="160">
        <v>0</v>
      </c>
      <c r="B431" s="161" t="s">
        <v>3035</v>
      </c>
      <c r="C431" s="161" t="s">
        <v>767</v>
      </c>
      <c r="D431" s="162" t="s">
        <v>687</v>
      </c>
      <c r="E431" s="162" t="s">
        <v>688</v>
      </c>
      <c r="F431" s="162" t="s">
        <v>768</v>
      </c>
      <c r="G431" s="163" t="s">
        <v>141</v>
      </c>
      <c r="H431" s="164">
        <v>1.35</v>
      </c>
      <c r="I431" s="165"/>
      <c r="J431" s="166">
        <f t="shared" si="52"/>
        <v>0</v>
      </c>
      <c r="K431" s="166">
        <f t="shared" si="53"/>
        <v>0</v>
      </c>
      <c r="L431" s="166">
        <f t="shared" si="54"/>
        <v>0</v>
      </c>
      <c r="M431" s="167" t="str">
        <f t="shared" si="51"/>
        <v/>
      </c>
      <c r="P431" s="169"/>
      <c r="AA431" s="168">
        <f t="shared" si="55"/>
        <v>0</v>
      </c>
      <c r="AB431" s="168" t="s">
        <v>4523</v>
      </c>
      <c r="AC431" s="168" t="s">
        <v>4317</v>
      </c>
      <c r="AD431" s="168">
        <v>1.35</v>
      </c>
      <c r="AE431" s="170">
        <f t="shared" si="56"/>
        <v>0</v>
      </c>
      <c r="AF431" s="168">
        <f t="shared" si="57"/>
        <v>0</v>
      </c>
    </row>
    <row r="432" spans="1:32" s="168" customFormat="1" ht="15" hidden="1" customHeight="1" x14ac:dyDescent="0.3">
      <c r="A432" s="160">
        <v>0</v>
      </c>
      <c r="B432" s="161" t="s">
        <v>3036</v>
      </c>
      <c r="C432" s="161" t="s">
        <v>769</v>
      </c>
      <c r="D432" s="162" t="s">
        <v>687</v>
      </c>
      <c r="E432" s="162" t="s">
        <v>688</v>
      </c>
      <c r="F432" s="162" t="s">
        <v>770</v>
      </c>
      <c r="G432" s="163" t="s">
        <v>141</v>
      </c>
      <c r="H432" s="164">
        <v>0.9</v>
      </c>
      <c r="I432" s="165"/>
      <c r="J432" s="166">
        <f t="shared" si="52"/>
        <v>0</v>
      </c>
      <c r="K432" s="166">
        <f t="shared" si="53"/>
        <v>0</v>
      </c>
      <c r="L432" s="166">
        <f t="shared" si="54"/>
        <v>0</v>
      </c>
      <c r="M432" s="167" t="str">
        <f t="shared" si="51"/>
        <v/>
      </c>
      <c r="P432" s="169"/>
      <c r="AA432" s="168">
        <f t="shared" si="55"/>
        <v>0</v>
      </c>
      <c r="AB432" s="168" t="s">
        <v>5159</v>
      </c>
      <c r="AC432" s="168" t="s">
        <v>4317</v>
      </c>
      <c r="AD432" s="168">
        <v>0.9</v>
      </c>
      <c r="AE432" s="170">
        <f t="shared" si="56"/>
        <v>0</v>
      </c>
      <c r="AF432" s="168">
        <f t="shared" si="57"/>
        <v>0</v>
      </c>
    </row>
    <row r="433" spans="1:32" s="168" customFormat="1" ht="15" hidden="1" customHeight="1" x14ac:dyDescent="0.3">
      <c r="A433" s="160">
        <v>0</v>
      </c>
      <c r="B433" s="161" t="s">
        <v>3037</v>
      </c>
      <c r="C433" s="161" t="s">
        <v>771</v>
      </c>
      <c r="D433" s="162" t="s">
        <v>687</v>
      </c>
      <c r="E433" s="162" t="s">
        <v>688</v>
      </c>
      <c r="F433" s="162" t="s">
        <v>772</v>
      </c>
      <c r="G433" s="163" t="s">
        <v>141</v>
      </c>
      <c r="H433" s="164">
        <v>0.9</v>
      </c>
      <c r="I433" s="165"/>
      <c r="J433" s="166">
        <f t="shared" si="52"/>
        <v>0</v>
      </c>
      <c r="K433" s="166">
        <f t="shared" si="53"/>
        <v>0</v>
      </c>
      <c r="L433" s="166">
        <f t="shared" si="54"/>
        <v>0</v>
      </c>
      <c r="M433" s="167" t="str">
        <f t="shared" si="51"/>
        <v/>
      </c>
      <c r="P433" s="169"/>
      <c r="AA433" s="168">
        <f t="shared" si="55"/>
        <v>0</v>
      </c>
      <c r="AB433" s="168" t="s">
        <v>4524</v>
      </c>
      <c r="AC433" s="168" t="s">
        <v>4317</v>
      </c>
      <c r="AD433" s="168">
        <v>0.9</v>
      </c>
      <c r="AE433" s="170">
        <f t="shared" si="56"/>
        <v>0</v>
      </c>
      <c r="AF433" s="168">
        <f t="shared" si="57"/>
        <v>0</v>
      </c>
    </row>
    <row r="434" spans="1:32" s="168" customFormat="1" ht="15" hidden="1" customHeight="1" x14ac:dyDescent="0.3">
      <c r="A434" s="160">
        <v>0</v>
      </c>
      <c r="B434" s="161" t="s">
        <v>3038</v>
      </c>
      <c r="C434" s="161" t="s">
        <v>773</v>
      </c>
      <c r="D434" s="162" t="s">
        <v>687</v>
      </c>
      <c r="E434" s="162" t="s">
        <v>688</v>
      </c>
      <c r="F434" s="162" t="s">
        <v>774</v>
      </c>
      <c r="G434" s="163" t="s">
        <v>141</v>
      </c>
      <c r="H434" s="164">
        <v>0.9</v>
      </c>
      <c r="I434" s="165"/>
      <c r="J434" s="166">
        <f t="shared" si="52"/>
        <v>0</v>
      </c>
      <c r="K434" s="166">
        <f t="shared" si="53"/>
        <v>0</v>
      </c>
      <c r="L434" s="166">
        <f t="shared" si="54"/>
        <v>0</v>
      </c>
      <c r="M434" s="167" t="str">
        <f t="shared" si="51"/>
        <v/>
      </c>
      <c r="P434" s="169"/>
      <c r="AA434" s="168">
        <f t="shared" si="55"/>
        <v>0</v>
      </c>
      <c r="AB434" s="168" t="s">
        <v>5160</v>
      </c>
      <c r="AC434" s="168" t="s">
        <v>4317</v>
      </c>
      <c r="AD434" s="168">
        <v>0.9</v>
      </c>
      <c r="AE434" s="170">
        <f t="shared" si="56"/>
        <v>0</v>
      </c>
      <c r="AF434" s="168">
        <f t="shared" si="57"/>
        <v>0</v>
      </c>
    </row>
    <row r="435" spans="1:32" s="168" customFormat="1" ht="15" hidden="1" customHeight="1" x14ac:dyDescent="0.3">
      <c r="A435" s="160">
        <v>0</v>
      </c>
      <c r="B435" s="161" t="s">
        <v>3039</v>
      </c>
      <c r="C435" s="161" t="s">
        <v>775</v>
      </c>
      <c r="D435" s="162" t="s">
        <v>687</v>
      </c>
      <c r="E435" s="162" t="s">
        <v>688</v>
      </c>
      <c r="F435" s="162" t="s">
        <v>776</v>
      </c>
      <c r="G435" s="163" t="s">
        <v>141</v>
      </c>
      <c r="H435" s="164">
        <v>1.35</v>
      </c>
      <c r="I435" s="165"/>
      <c r="J435" s="166">
        <f t="shared" si="52"/>
        <v>0</v>
      </c>
      <c r="K435" s="166">
        <f t="shared" si="53"/>
        <v>0</v>
      </c>
      <c r="L435" s="166">
        <f t="shared" si="54"/>
        <v>0</v>
      </c>
      <c r="M435" s="167" t="str">
        <f t="shared" si="51"/>
        <v/>
      </c>
      <c r="P435" s="169"/>
      <c r="AA435" s="168">
        <f t="shared" si="55"/>
        <v>0</v>
      </c>
      <c r="AB435" s="168" t="s">
        <v>4525</v>
      </c>
      <c r="AC435" s="168" t="s">
        <v>4317</v>
      </c>
      <c r="AD435" s="168">
        <v>1.35</v>
      </c>
      <c r="AE435" s="170">
        <f t="shared" si="56"/>
        <v>0</v>
      </c>
      <c r="AF435" s="168">
        <f t="shared" si="57"/>
        <v>0</v>
      </c>
    </row>
    <row r="436" spans="1:32" s="168" customFormat="1" ht="15" hidden="1" customHeight="1" x14ac:dyDescent="0.3">
      <c r="A436" s="160">
        <v>0</v>
      </c>
      <c r="B436" s="161" t="s">
        <v>5455</v>
      </c>
      <c r="C436" s="161" t="s">
        <v>777</v>
      </c>
      <c r="D436" s="162" t="s">
        <v>687</v>
      </c>
      <c r="E436" s="162" t="s">
        <v>688</v>
      </c>
      <c r="F436" s="162" t="s">
        <v>778</v>
      </c>
      <c r="G436" s="163" t="s">
        <v>141</v>
      </c>
      <c r="H436" s="164">
        <v>1.35</v>
      </c>
      <c r="I436" s="165"/>
      <c r="J436" s="166">
        <f t="shared" si="52"/>
        <v>0</v>
      </c>
      <c r="K436" s="166">
        <f t="shared" si="53"/>
        <v>0</v>
      </c>
      <c r="L436" s="166">
        <f t="shared" si="54"/>
        <v>0</v>
      </c>
      <c r="M436" s="167" t="str">
        <f t="shared" si="51"/>
        <v/>
      </c>
      <c r="P436" s="169"/>
      <c r="AA436" s="168">
        <f t="shared" si="55"/>
        <v>0</v>
      </c>
      <c r="AB436" s="168" t="s">
        <v>4526</v>
      </c>
      <c r="AC436" s="168" t="s">
        <v>4317</v>
      </c>
      <c r="AD436" s="168">
        <v>1.35</v>
      </c>
      <c r="AE436" s="170">
        <f t="shared" si="56"/>
        <v>0</v>
      </c>
      <c r="AF436" s="168">
        <f t="shared" si="57"/>
        <v>0</v>
      </c>
    </row>
    <row r="437" spans="1:32" s="168" customFormat="1" ht="15" hidden="1" customHeight="1" x14ac:dyDescent="0.3">
      <c r="A437" s="160">
        <v>0</v>
      </c>
      <c r="B437" s="161" t="s">
        <v>3040</v>
      </c>
      <c r="C437" s="161" t="s">
        <v>779</v>
      </c>
      <c r="D437" s="162" t="s">
        <v>687</v>
      </c>
      <c r="E437" s="162" t="s">
        <v>688</v>
      </c>
      <c r="F437" s="162" t="s">
        <v>780</v>
      </c>
      <c r="G437" s="163" t="s">
        <v>141</v>
      </c>
      <c r="H437" s="164">
        <v>0.9</v>
      </c>
      <c r="I437" s="165"/>
      <c r="J437" s="166">
        <f t="shared" si="52"/>
        <v>0</v>
      </c>
      <c r="K437" s="166">
        <f t="shared" si="53"/>
        <v>0</v>
      </c>
      <c r="L437" s="166">
        <f t="shared" si="54"/>
        <v>0</v>
      </c>
      <c r="M437" s="167" t="str">
        <f t="shared" si="51"/>
        <v/>
      </c>
      <c r="P437" s="169"/>
      <c r="AA437" s="2">
        <f t="shared" si="55"/>
        <v>0</v>
      </c>
      <c r="AB437" s="2" t="s">
        <v>4527</v>
      </c>
      <c r="AC437" s="2" t="s">
        <v>4317</v>
      </c>
      <c r="AD437" s="2">
        <v>0.9</v>
      </c>
      <c r="AE437" s="129">
        <f t="shared" si="56"/>
        <v>0</v>
      </c>
      <c r="AF437" s="2">
        <f t="shared" si="57"/>
        <v>0</v>
      </c>
    </row>
    <row r="438" spans="1:32" s="168" customFormat="1" ht="15" hidden="1" customHeight="1" x14ac:dyDescent="0.3">
      <c r="A438" s="160">
        <v>0</v>
      </c>
      <c r="B438" s="161" t="s">
        <v>3041</v>
      </c>
      <c r="C438" s="161" t="s">
        <v>781</v>
      </c>
      <c r="D438" s="162" t="s">
        <v>687</v>
      </c>
      <c r="E438" s="162" t="s">
        <v>688</v>
      </c>
      <c r="F438" s="162" t="s">
        <v>782</v>
      </c>
      <c r="G438" s="163" t="s">
        <v>141</v>
      </c>
      <c r="H438" s="164">
        <v>1.35</v>
      </c>
      <c r="I438" s="165"/>
      <c r="J438" s="166">
        <f t="shared" si="52"/>
        <v>0</v>
      </c>
      <c r="K438" s="166">
        <f t="shared" si="53"/>
        <v>0</v>
      </c>
      <c r="L438" s="166">
        <f t="shared" si="54"/>
        <v>0</v>
      </c>
      <c r="M438" s="167" t="str">
        <f t="shared" si="51"/>
        <v/>
      </c>
      <c r="P438" s="169"/>
      <c r="AA438" s="168">
        <f t="shared" si="55"/>
        <v>0</v>
      </c>
      <c r="AB438" s="168" t="s">
        <v>4528</v>
      </c>
      <c r="AC438" s="168" t="s">
        <v>4317</v>
      </c>
      <c r="AD438" s="168">
        <v>1.35</v>
      </c>
      <c r="AE438" s="170">
        <f t="shared" si="56"/>
        <v>0</v>
      </c>
      <c r="AF438" s="168">
        <f t="shared" si="57"/>
        <v>0</v>
      </c>
    </row>
    <row r="439" spans="1:32" s="168" customFormat="1" ht="15" hidden="1" customHeight="1" x14ac:dyDescent="0.3">
      <c r="A439" s="160">
        <v>0</v>
      </c>
      <c r="B439" s="161" t="s">
        <v>3042</v>
      </c>
      <c r="C439" s="161" t="s">
        <v>783</v>
      </c>
      <c r="D439" s="162" t="s">
        <v>687</v>
      </c>
      <c r="E439" s="162" t="s">
        <v>688</v>
      </c>
      <c r="F439" s="162" t="s">
        <v>784</v>
      </c>
      <c r="G439" s="163" t="s">
        <v>141</v>
      </c>
      <c r="H439" s="164">
        <v>1.35</v>
      </c>
      <c r="I439" s="165"/>
      <c r="J439" s="166">
        <f t="shared" si="52"/>
        <v>0</v>
      </c>
      <c r="K439" s="166">
        <f t="shared" si="53"/>
        <v>0</v>
      </c>
      <c r="L439" s="166">
        <f t="shared" si="54"/>
        <v>0</v>
      </c>
      <c r="M439" s="167" t="str">
        <f t="shared" si="51"/>
        <v/>
      </c>
      <c r="P439" s="169"/>
      <c r="AA439" s="2">
        <f t="shared" si="55"/>
        <v>0</v>
      </c>
      <c r="AB439" s="2" t="s">
        <v>4529</v>
      </c>
      <c r="AC439" s="2" t="s">
        <v>4317</v>
      </c>
      <c r="AD439" s="2">
        <v>1.35</v>
      </c>
      <c r="AE439" s="129">
        <f t="shared" si="56"/>
        <v>0</v>
      </c>
      <c r="AF439" s="2">
        <f t="shared" si="57"/>
        <v>0</v>
      </c>
    </row>
    <row r="440" spans="1:32" s="168" customFormat="1" ht="15" hidden="1" customHeight="1" x14ac:dyDescent="0.3">
      <c r="A440" s="160">
        <v>0</v>
      </c>
      <c r="B440" s="161" t="s">
        <v>3043</v>
      </c>
      <c r="C440" s="161" t="s">
        <v>785</v>
      </c>
      <c r="D440" s="162" t="s">
        <v>687</v>
      </c>
      <c r="E440" s="162" t="s">
        <v>688</v>
      </c>
      <c r="F440" s="162" t="s">
        <v>786</v>
      </c>
      <c r="G440" s="163" t="s">
        <v>141</v>
      </c>
      <c r="H440" s="164">
        <v>1.35</v>
      </c>
      <c r="I440" s="165"/>
      <c r="J440" s="166">
        <f t="shared" si="52"/>
        <v>0</v>
      </c>
      <c r="K440" s="166">
        <f t="shared" si="53"/>
        <v>0</v>
      </c>
      <c r="L440" s="166">
        <f t="shared" si="54"/>
        <v>0</v>
      </c>
      <c r="M440" s="167" t="str">
        <f t="shared" si="51"/>
        <v/>
      </c>
      <c r="P440" s="169"/>
      <c r="AA440" s="168">
        <f t="shared" si="55"/>
        <v>0</v>
      </c>
      <c r="AB440" s="168" t="s">
        <v>4530</v>
      </c>
      <c r="AC440" s="168" t="s">
        <v>4317</v>
      </c>
      <c r="AD440" s="168">
        <v>1.35</v>
      </c>
      <c r="AE440" s="170">
        <f t="shared" si="56"/>
        <v>0</v>
      </c>
      <c r="AF440" s="168">
        <f t="shared" si="57"/>
        <v>0</v>
      </c>
    </row>
    <row r="441" spans="1:32" ht="15" customHeight="1" x14ac:dyDescent="0.3">
      <c r="A441" s="1">
        <v>194</v>
      </c>
      <c r="B441" s="69" t="s">
        <v>3044</v>
      </c>
      <c r="C441" s="69" t="s">
        <v>787</v>
      </c>
      <c r="D441" s="70" t="s">
        <v>687</v>
      </c>
      <c r="E441" s="70" t="s">
        <v>688</v>
      </c>
      <c r="F441" s="70" t="s">
        <v>788</v>
      </c>
      <c r="G441" s="71" t="s">
        <v>141</v>
      </c>
      <c r="H441" s="72">
        <v>1.35</v>
      </c>
      <c r="I441" s="73"/>
      <c r="J441" s="74">
        <f t="shared" si="52"/>
        <v>0</v>
      </c>
      <c r="K441" s="74">
        <f t="shared" si="53"/>
        <v>0</v>
      </c>
      <c r="L441" s="74">
        <f t="shared" si="54"/>
        <v>0</v>
      </c>
      <c r="M441" s="153" t="str">
        <f t="shared" si="51"/>
        <v/>
      </c>
      <c r="P441" s="75"/>
      <c r="AA441" s="2">
        <f t="shared" si="55"/>
        <v>194</v>
      </c>
      <c r="AB441" s="2" t="s">
        <v>4531</v>
      </c>
      <c r="AC441" s="2" t="s">
        <v>4317</v>
      </c>
      <c r="AD441" s="2">
        <v>1.35</v>
      </c>
      <c r="AE441" s="129">
        <f t="shared" si="56"/>
        <v>0</v>
      </c>
      <c r="AF441" s="2">
        <f t="shared" si="57"/>
        <v>0</v>
      </c>
    </row>
    <row r="442" spans="1:32" ht="15" customHeight="1" x14ac:dyDescent="0.3">
      <c r="A442" s="1">
        <v>283</v>
      </c>
      <c r="B442" s="69" t="s">
        <v>3045</v>
      </c>
      <c r="C442" s="69" t="s">
        <v>789</v>
      </c>
      <c r="D442" s="70" t="s">
        <v>687</v>
      </c>
      <c r="E442" s="70" t="s">
        <v>688</v>
      </c>
      <c r="F442" s="70" t="s">
        <v>790</v>
      </c>
      <c r="G442" s="71" t="s">
        <v>141</v>
      </c>
      <c r="H442" s="72">
        <v>1.35</v>
      </c>
      <c r="I442" s="73"/>
      <c r="J442" s="74">
        <f t="shared" si="52"/>
        <v>0</v>
      </c>
      <c r="K442" s="74">
        <f t="shared" si="53"/>
        <v>0</v>
      </c>
      <c r="L442" s="74">
        <f t="shared" si="54"/>
        <v>0</v>
      </c>
      <c r="M442" s="153" t="str">
        <f t="shared" si="51"/>
        <v/>
      </c>
      <c r="P442" s="75"/>
      <c r="AA442" s="2">
        <f t="shared" si="55"/>
        <v>283</v>
      </c>
      <c r="AB442" s="2" t="s">
        <v>4532</v>
      </c>
      <c r="AC442" s="2" t="s">
        <v>4317</v>
      </c>
      <c r="AD442" s="2">
        <v>1.35</v>
      </c>
      <c r="AE442" s="129">
        <f t="shared" si="56"/>
        <v>0</v>
      </c>
      <c r="AF442" s="2">
        <f t="shared" si="57"/>
        <v>0</v>
      </c>
    </row>
    <row r="443" spans="1:32" s="168" customFormat="1" ht="15" hidden="1" customHeight="1" x14ac:dyDescent="0.3">
      <c r="A443" s="160">
        <v>0</v>
      </c>
      <c r="B443" s="161" t="s">
        <v>3046</v>
      </c>
      <c r="C443" s="161" t="s">
        <v>791</v>
      </c>
      <c r="D443" s="162" t="s">
        <v>687</v>
      </c>
      <c r="E443" s="162" t="s">
        <v>688</v>
      </c>
      <c r="F443" s="162" t="s">
        <v>792</v>
      </c>
      <c r="G443" s="163" t="s">
        <v>141</v>
      </c>
      <c r="H443" s="164">
        <v>1.35</v>
      </c>
      <c r="I443" s="165"/>
      <c r="J443" s="166">
        <f t="shared" si="52"/>
        <v>0</v>
      </c>
      <c r="K443" s="166">
        <f t="shared" si="53"/>
        <v>0</v>
      </c>
      <c r="L443" s="166">
        <f t="shared" si="54"/>
        <v>0</v>
      </c>
      <c r="M443" s="167" t="str">
        <f t="shared" si="51"/>
        <v/>
      </c>
      <c r="P443" s="169"/>
      <c r="AA443" s="168">
        <f t="shared" si="55"/>
        <v>0</v>
      </c>
      <c r="AB443" s="168" t="s">
        <v>4533</v>
      </c>
      <c r="AC443" s="168" t="s">
        <v>4317</v>
      </c>
      <c r="AD443" s="168">
        <v>1.35</v>
      </c>
      <c r="AE443" s="170">
        <f t="shared" si="56"/>
        <v>0</v>
      </c>
      <c r="AF443" s="168">
        <f t="shared" si="57"/>
        <v>0</v>
      </c>
    </row>
    <row r="444" spans="1:32" s="168" customFormat="1" ht="15" hidden="1" customHeight="1" x14ac:dyDescent="0.3">
      <c r="A444" s="160">
        <v>0</v>
      </c>
      <c r="B444" s="161" t="s">
        <v>3047</v>
      </c>
      <c r="C444" s="161" t="s">
        <v>793</v>
      </c>
      <c r="D444" s="162" t="s">
        <v>687</v>
      </c>
      <c r="E444" s="162" t="s">
        <v>688</v>
      </c>
      <c r="F444" s="162" t="s">
        <v>794</v>
      </c>
      <c r="G444" s="163" t="s">
        <v>141</v>
      </c>
      <c r="H444" s="164">
        <v>0.9</v>
      </c>
      <c r="I444" s="165"/>
      <c r="J444" s="166">
        <f t="shared" si="52"/>
        <v>0</v>
      </c>
      <c r="K444" s="166">
        <f t="shared" si="53"/>
        <v>0</v>
      </c>
      <c r="L444" s="166">
        <f t="shared" si="54"/>
        <v>0</v>
      </c>
      <c r="M444" s="167" t="str">
        <f t="shared" si="51"/>
        <v/>
      </c>
      <c r="P444" s="169"/>
      <c r="AA444" s="168">
        <f t="shared" si="55"/>
        <v>0</v>
      </c>
      <c r="AB444" s="168" t="s">
        <v>4534</v>
      </c>
      <c r="AC444" s="168" t="s">
        <v>4317</v>
      </c>
      <c r="AD444" s="168">
        <v>0.9</v>
      </c>
      <c r="AE444" s="170">
        <f t="shared" si="56"/>
        <v>0</v>
      </c>
      <c r="AF444" s="168">
        <f t="shared" si="57"/>
        <v>0</v>
      </c>
    </row>
    <row r="445" spans="1:32" s="168" customFormat="1" ht="15" hidden="1" customHeight="1" x14ac:dyDescent="0.3">
      <c r="A445" s="160">
        <v>0</v>
      </c>
      <c r="B445" s="161" t="s">
        <v>5456</v>
      </c>
      <c r="C445" s="161" t="s">
        <v>795</v>
      </c>
      <c r="D445" s="162" t="s">
        <v>687</v>
      </c>
      <c r="E445" s="162" t="s">
        <v>688</v>
      </c>
      <c r="F445" s="162" t="s">
        <v>796</v>
      </c>
      <c r="G445" s="163" t="s">
        <v>141</v>
      </c>
      <c r="H445" s="164">
        <v>1.35</v>
      </c>
      <c r="I445" s="165"/>
      <c r="J445" s="166">
        <f t="shared" si="52"/>
        <v>0</v>
      </c>
      <c r="K445" s="166">
        <f t="shared" si="53"/>
        <v>0</v>
      </c>
      <c r="L445" s="166">
        <f t="shared" si="54"/>
        <v>0</v>
      </c>
      <c r="M445" s="167" t="str">
        <f t="shared" si="51"/>
        <v/>
      </c>
      <c r="P445" s="169"/>
      <c r="AA445" s="168">
        <f t="shared" si="55"/>
        <v>0</v>
      </c>
      <c r="AB445" s="168" t="s">
        <v>4535</v>
      </c>
      <c r="AC445" s="168" t="s">
        <v>4317</v>
      </c>
      <c r="AD445" s="168">
        <v>1.35</v>
      </c>
      <c r="AE445" s="170">
        <f t="shared" si="56"/>
        <v>0</v>
      </c>
      <c r="AF445" s="168">
        <f t="shared" si="57"/>
        <v>0</v>
      </c>
    </row>
    <row r="446" spans="1:32" ht="15" customHeight="1" x14ac:dyDescent="0.3">
      <c r="A446" s="1">
        <v>288</v>
      </c>
      <c r="B446" s="69" t="s">
        <v>3048</v>
      </c>
      <c r="C446" s="69" t="s">
        <v>797</v>
      </c>
      <c r="D446" s="70" t="s">
        <v>687</v>
      </c>
      <c r="E446" s="70" t="s">
        <v>688</v>
      </c>
      <c r="F446" s="70" t="s">
        <v>798</v>
      </c>
      <c r="G446" s="71" t="s">
        <v>141</v>
      </c>
      <c r="H446" s="72">
        <v>1.35</v>
      </c>
      <c r="I446" s="73"/>
      <c r="J446" s="74">
        <f t="shared" si="52"/>
        <v>0</v>
      </c>
      <c r="K446" s="74">
        <f t="shared" si="53"/>
        <v>0</v>
      </c>
      <c r="L446" s="74">
        <f t="shared" si="54"/>
        <v>0</v>
      </c>
      <c r="M446" s="153" t="str">
        <f t="shared" si="51"/>
        <v/>
      </c>
      <c r="P446" s="75"/>
      <c r="AA446" s="2">
        <f t="shared" si="55"/>
        <v>288</v>
      </c>
      <c r="AB446" s="2" t="s">
        <v>4536</v>
      </c>
      <c r="AC446" s="2" t="s">
        <v>4317</v>
      </c>
      <c r="AD446" s="2">
        <v>1.35</v>
      </c>
      <c r="AE446" s="129">
        <f t="shared" si="56"/>
        <v>0</v>
      </c>
      <c r="AF446" s="2">
        <f t="shared" si="57"/>
        <v>0</v>
      </c>
    </row>
    <row r="447" spans="1:32" ht="15" customHeight="1" x14ac:dyDescent="0.3">
      <c r="A447" s="1">
        <v>362</v>
      </c>
      <c r="B447" s="69" t="s">
        <v>5457</v>
      </c>
      <c r="C447" s="69" t="s">
        <v>799</v>
      </c>
      <c r="D447" s="70" t="s">
        <v>687</v>
      </c>
      <c r="E447" s="70" t="s">
        <v>688</v>
      </c>
      <c r="F447" s="70" t="s">
        <v>800</v>
      </c>
      <c r="G447" s="71" t="s">
        <v>141</v>
      </c>
      <c r="H447" s="72">
        <v>1.35</v>
      </c>
      <c r="I447" s="73"/>
      <c r="J447" s="74">
        <f t="shared" si="52"/>
        <v>0</v>
      </c>
      <c r="K447" s="74">
        <f t="shared" si="53"/>
        <v>0</v>
      </c>
      <c r="L447" s="74">
        <f t="shared" si="54"/>
        <v>0</v>
      </c>
      <c r="M447" s="153" t="str">
        <f t="shared" ref="M447:M455" si="58">IF(I447="","",IF(I447&lt;75,"Ошибка! Не соблюден минимальный заказ на сорт!",IF(MOD(I447,25)&gt;0,"Ошибка! Не соблюдена кратность заказа!","")))</f>
        <v/>
      </c>
      <c r="P447" s="75"/>
      <c r="AA447" s="2">
        <f t="shared" si="55"/>
        <v>362</v>
      </c>
      <c r="AB447" s="2" t="s">
        <v>4537</v>
      </c>
      <c r="AC447" s="2" t="s">
        <v>4317</v>
      </c>
      <c r="AD447" s="2">
        <v>1.35</v>
      </c>
      <c r="AE447" s="129">
        <f t="shared" si="56"/>
        <v>0</v>
      </c>
      <c r="AF447" s="2">
        <f t="shared" si="57"/>
        <v>0</v>
      </c>
    </row>
    <row r="448" spans="1:32" s="168" customFormat="1" ht="15" hidden="1" customHeight="1" x14ac:dyDescent="0.3">
      <c r="A448" s="160">
        <v>0</v>
      </c>
      <c r="B448" s="161" t="s">
        <v>3049</v>
      </c>
      <c r="C448" s="161" t="s">
        <v>801</v>
      </c>
      <c r="D448" s="162" t="s">
        <v>687</v>
      </c>
      <c r="E448" s="162" t="s">
        <v>688</v>
      </c>
      <c r="F448" s="162" t="s">
        <v>802</v>
      </c>
      <c r="G448" s="163" t="s">
        <v>141</v>
      </c>
      <c r="H448" s="164">
        <v>1.35</v>
      </c>
      <c r="I448" s="165"/>
      <c r="J448" s="166">
        <f t="shared" si="52"/>
        <v>0</v>
      </c>
      <c r="K448" s="166">
        <f t="shared" si="53"/>
        <v>0</v>
      </c>
      <c r="L448" s="166">
        <f t="shared" si="54"/>
        <v>0</v>
      </c>
      <c r="M448" s="167" t="str">
        <f t="shared" si="58"/>
        <v/>
      </c>
      <c r="P448" s="169"/>
      <c r="AA448" s="168">
        <f t="shared" si="55"/>
        <v>0</v>
      </c>
      <c r="AB448" s="168" t="s">
        <v>4538</v>
      </c>
      <c r="AC448" s="168" t="s">
        <v>4317</v>
      </c>
      <c r="AD448" s="168">
        <v>1.35</v>
      </c>
      <c r="AE448" s="170">
        <f t="shared" si="56"/>
        <v>0</v>
      </c>
      <c r="AF448" s="168">
        <f t="shared" si="57"/>
        <v>0</v>
      </c>
    </row>
    <row r="449" spans="1:32" s="168" customFormat="1" ht="15" hidden="1" customHeight="1" x14ac:dyDescent="0.3">
      <c r="A449" s="160">
        <v>0</v>
      </c>
      <c r="B449" s="161" t="s">
        <v>3050</v>
      </c>
      <c r="C449" s="161" t="s">
        <v>803</v>
      </c>
      <c r="D449" s="162" t="s">
        <v>687</v>
      </c>
      <c r="E449" s="162" t="s">
        <v>688</v>
      </c>
      <c r="F449" s="162" t="s">
        <v>804</v>
      </c>
      <c r="G449" s="163" t="s">
        <v>141</v>
      </c>
      <c r="H449" s="164">
        <v>0.9</v>
      </c>
      <c r="I449" s="165"/>
      <c r="J449" s="166">
        <f t="shared" si="52"/>
        <v>0</v>
      </c>
      <c r="K449" s="166">
        <f t="shared" si="53"/>
        <v>0</v>
      </c>
      <c r="L449" s="166">
        <f t="shared" si="54"/>
        <v>0</v>
      </c>
      <c r="M449" s="167" t="str">
        <f t="shared" si="58"/>
        <v/>
      </c>
      <c r="P449" s="169"/>
      <c r="AA449" s="168">
        <f t="shared" si="55"/>
        <v>0</v>
      </c>
      <c r="AB449" s="168" t="s">
        <v>4539</v>
      </c>
      <c r="AC449" s="168" t="s">
        <v>4317</v>
      </c>
      <c r="AD449" s="168">
        <v>0.9</v>
      </c>
      <c r="AE449" s="170">
        <f t="shared" si="56"/>
        <v>0</v>
      </c>
      <c r="AF449" s="168">
        <f t="shared" si="57"/>
        <v>0</v>
      </c>
    </row>
    <row r="450" spans="1:32" s="168" customFormat="1" ht="15" hidden="1" customHeight="1" x14ac:dyDescent="0.3">
      <c r="A450" s="160">
        <v>0</v>
      </c>
      <c r="B450" s="161" t="s">
        <v>3051</v>
      </c>
      <c r="C450" s="161" t="s">
        <v>805</v>
      </c>
      <c r="D450" s="162" t="s">
        <v>687</v>
      </c>
      <c r="E450" s="162" t="s">
        <v>688</v>
      </c>
      <c r="F450" s="162" t="s">
        <v>806</v>
      </c>
      <c r="G450" s="163" t="s">
        <v>141</v>
      </c>
      <c r="H450" s="164">
        <v>0.9</v>
      </c>
      <c r="I450" s="165"/>
      <c r="J450" s="166">
        <f t="shared" si="52"/>
        <v>0</v>
      </c>
      <c r="K450" s="166">
        <f t="shared" si="53"/>
        <v>0</v>
      </c>
      <c r="L450" s="166">
        <f t="shared" si="54"/>
        <v>0</v>
      </c>
      <c r="M450" s="167" t="str">
        <f t="shared" si="58"/>
        <v/>
      </c>
      <c r="P450" s="169"/>
      <c r="AA450" s="168">
        <f t="shared" si="55"/>
        <v>0</v>
      </c>
      <c r="AB450" s="168" t="s">
        <v>4540</v>
      </c>
      <c r="AC450" s="168" t="s">
        <v>4317</v>
      </c>
      <c r="AD450" s="168">
        <v>0.9</v>
      </c>
      <c r="AE450" s="170">
        <f t="shared" si="56"/>
        <v>0</v>
      </c>
      <c r="AF450" s="168">
        <f t="shared" si="57"/>
        <v>0</v>
      </c>
    </row>
    <row r="451" spans="1:32" s="168" customFormat="1" ht="15" hidden="1" customHeight="1" x14ac:dyDescent="0.3">
      <c r="A451" s="160">
        <v>0</v>
      </c>
      <c r="B451" s="161" t="s">
        <v>3052</v>
      </c>
      <c r="C451" s="161" t="s">
        <v>807</v>
      </c>
      <c r="D451" s="162" t="s">
        <v>687</v>
      </c>
      <c r="E451" s="162" t="s">
        <v>688</v>
      </c>
      <c r="F451" s="162" t="s">
        <v>808</v>
      </c>
      <c r="G451" s="163" t="s">
        <v>141</v>
      </c>
      <c r="H451" s="164">
        <v>1.35</v>
      </c>
      <c r="I451" s="165"/>
      <c r="J451" s="166">
        <f t="shared" si="52"/>
        <v>0</v>
      </c>
      <c r="K451" s="166">
        <f t="shared" si="53"/>
        <v>0</v>
      </c>
      <c r="L451" s="166">
        <f t="shared" si="54"/>
        <v>0</v>
      </c>
      <c r="M451" s="167" t="str">
        <f t="shared" si="58"/>
        <v/>
      </c>
      <c r="P451" s="169"/>
      <c r="AA451" s="168">
        <f t="shared" si="55"/>
        <v>0</v>
      </c>
      <c r="AB451" s="168" t="s">
        <v>5161</v>
      </c>
      <c r="AC451" s="168" t="s">
        <v>4317</v>
      </c>
      <c r="AD451" s="168">
        <v>1.35</v>
      </c>
      <c r="AE451" s="170">
        <f t="shared" si="56"/>
        <v>0</v>
      </c>
      <c r="AF451" s="168">
        <f t="shared" si="57"/>
        <v>0</v>
      </c>
    </row>
    <row r="452" spans="1:32" s="168" customFormat="1" ht="15" hidden="1" customHeight="1" x14ac:dyDescent="0.3">
      <c r="A452" s="160">
        <v>0</v>
      </c>
      <c r="B452" s="161" t="s">
        <v>3053</v>
      </c>
      <c r="C452" s="161" t="s">
        <v>809</v>
      </c>
      <c r="D452" s="162" t="s">
        <v>687</v>
      </c>
      <c r="E452" s="162" t="s">
        <v>688</v>
      </c>
      <c r="F452" s="162" t="s">
        <v>810</v>
      </c>
      <c r="G452" s="163" t="s">
        <v>141</v>
      </c>
      <c r="H452" s="164">
        <v>1.35</v>
      </c>
      <c r="I452" s="165"/>
      <c r="J452" s="166">
        <f t="shared" si="52"/>
        <v>0</v>
      </c>
      <c r="K452" s="166">
        <f t="shared" si="53"/>
        <v>0</v>
      </c>
      <c r="L452" s="166">
        <f t="shared" si="54"/>
        <v>0</v>
      </c>
      <c r="M452" s="167" t="str">
        <f t="shared" si="58"/>
        <v/>
      </c>
      <c r="P452" s="169"/>
      <c r="AA452" s="168">
        <f t="shared" si="55"/>
        <v>0</v>
      </c>
      <c r="AB452" s="168" t="s">
        <v>4541</v>
      </c>
      <c r="AC452" s="168" t="s">
        <v>4317</v>
      </c>
      <c r="AD452" s="168">
        <v>1.35</v>
      </c>
      <c r="AE452" s="170">
        <f t="shared" si="56"/>
        <v>0</v>
      </c>
      <c r="AF452" s="168">
        <f t="shared" si="57"/>
        <v>0</v>
      </c>
    </row>
    <row r="453" spans="1:32" s="168" customFormat="1" ht="15" hidden="1" customHeight="1" x14ac:dyDescent="0.3">
      <c r="A453" s="160">
        <v>0</v>
      </c>
      <c r="B453" s="161" t="s">
        <v>3054</v>
      </c>
      <c r="C453" s="161" t="s">
        <v>811</v>
      </c>
      <c r="D453" s="162" t="s">
        <v>687</v>
      </c>
      <c r="E453" s="162" t="s">
        <v>688</v>
      </c>
      <c r="F453" s="162" t="s">
        <v>812</v>
      </c>
      <c r="G453" s="163" t="s">
        <v>141</v>
      </c>
      <c r="H453" s="164">
        <v>0.9</v>
      </c>
      <c r="I453" s="165"/>
      <c r="J453" s="166">
        <f t="shared" si="52"/>
        <v>0</v>
      </c>
      <c r="K453" s="166">
        <f t="shared" si="53"/>
        <v>0</v>
      </c>
      <c r="L453" s="166">
        <f t="shared" si="54"/>
        <v>0</v>
      </c>
      <c r="M453" s="167" t="str">
        <f t="shared" si="58"/>
        <v/>
      </c>
      <c r="P453" s="169"/>
      <c r="AA453" s="2">
        <f t="shared" si="55"/>
        <v>0</v>
      </c>
      <c r="AB453" s="2" t="s">
        <v>4542</v>
      </c>
      <c r="AC453" s="2" t="s">
        <v>4317</v>
      </c>
      <c r="AD453" s="2">
        <v>0.9</v>
      </c>
      <c r="AE453" s="129">
        <f t="shared" si="56"/>
        <v>0</v>
      </c>
      <c r="AF453" s="2">
        <f t="shared" si="57"/>
        <v>0</v>
      </c>
    </row>
    <row r="454" spans="1:32" s="168" customFormat="1" ht="15" hidden="1" customHeight="1" x14ac:dyDescent="0.3">
      <c r="A454" s="160">
        <v>0</v>
      </c>
      <c r="B454" s="161" t="s">
        <v>3055</v>
      </c>
      <c r="C454" s="161" t="s">
        <v>813</v>
      </c>
      <c r="D454" s="162" t="s">
        <v>687</v>
      </c>
      <c r="E454" s="162" t="s">
        <v>688</v>
      </c>
      <c r="F454" s="162" t="s">
        <v>814</v>
      </c>
      <c r="G454" s="163" t="s">
        <v>141</v>
      </c>
      <c r="H454" s="164">
        <v>1.35</v>
      </c>
      <c r="I454" s="165"/>
      <c r="J454" s="166">
        <f t="shared" si="52"/>
        <v>0</v>
      </c>
      <c r="K454" s="166">
        <f t="shared" si="53"/>
        <v>0</v>
      </c>
      <c r="L454" s="166">
        <f t="shared" si="54"/>
        <v>0</v>
      </c>
      <c r="M454" s="167" t="str">
        <f t="shared" si="58"/>
        <v/>
      </c>
      <c r="P454" s="169"/>
      <c r="AA454" s="168">
        <f t="shared" si="55"/>
        <v>0</v>
      </c>
      <c r="AB454" s="168" t="s">
        <v>5294</v>
      </c>
      <c r="AC454" s="168" t="s">
        <v>4317</v>
      </c>
      <c r="AD454" s="168">
        <v>1.35</v>
      </c>
      <c r="AE454" s="170">
        <f t="shared" si="56"/>
        <v>0</v>
      </c>
      <c r="AF454" s="168">
        <f t="shared" si="57"/>
        <v>0</v>
      </c>
    </row>
    <row r="455" spans="1:32" s="168" customFormat="1" ht="15" hidden="1" customHeight="1" x14ac:dyDescent="0.3">
      <c r="A455" s="160">
        <v>0</v>
      </c>
      <c r="B455" s="161" t="s">
        <v>3056</v>
      </c>
      <c r="C455" s="161" t="s">
        <v>815</v>
      </c>
      <c r="D455" s="162" t="s">
        <v>687</v>
      </c>
      <c r="E455" s="162" t="s">
        <v>688</v>
      </c>
      <c r="F455" s="162" t="s">
        <v>816</v>
      </c>
      <c r="G455" s="163" t="s">
        <v>141</v>
      </c>
      <c r="H455" s="164">
        <v>1.35</v>
      </c>
      <c r="I455" s="165"/>
      <c r="J455" s="166">
        <f t="shared" si="52"/>
        <v>0</v>
      </c>
      <c r="K455" s="166">
        <f t="shared" si="53"/>
        <v>0</v>
      </c>
      <c r="L455" s="166">
        <f t="shared" si="54"/>
        <v>0</v>
      </c>
      <c r="M455" s="167" t="str">
        <f t="shared" si="58"/>
        <v/>
      </c>
      <c r="P455" s="169"/>
      <c r="AA455" s="168">
        <f t="shared" si="55"/>
        <v>0</v>
      </c>
      <c r="AB455" s="168" t="s">
        <v>4543</v>
      </c>
      <c r="AC455" s="168" t="s">
        <v>4317</v>
      </c>
      <c r="AD455" s="168">
        <v>1.35</v>
      </c>
      <c r="AE455" s="170">
        <f t="shared" si="56"/>
        <v>0</v>
      </c>
      <c r="AF455" s="168">
        <f t="shared" si="57"/>
        <v>0</v>
      </c>
    </row>
    <row r="456" spans="1:32" s="168" customFormat="1" ht="15" hidden="1" customHeight="1" x14ac:dyDescent="0.35">
      <c r="A456" s="160">
        <v>0</v>
      </c>
      <c r="B456" s="171" t="s">
        <v>6172</v>
      </c>
      <c r="C456" s="162" t="s">
        <v>6111</v>
      </c>
      <c r="D456" s="162" t="s">
        <v>687</v>
      </c>
      <c r="E456" s="162" t="s">
        <v>6140</v>
      </c>
      <c r="F456" s="162" t="s">
        <v>6197</v>
      </c>
      <c r="G456" s="172" t="s">
        <v>6209</v>
      </c>
      <c r="H456" s="173">
        <v>2.75</v>
      </c>
      <c r="I456" s="165"/>
      <c r="J456" s="166">
        <f t="shared" si="52"/>
        <v>0</v>
      </c>
      <c r="K456" s="166">
        <f t="shared" si="53"/>
        <v>0</v>
      </c>
      <c r="L456" s="166">
        <f t="shared" si="54"/>
        <v>0</v>
      </c>
      <c r="AA456" s="168">
        <f t="shared" si="55"/>
        <v>0</v>
      </c>
      <c r="AB456" s="174" t="s">
        <v>6211</v>
      </c>
      <c r="AC456" s="174" t="s">
        <v>4323</v>
      </c>
      <c r="AD456" s="175">
        <v>2.75</v>
      </c>
      <c r="AE456" s="170">
        <f t="shared" si="56"/>
        <v>0</v>
      </c>
      <c r="AF456" s="168">
        <f t="shared" si="57"/>
        <v>0</v>
      </c>
    </row>
    <row r="457" spans="1:32" s="168" customFormat="1" ht="15" hidden="1" customHeight="1" x14ac:dyDescent="0.3">
      <c r="A457" s="160">
        <v>0</v>
      </c>
      <c r="B457" s="161" t="s">
        <v>3057</v>
      </c>
      <c r="C457" s="161" t="s">
        <v>817</v>
      </c>
      <c r="D457" s="162" t="s">
        <v>818</v>
      </c>
      <c r="E457" s="162" t="s">
        <v>819</v>
      </c>
      <c r="F457" s="162" t="s">
        <v>820</v>
      </c>
      <c r="G457" s="163" t="s">
        <v>141</v>
      </c>
      <c r="H457" s="164">
        <v>1.65</v>
      </c>
      <c r="I457" s="165"/>
      <c r="J457" s="166">
        <f t="shared" si="52"/>
        <v>0</v>
      </c>
      <c r="K457" s="166">
        <f t="shared" si="53"/>
        <v>0</v>
      </c>
      <c r="L457" s="166">
        <f t="shared" si="54"/>
        <v>0</v>
      </c>
      <c r="M457" s="167" t="str">
        <f>IF(I457="","",IF(I457&lt;75,"Ошибка! Не соблюден минимальный заказ на сорт!",IF(MOD(I457,25)&gt;0,"Ошибка! Не соблюдена кратность заказа!","")))</f>
        <v/>
      </c>
      <c r="P457" s="169"/>
      <c r="AA457" s="168">
        <f t="shared" si="55"/>
        <v>0</v>
      </c>
      <c r="AB457" s="168" t="s">
        <v>4544</v>
      </c>
      <c r="AC457" s="168" t="s">
        <v>4317</v>
      </c>
      <c r="AD457" s="168">
        <v>1.65</v>
      </c>
      <c r="AE457" s="170">
        <f t="shared" si="56"/>
        <v>0</v>
      </c>
      <c r="AF457" s="168">
        <f t="shared" si="57"/>
        <v>0</v>
      </c>
    </row>
    <row r="458" spans="1:32" s="168" customFormat="1" ht="15" hidden="1" customHeight="1" x14ac:dyDescent="0.3">
      <c r="A458" s="160">
        <v>0</v>
      </c>
      <c r="B458" s="161" t="s">
        <v>3058</v>
      </c>
      <c r="C458" s="161" t="s">
        <v>821</v>
      </c>
      <c r="D458" s="162" t="s">
        <v>818</v>
      </c>
      <c r="E458" s="162" t="s">
        <v>819</v>
      </c>
      <c r="F458" s="162" t="s">
        <v>820</v>
      </c>
      <c r="G458" s="163" t="s">
        <v>106</v>
      </c>
      <c r="H458" s="164">
        <v>1.5</v>
      </c>
      <c r="I458" s="165"/>
      <c r="J458" s="166">
        <f t="shared" si="52"/>
        <v>0</v>
      </c>
      <c r="K458" s="166">
        <f t="shared" si="53"/>
        <v>0</v>
      </c>
      <c r="L458" s="166">
        <f t="shared" si="54"/>
        <v>0</v>
      </c>
      <c r="M458" s="167" t="str">
        <f>IF(I458="","",IF(I458&lt;80,"Ошибка! Не соблюден минимальный заказ на сорт!",IF(MOD(I458,40)&gt;0,"Ошибка! Не соблюдена кратность заказа!","")))</f>
        <v/>
      </c>
      <c r="P458" s="169"/>
      <c r="AA458" s="168">
        <f t="shared" si="55"/>
        <v>0</v>
      </c>
      <c r="AB458" s="168" t="s">
        <v>4544</v>
      </c>
      <c r="AC458" s="168" t="s">
        <v>4281</v>
      </c>
      <c r="AD458" s="168">
        <v>1.5</v>
      </c>
      <c r="AE458" s="170">
        <f t="shared" si="56"/>
        <v>0</v>
      </c>
      <c r="AF458" s="168">
        <f t="shared" si="57"/>
        <v>0</v>
      </c>
    </row>
    <row r="459" spans="1:32" s="168" customFormat="1" ht="15" hidden="1" customHeight="1" x14ac:dyDescent="0.3">
      <c r="A459" s="160">
        <v>0</v>
      </c>
      <c r="B459" s="161" t="s">
        <v>3059</v>
      </c>
      <c r="C459" s="161" t="s">
        <v>822</v>
      </c>
      <c r="D459" s="162" t="s">
        <v>818</v>
      </c>
      <c r="E459" s="162" t="s">
        <v>819</v>
      </c>
      <c r="F459" s="162" t="s">
        <v>823</v>
      </c>
      <c r="G459" s="163" t="s">
        <v>182</v>
      </c>
      <c r="H459" s="164">
        <v>2.75</v>
      </c>
      <c r="I459" s="165"/>
      <c r="J459" s="166">
        <f t="shared" si="52"/>
        <v>0</v>
      </c>
      <c r="K459" s="166">
        <f t="shared" si="53"/>
        <v>0</v>
      </c>
      <c r="L459" s="166">
        <f t="shared" si="54"/>
        <v>0</v>
      </c>
      <c r="M459" s="167" t="str">
        <f>IF(I459="","",IF(I459&lt;50,"Ошибка! Не соблюден минимальный заказ на сорт!",""))</f>
        <v/>
      </c>
      <c r="P459" s="169"/>
      <c r="AA459" s="2">
        <f t="shared" si="55"/>
        <v>0</v>
      </c>
      <c r="AB459" s="2" t="s">
        <v>4545</v>
      </c>
      <c r="AC459" s="2" t="s">
        <v>4327</v>
      </c>
      <c r="AD459" s="2">
        <v>2.75</v>
      </c>
      <c r="AE459" s="129">
        <f t="shared" si="56"/>
        <v>0</v>
      </c>
      <c r="AF459" s="2">
        <f t="shared" si="57"/>
        <v>0</v>
      </c>
    </row>
    <row r="460" spans="1:32" s="168" customFormat="1" ht="15" hidden="1" customHeight="1" x14ac:dyDescent="0.3">
      <c r="A460" s="160">
        <v>0</v>
      </c>
      <c r="B460" s="161" t="s">
        <v>3902</v>
      </c>
      <c r="C460" s="161" t="s">
        <v>3973</v>
      </c>
      <c r="D460" s="162" t="s">
        <v>818</v>
      </c>
      <c r="E460" s="162" t="s">
        <v>819</v>
      </c>
      <c r="F460" s="162" t="s">
        <v>823</v>
      </c>
      <c r="G460" s="163" t="s">
        <v>106</v>
      </c>
      <c r="H460" s="164">
        <v>2.1</v>
      </c>
      <c r="I460" s="165"/>
      <c r="J460" s="166">
        <f t="shared" si="52"/>
        <v>0</v>
      </c>
      <c r="K460" s="166">
        <f t="shared" si="53"/>
        <v>0</v>
      </c>
      <c r="L460" s="166">
        <f t="shared" si="54"/>
        <v>0</v>
      </c>
      <c r="M460" s="167" t="str">
        <f>IF(I460="","",IF(I460&lt;80,"Ошибка! Не соблюден минимальный заказ на сорт!",IF(MOD(I460,40)&gt;0,"Ошибка! Не соблюдена кратность заказа!","")))</f>
        <v/>
      </c>
      <c r="P460" s="169"/>
      <c r="AA460" s="168">
        <f t="shared" si="55"/>
        <v>0</v>
      </c>
      <c r="AB460" s="168" t="s">
        <v>4545</v>
      </c>
      <c r="AC460" s="168" t="s">
        <v>4281</v>
      </c>
      <c r="AD460" s="168">
        <v>2.1</v>
      </c>
      <c r="AE460" s="170">
        <f t="shared" si="56"/>
        <v>0</v>
      </c>
      <c r="AF460" s="168">
        <f t="shared" si="57"/>
        <v>0</v>
      </c>
    </row>
    <row r="461" spans="1:32" s="168" customFormat="1" ht="15" hidden="1" customHeight="1" x14ac:dyDescent="0.3">
      <c r="A461" s="160">
        <v>0</v>
      </c>
      <c r="B461" s="161" t="s">
        <v>3060</v>
      </c>
      <c r="C461" s="161" t="s">
        <v>824</v>
      </c>
      <c r="D461" s="162" t="s">
        <v>818</v>
      </c>
      <c r="E461" s="162" t="s">
        <v>819</v>
      </c>
      <c r="F461" s="162" t="s">
        <v>825</v>
      </c>
      <c r="G461" s="163" t="s">
        <v>141</v>
      </c>
      <c r="H461" s="164">
        <v>1.5</v>
      </c>
      <c r="I461" s="165"/>
      <c r="J461" s="166">
        <f t="shared" si="52"/>
        <v>0</v>
      </c>
      <c r="K461" s="166">
        <f t="shared" si="53"/>
        <v>0</v>
      </c>
      <c r="L461" s="166">
        <f t="shared" si="54"/>
        <v>0</v>
      </c>
      <c r="M461" s="167" t="str">
        <f>IF(I461="","",IF(I461&lt;75,"Ошибка! Не соблюден минимальный заказ на сорт!",IF(MOD(I461,25)&gt;0,"Ошибка! Не соблюдена кратность заказа!","")))</f>
        <v/>
      </c>
      <c r="P461" s="169"/>
      <c r="AA461" s="168">
        <f t="shared" si="55"/>
        <v>0</v>
      </c>
      <c r="AB461" s="168" t="s">
        <v>4546</v>
      </c>
      <c r="AC461" s="168" t="s">
        <v>4317</v>
      </c>
      <c r="AD461" s="168">
        <v>1.5</v>
      </c>
      <c r="AE461" s="170">
        <f t="shared" si="56"/>
        <v>0</v>
      </c>
      <c r="AF461" s="168">
        <f t="shared" si="57"/>
        <v>0</v>
      </c>
    </row>
    <row r="462" spans="1:32" s="168" customFormat="1" ht="15" hidden="1" customHeight="1" x14ac:dyDescent="0.3">
      <c r="A462" s="160">
        <v>0</v>
      </c>
      <c r="B462" s="161" t="s">
        <v>3061</v>
      </c>
      <c r="C462" s="161" t="s">
        <v>826</v>
      </c>
      <c r="D462" s="162" t="s">
        <v>818</v>
      </c>
      <c r="E462" s="162" t="s">
        <v>819</v>
      </c>
      <c r="F462" s="162" t="s">
        <v>825</v>
      </c>
      <c r="G462" s="163" t="s">
        <v>182</v>
      </c>
      <c r="H462" s="164">
        <v>2.25</v>
      </c>
      <c r="I462" s="165"/>
      <c r="J462" s="166">
        <f t="shared" si="52"/>
        <v>0</v>
      </c>
      <c r="K462" s="166">
        <f t="shared" si="53"/>
        <v>0</v>
      </c>
      <c r="L462" s="166">
        <f t="shared" si="54"/>
        <v>0</v>
      </c>
      <c r="M462" s="167" t="str">
        <f>IF(I462="","",IF(I462&lt;50,"Ошибка! Не соблюден минимальный заказ на сорт!",""))</f>
        <v/>
      </c>
      <c r="P462" s="169"/>
      <c r="AA462" s="168">
        <f t="shared" si="55"/>
        <v>0</v>
      </c>
      <c r="AB462" s="168" t="s">
        <v>4546</v>
      </c>
      <c r="AC462" s="168" t="s">
        <v>4327</v>
      </c>
      <c r="AD462" s="168">
        <v>2.25</v>
      </c>
      <c r="AE462" s="170">
        <f t="shared" si="56"/>
        <v>0</v>
      </c>
      <c r="AF462" s="168">
        <f t="shared" si="57"/>
        <v>0</v>
      </c>
    </row>
    <row r="463" spans="1:32" s="168" customFormat="1" ht="15" hidden="1" customHeight="1" x14ac:dyDescent="0.3">
      <c r="A463" s="160">
        <v>0</v>
      </c>
      <c r="B463" s="161" t="s">
        <v>3062</v>
      </c>
      <c r="C463" s="161" t="s">
        <v>827</v>
      </c>
      <c r="D463" s="162" t="s">
        <v>818</v>
      </c>
      <c r="E463" s="162" t="s">
        <v>819</v>
      </c>
      <c r="F463" s="162" t="s">
        <v>825</v>
      </c>
      <c r="G463" s="163" t="s">
        <v>106</v>
      </c>
      <c r="H463" s="164">
        <v>1.4</v>
      </c>
      <c r="I463" s="165"/>
      <c r="J463" s="166">
        <f t="shared" si="52"/>
        <v>0</v>
      </c>
      <c r="K463" s="166">
        <f t="shared" si="53"/>
        <v>0</v>
      </c>
      <c r="L463" s="166">
        <f t="shared" si="54"/>
        <v>0</v>
      </c>
      <c r="M463" s="167" t="str">
        <f t="shared" ref="M463:M468" si="59">IF(I463="","",IF(I463&lt;80,"Ошибка! Не соблюден минимальный заказ на сорт!",IF(MOD(I463,40)&gt;0,"Ошибка! Не соблюдена кратность заказа!","")))</f>
        <v/>
      </c>
      <c r="P463" s="169"/>
      <c r="AA463" s="168">
        <f t="shared" si="55"/>
        <v>0</v>
      </c>
      <c r="AB463" s="168" t="s">
        <v>4546</v>
      </c>
      <c r="AC463" s="168" t="s">
        <v>4281</v>
      </c>
      <c r="AD463" s="168">
        <v>1.4</v>
      </c>
      <c r="AE463" s="170">
        <f t="shared" si="56"/>
        <v>0</v>
      </c>
      <c r="AF463" s="168">
        <f t="shared" si="57"/>
        <v>0</v>
      </c>
    </row>
    <row r="464" spans="1:32" s="168" customFormat="1" ht="15" hidden="1" customHeight="1" x14ac:dyDescent="0.3">
      <c r="A464" s="160">
        <v>0</v>
      </c>
      <c r="B464" s="161" t="s">
        <v>3063</v>
      </c>
      <c r="C464" s="161" t="s">
        <v>828</v>
      </c>
      <c r="D464" s="162" t="s">
        <v>818</v>
      </c>
      <c r="E464" s="162" t="s">
        <v>819</v>
      </c>
      <c r="F464" s="162" t="s">
        <v>829</v>
      </c>
      <c r="G464" s="163" t="s">
        <v>106</v>
      </c>
      <c r="H464" s="164">
        <v>1.4</v>
      </c>
      <c r="I464" s="165"/>
      <c r="J464" s="166">
        <f t="shared" si="52"/>
        <v>0</v>
      </c>
      <c r="K464" s="166">
        <f t="shared" si="53"/>
        <v>0</v>
      </c>
      <c r="L464" s="166">
        <f t="shared" si="54"/>
        <v>0</v>
      </c>
      <c r="M464" s="167" t="str">
        <f t="shared" si="59"/>
        <v/>
      </c>
      <c r="P464" s="169"/>
      <c r="AA464" s="168">
        <f t="shared" si="55"/>
        <v>0</v>
      </c>
      <c r="AB464" s="168" t="s">
        <v>4547</v>
      </c>
      <c r="AC464" s="168" t="s">
        <v>4281</v>
      </c>
      <c r="AD464" s="168">
        <v>1.4</v>
      </c>
      <c r="AE464" s="170">
        <f t="shared" si="56"/>
        <v>0</v>
      </c>
      <c r="AF464" s="168">
        <f t="shared" si="57"/>
        <v>0</v>
      </c>
    </row>
    <row r="465" spans="1:32" ht="15" customHeight="1" x14ac:dyDescent="0.3">
      <c r="A465" s="1">
        <v>265</v>
      </c>
      <c r="B465" s="69" t="s">
        <v>3064</v>
      </c>
      <c r="C465" s="69" t="s">
        <v>830</v>
      </c>
      <c r="D465" s="70" t="s">
        <v>818</v>
      </c>
      <c r="E465" s="70" t="s">
        <v>819</v>
      </c>
      <c r="F465" s="70" t="s">
        <v>831</v>
      </c>
      <c r="G465" s="71" t="s">
        <v>106</v>
      </c>
      <c r="H465" s="72">
        <v>0.85</v>
      </c>
      <c r="I465" s="73"/>
      <c r="J465" s="74">
        <f t="shared" si="52"/>
        <v>0</v>
      </c>
      <c r="K465" s="74">
        <f t="shared" si="53"/>
        <v>0</v>
      </c>
      <c r="L465" s="74">
        <f t="shared" si="54"/>
        <v>0</v>
      </c>
      <c r="M465" s="153" t="str">
        <f t="shared" si="59"/>
        <v/>
      </c>
      <c r="P465" s="75"/>
      <c r="AA465" s="2">
        <f t="shared" si="55"/>
        <v>265</v>
      </c>
      <c r="AB465" s="2" t="s">
        <v>5162</v>
      </c>
      <c r="AC465" s="2" t="s">
        <v>4281</v>
      </c>
      <c r="AD465" s="2">
        <v>0.85</v>
      </c>
      <c r="AE465" s="129">
        <f t="shared" si="56"/>
        <v>0</v>
      </c>
      <c r="AF465" s="2">
        <f t="shared" si="57"/>
        <v>0</v>
      </c>
    </row>
    <row r="466" spans="1:32" s="168" customFormat="1" ht="15" hidden="1" customHeight="1" x14ac:dyDescent="0.3">
      <c r="A466" s="160">
        <v>0</v>
      </c>
      <c r="B466" s="161" t="s">
        <v>3065</v>
      </c>
      <c r="C466" s="161" t="s">
        <v>832</v>
      </c>
      <c r="D466" s="162" t="s">
        <v>818</v>
      </c>
      <c r="E466" s="162" t="s">
        <v>819</v>
      </c>
      <c r="F466" s="162" t="s">
        <v>833</v>
      </c>
      <c r="G466" s="163" t="s">
        <v>106</v>
      </c>
      <c r="H466" s="164">
        <v>1.4</v>
      </c>
      <c r="I466" s="165"/>
      <c r="J466" s="166">
        <f t="shared" si="52"/>
        <v>0</v>
      </c>
      <c r="K466" s="166">
        <f t="shared" si="53"/>
        <v>0</v>
      </c>
      <c r="L466" s="166">
        <f t="shared" si="54"/>
        <v>0</v>
      </c>
      <c r="M466" s="167" t="str">
        <f t="shared" si="59"/>
        <v/>
      </c>
      <c r="P466" s="169"/>
      <c r="AA466" s="168">
        <f t="shared" si="55"/>
        <v>0</v>
      </c>
      <c r="AB466" s="168" t="s">
        <v>5295</v>
      </c>
      <c r="AC466" s="168" t="s">
        <v>4281</v>
      </c>
      <c r="AD466" s="168">
        <v>1.4</v>
      </c>
      <c r="AE466" s="170">
        <f t="shared" si="56"/>
        <v>0</v>
      </c>
      <c r="AF466" s="168">
        <f t="shared" si="57"/>
        <v>0</v>
      </c>
    </row>
    <row r="467" spans="1:32" s="168" customFormat="1" ht="15" hidden="1" customHeight="1" x14ac:dyDescent="0.3">
      <c r="A467" s="160">
        <v>0</v>
      </c>
      <c r="B467" s="161" t="s">
        <v>3066</v>
      </c>
      <c r="C467" s="161" t="s">
        <v>834</v>
      </c>
      <c r="D467" s="162" t="s">
        <v>818</v>
      </c>
      <c r="E467" s="162" t="s">
        <v>819</v>
      </c>
      <c r="F467" s="162" t="s">
        <v>835</v>
      </c>
      <c r="G467" s="163" t="s">
        <v>106</v>
      </c>
      <c r="H467" s="164">
        <v>1.4</v>
      </c>
      <c r="I467" s="165"/>
      <c r="J467" s="166">
        <f t="shared" si="52"/>
        <v>0</v>
      </c>
      <c r="K467" s="166">
        <f t="shared" si="53"/>
        <v>0</v>
      </c>
      <c r="L467" s="166">
        <f t="shared" si="54"/>
        <v>0</v>
      </c>
      <c r="M467" s="167" t="str">
        <f t="shared" si="59"/>
        <v/>
      </c>
      <c r="P467" s="169"/>
      <c r="AA467" s="168">
        <f t="shared" si="55"/>
        <v>0</v>
      </c>
      <c r="AB467" s="168" t="s">
        <v>5337</v>
      </c>
      <c r="AC467" s="168" t="s">
        <v>4281</v>
      </c>
      <c r="AD467" s="168">
        <v>1.4</v>
      </c>
      <c r="AE467" s="170">
        <f t="shared" si="56"/>
        <v>0</v>
      </c>
      <c r="AF467" s="168">
        <f t="shared" si="57"/>
        <v>0</v>
      </c>
    </row>
    <row r="468" spans="1:32" ht="15" customHeight="1" x14ac:dyDescent="0.3">
      <c r="A468" s="1">
        <v>857</v>
      </c>
      <c r="B468" s="69" t="s">
        <v>3903</v>
      </c>
      <c r="C468" s="69" t="s">
        <v>3974</v>
      </c>
      <c r="D468" s="70" t="s">
        <v>818</v>
      </c>
      <c r="E468" s="70" t="s">
        <v>819</v>
      </c>
      <c r="F468" s="70" t="s">
        <v>3822</v>
      </c>
      <c r="G468" s="71" t="s">
        <v>106</v>
      </c>
      <c r="H468" s="72">
        <v>1.4</v>
      </c>
      <c r="I468" s="73"/>
      <c r="J468" s="74">
        <f t="shared" si="52"/>
        <v>0</v>
      </c>
      <c r="K468" s="74">
        <f t="shared" si="53"/>
        <v>0</v>
      </c>
      <c r="L468" s="74">
        <f t="shared" si="54"/>
        <v>0</v>
      </c>
      <c r="M468" s="153" t="str">
        <f t="shared" si="59"/>
        <v/>
      </c>
      <c r="P468" s="75"/>
      <c r="AA468" s="2">
        <f t="shared" si="55"/>
        <v>857</v>
      </c>
      <c r="AB468" s="2" t="s">
        <v>4548</v>
      </c>
      <c r="AC468" s="2" t="s">
        <v>4281</v>
      </c>
      <c r="AD468" s="2">
        <v>1.4</v>
      </c>
      <c r="AE468" s="129">
        <f t="shared" si="56"/>
        <v>0</v>
      </c>
      <c r="AF468" s="2">
        <f t="shared" si="57"/>
        <v>0</v>
      </c>
    </row>
    <row r="469" spans="1:32" s="168" customFormat="1" ht="15" hidden="1" customHeight="1" x14ac:dyDescent="0.3">
      <c r="A469" s="160">
        <v>0</v>
      </c>
      <c r="B469" s="161" t="s">
        <v>3067</v>
      </c>
      <c r="C469" s="161" t="s">
        <v>836</v>
      </c>
      <c r="D469" s="162" t="s">
        <v>818</v>
      </c>
      <c r="E469" s="162" t="s">
        <v>819</v>
      </c>
      <c r="F469" s="162" t="s">
        <v>837</v>
      </c>
      <c r="G469" s="163" t="s">
        <v>141</v>
      </c>
      <c r="H469" s="164">
        <v>1.75</v>
      </c>
      <c r="I469" s="165"/>
      <c r="J469" s="166">
        <f t="shared" si="52"/>
        <v>0</v>
      </c>
      <c r="K469" s="166">
        <f t="shared" si="53"/>
        <v>0</v>
      </c>
      <c r="L469" s="166">
        <f t="shared" si="54"/>
        <v>0</v>
      </c>
      <c r="M469" s="167" t="str">
        <f>IF(I469="","",IF(I469&lt;75,"Ошибка! Не соблюден минимальный заказ на сорт!",IF(MOD(I469,25)&gt;0,"Ошибка! Не соблюдена кратность заказа!","")))</f>
        <v/>
      </c>
      <c r="P469" s="169"/>
      <c r="AA469" s="168">
        <f t="shared" si="55"/>
        <v>0</v>
      </c>
      <c r="AB469" s="168" t="s">
        <v>4549</v>
      </c>
      <c r="AC469" s="168" t="s">
        <v>4317</v>
      </c>
      <c r="AD469" s="168">
        <v>1.75</v>
      </c>
      <c r="AE469" s="170">
        <f t="shared" si="56"/>
        <v>0</v>
      </c>
      <c r="AF469" s="168">
        <f t="shared" si="57"/>
        <v>0</v>
      </c>
    </row>
    <row r="470" spans="1:32" s="168" customFormat="1" ht="15" hidden="1" customHeight="1" x14ac:dyDescent="0.3">
      <c r="A470" s="160">
        <v>0</v>
      </c>
      <c r="B470" s="161" t="s">
        <v>3068</v>
      </c>
      <c r="C470" s="161" t="s">
        <v>838</v>
      </c>
      <c r="D470" s="162" t="s">
        <v>818</v>
      </c>
      <c r="E470" s="162" t="s">
        <v>819</v>
      </c>
      <c r="F470" s="162" t="s">
        <v>837</v>
      </c>
      <c r="G470" s="163" t="s">
        <v>182</v>
      </c>
      <c r="H470" s="164">
        <v>2.25</v>
      </c>
      <c r="I470" s="165"/>
      <c r="J470" s="166">
        <f t="shared" si="52"/>
        <v>0</v>
      </c>
      <c r="K470" s="166">
        <f t="shared" si="53"/>
        <v>0</v>
      </c>
      <c r="L470" s="166">
        <f t="shared" si="54"/>
        <v>0</v>
      </c>
      <c r="M470" s="167" t="str">
        <f>IF(I470="","",IF(I470&lt;50,"Ошибка! Не соблюден минимальный заказ на сорт!",""))</f>
        <v/>
      </c>
      <c r="P470" s="169"/>
      <c r="AA470" s="168">
        <f t="shared" si="55"/>
        <v>0</v>
      </c>
      <c r="AB470" s="168" t="s">
        <v>4549</v>
      </c>
      <c r="AC470" s="168" t="s">
        <v>4327</v>
      </c>
      <c r="AD470" s="168">
        <v>2.25</v>
      </c>
      <c r="AE470" s="170">
        <f t="shared" si="56"/>
        <v>0</v>
      </c>
      <c r="AF470" s="168">
        <f t="shared" si="57"/>
        <v>0</v>
      </c>
    </row>
    <row r="471" spans="1:32" s="168" customFormat="1" ht="15" hidden="1" customHeight="1" x14ac:dyDescent="0.3">
      <c r="A471" s="160">
        <v>0</v>
      </c>
      <c r="B471" s="161" t="s">
        <v>3069</v>
      </c>
      <c r="C471" s="161" t="s">
        <v>839</v>
      </c>
      <c r="D471" s="162" t="s">
        <v>818</v>
      </c>
      <c r="E471" s="162" t="s">
        <v>819</v>
      </c>
      <c r="F471" s="162" t="s">
        <v>837</v>
      </c>
      <c r="G471" s="163" t="s">
        <v>106</v>
      </c>
      <c r="H471" s="164">
        <v>1.5</v>
      </c>
      <c r="I471" s="165"/>
      <c r="J471" s="166">
        <f t="shared" si="52"/>
        <v>0</v>
      </c>
      <c r="K471" s="166">
        <f t="shared" si="53"/>
        <v>0</v>
      </c>
      <c r="L471" s="166">
        <f t="shared" si="54"/>
        <v>0</v>
      </c>
      <c r="M471" s="167" t="str">
        <f>IF(I471="","",IF(I471&lt;80,"Ошибка! Не соблюден минимальный заказ на сорт!",IF(MOD(I471,40)&gt;0,"Ошибка! Не соблюдена кратность заказа!","")))</f>
        <v/>
      </c>
      <c r="P471" s="169"/>
      <c r="AA471" s="168">
        <f t="shared" si="55"/>
        <v>0</v>
      </c>
      <c r="AB471" s="168" t="s">
        <v>4549</v>
      </c>
      <c r="AC471" s="168" t="s">
        <v>4281</v>
      </c>
      <c r="AD471" s="168">
        <v>1.5</v>
      </c>
      <c r="AE471" s="170">
        <f t="shared" si="56"/>
        <v>0</v>
      </c>
      <c r="AF471" s="168">
        <f t="shared" si="57"/>
        <v>0</v>
      </c>
    </row>
    <row r="472" spans="1:32" s="168" customFormat="1" ht="15" hidden="1" customHeight="1" x14ac:dyDescent="0.3">
      <c r="A472" s="160">
        <v>0</v>
      </c>
      <c r="B472" s="161" t="s">
        <v>3070</v>
      </c>
      <c r="C472" s="161" t="s">
        <v>840</v>
      </c>
      <c r="D472" s="162" t="s">
        <v>818</v>
      </c>
      <c r="E472" s="162" t="s">
        <v>819</v>
      </c>
      <c r="F472" s="162" t="s">
        <v>841</v>
      </c>
      <c r="G472" s="163" t="s">
        <v>141</v>
      </c>
      <c r="H472" s="164">
        <v>1.6</v>
      </c>
      <c r="I472" s="165"/>
      <c r="J472" s="166">
        <f t="shared" si="52"/>
        <v>0</v>
      </c>
      <c r="K472" s="166">
        <f t="shared" si="53"/>
        <v>0</v>
      </c>
      <c r="L472" s="166">
        <f t="shared" si="54"/>
        <v>0</v>
      </c>
      <c r="M472" s="167" t="str">
        <f>IF(I472="","",IF(I472&lt;75,"Ошибка! Не соблюден минимальный заказ на сорт!",IF(MOD(I472,25)&gt;0,"Ошибка! Не соблюдена кратность заказа!","")))</f>
        <v/>
      </c>
      <c r="P472" s="169"/>
      <c r="AA472" s="168">
        <f t="shared" si="55"/>
        <v>0</v>
      </c>
      <c r="AB472" s="168" t="s">
        <v>4550</v>
      </c>
      <c r="AC472" s="168" t="s">
        <v>4317</v>
      </c>
      <c r="AD472" s="168">
        <v>1.6</v>
      </c>
      <c r="AE472" s="170">
        <f t="shared" si="56"/>
        <v>0</v>
      </c>
      <c r="AF472" s="168">
        <f t="shared" si="57"/>
        <v>0</v>
      </c>
    </row>
    <row r="473" spans="1:32" s="168" customFormat="1" ht="15" hidden="1" customHeight="1" x14ac:dyDescent="0.3">
      <c r="A473" s="160">
        <v>0</v>
      </c>
      <c r="B473" s="161" t="s">
        <v>3071</v>
      </c>
      <c r="C473" s="161" t="s">
        <v>842</v>
      </c>
      <c r="D473" s="162" t="s">
        <v>818</v>
      </c>
      <c r="E473" s="162" t="s">
        <v>819</v>
      </c>
      <c r="F473" s="162" t="s">
        <v>841</v>
      </c>
      <c r="G473" s="163" t="s">
        <v>182</v>
      </c>
      <c r="H473" s="164">
        <v>2.25</v>
      </c>
      <c r="I473" s="165"/>
      <c r="J473" s="166">
        <f t="shared" si="52"/>
        <v>0</v>
      </c>
      <c r="K473" s="166">
        <f t="shared" si="53"/>
        <v>0</v>
      </c>
      <c r="L473" s="166">
        <f t="shared" si="54"/>
        <v>0</v>
      </c>
      <c r="M473" s="167" t="str">
        <f>IF(I473="","",IF(I473&lt;50,"Ошибка! Не соблюден минимальный заказ на сорт!",""))</f>
        <v/>
      </c>
      <c r="P473" s="169"/>
      <c r="AA473" s="168">
        <f t="shared" si="55"/>
        <v>0</v>
      </c>
      <c r="AB473" s="168" t="s">
        <v>4550</v>
      </c>
      <c r="AC473" s="168" t="s">
        <v>4327</v>
      </c>
      <c r="AD473" s="168">
        <v>2.25</v>
      </c>
      <c r="AE473" s="170">
        <f t="shared" si="56"/>
        <v>0</v>
      </c>
      <c r="AF473" s="168">
        <f t="shared" si="57"/>
        <v>0</v>
      </c>
    </row>
    <row r="474" spans="1:32" ht="15" customHeight="1" x14ac:dyDescent="0.3">
      <c r="A474" s="1">
        <v>6291</v>
      </c>
      <c r="B474" s="69" t="s">
        <v>3072</v>
      </c>
      <c r="C474" s="69" t="s">
        <v>843</v>
      </c>
      <c r="D474" s="70" t="s">
        <v>818</v>
      </c>
      <c r="E474" s="70" t="s">
        <v>819</v>
      </c>
      <c r="F474" s="70" t="s">
        <v>841</v>
      </c>
      <c r="G474" s="71" t="s">
        <v>106</v>
      </c>
      <c r="H474" s="72">
        <v>1.5</v>
      </c>
      <c r="I474" s="73"/>
      <c r="J474" s="74">
        <f t="shared" si="52"/>
        <v>0</v>
      </c>
      <c r="K474" s="74">
        <f t="shared" si="53"/>
        <v>0</v>
      </c>
      <c r="L474" s="74">
        <f t="shared" si="54"/>
        <v>0</v>
      </c>
      <c r="M474" s="153" t="str">
        <f>IF(I474="","",IF(I474&lt;80,"Ошибка! Не соблюден минимальный заказ на сорт!",IF(MOD(I474,40)&gt;0,"Ошибка! Не соблюдена кратность заказа!","")))</f>
        <v/>
      </c>
      <c r="P474" s="75"/>
      <c r="AA474" s="2">
        <f t="shared" si="55"/>
        <v>6291</v>
      </c>
      <c r="AB474" s="2" t="s">
        <v>4550</v>
      </c>
      <c r="AC474" s="2" t="s">
        <v>4281</v>
      </c>
      <c r="AD474" s="2">
        <v>1.5</v>
      </c>
      <c r="AE474" s="129">
        <f t="shared" si="56"/>
        <v>0</v>
      </c>
      <c r="AF474" s="2">
        <f t="shared" si="57"/>
        <v>0</v>
      </c>
    </row>
    <row r="475" spans="1:32" s="168" customFormat="1" ht="15" hidden="1" customHeight="1" x14ac:dyDescent="0.3">
      <c r="A475" s="160">
        <v>0</v>
      </c>
      <c r="B475" s="161" t="s">
        <v>5355</v>
      </c>
      <c r="C475" s="161" t="s">
        <v>5377</v>
      </c>
      <c r="D475" s="162" t="s">
        <v>818</v>
      </c>
      <c r="E475" s="162" t="s">
        <v>819</v>
      </c>
      <c r="F475" s="162" t="s">
        <v>5401</v>
      </c>
      <c r="G475" s="163" t="s">
        <v>106</v>
      </c>
      <c r="H475" s="164">
        <v>0.85</v>
      </c>
      <c r="I475" s="165"/>
      <c r="J475" s="166">
        <f t="shared" si="52"/>
        <v>0</v>
      </c>
      <c r="K475" s="166">
        <f t="shared" si="53"/>
        <v>0</v>
      </c>
      <c r="L475" s="166">
        <f t="shared" si="54"/>
        <v>0</v>
      </c>
      <c r="M475" s="167" t="str">
        <f>IF(I475="","",IF(I475&lt;80,"Ошибка! Не соблюден минимальный заказ на сорт!",IF(MOD(I475,40)&gt;0,"Ошибка! Не соблюдена кратность заказа!","")))</f>
        <v/>
      </c>
      <c r="P475" s="169"/>
      <c r="AA475" s="168">
        <f t="shared" si="55"/>
        <v>0</v>
      </c>
      <c r="AB475" s="168" t="s">
        <v>5419</v>
      </c>
      <c r="AC475" s="168" t="s">
        <v>4281</v>
      </c>
      <c r="AD475" s="168">
        <v>0.85</v>
      </c>
      <c r="AE475" s="170">
        <f t="shared" si="56"/>
        <v>0</v>
      </c>
      <c r="AF475" s="168">
        <f t="shared" si="57"/>
        <v>0</v>
      </c>
    </row>
    <row r="476" spans="1:32" ht="15" customHeight="1" x14ac:dyDescent="0.3">
      <c r="A476" s="1">
        <v>1161</v>
      </c>
      <c r="B476" s="69" t="s">
        <v>3904</v>
      </c>
      <c r="C476" s="69" t="s">
        <v>3975</v>
      </c>
      <c r="D476" s="70" t="s">
        <v>818</v>
      </c>
      <c r="E476" s="70" t="s">
        <v>819</v>
      </c>
      <c r="F476" s="70" t="s">
        <v>845</v>
      </c>
      <c r="G476" s="71" t="s">
        <v>141</v>
      </c>
      <c r="H476" s="72">
        <v>1.6</v>
      </c>
      <c r="I476" s="73"/>
      <c r="J476" s="74">
        <f t="shared" si="52"/>
        <v>0</v>
      </c>
      <c r="K476" s="74">
        <f t="shared" si="53"/>
        <v>0</v>
      </c>
      <c r="L476" s="74">
        <f t="shared" si="54"/>
        <v>0</v>
      </c>
      <c r="M476" s="153" t="str">
        <f>IF(I476="","",IF(I476&lt;75,"Ошибка! Не соблюден минимальный заказ на сорт!",IF(MOD(I476,25)&gt;0,"Ошибка! Не соблюдена кратность заказа!","")))</f>
        <v/>
      </c>
      <c r="P476" s="75"/>
      <c r="AA476" s="2">
        <f t="shared" si="55"/>
        <v>1161</v>
      </c>
      <c r="AB476" s="2" t="s">
        <v>4551</v>
      </c>
      <c r="AC476" s="2" t="s">
        <v>4317</v>
      </c>
      <c r="AD476" s="2">
        <v>1.6</v>
      </c>
      <c r="AE476" s="129">
        <f t="shared" si="56"/>
        <v>0</v>
      </c>
      <c r="AF476" s="2">
        <f t="shared" si="57"/>
        <v>0</v>
      </c>
    </row>
    <row r="477" spans="1:32" s="168" customFormat="1" ht="15" hidden="1" customHeight="1" x14ac:dyDescent="0.3">
      <c r="A477" s="160">
        <v>0</v>
      </c>
      <c r="B477" s="161" t="s">
        <v>3073</v>
      </c>
      <c r="C477" s="161" t="s">
        <v>844</v>
      </c>
      <c r="D477" s="162" t="s">
        <v>818</v>
      </c>
      <c r="E477" s="162" t="s">
        <v>819</v>
      </c>
      <c r="F477" s="162" t="s">
        <v>845</v>
      </c>
      <c r="G477" s="163" t="s">
        <v>182</v>
      </c>
      <c r="H477" s="164">
        <v>2.25</v>
      </c>
      <c r="I477" s="165"/>
      <c r="J477" s="166">
        <f t="shared" si="52"/>
        <v>0</v>
      </c>
      <c r="K477" s="166">
        <f t="shared" si="53"/>
        <v>0</v>
      </c>
      <c r="L477" s="166">
        <f t="shared" si="54"/>
        <v>0</v>
      </c>
      <c r="M477" s="167" t="str">
        <f>IF(I477="","",IF(I477&lt;50,"Ошибка! Не соблюден минимальный заказ на сорт!",""))</f>
        <v/>
      </c>
      <c r="P477" s="169"/>
      <c r="AA477" s="168">
        <f t="shared" si="55"/>
        <v>0</v>
      </c>
      <c r="AB477" s="168" t="s">
        <v>4551</v>
      </c>
      <c r="AC477" s="168" t="s">
        <v>4327</v>
      </c>
      <c r="AD477" s="168">
        <v>2.25</v>
      </c>
      <c r="AE477" s="170">
        <f t="shared" si="56"/>
        <v>0</v>
      </c>
      <c r="AF477" s="168">
        <f t="shared" si="57"/>
        <v>0</v>
      </c>
    </row>
    <row r="478" spans="1:32" ht="15" customHeight="1" x14ac:dyDescent="0.3">
      <c r="A478" s="1">
        <v>4129</v>
      </c>
      <c r="B478" s="69" t="s">
        <v>3074</v>
      </c>
      <c r="C478" s="69" t="s">
        <v>846</v>
      </c>
      <c r="D478" s="70" t="s">
        <v>818</v>
      </c>
      <c r="E478" s="70" t="s">
        <v>819</v>
      </c>
      <c r="F478" s="70" t="s">
        <v>845</v>
      </c>
      <c r="G478" s="71" t="s">
        <v>106</v>
      </c>
      <c r="H478" s="72">
        <v>1.4</v>
      </c>
      <c r="I478" s="73"/>
      <c r="J478" s="74">
        <f t="shared" si="52"/>
        <v>0</v>
      </c>
      <c r="K478" s="74">
        <f t="shared" si="53"/>
        <v>0</v>
      </c>
      <c r="L478" s="74">
        <f t="shared" si="54"/>
        <v>0</v>
      </c>
      <c r="M478" s="153" t="str">
        <f>IF(I478="","",IF(I478&lt;80,"Ошибка! Не соблюден минимальный заказ на сорт!",IF(MOD(I478,40)&gt;0,"Ошибка! Не соблюдена кратность заказа!","")))</f>
        <v/>
      </c>
      <c r="P478" s="75"/>
      <c r="AA478" s="2">
        <f t="shared" si="55"/>
        <v>4129</v>
      </c>
      <c r="AB478" s="2" t="s">
        <v>4551</v>
      </c>
      <c r="AC478" s="2" t="s">
        <v>4281</v>
      </c>
      <c r="AD478" s="2">
        <v>1.4</v>
      </c>
      <c r="AE478" s="129">
        <f t="shared" si="56"/>
        <v>0</v>
      </c>
      <c r="AF478" s="2">
        <f t="shared" si="57"/>
        <v>0</v>
      </c>
    </row>
    <row r="479" spans="1:32" ht="15" customHeight="1" x14ac:dyDescent="0.3">
      <c r="A479" s="1">
        <v>216</v>
      </c>
      <c r="B479" s="69" t="s">
        <v>3075</v>
      </c>
      <c r="C479" s="69" t="s">
        <v>847</v>
      </c>
      <c r="D479" s="70" t="s">
        <v>818</v>
      </c>
      <c r="E479" s="70" t="s">
        <v>819</v>
      </c>
      <c r="F479" s="70" t="s">
        <v>848</v>
      </c>
      <c r="G479" s="71" t="s">
        <v>141</v>
      </c>
      <c r="H479" s="72">
        <v>1.6</v>
      </c>
      <c r="I479" s="73"/>
      <c r="J479" s="74">
        <f t="shared" si="52"/>
        <v>0</v>
      </c>
      <c r="K479" s="74">
        <f t="shared" si="53"/>
        <v>0</v>
      </c>
      <c r="L479" s="74">
        <f t="shared" si="54"/>
        <v>0</v>
      </c>
      <c r="M479" s="153" t="str">
        <f>IF(I479="","",IF(I479&lt;75,"Ошибка! Не соблюден минимальный заказ на сорт!",IF(MOD(I479,25)&gt;0,"Ошибка! Не соблюдена кратность заказа!","")))</f>
        <v/>
      </c>
      <c r="P479" s="75"/>
      <c r="AA479" s="2">
        <f t="shared" si="55"/>
        <v>216</v>
      </c>
      <c r="AB479" s="2" t="s">
        <v>4552</v>
      </c>
      <c r="AC479" s="2" t="s">
        <v>4317</v>
      </c>
      <c r="AD479" s="2">
        <v>1.6</v>
      </c>
      <c r="AE479" s="129">
        <f t="shared" si="56"/>
        <v>0</v>
      </c>
      <c r="AF479" s="2">
        <f t="shared" si="57"/>
        <v>0</v>
      </c>
    </row>
    <row r="480" spans="1:32" s="168" customFormat="1" ht="15" hidden="1" customHeight="1" x14ac:dyDescent="0.3">
      <c r="A480" s="160">
        <v>0</v>
      </c>
      <c r="B480" s="161" t="s">
        <v>3076</v>
      </c>
      <c r="C480" s="161" t="s">
        <v>849</v>
      </c>
      <c r="D480" s="162" t="s">
        <v>818</v>
      </c>
      <c r="E480" s="162" t="s">
        <v>819</v>
      </c>
      <c r="F480" s="162" t="s">
        <v>848</v>
      </c>
      <c r="G480" s="163" t="s">
        <v>182</v>
      </c>
      <c r="H480" s="164">
        <v>2</v>
      </c>
      <c r="I480" s="165"/>
      <c r="J480" s="166">
        <f t="shared" si="52"/>
        <v>0</v>
      </c>
      <c r="K480" s="166">
        <f t="shared" si="53"/>
        <v>0</v>
      </c>
      <c r="L480" s="166">
        <f t="shared" si="54"/>
        <v>0</v>
      </c>
      <c r="M480" s="167" t="str">
        <f>IF(I480="","",IF(I480&lt;50,"Ошибка! Не соблюден минимальный заказ на сорт!",""))</f>
        <v/>
      </c>
      <c r="P480" s="169"/>
      <c r="AA480" s="168">
        <f t="shared" si="55"/>
        <v>0</v>
      </c>
      <c r="AB480" s="168" t="s">
        <v>4552</v>
      </c>
      <c r="AC480" s="168" t="s">
        <v>4327</v>
      </c>
      <c r="AD480" s="168">
        <v>2</v>
      </c>
      <c r="AE480" s="170">
        <f t="shared" si="56"/>
        <v>0</v>
      </c>
      <c r="AF480" s="168">
        <f t="shared" si="57"/>
        <v>0</v>
      </c>
    </row>
    <row r="481" spans="1:32" ht="15" customHeight="1" x14ac:dyDescent="0.3">
      <c r="A481" s="1">
        <v>27793</v>
      </c>
      <c r="B481" s="69" t="s">
        <v>3077</v>
      </c>
      <c r="C481" s="69" t="s">
        <v>850</v>
      </c>
      <c r="D481" s="70" t="s">
        <v>818</v>
      </c>
      <c r="E481" s="70" t="s">
        <v>819</v>
      </c>
      <c r="F481" s="70" t="s">
        <v>848</v>
      </c>
      <c r="G481" s="71" t="s">
        <v>106</v>
      </c>
      <c r="H481" s="72">
        <v>1.4</v>
      </c>
      <c r="I481" s="73"/>
      <c r="J481" s="74">
        <f t="shared" si="52"/>
        <v>0</v>
      </c>
      <c r="K481" s="74">
        <f t="shared" si="53"/>
        <v>0</v>
      </c>
      <c r="L481" s="74">
        <f t="shared" si="54"/>
        <v>0</v>
      </c>
      <c r="M481" s="153" t="str">
        <f>IF(I481="","",IF(I481&lt;80,"Ошибка! Не соблюден минимальный заказ на сорт!",IF(MOD(I481,40)&gt;0,"Ошибка! Не соблюдена кратность заказа!","")))</f>
        <v/>
      </c>
      <c r="P481" s="75"/>
      <c r="AA481" s="2">
        <f t="shared" si="55"/>
        <v>27793</v>
      </c>
      <c r="AB481" s="2" t="s">
        <v>4552</v>
      </c>
      <c r="AC481" s="2" t="s">
        <v>4281</v>
      </c>
      <c r="AD481" s="2">
        <v>1.4</v>
      </c>
      <c r="AE481" s="129">
        <f t="shared" si="56"/>
        <v>0</v>
      </c>
      <c r="AF481" s="2">
        <f t="shared" si="57"/>
        <v>0</v>
      </c>
    </row>
    <row r="482" spans="1:32" ht="15" customHeight="1" x14ac:dyDescent="0.3">
      <c r="A482" s="1">
        <v>140</v>
      </c>
      <c r="B482" s="69" t="s">
        <v>5356</v>
      </c>
      <c r="C482" s="69" t="s">
        <v>5378</v>
      </c>
      <c r="D482" s="70" t="s">
        <v>818</v>
      </c>
      <c r="E482" s="70" t="s">
        <v>819</v>
      </c>
      <c r="F482" s="70" t="s">
        <v>852</v>
      </c>
      <c r="G482" s="71" t="s">
        <v>33</v>
      </c>
      <c r="H482" s="72">
        <v>4.5</v>
      </c>
      <c r="I482" s="73"/>
      <c r="J482" s="74">
        <f t="shared" si="52"/>
        <v>0</v>
      </c>
      <c r="K482" s="74">
        <f t="shared" si="53"/>
        <v>0</v>
      </c>
      <c r="L482" s="74">
        <f t="shared" si="54"/>
        <v>0</v>
      </c>
      <c r="M482" s="153" t="str">
        <f>IF(I482="","",IF(I482&lt;25,"Ошибка! Не соблюден минимальный заказ на сорт!",""))</f>
        <v/>
      </c>
      <c r="P482" s="75"/>
      <c r="AA482" s="2">
        <f t="shared" si="55"/>
        <v>140</v>
      </c>
      <c r="AB482" s="2" t="s">
        <v>4553</v>
      </c>
      <c r="AC482" s="2" t="s">
        <v>4287</v>
      </c>
      <c r="AD482" s="2">
        <v>4.5</v>
      </c>
      <c r="AE482" s="129">
        <f t="shared" si="56"/>
        <v>0</v>
      </c>
      <c r="AF482" s="2">
        <f t="shared" si="57"/>
        <v>0</v>
      </c>
    </row>
    <row r="483" spans="1:32" s="168" customFormat="1" ht="15" hidden="1" customHeight="1" x14ac:dyDescent="0.3">
      <c r="A483" s="160">
        <v>0</v>
      </c>
      <c r="B483" s="161" t="s">
        <v>3078</v>
      </c>
      <c r="C483" s="161" t="s">
        <v>851</v>
      </c>
      <c r="D483" s="162" t="s">
        <v>818</v>
      </c>
      <c r="E483" s="162" t="s">
        <v>819</v>
      </c>
      <c r="F483" s="162" t="s">
        <v>852</v>
      </c>
      <c r="G483" s="163" t="s">
        <v>141</v>
      </c>
      <c r="H483" s="164">
        <v>2</v>
      </c>
      <c r="I483" s="165"/>
      <c r="J483" s="166">
        <f t="shared" si="52"/>
        <v>0</v>
      </c>
      <c r="K483" s="166">
        <f t="shared" si="53"/>
        <v>0</v>
      </c>
      <c r="L483" s="166">
        <f t="shared" si="54"/>
        <v>0</v>
      </c>
      <c r="M483" s="167" t="str">
        <f>IF(I483="","",IF(I483&lt;75,"Ошибка! Не соблюден минимальный заказ на сорт!",IF(MOD(I483,25)&gt;0,"Ошибка! Не соблюдена кратность заказа!","")))</f>
        <v/>
      </c>
      <c r="P483" s="169"/>
      <c r="AA483" s="168">
        <f t="shared" si="55"/>
        <v>0</v>
      </c>
      <c r="AB483" s="168" t="s">
        <v>4553</v>
      </c>
      <c r="AC483" s="168" t="s">
        <v>4317</v>
      </c>
      <c r="AD483" s="168">
        <v>2</v>
      </c>
      <c r="AE483" s="170">
        <f t="shared" si="56"/>
        <v>0</v>
      </c>
      <c r="AF483" s="168">
        <f t="shared" si="57"/>
        <v>0</v>
      </c>
    </row>
    <row r="484" spans="1:32" s="168" customFormat="1" ht="15" hidden="1" customHeight="1" x14ac:dyDescent="0.3">
      <c r="A484" s="160">
        <v>0</v>
      </c>
      <c r="B484" s="161" t="s">
        <v>3079</v>
      </c>
      <c r="C484" s="161" t="s">
        <v>853</v>
      </c>
      <c r="D484" s="162" t="s">
        <v>818</v>
      </c>
      <c r="E484" s="162" t="s">
        <v>819</v>
      </c>
      <c r="F484" s="162" t="s">
        <v>852</v>
      </c>
      <c r="G484" s="163" t="s">
        <v>182</v>
      </c>
      <c r="H484" s="164">
        <v>2.25</v>
      </c>
      <c r="I484" s="165"/>
      <c r="J484" s="166">
        <f t="shared" ref="J484:J547" si="60">H484*I484</f>
        <v>0</v>
      </c>
      <c r="K484" s="166">
        <f t="shared" ref="K484:K547" si="61">IF($I$9&gt;=7000,0,H484*0.07*I484)</f>
        <v>0</v>
      </c>
      <c r="L484" s="166">
        <f t="shared" ref="L484:L547" si="62">J484+K484</f>
        <v>0</v>
      </c>
      <c r="M484" s="167" t="str">
        <f>IF(I484="","",IF(I484&lt;50,"Ошибка! Не соблюден минимальный заказ на сорт!",""))</f>
        <v/>
      </c>
      <c r="P484" s="169"/>
      <c r="AA484" s="168">
        <f t="shared" ref="AA484:AA547" si="63">A484</f>
        <v>0</v>
      </c>
      <c r="AB484" s="168" t="s">
        <v>4553</v>
      </c>
      <c r="AC484" s="168" t="s">
        <v>4327</v>
      </c>
      <c r="AD484" s="168">
        <v>2.25</v>
      </c>
      <c r="AE484" s="170">
        <f t="shared" ref="AE484:AE547" si="64">I484</f>
        <v>0</v>
      </c>
      <c r="AF484" s="168">
        <f t="shared" ref="AF484:AF547" si="65">AD484*AE484</f>
        <v>0</v>
      </c>
    </row>
    <row r="485" spans="1:32" ht="15" customHeight="1" x14ac:dyDescent="0.3">
      <c r="A485" s="1">
        <v>28696</v>
      </c>
      <c r="B485" s="69" t="s">
        <v>3080</v>
      </c>
      <c r="C485" s="69" t="s">
        <v>854</v>
      </c>
      <c r="D485" s="70" t="s">
        <v>818</v>
      </c>
      <c r="E485" s="70" t="s">
        <v>819</v>
      </c>
      <c r="F485" s="70" t="s">
        <v>852</v>
      </c>
      <c r="G485" s="71" t="s">
        <v>106</v>
      </c>
      <c r="H485" s="72">
        <v>1.5</v>
      </c>
      <c r="I485" s="73"/>
      <c r="J485" s="74">
        <f t="shared" si="60"/>
        <v>0</v>
      </c>
      <c r="K485" s="74">
        <f t="shared" si="61"/>
        <v>0</v>
      </c>
      <c r="L485" s="74">
        <f t="shared" si="62"/>
        <v>0</v>
      </c>
      <c r="M485" s="153" t="str">
        <f>IF(I485="","",IF(I485&lt;80,"Ошибка! Не соблюден минимальный заказ на сорт!",IF(MOD(I485,40)&gt;0,"Ошибка! Не соблюдена кратность заказа!","")))</f>
        <v/>
      </c>
      <c r="P485" s="75"/>
      <c r="AA485" s="2">
        <f t="shared" si="63"/>
        <v>28696</v>
      </c>
      <c r="AB485" s="2" t="s">
        <v>4553</v>
      </c>
      <c r="AC485" s="2" t="s">
        <v>4281</v>
      </c>
      <c r="AD485" s="2">
        <v>1.5</v>
      </c>
      <c r="AE485" s="129">
        <f t="shared" si="64"/>
        <v>0</v>
      </c>
      <c r="AF485" s="2">
        <f t="shared" si="65"/>
        <v>0</v>
      </c>
    </row>
    <row r="486" spans="1:32" ht="15" customHeight="1" x14ac:dyDescent="0.3">
      <c r="A486" s="1">
        <v>155</v>
      </c>
      <c r="B486" s="69" t="s">
        <v>3081</v>
      </c>
      <c r="C486" s="69" t="s">
        <v>855</v>
      </c>
      <c r="D486" s="70" t="s">
        <v>818</v>
      </c>
      <c r="E486" s="70" t="s">
        <v>819</v>
      </c>
      <c r="F486" s="70" t="s">
        <v>856</v>
      </c>
      <c r="G486" s="71" t="s">
        <v>21</v>
      </c>
      <c r="H486" s="72">
        <v>2.75</v>
      </c>
      <c r="I486" s="73"/>
      <c r="J486" s="74">
        <f t="shared" si="60"/>
        <v>0</v>
      </c>
      <c r="K486" s="74">
        <f t="shared" si="61"/>
        <v>0</v>
      </c>
      <c r="L486" s="74">
        <f t="shared" si="62"/>
        <v>0</v>
      </c>
      <c r="M486" s="153" t="str">
        <f>IF(I486="","",IF(I486&lt;50,"Ошибка! Не соблюден минимальный заказ на сорт!",""))</f>
        <v/>
      </c>
      <c r="P486" s="75"/>
      <c r="AA486" s="2">
        <f t="shared" si="63"/>
        <v>155</v>
      </c>
      <c r="AB486" s="2" t="s">
        <v>4554</v>
      </c>
      <c r="AC486" s="2" t="s">
        <v>4323</v>
      </c>
      <c r="AD486" s="2">
        <v>2.75</v>
      </c>
      <c r="AE486" s="129">
        <f t="shared" si="64"/>
        <v>0</v>
      </c>
      <c r="AF486" s="2">
        <f t="shared" si="65"/>
        <v>0</v>
      </c>
    </row>
    <row r="487" spans="1:32" s="168" customFormat="1" ht="15" hidden="1" customHeight="1" x14ac:dyDescent="0.3">
      <c r="A487" s="160">
        <v>0</v>
      </c>
      <c r="B487" s="161" t="s">
        <v>3082</v>
      </c>
      <c r="C487" s="161" t="s">
        <v>857</v>
      </c>
      <c r="D487" s="162" t="s">
        <v>818</v>
      </c>
      <c r="E487" s="162" t="s">
        <v>819</v>
      </c>
      <c r="F487" s="162" t="s">
        <v>856</v>
      </c>
      <c r="G487" s="163" t="s">
        <v>182</v>
      </c>
      <c r="H487" s="164">
        <v>2.5</v>
      </c>
      <c r="I487" s="165"/>
      <c r="J487" s="166">
        <f t="shared" si="60"/>
        <v>0</v>
      </c>
      <c r="K487" s="166">
        <f t="shared" si="61"/>
        <v>0</v>
      </c>
      <c r="L487" s="166">
        <f t="shared" si="62"/>
        <v>0</v>
      </c>
      <c r="M487" s="167" t="str">
        <f>IF(I487="","",IF(I487&lt;50,"Ошибка! Не соблюден минимальный заказ на сорт!",""))</f>
        <v/>
      </c>
      <c r="P487" s="169"/>
      <c r="AA487" s="168">
        <f t="shared" si="63"/>
        <v>0</v>
      </c>
      <c r="AB487" s="168" t="s">
        <v>4554</v>
      </c>
      <c r="AC487" s="168" t="s">
        <v>4327</v>
      </c>
      <c r="AD487" s="168">
        <v>2.5</v>
      </c>
      <c r="AE487" s="170">
        <f t="shared" si="64"/>
        <v>0</v>
      </c>
      <c r="AF487" s="168">
        <f t="shared" si="65"/>
        <v>0</v>
      </c>
    </row>
    <row r="488" spans="1:32" s="168" customFormat="1" ht="15" hidden="1" customHeight="1" x14ac:dyDescent="0.3">
      <c r="A488" s="160">
        <v>0</v>
      </c>
      <c r="B488" s="161" t="s">
        <v>3083</v>
      </c>
      <c r="C488" s="161" t="s">
        <v>5448</v>
      </c>
      <c r="D488" s="162" t="s">
        <v>818</v>
      </c>
      <c r="E488" s="162" t="s">
        <v>819</v>
      </c>
      <c r="F488" s="162" t="s">
        <v>856</v>
      </c>
      <c r="G488" s="163" t="s">
        <v>106</v>
      </c>
      <c r="H488" s="164">
        <v>1.5</v>
      </c>
      <c r="I488" s="165"/>
      <c r="J488" s="166">
        <f t="shared" si="60"/>
        <v>0</v>
      </c>
      <c r="K488" s="166">
        <f t="shared" si="61"/>
        <v>0</v>
      </c>
      <c r="L488" s="166">
        <f t="shared" si="62"/>
        <v>0</v>
      </c>
      <c r="M488" s="167" t="str">
        <f>IF(I488="","",IF(I488&lt;80,"Ошибка! Не соблюден минимальный заказ на сорт!",IF(MOD(I488,40)&gt;0,"Ошибка! Не соблюдена кратность заказа!","")))</f>
        <v/>
      </c>
      <c r="P488" s="169"/>
      <c r="AA488" s="168">
        <f t="shared" si="63"/>
        <v>0</v>
      </c>
      <c r="AB488" s="168" t="s">
        <v>4554</v>
      </c>
      <c r="AC488" s="168" t="s">
        <v>4281</v>
      </c>
      <c r="AD488" s="168">
        <v>1.5</v>
      </c>
      <c r="AE488" s="170">
        <f t="shared" si="64"/>
        <v>0</v>
      </c>
      <c r="AF488" s="168">
        <f t="shared" si="65"/>
        <v>0</v>
      </c>
    </row>
    <row r="489" spans="1:32" s="168" customFormat="1" ht="15" hidden="1" customHeight="1" x14ac:dyDescent="0.3">
      <c r="A489" s="160">
        <v>0</v>
      </c>
      <c r="B489" s="161" t="s">
        <v>3084</v>
      </c>
      <c r="C489" s="161" t="s">
        <v>858</v>
      </c>
      <c r="D489" s="162" t="s">
        <v>818</v>
      </c>
      <c r="E489" s="162" t="s">
        <v>819</v>
      </c>
      <c r="F489" s="162" t="s">
        <v>859</v>
      </c>
      <c r="G489" s="163" t="s">
        <v>141</v>
      </c>
      <c r="H489" s="164">
        <v>1.6</v>
      </c>
      <c r="I489" s="165"/>
      <c r="J489" s="166">
        <f t="shared" si="60"/>
        <v>0</v>
      </c>
      <c r="K489" s="166">
        <f t="shared" si="61"/>
        <v>0</v>
      </c>
      <c r="L489" s="166">
        <f t="shared" si="62"/>
        <v>0</v>
      </c>
      <c r="M489" s="167" t="str">
        <f>IF(I489="","",IF(I489&lt;75,"Ошибка! Не соблюден минимальный заказ на сорт!",IF(MOD(I489,25)&gt;0,"Ошибка! Не соблюдена кратность заказа!","")))</f>
        <v/>
      </c>
      <c r="P489" s="169"/>
      <c r="AA489" s="168">
        <f t="shared" si="63"/>
        <v>0</v>
      </c>
      <c r="AB489" s="168" t="s">
        <v>4555</v>
      </c>
      <c r="AC489" s="168" t="s">
        <v>4317</v>
      </c>
      <c r="AD489" s="168">
        <v>1.6</v>
      </c>
      <c r="AE489" s="170">
        <f t="shared" si="64"/>
        <v>0</v>
      </c>
      <c r="AF489" s="168">
        <f t="shared" si="65"/>
        <v>0</v>
      </c>
    </row>
    <row r="490" spans="1:32" s="168" customFormat="1" ht="15" hidden="1" customHeight="1" x14ac:dyDescent="0.3">
      <c r="A490" s="160">
        <v>0</v>
      </c>
      <c r="B490" s="161" t="s">
        <v>3085</v>
      </c>
      <c r="C490" s="161" t="s">
        <v>860</v>
      </c>
      <c r="D490" s="162" t="s">
        <v>818</v>
      </c>
      <c r="E490" s="162" t="s">
        <v>819</v>
      </c>
      <c r="F490" s="162" t="s">
        <v>859</v>
      </c>
      <c r="G490" s="163" t="s">
        <v>182</v>
      </c>
      <c r="H490" s="164">
        <v>2.25</v>
      </c>
      <c r="I490" s="165"/>
      <c r="J490" s="166">
        <f t="shared" si="60"/>
        <v>0</v>
      </c>
      <c r="K490" s="166">
        <f t="shared" si="61"/>
        <v>0</v>
      </c>
      <c r="L490" s="166">
        <f t="shared" si="62"/>
        <v>0</v>
      </c>
      <c r="M490" s="167" t="str">
        <f>IF(I490="","",IF(I490&lt;50,"Ошибка! Не соблюден минимальный заказ на сорт!",""))</f>
        <v/>
      </c>
      <c r="P490" s="169"/>
      <c r="AA490" s="168">
        <f t="shared" si="63"/>
        <v>0</v>
      </c>
      <c r="AB490" s="168" t="s">
        <v>4555</v>
      </c>
      <c r="AC490" s="168" t="s">
        <v>4327</v>
      </c>
      <c r="AD490" s="168">
        <v>2.25</v>
      </c>
      <c r="AE490" s="170">
        <f t="shared" si="64"/>
        <v>0</v>
      </c>
      <c r="AF490" s="168">
        <f t="shared" si="65"/>
        <v>0</v>
      </c>
    </row>
    <row r="491" spans="1:32" s="168" customFormat="1" ht="15" hidden="1" customHeight="1" x14ac:dyDescent="0.3">
      <c r="A491" s="160">
        <v>0</v>
      </c>
      <c r="B491" s="161" t="s">
        <v>3086</v>
      </c>
      <c r="C491" s="161" t="s">
        <v>861</v>
      </c>
      <c r="D491" s="162" t="s">
        <v>818</v>
      </c>
      <c r="E491" s="162" t="s">
        <v>819</v>
      </c>
      <c r="F491" s="162" t="s">
        <v>859</v>
      </c>
      <c r="G491" s="163" t="s">
        <v>106</v>
      </c>
      <c r="H491" s="164">
        <v>1.5</v>
      </c>
      <c r="I491" s="165"/>
      <c r="J491" s="166">
        <f t="shared" si="60"/>
        <v>0</v>
      </c>
      <c r="K491" s="166">
        <f t="shared" si="61"/>
        <v>0</v>
      </c>
      <c r="L491" s="166">
        <f t="shared" si="62"/>
        <v>0</v>
      </c>
      <c r="M491" s="167" t="str">
        <f>IF(I491="","",IF(I491&lt;80,"Ошибка! Не соблюден минимальный заказ на сорт!",IF(MOD(I491,40)&gt;0,"Ошибка! Не соблюдена кратность заказа!","")))</f>
        <v/>
      </c>
      <c r="P491" s="169"/>
      <c r="AA491" s="168">
        <f t="shared" si="63"/>
        <v>0</v>
      </c>
      <c r="AB491" s="168" t="s">
        <v>4555</v>
      </c>
      <c r="AC491" s="168" t="s">
        <v>4281</v>
      </c>
      <c r="AD491" s="168">
        <v>1.5</v>
      </c>
      <c r="AE491" s="170">
        <f t="shared" si="64"/>
        <v>0</v>
      </c>
      <c r="AF491" s="168">
        <f t="shared" si="65"/>
        <v>0</v>
      </c>
    </row>
    <row r="492" spans="1:32" s="168" customFormat="1" ht="15" hidden="1" customHeight="1" x14ac:dyDescent="0.3">
      <c r="A492" s="160">
        <v>0</v>
      </c>
      <c r="B492" s="161" t="s">
        <v>3087</v>
      </c>
      <c r="C492" s="161" t="s">
        <v>862</v>
      </c>
      <c r="D492" s="162" t="s">
        <v>818</v>
      </c>
      <c r="E492" s="162" t="s">
        <v>819</v>
      </c>
      <c r="F492" s="162" t="s">
        <v>863</v>
      </c>
      <c r="G492" s="163" t="s">
        <v>141</v>
      </c>
      <c r="H492" s="164">
        <v>1.6</v>
      </c>
      <c r="I492" s="165"/>
      <c r="J492" s="166">
        <f t="shared" si="60"/>
        <v>0</v>
      </c>
      <c r="K492" s="166">
        <f t="shared" si="61"/>
        <v>0</v>
      </c>
      <c r="L492" s="166">
        <f t="shared" si="62"/>
        <v>0</v>
      </c>
      <c r="M492" s="167" t="str">
        <f>IF(I492="","",IF(I492&lt;75,"Ошибка! Не соблюден минимальный заказ на сорт!",IF(MOD(I492,25)&gt;0,"Ошибка! Не соблюдена кратность заказа!","")))</f>
        <v/>
      </c>
      <c r="P492" s="169"/>
      <c r="AA492" s="168">
        <f t="shared" si="63"/>
        <v>0</v>
      </c>
      <c r="AB492" s="168" t="s">
        <v>4556</v>
      </c>
      <c r="AC492" s="168" t="s">
        <v>4317</v>
      </c>
      <c r="AD492" s="168">
        <v>1.6</v>
      </c>
      <c r="AE492" s="170">
        <f t="shared" si="64"/>
        <v>0</v>
      </c>
      <c r="AF492" s="168">
        <f t="shared" si="65"/>
        <v>0</v>
      </c>
    </row>
    <row r="493" spans="1:32" ht="15" customHeight="1" x14ac:dyDescent="0.3">
      <c r="A493" s="1">
        <v>1539</v>
      </c>
      <c r="B493" s="69" t="s">
        <v>3088</v>
      </c>
      <c r="C493" s="69" t="s">
        <v>864</v>
      </c>
      <c r="D493" s="70" t="s">
        <v>818</v>
      </c>
      <c r="E493" s="70" t="s">
        <v>819</v>
      </c>
      <c r="F493" s="70" t="s">
        <v>863</v>
      </c>
      <c r="G493" s="71" t="s">
        <v>182</v>
      </c>
      <c r="H493" s="72">
        <v>2.25</v>
      </c>
      <c r="I493" s="73"/>
      <c r="J493" s="74">
        <f t="shared" si="60"/>
        <v>0</v>
      </c>
      <c r="K493" s="74">
        <f t="shared" si="61"/>
        <v>0</v>
      </c>
      <c r="L493" s="74">
        <f t="shared" si="62"/>
        <v>0</v>
      </c>
      <c r="M493" s="153" t="str">
        <f>IF(I493="","",IF(I493&lt;50,"Ошибка! Не соблюден минимальный заказ на сорт!",""))</f>
        <v/>
      </c>
      <c r="P493" s="75"/>
      <c r="AA493" s="2">
        <f t="shared" si="63"/>
        <v>1539</v>
      </c>
      <c r="AB493" s="2" t="s">
        <v>4556</v>
      </c>
      <c r="AC493" s="2" t="s">
        <v>4327</v>
      </c>
      <c r="AD493" s="2">
        <v>2.25</v>
      </c>
      <c r="AE493" s="129">
        <f t="shared" si="64"/>
        <v>0</v>
      </c>
      <c r="AF493" s="2">
        <f t="shared" si="65"/>
        <v>0</v>
      </c>
    </row>
    <row r="494" spans="1:32" s="168" customFormat="1" ht="15" hidden="1" customHeight="1" x14ac:dyDescent="0.3">
      <c r="A494" s="160">
        <v>0</v>
      </c>
      <c r="B494" s="161" t="s">
        <v>3089</v>
      </c>
      <c r="C494" s="161" t="s">
        <v>865</v>
      </c>
      <c r="D494" s="162" t="s">
        <v>818</v>
      </c>
      <c r="E494" s="162" t="s">
        <v>819</v>
      </c>
      <c r="F494" s="162" t="s">
        <v>863</v>
      </c>
      <c r="G494" s="163" t="s">
        <v>106</v>
      </c>
      <c r="H494" s="164">
        <v>1.5</v>
      </c>
      <c r="I494" s="165"/>
      <c r="J494" s="166">
        <f t="shared" si="60"/>
        <v>0</v>
      </c>
      <c r="K494" s="166">
        <f t="shared" si="61"/>
        <v>0</v>
      </c>
      <c r="L494" s="166">
        <f t="shared" si="62"/>
        <v>0</v>
      </c>
      <c r="M494" s="167" t="str">
        <f>IF(I494="","",IF(I494&lt;80,"Ошибка! Не соблюден минимальный заказ на сорт!",IF(MOD(I494,40)&gt;0,"Ошибка! Не соблюдена кратность заказа!","")))</f>
        <v/>
      </c>
      <c r="P494" s="169"/>
      <c r="AA494" s="168">
        <f t="shared" si="63"/>
        <v>0</v>
      </c>
      <c r="AB494" s="168" t="s">
        <v>4556</v>
      </c>
      <c r="AC494" s="168" t="s">
        <v>4281</v>
      </c>
      <c r="AD494" s="168">
        <v>1.5</v>
      </c>
      <c r="AE494" s="170">
        <f t="shared" si="64"/>
        <v>0</v>
      </c>
      <c r="AF494" s="168">
        <f t="shared" si="65"/>
        <v>0</v>
      </c>
    </row>
    <row r="495" spans="1:32" s="168" customFormat="1" ht="15" hidden="1" customHeight="1" x14ac:dyDescent="0.3">
      <c r="A495" s="160">
        <v>0</v>
      </c>
      <c r="B495" s="161" t="s">
        <v>3090</v>
      </c>
      <c r="C495" s="161" t="s">
        <v>866</v>
      </c>
      <c r="D495" s="162" t="s">
        <v>818</v>
      </c>
      <c r="E495" s="162" t="s">
        <v>819</v>
      </c>
      <c r="F495" s="162" t="s">
        <v>867</v>
      </c>
      <c r="G495" s="163" t="s">
        <v>106</v>
      </c>
      <c r="H495" s="164">
        <v>1.5</v>
      </c>
      <c r="I495" s="165"/>
      <c r="J495" s="166">
        <f t="shared" si="60"/>
        <v>0</v>
      </c>
      <c r="K495" s="166">
        <f t="shared" si="61"/>
        <v>0</v>
      </c>
      <c r="L495" s="166">
        <f t="shared" si="62"/>
        <v>0</v>
      </c>
      <c r="M495" s="167" t="str">
        <f>IF(I495="","",IF(I495&lt;80,"Ошибка! Не соблюден минимальный заказ на сорт!",IF(MOD(I495,40)&gt;0,"Ошибка! Не соблюдена кратность заказа!","")))</f>
        <v/>
      </c>
      <c r="P495" s="169"/>
      <c r="AA495" s="168">
        <f t="shared" si="63"/>
        <v>0</v>
      </c>
      <c r="AB495" s="168" t="s">
        <v>5163</v>
      </c>
      <c r="AC495" s="168" t="s">
        <v>4281</v>
      </c>
      <c r="AD495" s="168">
        <v>1.5</v>
      </c>
      <c r="AE495" s="170">
        <f t="shared" si="64"/>
        <v>0</v>
      </c>
      <c r="AF495" s="168">
        <f t="shared" si="65"/>
        <v>0</v>
      </c>
    </row>
    <row r="496" spans="1:32" s="168" customFormat="1" ht="15" hidden="1" customHeight="1" x14ac:dyDescent="0.3">
      <c r="A496" s="160">
        <v>0</v>
      </c>
      <c r="B496" s="161" t="s">
        <v>3091</v>
      </c>
      <c r="C496" s="161" t="s">
        <v>868</v>
      </c>
      <c r="D496" s="162" t="s">
        <v>818</v>
      </c>
      <c r="E496" s="162" t="s">
        <v>819</v>
      </c>
      <c r="F496" s="162" t="s">
        <v>869</v>
      </c>
      <c r="G496" s="163" t="s">
        <v>182</v>
      </c>
      <c r="H496" s="164">
        <v>2.25</v>
      </c>
      <c r="I496" s="165"/>
      <c r="J496" s="166">
        <f t="shared" si="60"/>
        <v>0</v>
      </c>
      <c r="K496" s="166">
        <f t="shared" si="61"/>
        <v>0</v>
      </c>
      <c r="L496" s="166">
        <f t="shared" si="62"/>
        <v>0</v>
      </c>
      <c r="M496" s="167" t="str">
        <f>IF(I496="","",IF(I496&lt;50,"Ошибка! Не соблюден минимальный заказ на сорт!",""))</f>
        <v/>
      </c>
      <c r="P496" s="169"/>
      <c r="AA496" s="168">
        <f t="shared" si="63"/>
        <v>0</v>
      </c>
      <c r="AB496" s="168" t="s">
        <v>5338</v>
      </c>
      <c r="AC496" s="168" t="s">
        <v>4327</v>
      </c>
      <c r="AD496" s="168">
        <v>2.25</v>
      </c>
      <c r="AE496" s="170">
        <f t="shared" si="64"/>
        <v>0</v>
      </c>
      <c r="AF496" s="168">
        <f t="shared" si="65"/>
        <v>0</v>
      </c>
    </row>
    <row r="497" spans="1:32" s="168" customFormat="1" ht="15" hidden="1" customHeight="1" x14ac:dyDescent="0.3">
      <c r="A497" s="160">
        <v>0</v>
      </c>
      <c r="B497" s="161" t="s">
        <v>5914</v>
      </c>
      <c r="C497" s="161" t="s">
        <v>5810</v>
      </c>
      <c r="D497" s="162" t="s">
        <v>818</v>
      </c>
      <c r="E497" s="162" t="s">
        <v>819</v>
      </c>
      <c r="F497" s="162" t="s">
        <v>869</v>
      </c>
      <c r="G497" s="163" t="s">
        <v>106</v>
      </c>
      <c r="H497" s="164">
        <v>1.5</v>
      </c>
      <c r="I497" s="165"/>
      <c r="J497" s="166">
        <f t="shared" si="60"/>
        <v>0</v>
      </c>
      <c r="K497" s="166">
        <f t="shared" si="61"/>
        <v>0</v>
      </c>
      <c r="L497" s="166">
        <f t="shared" si="62"/>
        <v>0</v>
      </c>
      <c r="M497" s="167" t="str">
        <f>IF(I497="","",IF(I497&lt;80,"Ошибка! Не соблюден минимальный заказ на сорт!",IF(MOD(I497,40)&gt;0,"Ошибка! Не соблюдена кратность заказа!","")))</f>
        <v/>
      </c>
      <c r="P497" s="169"/>
      <c r="AA497" s="168">
        <f t="shared" si="63"/>
        <v>0</v>
      </c>
      <c r="AB497" s="168" t="s">
        <v>5338</v>
      </c>
      <c r="AC497" s="168" t="s">
        <v>4281</v>
      </c>
      <c r="AD497" s="168">
        <v>1.5</v>
      </c>
      <c r="AE497" s="170">
        <f t="shared" si="64"/>
        <v>0</v>
      </c>
      <c r="AF497" s="168">
        <f t="shared" si="65"/>
        <v>0</v>
      </c>
    </row>
    <row r="498" spans="1:32" s="168" customFormat="1" ht="15" hidden="1" customHeight="1" x14ac:dyDescent="0.3">
      <c r="A498" s="160">
        <v>0</v>
      </c>
      <c r="B498" s="161" t="s">
        <v>3092</v>
      </c>
      <c r="C498" s="161" t="s">
        <v>870</v>
      </c>
      <c r="D498" s="162" t="s">
        <v>818</v>
      </c>
      <c r="E498" s="162" t="s">
        <v>819</v>
      </c>
      <c r="F498" s="162" t="s">
        <v>871</v>
      </c>
      <c r="G498" s="163" t="s">
        <v>141</v>
      </c>
      <c r="H498" s="164">
        <v>1.6</v>
      </c>
      <c r="I498" s="165"/>
      <c r="J498" s="166">
        <f t="shared" si="60"/>
        <v>0</v>
      </c>
      <c r="K498" s="166">
        <f t="shared" si="61"/>
        <v>0</v>
      </c>
      <c r="L498" s="166">
        <f t="shared" si="62"/>
        <v>0</v>
      </c>
      <c r="M498" s="167" t="str">
        <f>IF(I498="","",IF(I498&lt;75,"Ошибка! Не соблюден минимальный заказ на сорт!",IF(MOD(I498,25)&gt;0,"Ошибка! Не соблюдена кратность заказа!","")))</f>
        <v/>
      </c>
      <c r="P498" s="169"/>
      <c r="AA498" s="168">
        <f t="shared" si="63"/>
        <v>0</v>
      </c>
      <c r="AB498" s="168" t="s">
        <v>5296</v>
      </c>
      <c r="AC498" s="168" t="s">
        <v>4317</v>
      </c>
      <c r="AD498" s="168">
        <v>1.6</v>
      </c>
      <c r="AE498" s="170">
        <f t="shared" si="64"/>
        <v>0</v>
      </c>
      <c r="AF498" s="168">
        <f t="shared" si="65"/>
        <v>0</v>
      </c>
    </row>
    <row r="499" spans="1:32" s="168" customFormat="1" ht="15" hidden="1" customHeight="1" x14ac:dyDescent="0.3">
      <c r="A499" s="160">
        <v>0</v>
      </c>
      <c r="B499" s="161" t="s">
        <v>3093</v>
      </c>
      <c r="C499" s="161" t="s">
        <v>872</v>
      </c>
      <c r="D499" s="162" t="s">
        <v>818</v>
      </c>
      <c r="E499" s="162" t="s">
        <v>819</v>
      </c>
      <c r="F499" s="162" t="s">
        <v>871</v>
      </c>
      <c r="G499" s="163" t="s">
        <v>106</v>
      </c>
      <c r="H499" s="164">
        <v>1.5</v>
      </c>
      <c r="I499" s="165"/>
      <c r="J499" s="166">
        <f t="shared" si="60"/>
        <v>0</v>
      </c>
      <c r="K499" s="166">
        <f t="shared" si="61"/>
        <v>0</v>
      </c>
      <c r="L499" s="166">
        <f t="shared" si="62"/>
        <v>0</v>
      </c>
      <c r="M499" s="167" t="str">
        <f>IF(I499="","",IF(I499&lt;80,"Ошибка! Не соблюден минимальный заказ на сорт!",IF(MOD(I499,40)&gt;0,"Ошибка! Не соблюдена кратность заказа!","")))</f>
        <v/>
      </c>
      <c r="P499" s="169"/>
      <c r="AA499" s="168">
        <f t="shared" si="63"/>
        <v>0</v>
      </c>
      <c r="AB499" s="168" t="s">
        <v>5296</v>
      </c>
      <c r="AC499" s="168" t="s">
        <v>4281</v>
      </c>
      <c r="AD499" s="168">
        <v>1.5</v>
      </c>
      <c r="AE499" s="170">
        <f t="shared" si="64"/>
        <v>0</v>
      </c>
      <c r="AF499" s="168">
        <f t="shared" si="65"/>
        <v>0</v>
      </c>
    </row>
    <row r="500" spans="1:32" s="168" customFormat="1" ht="15" hidden="1" customHeight="1" x14ac:dyDescent="0.3">
      <c r="A500" s="160">
        <v>0</v>
      </c>
      <c r="B500" s="161" t="s">
        <v>3094</v>
      </c>
      <c r="C500" s="161" t="s">
        <v>873</v>
      </c>
      <c r="D500" s="162" t="s">
        <v>818</v>
      </c>
      <c r="E500" s="162" t="s">
        <v>819</v>
      </c>
      <c r="F500" s="162" t="s">
        <v>874</v>
      </c>
      <c r="G500" s="163" t="s">
        <v>141</v>
      </c>
      <c r="H500" s="164">
        <v>1.75</v>
      </c>
      <c r="I500" s="165"/>
      <c r="J500" s="166">
        <f t="shared" si="60"/>
        <v>0</v>
      </c>
      <c r="K500" s="166">
        <f t="shared" si="61"/>
        <v>0</v>
      </c>
      <c r="L500" s="166">
        <f t="shared" si="62"/>
        <v>0</v>
      </c>
      <c r="M500" s="167" t="str">
        <f>IF(I500="","",IF(I500&lt;75,"Ошибка! Не соблюден минимальный заказ на сорт!",IF(MOD(I500,25)&gt;0,"Ошибка! Не соблюдена кратность заказа!","")))</f>
        <v/>
      </c>
      <c r="P500" s="169"/>
      <c r="AA500" s="168">
        <f t="shared" si="63"/>
        <v>0</v>
      </c>
      <c r="AB500" s="168" t="s">
        <v>4557</v>
      </c>
      <c r="AC500" s="168" t="s">
        <v>4317</v>
      </c>
      <c r="AD500" s="168">
        <v>1.75</v>
      </c>
      <c r="AE500" s="170">
        <f t="shared" si="64"/>
        <v>0</v>
      </c>
      <c r="AF500" s="168">
        <f t="shared" si="65"/>
        <v>0</v>
      </c>
    </row>
    <row r="501" spans="1:32" s="168" customFormat="1" ht="15" hidden="1" customHeight="1" x14ac:dyDescent="0.3">
      <c r="A501" s="160">
        <v>0</v>
      </c>
      <c r="B501" s="161" t="s">
        <v>3095</v>
      </c>
      <c r="C501" s="161" t="s">
        <v>875</v>
      </c>
      <c r="D501" s="162" t="s">
        <v>818</v>
      </c>
      <c r="E501" s="162" t="s">
        <v>819</v>
      </c>
      <c r="F501" s="162" t="s">
        <v>874</v>
      </c>
      <c r="G501" s="163" t="s">
        <v>182</v>
      </c>
      <c r="H501" s="164">
        <v>2.25</v>
      </c>
      <c r="I501" s="165"/>
      <c r="J501" s="166">
        <f t="shared" si="60"/>
        <v>0</v>
      </c>
      <c r="K501" s="166">
        <f t="shared" si="61"/>
        <v>0</v>
      </c>
      <c r="L501" s="166">
        <f t="shared" si="62"/>
        <v>0</v>
      </c>
      <c r="M501" s="167" t="str">
        <f>IF(I501="","",IF(I501&lt;50,"Ошибка! Не соблюден минимальный заказ на сорт!",""))</f>
        <v/>
      </c>
      <c r="P501" s="169"/>
      <c r="AA501" s="168">
        <f t="shared" si="63"/>
        <v>0</v>
      </c>
      <c r="AB501" s="168" t="s">
        <v>4557</v>
      </c>
      <c r="AC501" s="168" t="s">
        <v>4327</v>
      </c>
      <c r="AD501" s="168">
        <v>2.25</v>
      </c>
      <c r="AE501" s="170">
        <f t="shared" si="64"/>
        <v>0</v>
      </c>
      <c r="AF501" s="168">
        <f t="shared" si="65"/>
        <v>0</v>
      </c>
    </row>
    <row r="502" spans="1:32" ht="15" customHeight="1" x14ac:dyDescent="0.3">
      <c r="A502" s="1">
        <v>3241</v>
      </c>
      <c r="B502" s="69" t="s">
        <v>3096</v>
      </c>
      <c r="C502" s="69" t="s">
        <v>876</v>
      </c>
      <c r="D502" s="70" t="s">
        <v>818</v>
      </c>
      <c r="E502" s="70" t="s">
        <v>819</v>
      </c>
      <c r="F502" s="70" t="s">
        <v>874</v>
      </c>
      <c r="G502" s="71" t="s">
        <v>106</v>
      </c>
      <c r="H502" s="72">
        <v>1.5</v>
      </c>
      <c r="I502" s="73"/>
      <c r="J502" s="74">
        <f t="shared" si="60"/>
        <v>0</v>
      </c>
      <c r="K502" s="74">
        <f t="shared" si="61"/>
        <v>0</v>
      </c>
      <c r="L502" s="74">
        <f t="shared" si="62"/>
        <v>0</v>
      </c>
      <c r="M502" s="153" t="str">
        <f>IF(I502="","",IF(I502&lt;80,"Ошибка! Не соблюден минимальный заказ на сорт!",IF(MOD(I502,40)&gt;0,"Ошибка! Не соблюдена кратность заказа!","")))</f>
        <v/>
      </c>
      <c r="P502" s="75"/>
      <c r="AA502" s="2">
        <f t="shared" si="63"/>
        <v>3241</v>
      </c>
      <c r="AB502" s="2" t="s">
        <v>4557</v>
      </c>
      <c r="AC502" s="2" t="s">
        <v>4281</v>
      </c>
      <c r="AD502" s="2">
        <v>1.5</v>
      </c>
      <c r="AE502" s="129">
        <f t="shared" si="64"/>
        <v>0</v>
      </c>
      <c r="AF502" s="2">
        <f t="shared" si="65"/>
        <v>0</v>
      </c>
    </row>
    <row r="503" spans="1:32" s="168" customFormat="1" ht="15" hidden="1" customHeight="1" x14ac:dyDescent="0.3">
      <c r="A503" s="160">
        <v>0</v>
      </c>
      <c r="B503" s="161" t="s">
        <v>3097</v>
      </c>
      <c r="C503" s="161" t="s">
        <v>877</v>
      </c>
      <c r="D503" s="162" t="s">
        <v>818</v>
      </c>
      <c r="E503" s="162" t="s">
        <v>819</v>
      </c>
      <c r="F503" s="162" t="s">
        <v>878</v>
      </c>
      <c r="G503" s="163" t="s">
        <v>106</v>
      </c>
      <c r="H503" s="164">
        <v>1.4</v>
      </c>
      <c r="I503" s="165"/>
      <c r="J503" s="166">
        <f t="shared" si="60"/>
        <v>0</v>
      </c>
      <c r="K503" s="166">
        <f t="shared" si="61"/>
        <v>0</v>
      </c>
      <c r="L503" s="166">
        <f t="shared" si="62"/>
        <v>0</v>
      </c>
      <c r="M503" s="167" t="str">
        <f>IF(I503="","",IF(I503&lt;80,"Ошибка! Не соблюден минимальный заказ на сорт!",IF(MOD(I503,40)&gt;0,"Ошибка! Не соблюдена кратность заказа!","")))</f>
        <v/>
      </c>
      <c r="P503" s="169"/>
      <c r="AA503" s="168">
        <f t="shared" si="63"/>
        <v>0</v>
      </c>
      <c r="AB503" s="168" t="s">
        <v>4558</v>
      </c>
      <c r="AC503" s="168" t="s">
        <v>4281</v>
      </c>
      <c r="AD503" s="168">
        <v>1.4</v>
      </c>
      <c r="AE503" s="170">
        <f t="shared" si="64"/>
        <v>0</v>
      </c>
      <c r="AF503" s="168">
        <f t="shared" si="65"/>
        <v>0</v>
      </c>
    </row>
    <row r="504" spans="1:32" s="168" customFormat="1" ht="15" hidden="1" customHeight="1" x14ac:dyDescent="0.3">
      <c r="A504" s="160">
        <v>0</v>
      </c>
      <c r="B504" s="161" t="s">
        <v>3098</v>
      </c>
      <c r="C504" s="161" t="s">
        <v>879</v>
      </c>
      <c r="D504" s="162" t="s">
        <v>818</v>
      </c>
      <c r="E504" s="162" t="s">
        <v>819</v>
      </c>
      <c r="F504" s="162" t="s">
        <v>880</v>
      </c>
      <c r="G504" s="163" t="s">
        <v>106</v>
      </c>
      <c r="H504" s="164">
        <v>1.5</v>
      </c>
      <c r="I504" s="165"/>
      <c r="J504" s="166">
        <f t="shared" si="60"/>
        <v>0</v>
      </c>
      <c r="K504" s="166">
        <f t="shared" si="61"/>
        <v>0</v>
      </c>
      <c r="L504" s="166">
        <f t="shared" si="62"/>
        <v>0</v>
      </c>
      <c r="M504" s="167" t="str">
        <f>IF(I504="","",IF(I504&lt;80,"Ошибка! Не соблюден минимальный заказ на сорт!",IF(MOD(I504,40)&gt;0,"Ошибка! Не соблюдена кратность заказа!","")))</f>
        <v/>
      </c>
      <c r="P504" s="169"/>
      <c r="AA504" s="168">
        <f t="shared" si="63"/>
        <v>0</v>
      </c>
      <c r="AB504" s="168" t="s">
        <v>4559</v>
      </c>
      <c r="AC504" s="168" t="s">
        <v>4281</v>
      </c>
      <c r="AD504" s="168">
        <v>1.5</v>
      </c>
      <c r="AE504" s="170">
        <f t="shared" si="64"/>
        <v>0</v>
      </c>
      <c r="AF504" s="168">
        <f t="shared" si="65"/>
        <v>0</v>
      </c>
    </row>
    <row r="505" spans="1:32" s="168" customFormat="1" ht="15" hidden="1" customHeight="1" x14ac:dyDescent="0.3">
      <c r="A505" s="160">
        <v>0</v>
      </c>
      <c r="B505" s="161" t="s">
        <v>3099</v>
      </c>
      <c r="C505" s="161" t="s">
        <v>881</v>
      </c>
      <c r="D505" s="162" t="s">
        <v>818</v>
      </c>
      <c r="E505" s="162" t="s">
        <v>819</v>
      </c>
      <c r="F505" s="162" t="s">
        <v>882</v>
      </c>
      <c r="G505" s="163" t="s">
        <v>106</v>
      </c>
      <c r="H505" s="164">
        <v>1.6</v>
      </c>
      <c r="I505" s="165"/>
      <c r="J505" s="166">
        <f t="shared" si="60"/>
        <v>0</v>
      </c>
      <c r="K505" s="166">
        <f t="shared" si="61"/>
        <v>0</v>
      </c>
      <c r="L505" s="166">
        <f t="shared" si="62"/>
        <v>0</v>
      </c>
      <c r="M505" s="167" t="str">
        <f>IF(I505="","",IF(I505&lt;80,"Ошибка! Не соблюден минимальный заказ на сорт!",IF(MOD(I505,40)&gt;0,"Ошибка! Не соблюдена кратность заказа!","")))</f>
        <v/>
      </c>
      <c r="P505" s="169"/>
      <c r="AA505" s="168">
        <f t="shared" si="63"/>
        <v>0</v>
      </c>
      <c r="AB505" s="168" t="s">
        <v>4560</v>
      </c>
      <c r="AC505" s="168" t="s">
        <v>4281</v>
      </c>
      <c r="AD505" s="168">
        <v>1.6</v>
      </c>
      <c r="AE505" s="170">
        <f t="shared" si="64"/>
        <v>0</v>
      </c>
      <c r="AF505" s="168">
        <f t="shared" si="65"/>
        <v>0</v>
      </c>
    </row>
    <row r="506" spans="1:32" s="168" customFormat="1" ht="15" hidden="1" customHeight="1" x14ac:dyDescent="0.3">
      <c r="A506" s="160">
        <v>0</v>
      </c>
      <c r="B506" s="161" t="s">
        <v>3100</v>
      </c>
      <c r="C506" s="161" t="s">
        <v>883</v>
      </c>
      <c r="D506" s="162" t="s">
        <v>818</v>
      </c>
      <c r="E506" s="162" t="s">
        <v>819</v>
      </c>
      <c r="F506" s="162" t="s">
        <v>884</v>
      </c>
      <c r="G506" s="163" t="s">
        <v>182</v>
      </c>
      <c r="H506" s="164">
        <v>2.25</v>
      </c>
      <c r="I506" s="165"/>
      <c r="J506" s="166">
        <f t="shared" si="60"/>
        <v>0</v>
      </c>
      <c r="K506" s="166">
        <f t="shared" si="61"/>
        <v>0</v>
      </c>
      <c r="L506" s="166">
        <f t="shared" si="62"/>
        <v>0</v>
      </c>
      <c r="M506" s="167" t="str">
        <f>IF(I506="","",IF(I506&lt;50,"Ошибка! Не соблюден минимальный заказ на сорт!",""))</f>
        <v/>
      </c>
      <c r="P506" s="169"/>
      <c r="AA506" s="168">
        <f t="shared" si="63"/>
        <v>0</v>
      </c>
      <c r="AB506" s="168" t="s">
        <v>5340</v>
      </c>
      <c r="AC506" s="168" t="s">
        <v>4327</v>
      </c>
      <c r="AD506" s="168">
        <v>2.25</v>
      </c>
      <c r="AE506" s="170">
        <f t="shared" si="64"/>
        <v>0</v>
      </c>
      <c r="AF506" s="168">
        <f t="shared" si="65"/>
        <v>0</v>
      </c>
    </row>
    <row r="507" spans="1:32" s="168" customFormat="1" ht="15" hidden="1" customHeight="1" x14ac:dyDescent="0.3">
      <c r="A507" s="160">
        <v>0</v>
      </c>
      <c r="B507" s="161" t="s">
        <v>5915</v>
      </c>
      <c r="C507" s="161" t="s">
        <v>5811</v>
      </c>
      <c r="D507" s="162" t="s">
        <v>818</v>
      </c>
      <c r="E507" s="162" t="s">
        <v>819</v>
      </c>
      <c r="F507" s="162" t="s">
        <v>884</v>
      </c>
      <c r="G507" s="163" t="s">
        <v>106</v>
      </c>
      <c r="H507" s="164">
        <v>1.5</v>
      </c>
      <c r="I507" s="165"/>
      <c r="J507" s="166">
        <f t="shared" si="60"/>
        <v>0</v>
      </c>
      <c r="K507" s="166">
        <f t="shared" si="61"/>
        <v>0</v>
      </c>
      <c r="L507" s="166">
        <f t="shared" si="62"/>
        <v>0</v>
      </c>
      <c r="M507" s="167" t="str">
        <f>IF(I507="","",IF(I507&lt;80,"Ошибка! Не соблюден минимальный заказ на сорт!",IF(MOD(I507,40)&gt;0,"Ошибка! Не соблюдена кратность заказа!","")))</f>
        <v/>
      </c>
      <c r="P507" s="169"/>
      <c r="AA507" s="168">
        <f t="shared" si="63"/>
        <v>0</v>
      </c>
      <c r="AB507" s="168" t="s">
        <v>6017</v>
      </c>
      <c r="AC507" s="168" t="s">
        <v>4281</v>
      </c>
      <c r="AD507" s="168">
        <v>1.5</v>
      </c>
      <c r="AE507" s="170">
        <f t="shared" si="64"/>
        <v>0</v>
      </c>
      <c r="AF507" s="168">
        <f t="shared" si="65"/>
        <v>0</v>
      </c>
    </row>
    <row r="508" spans="1:32" ht="15" customHeight="1" x14ac:dyDescent="0.3">
      <c r="A508" s="1">
        <v>613</v>
      </c>
      <c r="B508" s="69" t="s">
        <v>3101</v>
      </c>
      <c r="C508" s="69" t="s">
        <v>885</v>
      </c>
      <c r="D508" s="70" t="s">
        <v>818</v>
      </c>
      <c r="E508" s="70" t="s">
        <v>819</v>
      </c>
      <c r="F508" s="70" t="s">
        <v>886</v>
      </c>
      <c r="G508" s="71" t="s">
        <v>182</v>
      </c>
      <c r="H508" s="72">
        <v>2.25</v>
      </c>
      <c r="I508" s="73"/>
      <c r="J508" s="74">
        <f t="shared" si="60"/>
        <v>0</v>
      </c>
      <c r="K508" s="74">
        <f t="shared" si="61"/>
        <v>0</v>
      </c>
      <c r="L508" s="74">
        <f t="shared" si="62"/>
        <v>0</v>
      </c>
      <c r="M508" s="153" t="str">
        <f>IF(I508="","",IF(I508&lt;50,"Ошибка! Не соблюден минимальный заказ на сорт!",""))</f>
        <v/>
      </c>
      <c r="P508" s="75"/>
      <c r="AA508" s="2">
        <f t="shared" si="63"/>
        <v>613</v>
      </c>
      <c r="AB508" s="2" t="s">
        <v>4561</v>
      </c>
      <c r="AC508" s="2" t="s">
        <v>4327</v>
      </c>
      <c r="AD508" s="2">
        <v>2.25</v>
      </c>
      <c r="AE508" s="129">
        <f t="shared" si="64"/>
        <v>0</v>
      </c>
      <c r="AF508" s="2">
        <f t="shared" si="65"/>
        <v>0</v>
      </c>
    </row>
    <row r="509" spans="1:32" ht="15" customHeight="1" x14ac:dyDescent="0.3">
      <c r="A509" s="1">
        <v>2302</v>
      </c>
      <c r="B509" s="69" t="s">
        <v>3102</v>
      </c>
      <c r="C509" s="69" t="s">
        <v>887</v>
      </c>
      <c r="D509" s="70" t="s">
        <v>818</v>
      </c>
      <c r="E509" s="70" t="s">
        <v>819</v>
      </c>
      <c r="F509" s="70" t="s">
        <v>886</v>
      </c>
      <c r="G509" s="71" t="s">
        <v>106</v>
      </c>
      <c r="H509" s="72">
        <v>1.5</v>
      </c>
      <c r="I509" s="73"/>
      <c r="J509" s="74">
        <f t="shared" si="60"/>
        <v>0</v>
      </c>
      <c r="K509" s="74">
        <f t="shared" si="61"/>
        <v>0</v>
      </c>
      <c r="L509" s="74">
        <f t="shared" si="62"/>
        <v>0</v>
      </c>
      <c r="M509" s="153" t="str">
        <f>IF(I509="","",IF(I509&lt;80,"Ошибка! Не соблюден минимальный заказ на сорт!",IF(MOD(I509,40)&gt;0,"Ошибка! Не соблюдена кратность заказа!","")))</f>
        <v/>
      </c>
      <c r="P509" s="75"/>
      <c r="AA509" s="2">
        <f t="shared" si="63"/>
        <v>2302</v>
      </c>
      <c r="AB509" s="2" t="s">
        <v>4561</v>
      </c>
      <c r="AC509" s="2" t="s">
        <v>4281</v>
      </c>
      <c r="AD509" s="2">
        <v>1.5</v>
      </c>
      <c r="AE509" s="129">
        <f t="shared" si="64"/>
        <v>0</v>
      </c>
      <c r="AF509" s="2">
        <f t="shared" si="65"/>
        <v>0</v>
      </c>
    </row>
    <row r="510" spans="1:32" s="168" customFormat="1" ht="15" hidden="1" customHeight="1" x14ac:dyDescent="0.3">
      <c r="A510" s="160">
        <v>0</v>
      </c>
      <c r="B510" s="161" t="s">
        <v>3103</v>
      </c>
      <c r="C510" s="161" t="s">
        <v>888</v>
      </c>
      <c r="D510" s="162" t="s">
        <v>818</v>
      </c>
      <c r="E510" s="162" t="s">
        <v>819</v>
      </c>
      <c r="F510" s="162" t="s">
        <v>889</v>
      </c>
      <c r="G510" s="163" t="s">
        <v>141</v>
      </c>
      <c r="H510" s="164">
        <v>0.95</v>
      </c>
      <c r="I510" s="165"/>
      <c r="J510" s="166">
        <f t="shared" si="60"/>
        <v>0</v>
      </c>
      <c r="K510" s="166">
        <f t="shared" si="61"/>
        <v>0</v>
      </c>
      <c r="L510" s="166">
        <f t="shared" si="62"/>
        <v>0</v>
      </c>
      <c r="M510" s="167" t="str">
        <f>IF(I510="","",IF(I510&lt;75,"Ошибка! Не соблюден минимальный заказ на сорт!",IF(MOD(I510,25)&gt;0,"Ошибка! Не соблюдена кратность заказа!","")))</f>
        <v/>
      </c>
      <c r="P510" s="169"/>
      <c r="AA510" s="168">
        <f t="shared" si="63"/>
        <v>0</v>
      </c>
      <c r="AB510" s="168" t="s">
        <v>4562</v>
      </c>
      <c r="AC510" s="168" t="s">
        <v>4317</v>
      </c>
      <c r="AD510" s="168">
        <v>0.95</v>
      </c>
      <c r="AE510" s="170">
        <f t="shared" si="64"/>
        <v>0</v>
      </c>
      <c r="AF510" s="168">
        <f t="shared" si="65"/>
        <v>0</v>
      </c>
    </row>
    <row r="511" spans="1:32" ht="15" customHeight="1" x14ac:dyDescent="0.3">
      <c r="A511" s="1">
        <v>1723</v>
      </c>
      <c r="B511" s="69" t="s">
        <v>3104</v>
      </c>
      <c r="C511" s="69" t="s">
        <v>890</v>
      </c>
      <c r="D511" s="70" t="s">
        <v>818</v>
      </c>
      <c r="E511" s="70" t="s">
        <v>819</v>
      </c>
      <c r="F511" s="70" t="s">
        <v>889</v>
      </c>
      <c r="G511" s="71" t="s">
        <v>106</v>
      </c>
      <c r="H511" s="72">
        <v>0.85</v>
      </c>
      <c r="I511" s="73"/>
      <c r="J511" s="74">
        <f t="shared" si="60"/>
        <v>0</v>
      </c>
      <c r="K511" s="74">
        <f t="shared" si="61"/>
        <v>0</v>
      </c>
      <c r="L511" s="74">
        <f t="shared" si="62"/>
        <v>0</v>
      </c>
      <c r="M511" s="153" t="str">
        <f>IF(I511="","",IF(I511&lt;80,"Ошибка! Не соблюден минимальный заказ на сорт!",IF(MOD(I511,40)&gt;0,"Ошибка! Не соблюдена кратность заказа!","")))</f>
        <v/>
      </c>
      <c r="P511" s="75"/>
      <c r="AA511" s="2">
        <f t="shared" si="63"/>
        <v>1723</v>
      </c>
      <c r="AB511" s="2" t="s">
        <v>4562</v>
      </c>
      <c r="AC511" s="2" t="s">
        <v>4281</v>
      </c>
      <c r="AD511" s="2">
        <v>0.85</v>
      </c>
      <c r="AE511" s="129">
        <f t="shared" si="64"/>
        <v>0</v>
      </c>
      <c r="AF511" s="2">
        <f t="shared" si="65"/>
        <v>0</v>
      </c>
    </row>
    <row r="512" spans="1:32" s="168" customFormat="1" ht="15" hidden="1" customHeight="1" x14ac:dyDescent="0.3">
      <c r="A512" s="160">
        <v>0</v>
      </c>
      <c r="B512" s="161" t="s">
        <v>3105</v>
      </c>
      <c r="C512" s="161" t="s">
        <v>891</v>
      </c>
      <c r="D512" s="162" t="s">
        <v>818</v>
      </c>
      <c r="E512" s="162" t="s">
        <v>819</v>
      </c>
      <c r="F512" s="162" t="s">
        <v>892</v>
      </c>
      <c r="G512" s="163" t="s">
        <v>106</v>
      </c>
      <c r="H512" s="164">
        <v>0.85</v>
      </c>
      <c r="I512" s="165"/>
      <c r="J512" s="166">
        <f t="shared" si="60"/>
        <v>0</v>
      </c>
      <c r="K512" s="166">
        <f t="shared" si="61"/>
        <v>0</v>
      </c>
      <c r="L512" s="166">
        <f t="shared" si="62"/>
        <v>0</v>
      </c>
      <c r="M512" s="167" t="str">
        <f>IF(I512="","",IF(I512&lt;80,"Ошибка! Не соблюден минимальный заказ на сорт!",IF(MOD(I512,40)&gt;0,"Ошибка! Не соблюдена кратность заказа!","")))</f>
        <v/>
      </c>
      <c r="P512" s="169"/>
      <c r="AA512" s="168">
        <f t="shared" si="63"/>
        <v>0</v>
      </c>
      <c r="AB512" s="168" t="s">
        <v>4563</v>
      </c>
      <c r="AC512" s="168" t="s">
        <v>4281</v>
      </c>
      <c r="AD512" s="168">
        <v>0.85</v>
      </c>
      <c r="AE512" s="170">
        <f t="shared" si="64"/>
        <v>0</v>
      </c>
      <c r="AF512" s="168">
        <f t="shared" si="65"/>
        <v>0</v>
      </c>
    </row>
    <row r="513" spans="1:32" s="168" customFormat="1" ht="15" hidden="1" customHeight="1" x14ac:dyDescent="0.3">
      <c r="A513" s="160">
        <v>0</v>
      </c>
      <c r="B513" s="161" t="s">
        <v>3106</v>
      </c>
      <c r="C513" s="161" t="s">
        <v>893</v>
      </c>
      <c r="D513" s="162" t="s">
        <v>818</v>
      </c>
      <c r="E513" s="162" t="s">
        <v>819</v>
      </c>
      <c r="F513" s="162" t="s">
        <v>894</v>
      </c>
      <c r="G513" s="163" t="s">
        <v>106</v>
      </c>
      <c r="H513" s="164">
        <v>0.85</v>
      </c>
      <c r="I513" s="165"/>
      <c r="J513" s="166">
        <f t="shared" si="60"/>
        <v>0</v>
      </c>
      <c r="K513" s="166">
        <f t="shared" si="61"/>
        <v>0</v>
      </c>
      <c r="L513" s="166">
        <f t="shared" si="62"/>
        <v>0</v>
      </c>
      <c r="M513" s="167" t="str">
        <f>IF(I513="","",IF(I513&lt;80,"Ошибка! Не соблюден минимальный заказ на сорт!",IF(MOD(I513,40)&gt;0,"Ошибка! Не соблюдена кратность заказа!","")))</f>
        <v/>
      </c>
      <c r="P513" s="169"/>
      <c r="AA513" s="168">
        <f t="shared" si="63"/>
        <v>0</v>
      </c>
      <c r="AB513" s="168" t="s">
        <v>5164</v>
      </c>
      <c r="AC513" s="168" t="s">
        <v>4281</v>
      </c>
      <c r="AD513" s="168">
        <v>0.85</v>
      </c>
      <c r="AE513" s="170">
        <f t="shared" si="64"/>
        <v>0</v>
      </c>
      <c r="AF513" s="168">
        <f t="shared" si="65"/>
        <v>0</v>
      </c>
    </row>
    <row r="514" spans="1:32" ht="15" customHeight="1" x14ac:dyDescent="0.3">
      <c r="A514" s="1">
        <v>1483</v>
      </c>
      <c r="B514" s="69" t="s">
        <v>3107</v>
      </c>
      <c r="C514" s="69" t="s">
        <v>895</v>
      </c>
      <c r="D514" s="70" t="s">
        <v>818</v>
      </c>
      <c r="E514" s="70" t="s">
        <v>819</v>
      </c>
      <c r="F514" s="70" t="s">
        <v>896</v>
      </c>
      <c r="G514" s="71" t="s">
        <v>182</v>
      </c>
      <c r="H514" s="72">
        <v>2.75</v>
      </c>
      <c r="I514" s="73"/>
      <c r="J514" s="74">
        <f t="shared" si="60"/>
        <v>0</v>
      </c>
      <c r="K514" s="74">
        <f t="shared" si="61"/>
        <v>0</v>
      </c>
      <c r="L514" s="74">
        <f t="shared" si="62"/>
        <v>0</v>
      </c>
      <c r="M514" s="153" t="str">
        <f>IF(I514="","",IF(I514&lt;50,"Ошибка! Не соблюден минимальный заказ на сорт!",""))</f>
        <v/>
      </c>
      <c r="P514" s="75"/>
      <c r="AA514" s="2">
        <f t="shared" si="63"/>
        <v>1483</v>
      </c>
      <c r="AB514" s="2" t="s">
        <v>4564</v>
      </c>
      <c r="AC514" s="2" t="s">
        <v>4327</v>
      </c>
      <c r="AD514" s="2">
        <v>2.75</v>
      </c>
      <c r="AE514" s="129">
        <f t="shared" si="64"/>
        <v>0</v>
      </c>
      <c r="AF514" s="2">
        <f t="shared" si="65"/>
        <v>0</v>
      </c>
    </row>
    <row r="515" spans="1:32" s="168" customFormat="1" ht="15" hidden="1" customHeight="1" x14ac:dyDescent="0.3">
      <c r="A515" s="160">
        <v>0</v>
      </c>
      <c r="B515" s="161" t="s">
        <v>3905</v>
      </c>
      <c r="C515" s="161" t="s">
        <v>3976</v>
      </c>
      <c r="D515" s="162" t="s">
        <v>818</v>
      </c>
      <c r="E515" s="162" t="s">
        <v>819</v>
      </c>
      <c r="F515" s="162" t="s">
        <v>896</v>
      </c>
      <c r="G515" s="163" t="s">
        <v>106</v>
      </c>
      <c r="H515" s="164">
        <v>2.1</v>
      </c>
      <c r="I515" s="165"/>
      <c r="J515" s="166">
        <f t="shared" si="60"/>
        <v>0</v>
      </c>
      <c r="K515" s="166">
        <f t="shared" si="61"/>
        <v>0</v>
      </c>
      <c r="L515" s="166">
        <f t="shared" si="62"/>
        <v>0</v>
      </c>
      <c r="M515" s="167" t="str">
        <f>IF(I515="","",IF(I515&lt;80,"Ошибка! Не соблюден минимальный заказ на сорт!",IF(MOD(I515,40)&gt;0,"Ошибка! Не соблюдена кратность заказа!","")))</f>
        <v/>
      </c>
      <c r="P515" s="169"/>
      <c r="AA515" s="168">
        <f t="shared" si="63"/>
        <v>0</v>
      </c>
      <c r="AB515" s="168" t="s">
        <v>4564</v>
      </c>
      <c r="AC515" s="168" t="s">
        <v>4281</v>
      </c>
      <c r="AD515" s="168">
        <v>2.1</v>
      </c>
      <c r="AE515" s="170">
        <f t="shared" si="64"/>
        <v>0</v>
      </c>
      <c r="AF515" s="168">
        <f t="shared" si="65"/>
        <v>0</v>
      </c>
    </row>
    <row r="516" spans="1:32" s="168" customFormat="1" ht="15" hidden="1" customHeight="1" x14ac:dyDescent="0.3">
      <c r="A516" s="160">
        <v>0</v>
      </c>
      <c r="B516" s="161" t="s">
        <v>3108</v>
      </c>
      <c r="C516" s="161" t="s">
        <v>897</v>
      </c>
      <c r="D516" s="162" t="s">
        <v>818</v>
      </c>
      <c r="E516" s="162" t="s">
        <v>819</v>
      </c>
      <c r="F516" s="162" t="s">
        <v>898</v>
      </c>
      <c r="G516" s="163" t="s">
        <v>182</v>
      </c>
      <c r="H516" s="164">
        <v>2.25</v>
      </c>
      <c r="I516" s="165"/>
      <c r="J516" s="166">
        <f t="shared" si="60"/>
        <v>0</v>
      </c>
      <c r="K516" s="166">
        <f t="shared" si="61"/>
        <v>0</v>
      </c>
      <c r="L516" s="166">
        <f t="shared" si="62"/>
        <v>0</v>
      </c>
      <c r="M516" s="167" t="str">
        <f>IF(I516="","",IF(I516&lt;50,"Ошибка! Не соблюден минимальный заказ на сорт!",""))</f>
        <v/>
      </c>
      <c r="P516" s="169"/>
      <c r="AA516" s="168">
        <f t="shared" si="63"/>
        <v>0</v>
      </c>
      <c r="AB516" s="168" t="s">
        <v>4565</v>
      </c>
      <c r="AC516" s="168" t="s">
        <v>4327</v>
      </c>
      <c r="AD516" s="168">
        <v>2.25</v>
      </c>
      <c r="AE516" s="170">
        <f t="shared" si="64"/>
        <v>0</v>
      </c>
      <c r="AF516" s="168">
        <f t="shared" si="65"/>
        <v>0</v>
      </c>
    </row>
    <row r="517" spans="1:32" ht="15" customHeight="1" x14ac:dyDescent="0.3">
      <c r="A517" s="1">
        <v>13088</v>
      </c>
      <c r="B517" s="69" t="s">
        <v>5916</v>
      </c>
      <c r="C517" s="69" t="s">
        <v>5812</v>
      </c>
      <c r="D517" s="70" t="s">
        <v>818</v>
      </c>
      <c r="E517" s="70" t="s">
        <v>819</v>
      </c>
      <c r="F517" s="70" t="s">
        <v>898</v>
      </c>
      <c r="G517" s="71" t="s">
        <v>106</v>
      </c>
      <c r="H517" s="72">
        <v>1.4</v>
      </c>
      <c r="I517" s="73"/>
      <c r="J517" s="74">
        <f t="shared" si="60"/>
        <v>0</v>
      </c>
      <c r="K517" s="74">
        <f t="shared" si="61"/>
        <v>0</v>
      </c>
      <c r="L517" s="74">
        <f t="shared" si="62"/>
        <v>0</v>
      </c>
      <c r="M517" s="153" t="str">
        <f>IF(I517="","",IF(I517&lt;80,"Ошибка! Не соблюден минимальный заказ на сорт!",IF(MOD(I517,40)&gt;0,"Ошибка! Не соблюдена кратность заказа!","")))</f>
        <v/>
      </c>
      <c r="P517" s="75"/>
      <c r="AA517" s="2">
        <f t="shared" si="63"/>
        <v>13088</v>
      </c>
      <c r="AB517" s="2" t="s">
        <v>4565</v>
      </c>
      <c r="AC517" s="2" t="s">
        <v>4281</v>
      </c>
      <c r="AD517" s="2">
        <v>1.4</v>
      </c>
      <c r="AE517" s="129">
        <f t="shared" si="64"/>
        <v>0</v>
      </c>
      <c r="AF517" s="2">
        <f t="shared" si="65"/>
        <v>0</v>
      </c>
    </row>
    <row r="518" spans="1:32" ht="15" customHeight="1" x14ac:dyDescent="0.3">
      <c r="A518" s="1">
        <v>3093</v>
      </c>
      <c r="B518" s="69" t="s">
        <v>3109</v>
      </c>
      <c r="C518" s="69" t="s">
        <v>899</v>
      </c>
      <c r="D518" s="70" t="s">
        <v>818</v>
      </c>
      <c r="E518" s="70" t="s">
        <v>819</v>
      </c>
      <c r="F518" s="70" t="s">
        <v>900</v>
      </c>
      <c r="G518" s="71" t="s">
        <v>33</v>
      </c>
      <c r="H518" s="72">
        <v>4.5</v>
      </c>
      <c r="I518" s="73"/>
      <c r="J518" s="74">
        <f t="shared" si="60"/>
        <v>0</v>
      </c>
      <c r="K518" s="74">
        <f t="shared" si="61"/>
        <v>0</v>
      </c>
      <c r="L518" s="74">
        <f t="shared" si="62"/>
        <v>0</v>
      </c>
      <c r="M518" s="153" t="str">
        <f>IF(I518="","",IF(I518&lt;25,"Ошибка! Не соблюден минимальный заказ на сорт!",""))</f>
        <v/>
      </c>
      <c r="P518" s="75"/>
      <c r="AA518" s="2">
        <f t="shared" si="63"/>
        <v>3093</v>
      </c>
      <c r="AB518" s="2" t="s">
        <v>4566</v>
      </c>
      <c r="AC518" s="2" t="s">
        <v>4287</v>
      </c>
      <c r="AD518" s="2">
        <v>4.5</v>
      </c>
      <c r="AE518" s="129">
        <f t="shared" si="64"/>
        <v>0</v>
      </c>
      <c r="AF518" s="2">
        <f t="shared" si="65"/>
        <v>0</v>
      </c>
    </row>
    <row r="519" spans="1:32" ht="15" customHeight="1" x14ac:dyDescent="0.3">
      <c r="A519" s="1">
        <v>4691</v>
      </c>
      <c r="B519" s="69" t="s">
        <v>3110</v>
      </c>
      <c r="C519" s="69" t="s">
        <v>901</v>
      </c>
      <c r="D519" s="70" t="s">
        <v>818</v>
      </c>
      <c r="E519" s="70" t="s">
        <v>819</v>
      </c>
      <c r="F519" s="70" t="s">
        <v>900</v>
      </c>
      <c r="G519" s="71" t="s">
        <v>141</v>
      </c>
      <c r="H519" s="72">
        <v>2</v>
      </c>
      <c r="I519" s="73"/>
      <c r="J519" s="74">
        <f t="shared" si="60"/>
        <v>0</v>
      </c>
      <c r="K519" s="74">
        <f t="shared" si="61"/>
        <v>0</v>
      </c>
      <c r="L519" s="74">
        <f t="shared" si="62"/>
        <v>0</v>
      </c>
      <c r="M519" s="153" t="str">
        <f>IF(I519="","",IF(I519&lt;75,"Ошибка! Не соблюден минимальный заказ на сорт!",IF(MOD(I519,25)&gt;0,"Ошибка! Не соблюдена кратность заказа!","")))</f>
        <v/>
      </c>
      <c r="P519" s="75"/>
      <c r="AA519" s="2">
        <f t="shared" si="63"/>
        <v>4691</v>
      </c>
      <c r="AB519" s="2" t="s">
        <v>4566</v>
      </c>
      <c r="AC519" s="2" t="s">
        <v>4317</v>
      </c>
      <c r="AD519" s="2">
        <v>2</v>
      </c>
      <c r="AE519" s="129">
        <f t="shared" si="64"/>
        <v>0</v>
      </c>
      <c r="AF519" s="2">
        <f t="shared" si="65"/>
        <v>0</v>
      </c>
    </row>
    <row r="520" spans="1:32" ht="15" customHeight="1" x14ac:dyDescent="0.3">
      <c r="A520" s="1">
        <v>605</v>
      </c>
      <c r="B520" s="69" t="s">
        <v>3111</v>
      </c>
      <c r="C520" s="69" t="s">
        <v>902</v>
      </c>
      <c r="D520" s="70" t="s">
        <v>818</v>
      </c>
      <c r="E520" s="70" t="s">
        <v>819</v>
      </c>
      <c r="F520" s="70" t="s">
        <v>900</v>
      </c>
      <c r="G520" s="71" t="s">
        <v>182</v>
      </c>
      <c r="H520" s="72">
        <v>2.25</v>
      </c>
      <c r="I520" s="73"/>
      <c r="J520" s="74">
        <f t="shared" si="60"/>
        <v>0</v>
      </c>
      <c r="K520" s="74">
        <f t="shared" si="61"/>
        <v>0</v>
      </c>
      <c r="L520" s="74">
        <f t="shared" si="62"/>
        <v>0</v>
      </c>
      <c r="M520" s="153" t="str">
        <f>IF(I520="","",IF(I520&lt;50,"Ошибка! Не соблюден минимальный заказ на сорт!",""))</f>
        <v/>
      </c>
      <c r="P520" s="75"/>
      <c r="AA520" s="2">
        <f t="shared" si="63"/>
        <v>605</v>
      </c>
      <c r="AB520" s="2" t="s">
        <v>4566</v>
      </c>
      <c r="AC520" s="2" t="s">
        <v>4327</v>
      </c>
      <c r="AD520" s="2">
        <v>2.25</v>
      </c>
      <c r="AE520" s="129">
        <f t="shared" si="64"/>
        <v>0</v>
      </c>
      <c r="AF520" s="2">
        <f t="shared" si="65"/>
        <v>0</v>
      </c>
    </row>
    <row r="521" spans="1:32" ht="15" customHeight="1" x14ac:dyDescent="0.3">
      <c r="A521" s="1">
        <v>20549</v>
      </c>
      <c r="B521" s="69" t="s">
        <v>3112</v>
      </c>
      <c r="C521" s="69" t="s">
        <v>903</v>
      </c>
      <c r="D521" s="70" t="s">
        <v>818</v>
      </c>
      <c r="E521" s="70" t="s">
        <v>819</v>
      </c>
      <c r="F521" s="70" t="s">
        <v>900</v>
      </c>
      <c r="G521" s="71" t="s">
        <v>106</v>
      </c>
      <c r="H521" s="72">
        <v>1.4</v>
      </c>
      <c r="I521" s="73"/>
      <c r="J521" s="74">
        <f t="shared" si="60"/>
        <v>0</v>
      </c>
      <c r="K521" s="74">
        <f t="shared" si="61"/>
        <v>0</v>
      </c>
      <c r="L521" s="74">
        <f t="shared" si="62"/>
        <v>0</v>
      </c>
      <c r="M521" s="153" t="str">
        <f>IF(I521="","",IF(I521&lt;80,"Ошибка! Не соблюден минимальный заказ на сорт!",IF(MOD(I521,40)&gt;0,"Ошибка! Не соблюдена кратность заказа!","")))</f>
        <v/>
      </c>
      <c r="P521" s="75"/>
      <c r="AA521" s="2">
        <f t="shared" si="63"/>
        <v>20549</v>
      </c>
      <c r="AB521" s="2" t="s">
        <v>4566</v>
      </c>
      <c r="AC521" s="2" t="s">
        <v>4281</v>
      </c>
      <c r="AD521" s="2">
        <v>1.4</v>
      </c>
      <c r="AE521" s="129">
        <f t="shared" si="64"/>
        <v>0</v>
      </c>
      <c r="AF521" s="2">
        <f t="shared" si="65"/>
        <v>0</v>
      </c>
    </row>
    <row r="522" spans="1:32" s="168" customFormat="1" ht="15" hidden="1" customHeight="1" x14ac:dyDescent="0.3">
      <c r="A522" s="160">
        <v>0</v>
      </c>
      <c r="B522" s="161" t="s">
        <v>3113</v>
      </c>
      <c r="C522" s="161" t="s">
        <v>904</v>
      </c>
      <c r="D522" s="162" t="s">
        <v>818</v>
      </c>
      <c r="E522" s="162" t="s">
        <v>819</v>
      </c>
      <c r="F522" s="162" t="s">
        <v>905</v>
      </c>
      <c r="G522" s="163" t="s">
        <v>106</v>
      </c>
      <c r="H522" s="164">
        <v>0.85</v>
      </c>
      <c r="I522" s="165"/>
      <c r="J522" s="166">
        <f t="shared" si="60"/>
        <v>0</v>
      </c>
      <c r="K522" s="166">
        <f t="shared" si="61"/>
        <v>0</v>
      </c>
      <c r="L522" s="166">
        <f t="shared" si="62"/>
        <v>0</v>
      </c>
      <c r="M522" s="167" t="str">
        <f>IF(I522="","",IF(I522&lt;80,"Ошибка! Не соблюден минимальный заказ на сорт!",IF(MOD(I522,40)&gt;0,"Ошибка! Не соблюдена кратность заказа!","")))</f>
        <v/>
      </c>
      <c r="P522" s="169"/>
      <c r="AA522" s="168">
        <f t="shared" si="63"/>
        <v>0</v>
      </c>
      <c r="AB522" s="168" t="s">
        <v>4567</v>
      </c>
      <c r="AC522" s="168" t="s">
        <v>4281</v>
      </c>
      <c r="AD522" s="168">
        <v>0.85</v>
      </c>
      <c r="AE522" s="170">
        <f t="shared" si="64"/>
        <v>0</v>
      </c>
      <c r="AF522" s="168">
        <f t="shared" si="65"/>
        <v>0</v>
      </c>
    </row>
    <row r="523" spans="1:32" ht="15" customHeight="1" x14ac:dyDescent="0.3">
      <c r="A523" s="1">
        <v>125</v>
      </c>
      <c r="B523" s="69" t="s">
        <v>3114</v>
      </c>
      <c r="C523" s="69" t="s">
        <v>906</v>
      </c>
      <c r="D523" s="70" t="s">
        <v>818</v>
      </c>
      <c r="E523" s="70" t="s">
        <v>819</v>
      </c>
      <c r="F523" s="70" t="s">
        <v>907</v>
      </c>
      <c r="G523" s="71" t="s">
        <v>141</v>
      </c>
      <c r="H523" s="72">
        <v>0.95</v>
      </c>
      <c r="I523" s="73"/>
      <c r="J523" s="74">
        <f t="shared" si="60"/>
        <v>0</v>
      </c>
      <c r="K523" s="74">
        <f t="shared" si="61"/>
        <v>0</v>
      </c>
      <c r="L523" s="74">
        <f t="shared" si="62"/>
        <v>0</v>
      </c>
      <c r="M523" s="153" t="str">
        <f>IF(I523="","",IF(I523&lt;75,"Ошибка! Не соблюден минимальный заказ на сорт!",IF(MOD(I523,25)&gt;0,"Ошибка! Не соблюдена кратность заказа!","")))</f>
        <v/>
      </c>
      <c r="P523" s="75"/>
      <c r="AA523" s="2">
        <f t="shared" si="63"/>
        <v>125</v>
      </c>
      <c r="AB523" s="2" t="s">
        <v>4568</v>
      </c>
      <c r="AC523" s="2" t="s">
        <v>4317</v>
      </c>
      <c r="AD523" s="2">
        <v>0.95</v>
      </c>
      <c r="AE523" s="129">
        <f t="shared" si="64"/>
        <v>0</v>
      </c>
      <c r="AF523" s="2">
        <f t="shared" si="65"/>
        <v>0</v>
      </c>
    </row>
    <row r="524" spans="1:32" s="168" customFormat="1" ht="15" hidden="1" customHeight="1" x14ac:dyDescent="0.3">
      <c r="A524" s="160">
        <v>0</v>
      </c>
      <c r="B524" s="161" t="s">
        <v>3115</v>
      </c>
      <c r="C524" s="161" t="s">
        <v>908</v>
      </c>
      <c r="D524" s="162" t="s">
        <v>818</v>
      </c>
      <c r="E524" s="162" t="s">
        <v>819</v>
      </c>
      <c r="F524" s="162" t="s">
        <v>907</v>
      </c>
      <c r="G524" s="163" t="s">
        <v>182</v>
      </c>
      <c r="H524" s="164">
        <v>1.75</v>
      </c>
      <c r="I524" s="165"/>
      <c r="J524" s="166">
        <f t="shared" si="60"/>
        <v>0</v>
      </c>
      <c r="K524" s="166">
        <f t="shared" si="61"/>
        <v>0</v>
      </c>
      <c r="L524" s="166">
        <f t="shared" si="62"/>
        <v>0</v>
      </c>
      <c r="M524" s="167" t="str">
        <f>IF(I524="","",IF(I524&lt;50,"Ошибка! Не соблюден минимальный заказ на сорт!",""))</f>
        <v/>
      </c>
      <c r="P524" s="169"/>
      <c r="AA524" s="168">
        <f t="shared" si="63"/>
        <v>0</v>
      </c>
      <c r="AB524" s="168" t="s">
        <v>4568</v>
      </c>
      <c r="AC524" s="168" t="s">
        <v>4327</v>
      </c>
      <c r="AD524" s="168">
        <v>1.75</v>
      </c>
      <c r="AE524" s="170">
        <f t="shared" si="64"/>
        <v>0</v>
      </c>
      <c r="AF524" s="168">
        <f t="shared" si="65"/>
        <v>0</v>
      </c>
    </row>
    <row r="525" spans="1:32" ht="15" customHeight="1" x14ac:dyDescent="0.3">
      <c r="A525" s="1">
        <v>3349</v>
      </c>
      <c r="B525" s="69" t="s">
        <v>3116</v>
      </c>
      <c r="C525" s="69" t="s">
        <v>909</v>
      </c>
      <c r="D525" s="70" t="s">
        <v>818</v>
      </c>
      <c r="E525" s="70" t="s">
        <v>819</v>
      </c>
      <c r="F525" s="70" t="s">
        <v>907</v>
      </c>
      <c r="G525" s="71" t="s">
        <v>106</v>
      </c>
      <c r="H525" s="72">
        <v>0.85</v>
      </c>
      <c r="I525" s="73"/>
      <c r="J525" s="74">
        <f t="shared" si="60"/>
        <v>0</v>
      </c>
      <c r="K525" s="74">
        <f t="shared" si="61"/>
        <v>0</v>
      </c>
      <c r="L525" s="74">
        <f t="shared" si="62"/>
        <v>0</v>
      </c>
      <c r="M525" s="153" t="str">
        <f>IF(I525="","",IF(I525&lt;80,"Ошибка! Не соблюден минимальный заказ на сорт!",IF(MOD(I525,40)&gt;0,"Ошибка! Не соблюдена кратность заказа!","")))</f>
        <v/>
      </c>
      <c r="P525" s="75"/>
      <c r="AA525" s="2">
        <f t="shared" si="63"/>
        <v>3349</v>
      </c>
      <c r="AB525" s="2" t="s">
        <v>4568</v>
      </c>
      <c r="AC525" s="2" t="s">
        <v>4281</v>
      </c>
      <c r="AD525" s="2">
        <v>0.85</v>
      </c>
      <c r="AE525" s="129">
        <f t="shared" si="64"/>
        <v>0</v>
      </c>
      <c r="AF525" s="2">
        <f t="shared" si="65"/>
        <v>0</v>
      </c>
    </row>
    <row r="526" spans="1:32" s="168" customFormat="1" ht="15" hidden="1" customHeight="1" x14ac:dyDescent="0.3">
      <c r="A526" s="160">
        <v>0</v>
      </c>
      <c r="B526" s="161" t="s">
        <v>3117</v>
      </c>
      <c r="C526" s="161" t="s">
        <v>910</v>
      </c>
      <c r="D526" s="162" t="s">
        <v>818</v>
      </c>
      <c r="E526" s="162" t="s">
        <v>819</v>
      </c>
      <c r="F526" s="162" t="s">
        <v>911</v>
      </c>
      <c r="G526" s="163" t="s">
        <v>141</v>
      </c>
      <c r="H526" s="164">
        <v>1.6</v>
      </c>
      <c r="I526" s="165"/>
      <c r="J526" s="166">
        <f t="shared" si="60"/>
        <v>0</v>
      </c>
      <c r="K526" s="166">
        <f t="shared" si="61"/>
        <v>0</v>
      </c>
      <c r="L526" s="166">
        <f t="shared" si="62"/>
        <v>0</v>
      </c>
      <c r="M526" s="167" t="str">
        <f>IF(I526="","",IF(I526&lt;75,"Ошибка! Не соблюден минимальный заказ на сорт!",IF(MOD(I526,25)&gt;0,"Ошибка! Не соблюдена кратность заказа!","")))</f>
        <v/>
      </c>
      <c r="P526" s="169"/>
      <c r="AA526" s="168">
        <f t="shared" si="63"/>
        <v>0</v>
      </c>
      <c r="AB526" s="168" t="s">
        <v>4569</v>
      </c>
      <c r="AC526" s="168" t="s">
        <v>4317</v>
      </c>
      <c r="AD526" s="168">
        <v>1.6</v>
      </c>
      <c r="AE526" s="170">
        <f t="shared" si="64"/>
        <v>0</v>
      </c>
      <c r="AF526" s="168">
        <f t="shared" si="65"/>
        <v>0</v>
      </c>
    </row>
    <row r="527" spans="1:32" s="168" customFormat="1" ht="15" hidden="1" customHeight="1" x14ac:dyDescent="0.3">
      <c r="A527" s="160">
        <v>0</v>
      </c>
      <c r="B527" s="161" t="s">
        <v>3118</v>
      </c>
      <c r="C527" s="161" t="s">
        <v>912</v>
      </c>
      <c r="D527" s="162" t="s">
        <v>818</v>
      </c>
      <c r="E527" s="162" t="s">
        <v>819</v>
      </c>
      <c r="F527" s="162" t="s">
        <v>911</v>
      </c>
      <c r="G527" s="163" t="s">
        <v>182</v>
      </c>
      <c r="H527" s="164">
        <v>2.25</v>
      </c>
      <c r="I527" s="165"/>
      <c r="J527" s="166">
        <f t="shared" si="60"/>
        <v>0</v>
      </c>
      <c r="K527" s="166">
        <f t="shared" si="61"/>
        <v>0</v>
      </c>
      <c r="L527" s="166">
        <f t="shared" si="62"/>
        <v>0</v>
      </c>
      <c r="M527" s="167" t="str">
        <f>IF(I527="","",IF(I527&lt;50,"Ошибка! Не соблюден минимальный заказ на сорт!",""))</f>
        <v/>
      </c>
      <c r="P527" s="169"/>
      <c r="AA527" s="168">
        <f t="shared" si="63"/>
        <v>0</v>
      </c>
      <c r="AB527" s="168" t="s">
        <v>4569</v>
      </c>
      <c r="AC527" s="168" t="s">
        <v>4327</v>
      </c>
      <c r="AD527" s="168">
        <v>2.25</v>
      </c>
      <c r="AE527" s="170">
        <f t="shared" si="64"/>
        <v>0</v>
      </c>
      <c r="AF527" s="168">
        <f t="shared" si="65"/>
        <v>0</v>
      </c>
    </row>
    <row r="528" spans="1:32" ht="15" customHeight="1" x14ac:dyDescent="0.3">
      <c r="A528" s="1">
        <v>17058</v>
      </c>
      <c r="B528" s="69" t="s">
        <v>3119</v>
      </c>
      <c r="C528" s="69" t="s">
        <v>913</v>
      </c>
      <c r="D528" s="70" t="s">
        <v>818</v>
      </c>
      <c r="E528" s="70" t="s">
        <v>819</v>
      </c>
      <c r="F528" s="70" t="s">
        <v>911</v>
      </c>
      <c r="G528" s="71" t="s">
        <v>106</v>
      </c>
      <c r="H528" s="72">
        <v>1.4</v>
      </c>
      <c r="I528" s="73"/>
      <c r="J528" s="74">
        <f t="shared" si="60"/>
        <v>0</v>
      </c>
      <c r="K528" s="74">
        <f t="shared" si="61"/>
        <v>0</v>
      </c>
      <c r="L528" s="74">
        <f t="shared" si="62"/>
        <v>0</v>
      </c>
      <c r="M528" s="153" t="str">
        <f>IF(I528="","",IF(I528&lt;80,"Ошибка! Не соблюден минимальный заказ на сорт!",IF(MOD(I528,40)&gt;0,"Ошибка! Не соблюдена кратность заказа!","")))</f>
        <v/>
      </c>
      <c r="P528" s="75"/>
      <c r="AA528" s="2">
        <f t="shared" si="63"/>
        <v>17058</v>
      </c>
      <c r="AB528" s="2" t="s">
        <v>4569</v>
      </c>
      <c r="AC528" s="2" t="s">
        <v>4281</v>
      </c>
      <c r="AD528" s="2">
        <v>1.4</v>
      </c>
      <c r="AE528" s="129">
        <f t="shared" si="64"/>
        <v>0</v>
      </c>
      <c r="AF528" s="2">
        <f t="shared" si="65"/>
        <v>0</v>
      </c>
    </row>
    <row r="529" spans="1:32" s="168" customFormat="1" ht="15" hidden="1" customHeight="1" x14ac:dyDescent="0.3">
      <c r="A529" s="160">
        <v>0</v>
      </c>
      <c r="B529" s="161" t="s">
        <v>3120</v>
      </c>
      <c r="C529" s="161" t="s">
        <v>914</v>
      </c>
      <c r="D529" s="162" t="s">
        <v>818</v>
      </c>
      <c r="E529" s="162" t="s">
        <v>819</v>
      </c>
      <c r="F529" s="162" t="s">
        <v>915</v>
      </c>
      <c r="G529" s="163" t="s">
        <v>141</v>
      </c>
      <c r="H529" s="164">
        <v>1.6</v>
      </c>
      <c r="I529" s="165"/>
      <c r="J529" s="166">
        <f t="shared" si="60"/>
        <v>0</v>
      </c>
      <c r="K529" s="166">
        <f t="shared" si="61"/>
        <v>0</v>
      </c>
      <c r="L529" s="166">
        <f t="shared" si="62"/>
        <v>0</v>
      </c>
      <c r="M529" s="167" t="str">
        <f>IF(I529="","",IF(I529&lt;75,"Ошибка! Не соблюден минимальный заказ на сорт!",IF(MOD(I529,25)&gt;0,"Ошибка! Не соблюдена кратность заказа!","")))</f>
        <v/>
      </c>
      <c r="P529" s="169"/>
      <c r="AA529" s="168">
        <f t="shared" si="63"/>
        <v>0</v>
      </c>
      <c r="AB529" s="168" t="s">
        <v>4570</v>
      </c>
      <c r="AC529" s="168" t="s">
        <v>4317</v>
      </c>
      <c r="AD529" s="168">
        <v>1.6</v>
      </c>
      <c r="AE529" s="170">
        <f t="shared" si="64"/>
        <v>0</v>
      </c>
      <c r="AF529" s="168">
        <f t="shared" si="65"/>
        <v>0</v>
      </c>
    </row>
    <row r="530" spans="1:32" ht="15" customHeight="1" x14ac:dyDescent="0.3">
      <c r="A530" s="1">
        <v>1381</v>
      </c>
      <c r="B530" s="69" t="s">
        <v>3121</v>
      </c>
      <c r="C530" s="69" t="s">
        <v>916</v>
      </c>
      <c r="D530" s="70" t="s">
        <v>818</v>
      </c>
      <c r="E530" s="70" t="s">
        <v>819</v>
      </c>
      <c r="F530" s="70" t="s">
        <v>915</v>
      </c>
      <c r="G530" s="71" t="s">
        <v>182</v>
      </c>
      <c r="H530" s="72">
        <v>2.25</v>
      </c>
      <c r="I530" s="73"/>
      <c r="J530" s="74">
        <f t="shared" si="60"/>
        <v>0</v>
      </c>
      <c r="K530" s="74">
        <f t="shared" si="61"/>
        <v>0</v>
      </c>
      <c r="L530" s="74">
        <f t="shared" si="62"/>
        <v>0</v>
      </c>
      <c r="M530" s="153" t="str">
        <f>IF(I530="","",IF(I530&lt;50,"Ошибка! Не соблюден минимальный заказ на сорт!",""))</f>
        <v/>
      </c>
      <c r="P530" s="75"/>
      <c r="AA530" s="2">
        <f t="shared" si="63"/>
        <v>1381</v>
      </c>
      <c r="AB530" s="2" t="s">
        <v>4570</v>
      </c>
      <c r="AC530" s="2" t="s">
        <v>4327</v>
      </c>
      <c r="AD530" s="2">
        <v>2.25</v>
      </c>
      <c r="AE530" s="129">
        <f t="shared" si="64"/>
        <v>0</v>
      </c>
      <c r="AF530" s="2">
        <f t="shared" si="65"/>
        <v>0</v>
      </c>
    </row>
    <row r="531" spans="1:32" ht="15" customHeight="1" x14ac:dyDescent="0.3">
      <c r="A531" s="1">
        <v>1799</v>
      </c>
      <c r="B531" s="69" t="s">
        <v>3122</v>
      </c>
      <c r="C531" s="69" t="s">
        <v>917</v>
      </c>
      <c r="D531" s="70" t="s">
        <v>818</v>
      </c>
      <c r="E531" s="70" t="s">
        <v>819</v>
      </c>
      <c r="F531" s="70" t="s">
        <v>915</v>
      </c>
      <c r="G531" s="71" t="s">
        <v>106</v>
      </c>
      <c r="H531" s="72">
        <v>1.4</v>
      </c>
      <c r="I531" s="73"/>
      <c r="J531" s="74">
        <f t="shared" si="60"/>
        <v>0</v>
      </c>
      <c r="K531" s="74">
        <f t="shared" si="61"/>
        <v>0</v>
      </c>
      <c r="L531" s="74">
        <f t="shared" si="62"/>
        <v>0</v>
      </c>
      <c r="M531" s="153" t="str">
        <f>IF(I531="","",IF(I531&lt;80,"Ошибка! Не соблюден минимальный заказ на сорт!",IF(MOD(I531,40)&gt;0,"Ошибка! Не соблюдена кратность заказа!","")))</f>
        <v/>
      </c>
      <c r="P531" s="75"/>
      <c r="AA531" s="2">
        <f t="shared" si="63"/>
        <v>1799</v>
      </c>
      <c r="AB531" s="2" t="s">
        <v>4570</v>
      </c>
      <c r="AC531" s="2" t="s">
        <v>4281</v>
      </c>
      <c r="AD531" s="2">
        <v>1.4</v>
      </c>
      <c r="AE531" s="129">
        <f t="shared" si="64"/>
        <v>0</v>
      </c>
      <c r="AF531" s="2">
        <f t="shared" si="65"/>
        <v>0</v>
      </c>
    </row>
    <row r="532" spans="1:32" s="168" customFormat="1" ht="15" hidden="1" customHeight="1" x14ac:dyDescent="0.3">
      <c r="A532" s="160">
        <v>0</v>
      </c>
      <c r="B532" s="161" t="s">
        <v>3123</v>
      </c>
      <c r="C532" s="161" t="s">
        <v>918</v>
      </c>
      <c r="D532" s="162" t="s">
        <v>818</v>
      </c>
      <c r="E532" s="162" t="s">
        <v>819</v>
      </c>
      <c r="F532" s="162" t="s">
        <v>919</v>
      </c>
      <c r="G532" s="163" t="s">
        <v>106</v>
      </c>
      <c r="H532" s="164">
        <v>2</v>
      </c>
      <c r="I532" s="165"/>
      <c r="J532" s="166">
        <f t="shared" si="60"/>
        <v>0</v>
      </c>
      <c r="K532" s="166">
        <f t="shared" si="61"/>
        <v>0</v>
      </c>
      <c r="L532" s="166">
        <f t="shared" si="62"/>
        <v>0</v>
      </c>
      <c r="M532" s="167" t="str">
        <f>IF(I532="","",IF(I532&lt;80,"Ошибка! Не соблюден минимальный заказ на сорт!",IF(MOD(I532,40)&gt;0,"Ошибка! Не соблюдена кратность заказа!","")))</f>
        <v/>
      </c>
      <c r="P532" s="169"/>
      <c r="AA532" s="168">
        <f t="shared" si="63"/>
        <v>0</v>
      </c>
      <c r="AB532" s="168" t="s">
        <v>5165</v>
      </c>
      <c r="AC532" s="168" t="s">
        <v>4281</v>
      </c>
      <c r="AD532" s="168">
        <v>2</v>
      </c>
      <c r="AE532" s="170">
        <f t="shared" si="64"/>
        <v>0</v>
      </c>
      <c r="AF532" s="168">
        <f t="shared" si="65"/>
        <v>0</v>
      </c>
    </row>
    <row r="533" spans="1:32" ht="15" customHeight="1" x14ac:dyDescent="0.3">
      <c r="A533" s="1">
        <v>774</v>
      </c>
      <c r="B533" s="69" t="s">
        <v>3124</v>
      </c>
      <c r="C533" s="69" t="s">
        <v>920</v>
      </c>
      <c r="D533" s="70" t="s">
        <v>818</v>
      </c>
      <c r="E533" s="70" t="s">
        <v>819</v>
      </c>
      <c r="F533" s="70" t="s">
        <v>921</v>
      </c>
      <c r="G533" s="71" t="s">
        <v>106</v>
      </c>
      <c r="H533" s="72">
        <v>0.85</v>
      </c>
      <c r="I533" s="73"/>
      <c r="J533" s="74">
        <f t="shared" si="60"/>
        <v>0</v>
      </c>
      <c r="K533" s="74">
        <f t="shared" si="61"/>
        <v>0</v>
      </c>
      <c r="L533" s="74">
        <f t="shared" si="62"/>
        <v>0</v>
      </c>
      <c r="M533" s="153" t="str">
        <f>IF(I533="","",IF(I533&lt;80,"Ошибка! Не соблюден минимальный заказ на сорт!",IF(MOD(I533,40)&gt;0,"Ошибка! Не соблюдена кратность заказа!","")))</f>
        <v/>
      </c>
      <c r="P533" s="75"/>
      <c r="AA533" s="2">
        <f t="shared" si="63"/>
        <v>774</v>
      </c>
      <c r="AB533" s="2" t="s">
        <v>4571</v>
      </c>
      <c r="AC533" s="2" t="s">
        <v>4281</v>
      </c>
      <c r="AD533" s="2">
        <v>0.85</v>
      </c>
      <c r="AE533" s="129">
        <f t="shared" si="64"/>
        <v>0</v>
      </c>
      <c r="AF533" s="2">
        <f t="shared" si="65"/>
        <v>0</v>
      </c>
    </row>
    <row r="534" spans="1:32" ht="15" customHeight="1" x14ac:dyDescent="0.3">
      <c r="A534" s="1">
        <v>1746</v>
      </c>
      <c r="B534" s="69" t="s">
        <v>3125</v>
      </c>
      <c r="C534" s="69" t="s">
        <v>922</v>
      </c>
      <c r="D534" s="70" t="s">
        <v>818</v>
      </c>
      <c r="E534" s="70" t="s">
        <v>819</v>
      </c>
      <c r="F534" s="70" t="s">
        <v>923</v>
      </c>
      <c r="G534" s="71" t="s">
        <v>141</v>
      </c>
      <c r="H534" s="72">
        <v>1.6</v>
      </c>
      <c r="I534" s="73"/>
      <c r="J534" s="74">
        <f t="shared" si="60"/>
        <v>0</v>
      </c>
      <c r="K534" s="74">
        <f t="shared" si="61"/>
        <v>0</v>
      </c>
      <c r="L534" s="74">
        <f t="shared" si="62"/>
        <v>0</v>
      </c>
      <c r="M534" s="153" t="str">
        <f>IF(I534="","",IF(I534&lt;75,"Ошибка! Не соблюден минимальный заказ на сорт!",IF(MOD(I534,25)&gt;0,"Ошибка! Не соблюдена кратность заказа!","")))</f>
        <v/>
      </c>
      <c r="P534" s="75"/>
      <c r="AA534" s="2">
        <f t="shared" si="63"/>
        <v>1746</v>
      </c>
      <c r="AB534" s="2" t="s">
        <v>4572</v>
      </c>
      <c r="AC534" s="2" t="s">
        <v>4317</v>
      </c>
      <c r="AD534" s="2">
        <v>1.6</v>
      </c>
      <c r="AE534" s="129">
        <f t="shared" si="64"/>
        <v>0</v>
      </c>
      <c r="AF534" s="2">
        <f t="shared" si="65"/>
        <v>0</v>
      </c>
    </row>
    <row r="535" spans="1:32" ht="15" customHeight="1" x14ac:dyDescent="0.3">
      <c r="A535" s="1">
        <v>400</v>
      </c>
      <c r="B535" s="69" t="s">
        <v>3126</v>
      </c>
      <c r="C535" s="69" t="s">
        <v>924</v>
      </c>
      <c r="D535" s="70" t="s">
        <v>818</v>
      </c>
      <c r="E535" s="70" t="s">
        <v>819</v>
      </c>
      <c r="F535" s="70" t="s">
        <v>923</v>
      </c>
      <c r="G535" s="71" t="s">
        <v>182</v>
      </c>
      <c r="H535" s="72">
        <v>2.25</v>
      </c>
      <c r="I535" s="73"/>
      <c r="J535" s="74">
        <f t="shared" si="60"/>
        <v>0</v>
      </c>
      <c r="K535" s="74">
        <f t="shared" si="61"/>
        <v>0</v>
      </c>
      <c r="L535" s="74">
        <f t="shared" si="62"/>
        <v>0</v>
      </c>
      <c r="M535" s="153" t="str">
        <f>IF(I535="","",IF(I535&lt;50,"Ошибка! Не соблюден минимальный заказ на сорт!",""))</f>
        <v/>
      </c>
      <c r="P535" s="75"/>
      <c r="AA535" s="2">
        <f t="shared" si="63"/>
        <v>400</v>
      </c>
      <c r="AB535" s="2" t="s">
        <v>4572</v>
      </c>
      <c r="AC535" s="2" t="s">
        <v>4327</v>
      </c>
      <c r="AD535" s="2">
        <v>2.25</v>
      </c>
      <c r="AE535" s="129">
        <f t="shared" si="64"/>
        <v>0</v>
      </c>
      <c r="AF535" s="2">
        <f t="shared" si="65"/>
        <v>0</v>
      </c>
    </row>
    <row r="536" spans="1:32" ht="15" customHeight="1" x14ac:dyDescent="0.3">
      <c r="A536" s="1">
        <v>34346</v>
      </c>
      <c r="B536" s="69" t="s">
        <v>3127</v>
      </c>
      <c r="C536" s="69" t="s">
        <v>925</v>
      </c>
      <c r="D536" s="70" t="s">
        <v>818</v>
      </c>
      <c r="E536" s="70" t="s">
        <v>819</v>
      </c>
      <c r="F536" s="70" t="s">
        <v>923</v>
      </c>
      <c r="G536" s="71" t="s">
        <v>106</v>
      </c>
      <c r="H536" s="72">
        <v>1.4</v>
      </c>
      <c r="I536" s="73"/>
      <c r="J536" s="74">
        <f t="shared" si="60"/>
        <v>0</v>
      </c>
      <c r="K536" s="74">
        <f t="shared" si="61"/>
        <v>0</v>
      </c>
      <c r="L536" s="74">
        <f t="shared" si="62"/>
        <v>0</v>
      </c>
      <c r="M536" s="153" t="str">
        <f>IF(I536="","",IF(I536&lt;80,"Ошибка! Не соблюден минимальный заказ на сорт!",IF(MOD(I536,40)&gt;0,"Ошибка! Не соблюдена кратность заказа!","")))</f>
        <v/>
      </c>
      <c r="P536" s="75"/>
      <c r="AA536" s="2">
        <f t="shared" si="63"/>
        <v>34346</v>
      </c>
      <c r="AB536" s="2" t="s">
        <v>4572</v>
      </c>
      <c r="AC536" s="2" t="s">
        <v>4281</v>
      </c>
      <c r="AD536" s="2">
        <v>1.4</v>
      </c>
      <c r="AE536" s="129">
        <f t="shared" si="64"/>
        <v>0</v>
      </c>
      <c r="AF536" s="2">
        <f t="shared" si="65"/>
        <v>0</v>
      </c>
    </row>
    <row r="537" spans="1:32" ht="15" customHeight="1" x14ac:dyDescent="0.3">
      <c r="A537" s="1">
        <v>1022</v>
      </c>
      <c r="B537" s="69" t="s">
        <v>5458</v>
      </c>
      <c r="C537" s="69" t="s">
        <v>926</v>
      </c>
      <c r="D537" s="70" t="s">
        <v>818</v>
      </c>
      <c r="E537" s="70" t="s">
        <v>819</v>
      </c>
      <c r="F537" s="70" t="s">
        <v>927</v>
      </c>
      <c r="G537" s="71" t="s">
        <v>106</v>
      </c>
      <c r="H537" s="72">
        <v>2</v>
      </c>
      <c r="I537" s="73"/>
      <c r="J537" s="74">
        <f t="shared" si="60"/>
        <v>0</v>
      </c>
      <c r="K537" s="74">
        <f t="shared" si="61"/>
        <v>0</v>
      </c>
      <c r="L537" s="74">
        <f t="shared" si="62"/>
        <v>0</v>
      </c>
      <c r="M537" s="153" t="str">
        <f>IF(I537="","",IF(I537&lt;80,"Ошибка! Не соблюден минимальный заказ на сорт!",IF(MOD(I537,40)&gt;0,"Ошибка! Не соблюдена кратность заказа!","")))</f>
        <v/>
      </c>
      <c r="P537" s="75"/>
      <c r="AA537" s="2">
        <f t="shared" si="63"/>
        <v>1022</v>
      </c>
      <c r="AB537" s="2" t="s">
        <v>4573</v>
      </c>
      <c r="AC537" s="2" t="s">
        <v>4281</v>
      </c>
      <c r="AD537" s="2">
        <v>2</v>
      </c>
      <c r="AE537" s="129">
        <f t="shared" si="64"/>
        <v>0</v>
      </c>
      <c r="AF537" s="2">
        <f t="shared" si="65"/>
        <v>0</v>
      </c>
    </row>
    <row r="538" spans="1:32" ht="15" customHeight="1" x14ac:dyDescent="0.3">
      <c r="A538" s="1">
        <v>590</v>
      </c>
      <c r="B538" s="69" t="s">
        <v>3128</v>
      </c>
      <c r="C538" s="69" t="s">
        <v>928</v>
      </c>
      <c r="D538" s="70" t="s">
        <v>818</v>
      </c>
      <c r="E538" s="70" t="s">
        <v>819</v>
      </c>
      <c r="F538" s="70" t="s">
        <v>929</v>
      </c>
      <c r="G538" s="71" t="s">
        <v>106</v>
      </c>
      <c r="H538" s="72">
        <v>1.6</v>
      </c>
      <c r="I538" s="73"/>
      <c r="J538" s="74">
        <f t="shared" si="60"/>
        <v>0</v>
      </c>
      <c r="K538" s="74">
        <f t="shared" si="61"/>
        <v>0</v>
      </c>
      <c r="L538" s="74">
        <f t="shared" si="62"/>
        <v>0</v>
      </c>
      <c r="M538" s="153" t="str">
        <f>IF(I538="","",IF(I538&lt;80,"Ошибка! Не соблюден минимальный заказ на сорт!",IF(MOD(I538,40)&gt;0,"Ошибка! Не соблюдена кратность заказа!","")))</f>
        <v/>
      </c>
      <c r="P538" s="75"/>
      <c r="AA538" s="2">
        <f t="shared" si="63"/>
        <v>590</v>
      </c>
      <c r="AB538" s="2" t="s">
        <v>4574</v>
      </c>
      <c r="AC538" s="2" t="s">
        <v>4281</v>
      </c>
      <c r="AD538" s="2">
        <v>1.6</v>
      </c>
      <c r="AE538" s="129">
        <f t="shared" si="64"/>
        <v>0</v>
      </c>
      <c r="AF538" s="2">
        <f t="shared" si="65"/>
        <v>0</v>
      </c>
    </row>
    <row r="539" spans="1:32" s="168" customFormat="1" ht="15" hidden="1" customHeight="1" x14ac:dyDescent="0.3">
      <c r="A539" s="160">
        <v>0</v>
      </c>
      <c r="B539" s="161" t="s">
        <v>3129</v>
      </c>
      <c r="C539" s="161" t="s">
        <v>930</v>
      </c>
      <c r="D539" s="162" t="s">
        <v>818</v>
      </c>
      <c r="E539" s="162" t="s">
        <v>819</v>
      </c>
      <c r="F539" s="162" t="s">
        <v>931</v>
      </c>
      <c r="G539" s="163" t="s">
        <v>182</v>
      </c>
      <c r="H539" s="164">
        <v>2.25</v>
      </c>
      <c r="I539" s="165"/>
      <c r="J539" s="166">
        <f t="shared" si="60"/>
        <v>0</v>
      </c>
      <c r="K539" s="166">
        <f t="shared" si="61"/>
        <v>0</v>
      </c>
      <c r="L539" s="166">
        <f t="shared" si="62"/>
        <v>0</v>
      </c>
      <c r="M539" s="167" t="str">
        <f>IF(I539="","",IF(I539&lt;50,"Ошибка! Не соблюден минимальный заказ на сорт!",""))</f>
        <v/>
      </c>
      <c r="P539" s="169"/>
      <c r="AA539" s="168">
        <f t="shared" si="63"/>
        <v>0</v>
      </c>
      <c r="AB539" s="168" t="s">
        <v>4575</v>
      </c>
      <c r="AC539" s="168" t="s">
        <v>4327</v>
      </c>
      <c r="AD539" s="168">
        <v>2.25</v>
      </c>
      <c r="AE539" s="170">
        <f t="shared" si="64"/>
        <v>0</v>
      </c>
      <c r="AF539" s="168">
        <f t="shared" si="65"/>
        <v>0</v>
      </c>
    </row>
    <row r="540" spans="1:32" ht="15" customHeight="1" x14ac:dyDescent="0.3">
      <c r="A540" s="1">
        <v>1127</v>
      </c>
      <c r="B540" s="69" t="s">
        <v>3130</v>
      </c>
      <c r="C540" s="69" t="s">
        <v>932</v>
      </c>
      <c r="D540" s="70" t="s">
        <v>818</v>
      </c>
      <c r="E540" s="70" t="s">
        <v>819</v>
      </c>
      <c r="F540" s="70" t="s">
        <v>931</v>
      </c>
      <c r="G540" s="71" t="s">
        <v>106</v>
      </c>
      <c r="H540" s="72">
        <v>1.4</v>
      </c>
      <c r="I540" s="73"/>
      <c r="J540" s="74">
        <f t="shared" si="60"/>
        <v>0</v>
      </c>
      <c r="K540" s="74">
        <f t="shared" si="61"/>
        <v>0</v>
      </c>
      <c r="L540" s="74">
        <f t="shared" si="62"/>
        <v>0</v>
      </c>
      <c r="M540" s="153" t="str">
        <f>IF(I540="","",IF(I540&lt;80,"Ошибка! Не соблюден минимальный заказ на сорт!",IF(MOD(I540,40)&gt;0,"Ошибка! Не соблюдена кратность заказа!","")))</f>
        <v/>
      </c>
      <c r="P540" s="75"/>
      <c r="AA540" s="2">
        <f t="shared" si="63"/>
        <v>1127</v>
      </c>
      <c r="AB540" s="2" t="s">
        <v>4575</v>
      </c>
      <c r="AC540" s="2" t="s">
        <v>4281</v>
      </c>
      <c r="AD540" s="2">
        <v>1.4</v>
      </c>
      <c r="AE540" s="129">
        <f t="shared" si="64"/>
        <v>0</v>
      </c>
      <c r="AF540" s="2">
        <f t="shared" si="65"/>
        <v>0</v>
      </c>
    </row>
    <row r="541" spans="1:32" s="168" customFormat="1" ht="15" hidden="1" customHeight="1" x14ac:dyDescent="0.35">
      <c r="A541" s="160">
        <v>0</v>
      </c>
      <c r="B541" s="171" t="s">
        <v>6171</v>
      </c>
      <c r="C541" s="162" t="s">
        <v>6110</v>
      </c>
      <c r="D541" s="162" t="s">
        <v>818</v>
      </c>
      <c r="E541" s="162" t="s">
        <v>6139</v>
      </c>
      <c r="F541" s="162" t="s">
        <v>848</v>
      </c>
      <c r="G541" s="172" t="s">
        <v>21</v>
      </c>
      <c r="H541" s="173">
        <v>2.75</v>
      </c>
      <c r="I541" s="165"/>
      <c r="J541" s="166">
        <f t="shared" si="60"/>
        <v>0</v>
      </c>
      <c r="K541" s="166">
        <f t="shared" si="61"/>
        <v>0</v>
      </c>
      <c r="L541" s="166">
        <f t="shared" si="62"/>
        <v>0</v>
      </c>
      <c r="M541" s="167" t="str">
        <f>IF(I541="","",IF(I541&lt;50,"Ошибка! Не соблюден минимальный заказ на сорт!",""))</f>
        <v/>
      </c>
      <c r="AA541" s="168">
        <f t="shared" si="63"/>
        <v>0</v>
      </c>
      <c r="AB541" s="174" t="s">
        <v>4552</v>
      </c>
      <c r="AC541" s="174" t="s">
        <v>4323</v>
      </c>
      <c r="AD541" s="175">
        <v>2.75</v>
      </c>
      <c r="AE541" s="170">
        <f t="shared" si="64"/>
        <v>0</v>
      </c>
      <c r="AF541" s="168">
        <f t="shared" si="65"/>
        <v>0</v>
      </c>
    </row>
    <row r="542" spans="1:32" s="168" customFormat="1" ht="15" hidden="1" customHeight="1" x14ac:dyDescent="0.3">
      <c r="A542" s="160">
        <v>0</v>
      </c>
      <c r="B542" s="161" t="s">
        <v>3131</v>
      </c>
      <c r="C542" s="161" t="s">
        <v>933</v>
      </c>
      <c r="D542" s="162" t="s">
        <v>934</v>
      </c>
      <c r="E542" s="162" t="s">
        <v>935</v>
      </c>
      <c r="F542" s="162" t="s">
        <v>936</v>
      </c>
      <c r="G542" s="163" t="s">
        <v>141</v>
      </c>
      <c r="H542" s="164">
        <v>1.35</v>
      </c>
      <c r="I542" s="165"/>
      <c r="J542" s="166">
        <f t="shared" si="60"/>
        <v>0</v>
      </c>
      <c r="K542" s="166">
        <f t="shared" si="61"/>
        <v>0</v>
      </c>
      <c r="L542" s="166">
        <f t="shared" si="62"/>
        <v>0</v>
      </c>
      <c r="M542" s="167" t="str">
        <f t="shared" ref="M542:M547" si="66">IF(I542="","",IF(I542&lt;75,"Ошибка! Не соблюден минимальный заказ на сорт!",IF(MOD(I542,25)&gt;0,"Ошибка! Не соблюдена кратность заказа!","")))</f>
        <v/>
      </c>
      <c r="P542" s="169"/>
      <c r="AA542" s="168">
        <f t="shared" si="63"/>
        <v>0</v>
      </c>
      <c r="AB542" s="168" t="s">
        <v>4576</v>
      </c>
      <c r="AC542" s="168" t="s">
        <v>4317</v>
      </c>
      <c r="AD542" s="168">
        <v>1.35</v>
      </c>
      <c r="AE542" s="170">
        <f t="shared" si="64"/>
        <v>0</v>
      </c>
      <c r="AF542" s="168">
        <f t="shared" si="65"/>
        <v>0</v>
      </c>
    </row>
    <row r="543" spans="1:32" s="168" customFormat="1" ht="15" hidden="1" customHeight="1" x14ac:dyDescent="0.3">
      <c r="A543" s="160">
        <v>0</v>
      </c>
      <c r="B543" s="161" t="s">
        <v>3132</v>
      </c>
      <c r="C543" s="161" t="s">
        <v>937</v>
      </c>
      <c r="D543" s="162" t="s">
        <v>934</v>
      </c>
      <c r="E543" s="162" t="s">
        <v>935</v>
      </c>
      <c r="F543" s="162" t="s">
        <v>938</v>
      </c>
      <c r="G543" s="163" t="s">
        <v>141</v>
      </c>
      <c r="H543" s="164">
        <v>1.35</v>
      </c>
      <c r="I543" s="165"/>
      <c r="J543" s="166">
        <f t="shared" si="60"/>
        <v>0</v>
      </c>
      <c r="K543" s="166">
        <f t="shared" si="61"/>
        <v>0</v>
      </c>
      <c r="L543" s="166">
        <f t="shared" si="62"/>
        <v>0</v>
      </c>
      <c r="M543" s="167" t="str">
        <f t="shared" si="66"/>
        <v/>
      </c>
      <c r="P543" s="169"/>
      <c r="AA543" s="168">
        <f t="shared" si="63"/>
        <v>0</v>
      </c>
      <c r="AB543" s="168" t="s">
        <v>5297</v>
      </c>
      <c r="AC543" s="168" t="s">
        <v>4317</v>
      </c>
      <c r="AD543" s="168">
        <v>1.35</v>
      </c>
      <c r="AE543" s="170">
        <f t="shared" si="64"/>
        <v>0</v>
      </c>
      <c r="AF543" s="168">
        <f t="shared" si="65"/>
        <v>0</v>
      </c>
    </row>
    <row r="544" spans="1:32" s="168" customFormat="1" ht="15" hidden="1" customHeight="1" x14ac:dyDescent="0.3">
      <c r="A544" s="160">
        <v>0</v>
      </c>
      <c r="B544" s="161" t="s">
        <v>5437</v>
      </c>
      <c r="C544" s="161" t="s">
        <v>5436</v>
      </c>
      <c r="D544" s="162" t="s">
        <v>934</v>
      </c>
      <c r="E544" s="162" t="s">
        <v>935</v>
      </c>
      <c r="F544" s="162" t="s">
        <v>5438</v>
      </c>
      <c r="G544" s="163" t="s">
        <v>141</v>
      </c>
      <c r="H544" s="164">
        <v>0.9</v>
      </c>
      <c r="I544" s="165"/>
      <c r="J544" s="166">
        <f t="shared" si="60"/>
        <v>0</v>
      </c>
      <c r="K544" s="166">
        <f t="shared" si="61"/>
        <v>0</v>
      </c>
      <c r="L544" s="166">
        <f t="shared" si="62"/>
        <v>0</v>
      </c>
      <c r="M544" s="167" t="str">
        <f t="shared" si="66"/>
        <v/>
      </c>
      <c r="P544" s="169"/>
      <c r="AA544" s="168">
        <f t="shared" si="63"/>
        <v>0</v>
      </c>
      <c r="AB544" s="168" t="s">
        <v>5439</v>
      </c>
      <c r="AC544" s="168" t="s">
        <v>4317</v>
      </c>
      <c r="AD544" s="168">
        <v>0.9</v>
      </c>
      <c r="AE544" s="170">
        <f t="shared" si="64"/>
        <v>0</v>
      </c>
      <c r="AF544" s="168">
        <f t="shared" si="65"/>
        <v>0</v>
      </c>
    </row>
    <row r="545" spans="1:32" ht="15" customHeight="1" x14ac:dyDescent="0.3">
      <c r="A545" s="1">
        <v>82</v>
      </c>
      <c r="B545" s="69" t="s">
        <v>3133</v>
      </c>
      <c r="C545" s="69" t="s">
        <v>939</v>
      </c>
      <c r="D545" s="70" t="s">
        <v>934</v>
      </c>
      <c r="E545" s="70" t="s">
        <v>935</v>
      </c>
      <c r="F545" s="70" t="s">
        <v>940</v>
      </c>
      <c r="G545" s="71" t="s">
        <v>141</v>
      </c>
      <c r="H545" s="72">
        <v>1.5</v>
      </c>
      <c r="I545" s="73"/>
      <c r="J545" s="74">
        <f t="shared" si="60"/>
        <v>0</v>
      </c>
      <c r="K545" s="74">
        <f t="shared" si="61"/>
        <v>0</v>
      </c>
      <c r="L545" s="74">
        <f t="shared" si="62"/>
        <v>0</v>
      </c>
      <c r="M545" s="153" t="str">
        <f t="shared" si="66"/>
        <v/>
      </c>
      <c r="P545" s="75"/>
      <c r="AA545" s="2">
        <f t="shared" si="63"/>
        <v>82</v>
      </c>
      <c r="AB545" s="2" t="s">
        <v>4577</v>
      </c>
      <c r="AC545" s="2" t="s">
        <v>4317</v>
      </c>
      <c r="AD545" s="2">
        <v>1.5</v>
      </c>
      <c r="AE545" s="129">
        <f t="shared" si="64"/>
        <v>0</v>
      </c>
      <c r="AF545" s="2">
        <f t="shared" si="65"/>
        <v>0</v>
      </c>
    </row>
    <row r="546" spans="1:32" s="168" customFormat="1" ht="15" hidden="1" customHeight="1" x14ac:dyDescent="0.3">
      <c r="A546" s="160">
        <v>0</v>
      </c>
      <c r="B546" s="161" t="s">
        <v>3134</v>
      </c>
      <c r="C546" s="161" t="s">
        <v>941</v>
      </c>
      <c r="D546" s="162" t="s">
        <v>934</v>
      </c>
      <c r="E546" s="162" t="s">
        <v>935</v>
      </c>
      <c r="F546" s="162" t="s">
        <v>942</v>
      </c>
      <c r="G546" s="163" t="s">
        <v>141</v>
      </c>
      <c r="H546" s="164">
        <v>1.5</v>
      </c>
      <c r="I546" s="165"/>
      <c r="J546" s="166">
        <f t="shared" si="60"/>
        <v>0</v>
      </c>
      <c r="K546" s="166">
        <f t="shared" si="61"/>
        <v>0</v>
      </c>
      <c r="L546" s="166">
        <f t="shared" si="62"/>
        <v>0</v>
      </c>
      <c r="M546" s="167" t="str">
        <f t="shared" si="66"/>
        <v/>
      </c>
      <c r="P546" s="169"/>
      <c r="AA546" s="168">
        <f t="shared" si="63"/>
        <v>0</v>
      </c>
      <c r="AB546" s="168" t="s">
        <v>4578</v>
      </c>
      <c r="AC546" s="168" t="s">
        <v>4317</v>
      </c>
      <c r="AD546" s="168">
        <v>1.5</v>
      </c>
      <c r="AE546" s="170">
        <f t="shared" si="64"/>
        <v>0</v>
      </c>
      <c r="AF546" s="168">
        <f t="shared" si="65"/>
        <v>0</v>
      </c>
    </row>
    <row r="547" spans="1:32" s="168" customFormat="1" ht="15" hidden="1" customHeight="1" x14ac:dyDescent="0.3">
      <c r="A547" s="160">
        <v>0</v>
      </c>
      <c r="B547" s="161" t="s">
        <v>3135</v>
      </c>
      <c r="C547" s="161" t="s">
        <v>943</v>
      </c>
      <c r="D547" s="162" t="s">
        <v>934</v>
      </c>
      <c r="E547" s="162" t="s">
        <v>935</v>
      </c>
      <c r="F547" s="162" t="s">
        <v>944</v>
      </c>
      <c r="G547" s="163" t="s">
        <v>141</v>
      </c>
      <c r="H547" s="164">
        <v>1.35</v>
      </c>
      <c r="I547" s="165"/>
      <c r="J547" s="166">
        <f t="shared" si="60"/>
        <v>0</v>
      </c>
      <c r="K547" s="166">
        <f t="shared" si="61"/>
        <v>0</v>
      </c>
      <c r="L547" s="166">
        <f t="shared" si="62"/>
        <v>0</v>
      </c>
      <c r="M547" s="167" t="str">
        <f t="shared" si="66"/>
        <v/>
      </c>
      <c r="P547" s="169"/>
      <c r="AA547" s="168">
        <f t="shared" si="63"/>
        <v>0</v>
      </c>
      <c r="AB547" s="168" t="s">
        <v>4579</v>
      </c>
      <c r="AC547" s="168" t="s">
        <v>4317</v>
      </c>
      <c r="AD547" s="168">
        <v>1.35</v>
      </c>
      <c r="AE547" s="170">
        <f t="shared" si="64"/>
        <v>0</v>
      </c>
      <c r="AF547" s="168">
        <f t="shared" si="65"/>
        <v>0</v>
      </c>
    </row>
    <row r="548" spans="1:32" s="168" customFormat="1" ht="15" hidden="1" customHeight="1" x14ac:dyDescent="0.3">
      <c r="A548" s="160">
        <v>0</v>
      </c>
      <c r="B548" s="161" t="s">
        <v>4050</v>
      </c>
      <c r="C548" s="161" t="s">
        <v>4049</v>
      </c>
      <c r="D548" s="162" t="s">
        <v>4051</v>
      </c>
      <c r="E548" s="162" t="s">
        <v>4052</v>
      </c>
      <c r="F548" s="162"/>
      <c r="G548" s="163" t="s">
        <v>106</v>
      </c>
      <c r="H548" s="164">
        <v>1.1000000000000001</v>
      </c>
      <c r="I548" s="165"/>
      <c r="J548" s="166">
        <f t="shared" ref="J548:J611" si="67">H548*I548</f>
        <v>0</v>
      </c>
      <c r="K548" s="166">
        <f t="shared" ref="K548:K611" si="68">IF($I$9&gt;=7000,0,H548*0.07*I548)</f>
        <v>0</v>
      </c>
      <c r="L548" s="166">
        <f t="shared" ref="L548:L611" si="69">J548+K548</f>
        <v>0</v>
      </c>
      <c r="M548" s="167" t="str">
        <f t="shared" ref="M548:M563" si="70">IF(I548="","",IF(I548&lt;80,"Ошибка! Не соблюден минимальный заказ на сорт!",IF(MOD(I548,40)&gt;0,"Ошибка! Не соблюдена кратность заказа!","")))</f>
        <v/>
      </c>
      <c r="P548" s="169"/>
      <c r="AA548" s="2">
        <f t="shared" ref="AA548:AA611" si="71">A548</f>
        <v>0</v>
      </c>
      <c r="AB548" s="2" t="s">
        <v>4580</v>
      </c>
      <c r="AC548" s="2" t="s">
        <v>4281</v>
      </c>
      <c r="AD548" s="2">
        <v>1.1000000000000001</v>
      </c>
      <c r="AE548" s="129">
        <f t="shared" ref="AE548:AE611" si="72">I548</f>
        <v>0</v>
      </c>
      <c r="AF548" s="2">
        <f t="shared" ref="AF548:AF611" si="73">AD548*AE548</f>
        <v>0</v>
      </c>
    </row>
    <row r="549" spans="1:32" ht="15" customHeight="1" x14ac:dyDescent="0.3">
      <c r="A549" s="1">
        <v>500</v>
      </c>
      <c r="B549" s="69" t="s">
        <v>3136</v>
      </c>
      <c r="C549" s="69" t="s">
        <v>945</v>
      </c>
      <c r="D549" s="70" t="s">
        <v>946</v>
      </c>
      <c r="E549" s="70" t="s">
        <v>947</v>
      </c>
      <c r="F549" s="70"/>
      <c r="G549" s="71" t="s">
        <v>106</v>
      </c>
      <c r="H549" s="72">
        <v>0.65</v>
      </c>
      <c r="I549" s="73"/>
      <c r="J549" s="74">
        <f t="shared" si="67"/>
        <v>0</v>
      </c>
      <c r="K549" s="74">
        <f t="shared" si="68"/>
        <v>0</v>
      </c>
      <c r="L549" s="74">
        <f t="shared" si="69"/>
        <v>0</v>
      </c>
      <c r="M549" s="153" t="str">
        <f t="shared" si="70"/>
        <v/>
      </c>
      <c r="P549" s="75"/>
      <c r="AA549" s="2">
        <f t="shared" si="71"/>
        <v>500</v>
      </c>
      <c r="AB549" s="2" t="s">
        <v>946</v>
      </c>
      <c r="AC549" s="2" t="s">
        <v>4281</v>
      </c>
      <c r="AD549" s="2">
        <v>0.65</v>
      </c>
      <c r="AE549" s="129">
        <f t="shared" si="72"/>
        <v>0</v>
      </c>
      <c r="AF549" s="2">
        <f t="shared" si="73"/>
        <v>0</v>
      </c>
    </row>
    <row r="550" spans="1:32" s="168" customFormat="1" ht="15" hidden="1" customHeight="1" x14ac:dyDescent="0.3">
      <c r="A550" s="160">
        <v>0</v>
      </c>
      <c r="B550" s="161" t="s">
        <v>3137</v>
      </c>
      <c r="C550" s="161" t="s">
        <v>948</v>
      </c>
      <c r="D550" s="162" t="s">
        <v>949</v>
      </c>
      <c r="E550" s="162" t="s">
        <v>950</v>
      </c>
      <c r="F550" s="162" t="s">
        <v>951</v>
      </c>
      <c r="G550" s="163" t="s">
        <v>106</v>
      </c>
      <c r="H550" s="164">
        <v>1</v>
      </c>
      <c r="I550" s="165"/>
      <c r="J550" s="166">
        <f t="shared" si="67"/>
        <v>0</v>
      </c>
      <c r="K550" s="166">
        <f t="shared" si="68"/>
        <v>0</v>
      </c>
      <c r="L550" s="166">
        <f t="shared" si="69"/>
        <v>0</v>
      </c>
      <c r="M550" s="167" t="str">
        <f t="shared" si="70"/>
        <v/>
      </c>
      <c r="P550" s="169"/>
      <c r="AA550" s="168">
        <f t="shared" si="71"/>
        <v>0</v>
      </c>
      <c r="AB550" s="168" t="s">
        <v>5298</v>
      </c>
      <c r="AC550" s="168" t="s">
        <v>4281</v>
      </c>
      <c r="AD550" s="168">
        <v>1</v>
      </c>
      <c r="AE550" s="170">
        <f t="shared" si="72"/>
        <v>0</v>
      </c>
      <c r="AF550" s="168">
        <f t="shared" si="73"/>
        <v>0</v>
      </c>
    </row>
    <row r="551" spans="1:32" s="168" customFormat="1" ht="15" hidden="1" customHeight="1" x14ac:dyDescent="0.3">
      <c r="A551" s="160">
        <v>0</v>
      </c>
      <c r="B551" s="161" t="s">
        <v>3138</v>
      </c>
      <c r="C551" s="161" t="s">
        <v>952</v>
      </c>
      <c r="D551" s="162" t="s">
        <v>949</v>
      </c>
      <c r="E551" s="162" t="s">
        <v>950</v>
      </c>
      <c r="F551" s="162" t="s">
        <v>953</v>
      </c>
      <c r="G551" s="163" t="s">
        <v>106</v>
      </c>
      <c r="H551" s="164">
        <v>1</v>
      </c>
      <c r="I551" s="165"/>
      <c r="J551" s="166">
        <f t="shared" si="67"/>
        <v>0</v>
      </c>
      <c r="K551" s="166">
        <f t="shared" si="68"/>
        <v>0</v>
      </c>
      <c r="L551" s="166">
        <f t="shared" si="69"/>
        <v>0</v>
      </c>
      <c r="M551" s="167" t="str">
        <f t="shared" si="70"/>
        <v/>
      </c>
      <c r="P551" s="169"/>
      <c r="AA551" s="168">
        <f t="shared" si="71"/>
        <v>0</v>
      </c>
      <c r="AB551" s="168" t="s">
        <v>5166</v>
      </c>
      <c r="AC551" s="168" t="s">
        <v>4281</v>
      </c>
      <c r="AD551" s="168">
        <v>1</v>
      </c>
      <c r="AE551" s="170">
        <f t="shared" si="72"/>
        <v>0</v>
      </c>
      <c r="AF551" s="168">
        <f t="shared" si="73"/>
        <v>0</v>
      </c>
    </row>
    <row r="552" spans="1:32" ht="15" customHeight="1" x14ac:dyDescent="0.3">
      <c r="A552" s="1">
        <v>1445</v>
      </c>
      <c r="B552" s="69" t="s">
        <v>3139</v>
      </c>
      <c r="C552" s="69" t="s">
        <v>954</v>
      </c>
      <c r="D552" s="70" t="s">
        <v>955</v>
      </c>
      <c r="E552" s="70" t="s">
        <v>956</v>
      </c>
      <c r="F552" s="70" t="s">
        <v>957</v>
      </c>
      <c r="G552" s="71" t="s">
        <v>106</v>
      </c>
      <c r="H552" s="72">
        <v>1.1000000000000001</v>
      </c>
      <c r="I552" s="73"/>
      <c r="J552" s="74">
        <f t="shared" si="67"/>
        <v>0</v>
      </c>
      <c r="K552" s="74">
        <f t="shared" si="68"/>
        <v>0</v>
      </c>
      <c r="L552" s="74">
        <f t="shared" si="69"/>
        <v>0</v>
      </c>
      <c r="M552" s="153" t="str">
        <f t="shared" si="70"/>
        <v/>
      </c>
      <c r="P552" s="75"/>
      <c r="AA552" s="2">
        <f t="shared" si="71"/>
        <v>1445</v>
      </c>
      <c r="AB552" s="2" t="s">
        <v>4581</v>
      </c>
      <c r="AC552" s="2" t="s">
        <v>4281</v>
      </c>
      <c r="AD552" s="2">
        <v>1.1000000000000001</v>
      </c>
      <c r="AE552" s="129">
        <f t="shared" si="72"/>
        <v>0</v>
      </c>
      <c r="AF552" s="2">
        <f t="shared" si="73"/>
        <v>0</v>
      </c>
    </row>
    <row r="553" spans="1:32" s="168" customFormat="1" ht="15" hidden="1" customHeight="1" x14ac:dyDescent="0.3">
      <c r="A553" s="160">
        <v>0</v>
      </c>
      <c r="B553" s="161" t="s">
        <v>3140</v>
      </c>
      <c r="C553" s="161" t="s">
        <v>958</v>
      </c>
      <c r="D553" s="162" t="s">
        <v>955</v>
      </c>
      <c r="E553" s="162" t="s">
        <v>956</v>
      </c>
      <c r="F553" s="162" t="s">
        <v>959</v>
      </c>
      <c r="G553" s="163" t="s">
        <v>106</v>
      </c>
      <c r="H553" s="164">
        <v>0.65</v>
      </c>
      <c r="I553" s="165"/>
      <c r="J553" s="166">
        <f t="shared" si="67"/>
        <v>0</v>
      </c>
      <c r="K553" s="166">
        <f t="shared" si="68"/>
        <v>0</v>
      </c>
      <c r="L553" s="166">
        <f t="shared" si="69"/>
        <v>0</v>
      </c>
      <c r="M553" s="167" t="str">
        <f t="shared" si="70"/>
        <v/>
      </c>
      <c r="P553" s="169"/>
      <c r="AA553" s="168">
        <f t="shared" si="71"/>
        <v>0</v>
      </c>
      <c r="AB553" s="168" t="s">
        <v>4582</v>
      </c>
      <c r="AC553" s="168" t="s">
        <v>4281</v>
      </c>
      <c r="AD553" s="168">
        <v>0.65</v>
      </c>
      <c r="AE553" s="170">
        <f t="shared" si="72"/>
        <v>0</v>
      </c>
      <c r="AF553" s="168">
        <f t="shared" si="73"/>
        <v>0</v>
      </c>
    </row>
    <row r="554" spans="1:32" s="168" customFormat="1" ht="15" hidden="1" customHeight="1" x14ac:dyDescent="0.3">
      <c r="A554" s="160">
        <v>0</v>
      </c>
      <c r="B554" s="161" t="s">
        <v>3141</v>
      </c>
      <c r="C554" s="161" t="s">
        <v>960</v>
      </c>
      <c r="D554" s="162" t="s">
        <v>961</v>
      </c>
      <c r="E554" s="162" t="s">
        <v>962</v>
      </c>
      <c r="F554" s="162" t="s">
        <v>963</v>
      </c>
      <c r="G554" s="163" t="s">
        <v>106</v>
      </c>
      <c r="H554" s="164">
        <v>0.65</v>
      </c>
      <c r="I554" s="165"/>
      <c r="J554" s="166">
        <f t="shared" si="67"/>
        <v>0</v>
      </c>
      <c r="K554" s="166">
        <f t="shared" si="68"/>
        <v>0</v>
      </c>
      <c r="L554" s="166">
        <f t="shared" si="69"/>
        <v>0</v>
      </c>
      <c r="M554" s="167" t="str">
        <f t="shared" si="70"/>
        <v/>
      </c>
      <c r="P554" s="169"/>
      <c r="AA554" s="2">
        <f t="shared" si="71"/>
        <v>0</v>
      </c>
      <c r="AB554" s="2" t="s">
        <v>5167</v>
      </c>
      <c r="AC554" s="2" t="s">
        <v>4281</v>
      </c>
      <c r="AD554" s="2">
        <v>0.65</v>
      </c>
      <c r="AE554" s="129">
        <f t="shared" si="72"/>
        <v>0</v>
      </c>
      <c r="AF554" s="2">
        <f t="shared" si="73"/>
        <v>0</v>
      </c>
    </row>
    <row r="555" spans="1:32" ht="15" customHeight="1" x14ac:dyDescent="0.3">
      <c r="A555" s="1">
        <v>320</v>
      </c>
      <c r="B555" s="69" t="s">
        <v>3142</v>
      </c>
      <c r="C555" s="69" t="s">
        <v>964</v>
      </c>
      <c r="D555" s="70" t="s">
        <v>961</v>
      </c>
      <c r="E555" s="70" t="s">
        <v>962</v>
      </c>
      <c r="F555" s="70" t="s">
        <v>965</v>
      </c>
      <c r="G555" s="71" t="s">
        <v>106</v>
      </c>
      <c r="H555" s="72">
        <v>0.65</v>
      </c>
      <c r="I555" s="73"/>
      <c r="J555" s="74">
        <f t="shared" si="67"/>
        <v>0</v>
      </c>
      <c r="K555" s="74">
        <f t="shared" si="68"/>
        <v>0</v>
      </c>
      <c r="L555" s="74">
        <f t="shared" si="69"/>
        <v>0</v>
      </c>
      <c r="M555" s="153" t="str">
        <f t="shared" si="70"/>
        <v/>
      </c>
      <c r="P555" s="75"/>
      <c r="AA555" s="2">
        <f t="shared" si="71"/>
        <v>320</v>
      </c>
      <c r="AB555" s="2" t="s">
        <v>4583</v>
      </c>
      <c r="AC555" s="2" t="s">
        <v>4281</v>
      </c>
      <c r="AD555" s="2">
        <v>0.65</v>
      </c>
      <c r="AE555" s="129">
        <f t="shared" si="72"/>
        <v>0</v>
      </c>
      <c r="AF555" s="2">
        <f t="shared" si="73"/>
        <v>0</v>
      </c>
    </row>
    <row r="556" spans="1:32" s="168" customFormat="1" ht="15" hidden="1" customHeight="1" x14ac:dyDescent="0.3">
      <c r="A556" s="160">
        <v>0</v>
      </c>
      <c r="B556" s="161" t="s">
        <v>3143</v>
      </c>
      <c r="C556" s="161" t="s">
        <v>966</v>
      </c>
      <c r="D556" s="162" t="s">
        <v>961</v>
      </c>
      <c r="E556" s="162" t="s">
        <v>962</v>
      </c>
      <c r="F556" s="162" t="s">
        <v>967</v>
      </c>
      <c r="G556" s="163" t="s">
        <v>106</v>
      </c>
      <c r="H556" s="164">
        <v>0.65</v>
      </c>
      <c r="I556" s="165"/>
      <c r="J556" s="166">
        <f t="shared" si="67"/>
        <v>0</v>
      </c>
      <c r="K556" s="166">
        <f t="shared" si="68"/>
        <v>0</v>
      </c>
      <c r="L556" s="166">
        <f t="shared" si="69"/>
        <v>0</v>
      </c>
      <c r="M556" s="167" t="str">
        <f t="shared" si="70"/>
        <v/>
      </c>
      <c r="P556" s="169"/>
      <c r="AA556" s="168">
        <f t="shared" si="71"/>
        <v>0</v>
      </c>
      <c r="AB556" s="168" t="s">
        <v>5299</v>
      </c>
      <c r="AC556" s="168" t="s">
        <v>4281</v>
      </c>
      <c r="AD556" s="168">
        <v>0.65</v>
      </c>
      <c r="AE556" s="170">
        <f t="shared" si="72"/>
        <v>0</v>
      </c>
      <c r="AF556" s="168">
        <f t="shared" si="73"/>
        <v>0</v>
      </c>
    </row>
    <row r="557" spans="1:32" ht="15" customHeight="1" x14ac:dyDescent="0.3">
      <c r="A557" s="1">
        <v>875</v>
      </c>
      <c r="B557" s="69" t="s">
        <v>3144</v>
      </c>
      <c r="C557" s="69" t="s">
        <v>968</v>
      </c>
      <c r="D557" s="70" t="s">
        <v>969</v>
      </c>
      <c r="E557" s="70" t="s">
        <v>970</v>
      </c>
      <c r="F557" s="70" t="s">
        <v>971</v>
      </c>
      <c r="G557" s="71" t="s">
        <v>106</v>
      </c>
      <c r="H557" s="72">
        <v>0.65</v>
      </c>
      <c r="I557" s="73"/>
      <c r="J557" s="74">
        <f t="shared" si="67"/>
        <v>0</v>
      </c>
      <c r="K557" s="74">
        <f t="shared" si="68"/>
        <v>0</v>
      </c>
      <c r="L557" s="74">
        <f t="shared" si="69"/>
        <v>0</v>
      </c>
      <c r="M557" s="153" t="str">
        <f t="shared" si="70"/>
        <v/>
      </c>
      <c r="P557" s="75"/>
      <c r="AA557" s="2">
        <f t="shared" si="71"/>
        <v>875</v>
      </c>
      <c r="AB557" s="2" t="s">
        <v>4584</v>
      </c>
      <c r="AC557" s="2" t="s">
        <v>4281</v>
      </c>
      <c r="AD557" s="2">
        <v>0.65</v>
      </c>
      <c r="AE557" s="129">
        <f t="shared" si="72"/>
        <v>0</v>
      </c>
      <c r="AF557" s="2">
        <f t="shared" si="73"/>
        <v>0</v>
      </c>
    </row>
    <row r="558" spans="1:32" ht="15" customHeight="1" x14ac:dyDescent="0.3">
      <c r="A558" s="1">
        <v>93</v>
      </c>
      <c r="B558" s="69" t="s">
        <v>3145</v>
      </c>
      <c r="C558" s="69" t="s">
        <v>972</v>
      </c>
      <c r="D558" s="70" t="s">
        <v>969</v>
      </c>
      <c r="E558" s="70" t="s">
        <v>970</v>
      </c>
      <c r="F558" s="70" t="s">
        <v>973</v>
      </c>
      <c r="G558" s="71" t="s">
        <v>106</v>
      </c>
      <c r="H558" s="72">
        <v>0.65</v>
      </c>
      <c r="I558" s="73"/>
      <c r="J558" s="74">
        <f t="shared" si="67"/>
        <v>0</v>
      </c>
      <c r="K558" s="74">
        <f t="shared" si="68"/>
        <v>0</v>
      </c>
      <c r="L558" s="74">
        <f t="shared" si="69"/>
        <v>0</v>
      </c>
      <c r="M558" s="153" t="str">
        <f t="shared" si="70"/>
        <v/>
      </c>
      <c r="P558" s="75"/>
      <c r="AA558" s="2">
        <f t="shared" si="71"/>
        <v>93</v>
      </c>
      <c r="AB558" s="2" t="s">
        <v>5168</v>
      </c>
      <c r="AC558" s="2" t="s">
        <v>4281</v>
      </c>
      <c r="AD558" s="2">
        <v>0.65</v>
      </c>
      <c r="AE558" s="129">
        <f t="shared" si="72"/>
        <v>0</v>
      </c>
      <c r="AF558" s="2">
        <f t="shared" si="73"/>
        <v>0</v>
      </c>
    </row>
    <row r="559" spans="1:32" ht="15" customHeight="1" x14ac:dyDescent="0.3">
      <c r="A559" s="1">
        <v>318</v>
      </c>
      <c r="B559" s="69" t="s">
        <v>3146</v>
      </c>
      <c r="C559" s="69" t="s">
        <v>974</v>
      </c>
      <c r="D559" s="70" t="s">
        <v>975</v>
      </c>
      <c r="E559" s="70" t="s">
        <v>976</v>
      </c>
      <c r="F559" s="70" t="s">
        <v>977</v>
      </c>
      <c r="G559" s="71" t="s">
        <v>106</v>
      </c>
      <c r="H559" s="72">
        <v>0.65</v>
      </c>
      <c r="I559" s="73"/>
      <c r="J559" s="74">
        <f t="shared" si="67"/>
        <v>0</v>
      </c>
      <c r="K559" s="74">
        <f t="shared" si="68"/>
        <v>0</v>
      </c>
      <c r="L559" s="74">
        <f t="shared" si="69"/>
        <v>0</v>
      </c>
      <c r="M559" s="153" t="str">
        <f t="shared" si="70"/>
        <v/>
      </c>
      <c r="P559" s="75"/>
      <c r="AA559" s="2">
        <f t="shared" si="71"/>
        <v>318</v>
      </c>
      <c r="AB559" s="2" t="s">
        <v>4585</v>
      </c>
      <c r="AC559" s="2" t="s">
        <v>4281</v>
      </c>
      <c r="AD559" s="2">
        <v>0.65</v>
      </c>
      <c r="AE559" s="129">
        <f t="shared" si="72"/>
        <v>0</v>
      </c>
      <c r="AF559" s="2">
        <f t="shared" si="73"/>
        <v>0</v>
      </c>
    </row>
    <row r="560" spans="1:32" ht="15" customHeight="1" x14ac:dyDescent="0.3">
      <c r="A560" s="1">
        <v>2826</v>
      </c>
      <c r="B560" s="69" t="s">
        <v>3147</v>
      </c>
      <c r="C560" s="69" t="s">
        <v>978</v>
      </c>
      <c r="D560" s="70" t="s">
        <v>975</v>
      </c>
      <c r="E560" s="70" t="s">
        <v>976</v>
      </c>
      <c r="F560" s="70"/>
      <c r="G560" s="71" t="s">
        <v>106</v>
      </c>
      <c r="H560" s="72">
        <v>0.65</v>
      </c>
      <c r="I560" s="73"/>
      <c r="J560" s="74">
        <f t="shared" si="67"/>
        <v>0</v>
      </c>
      <c r="K560" s="74">
        <f t="shared" si="68"/>
        <v>0</v>
      </c>
      <c r="L560" s="74">
        <f t="shared" si="69"/>
        <v>0</v>
      </c>
      <c r="M560" s="153" t="str">
        <f t="shared" si="70"/>
        <v/>
      </c>
      <c r="P560" s="75"/>
      <c r="AA560" s="2">
        <f t="shared" si="71"/>
        <v>2826</v>
      </c>
      <c r="AB560" s="2" t="s">
        <v>975</v>
      </c>
      <c r="AC560" s="2" t="s">
        <v>4281</v>
      </c>
      <c r="AD560" s="2">
        <v>0.65</v>
      </c>
      <c r="AE560" s="129">
        <f t="shared" si="72"/>
        <v>0</v>
      </c>
      <c r="AF560" s="2">
        <f t="shared" si="73"/>
        <v>0</v>
      </c>
    </row>
    <row r="561" spans="1:32" ht="15" customHeight="1" x14ac:dyDescent="0.3">
      <c r="A561" s="1">
        <v>226</v>
      </c>
      <c r="B561" s="69" t="s">
        <v>3148</v>
      </c>
      <c r="C561" s="69" t="s">
        <v>979</v>
      </c>
      <c r="D561" s="70" t="s">
        <v>980</v>
      </c>
      <c r="E561" s="70" t="s">
        <v>981</v>
      </c>
      <c r="F561" s="70"/>
      <c r="G561" s="71" t="s">
        <v>106</v>
      </c>
      <c r="H561" s="72">
        <v>0.65</v>
      </c>
      <c r="I561" s="73"/>
      <c r="J561" s="74">
        <f t="shared" si="67"/>
        <v>0</v>
      </c>
      <c r="K561" s="74">
        <f t="shared" si="68"/>
        <v>0</v>
      </c>
      <c r="L561" s="74">
        <f t="shared" si="69"/>
        <v>0</v>
      </c>
      <c r="M561" s="153" t="str">
        <f t="shared" si="70"/>
        <v/>
      </c>
      <c r="P561" s="75"/>
      <c r="AA561" s="2">
        <f t="shared" si="71"/>
        <v>226</v>
      </c>
      <c r="AB561" s="2" t="s">
        <v>980</v>
      </c>
      <c r="AC561" s="2" t="s">
        <v>4281</v>
      </c>
      <c r="AD561" s="2">
        <v>0.65</v>
      </c>
      <c r="AE561" s="129">
        <f t="shared" si="72"/>
        <v>0</v>
      </c>
      <c r="AF561" s="2">
        <f t="shared" si="73"/>
        <v>0</v>
      </c>
    </row>
    <row r="562" spans="1:32" s="168" customFormat="1" ht="15" hidden="1" customHeight="1" x14ac:dyDescent="0.3">
      <c r="A562" s="160">
        <v>0</v>
      </c>
      <c r="B562" s="161" t="s">
        <v>3149</v>
      </c>
      <c r="C562" s="161" t="s">
        <v>982</v>
      </c>
      <c r="D562" s="162" t="s">
        <v>983</v>
      </c>
      <c r="E562" s="162" t="s">
        <v>984</v>
      </c>
      <c r="F562" s="162" t="s">
        <v>985</v>
      </c>
      <c r="G562" s="163" t="s">
        <v>106</v>
      </c>
      <c r="H562" s="164">
        <v>0.65</v>
      </c>
      <c r="I562" s="165"/>
      <c r="J562" s="166">
        <f t="shared" si="67"/>
        <v>0</v>
      </c>
      <c r="K562" s="166">
        <f t="shared" si="68"/>
        <v>0</v>
      </c>
      <c r="L562" s="166">
        <f t="shared" si="69"/>
        <v>0</v>
      </c>
      <c r="M562" s="167" t="str">
        <f t="shared" si="70"/>
        <v/>
      </c>
      <c r="P562" s="169"/>
      <c r="AA562" s="168">
        <f t="shared" si="71"/>
        <v>0</v>
      </c>
      <c r="AB562" s="168" t="s">
        <v>4586</v>
      </c>
      <c r="AC562" s="168" t="s">
        <v>4281</v>
      </c>
      <c r="AD562" s="168">
        <v>0.65</v>
      </c>
      <c r="AE562" s="170">
        <f t="shared" si="72"/>
        <v>0</v>
      </c>
      <c r="AF562" s="168">
        <f t="shared" si="73"/>
        <v>0</v>
      </c>
    </row>
    <row r="563" spans="1:32" ht="15" customHeight="1" x14ac:dyDescent="0.3">
      <c r="A563" s="1">
        <v>509</v>
      </c>
      <c r="B563" s="69" t="s">
        <v>3150</v>
      </c>
      <c r="C563" s="69" t="s">
        <v>986</v>
      </c>
      <c r="D563" s="70" t="s">
        <v>987</v>
      </c>
      <c r="E563" s="70" t="s">
        <v>988</v>
      </c>
      <c r="F563" s="70"/>
      <c r="G563" s="71" t="s">
        <v>106</v>
      </c>
      <c r="H563" s="72">
        <v>0.65</v>
      </c>
      <c r="I563" s="73"/>
      <c r="J563" s="74">
        <f t="shared" si="67"/>
        <v>0</v>
      </c>
      <c r="K563" s="74">
        <f t="shared" si="68"/>
        <v>0</v>
      </c>
      <c r="L563" s="74">
        <f t="shared" si="69"/>
        <v>0</v>
      </c>
      <c r="M563" s="153" t="str">
        <f t="shared" si="70"/>
        <v/>
      </c>
      <c r="P563" s="75"/>
      <c r="AA563" s="2">
        <f t="shared" si="71"/>
        <v>509</v>
      </c>
      <c r="AB563" s="2" t="s">
        <v>987</v>
      </c>
      <c r="AC563" s="2" t="s">
        <v>4281</v>
      </c>
      <c r="AD563" s="2">
        <v>0.65</v>
      </c>
      <c r="AE563" s="129">
        <f t="shared" si="72"/>
        <v>0</v>
      </c>
      <c r="AF563" s="2">
        <f t="shared" si="73"/>
        <v>0</v>
      </c>
    </row>
    <row r="564" spans="1:32" s="168" customFormat="1" ht="15" hidden="1" customHeight="1" x14ac:dyDescent="0.3">
      <c r="A564" s="160">
        <v>0</v>
      </c>
      <c r="B564" s="161" t="s">
        <v>3151</v>
      </c>
      <c r="C564" s="161" t="s">
        <v>989</v>
      </c>
      <c r="D564" s="162" t="s">
        <v>990</v>
      </c>
      <c r="E564" s="162" t="s">
        <v>991</v>
      </c>
      <c r="F564" s="162"/>
      <c r="G564" s="163" t="s">
        <v>182</v>
      </c>
      <c r="H564" s="164">
        <v>2.75</v>
      </c>
      <c r="I564" s="165"/>
      <c r="J564" s="166">
        <f t="shared" si="67"/>
        <v>0</v>
      </c>
      <c r="K564" s="166">
        <f t="shared" si="68"/>
        <v>0</v>
      </c>
      <c r="L564" s="166">
        <f t="shared" si="69"/>
        <v>0</v>
      </c>
      <c r="M564" s="167" t="str">
        <f>IF(I564="","",IF(I564&lt;50,"Ошибка! Не соблюден минимальный заказ на сорт!",""))</f>
        <v/>
      </c>
      <c r="P564" s="169"/>
      <c r="AA564" s="168">
        <f t="shared" si="71"/>
        <v>0</v>
      </c>
      <c r="AB564" s="168" t="s">
        <v>990</v>
      </c>
      <c r="AC564" s="168" t="s">
        <v>4327</v>
      </c>
      <c r="AD564" s="168">
        <v>2.75</v>
      </c>
      <c r="AE564" s="170">
        <f t="shared" si="72"/>
        <v>0</v>
      </c>
      <c r="AF564" s="168">
        <f t="shared" si="73"/>
        <v>0</v>
      </c>
    </row>
    <row r="565" spans="1:32" s="168" customFormat="1" ht="15" hidden="1" customHeight="1" x14ac:dyDescent="0.3">
      <c r="A565" s="160">
        <v>0</v>
      </c>
      <c r="B565" s="161" t="s">
        <v>5479</v>
      </c>
      <c r="C565" s="161" t="s">
        <v>5487</v>
      </c>
      <c r="D565" s="162" t="s">
        <v>5498</v>
      </c>
      <c r="E565" s="162" t="s">
        <v>5499</v>
      </c>
      <c r="F565" s="162" t="s">
        <v>5500</v>
      </c>
      <c r="G565" s="163" t="s">
        <v>106</v>
      </c>
      <c r="H565" s="164">
        <v>1.05</v>
      </c>
      <c r="I565" s="165"/>
      <c r="J565" s="166">
        <f t="shared" si="67"/>
        <v>0</v>
      </c>
      <c r="K565" s="166">
        <f t="shared" si="68"/>
        <v>0</v>
      </c>
      <c r="L565" s="166">
        <f t="shared" si="69"/>
        <v>0</v>
      </c>
      <c r="M565" s="167"/>
      <c r="P565" s="169"/>
      <c r="AA565" s="168">
        <f t="shared" si="71"/>
        <v>0</v>
      </c>
      <c r="AB565" s="168" t="s">
        <v>5510</v>
      </c>
      <c r="AC565" s="168" t="s">
        <v>4281</v>
      </c>
      <c r="AD565" s="168">
        <v>1.05</v>
      </c>
      <c r="AE565" s="170">
        <f t="shared" si="72"/>
        <v>0</v>
      </c>
      <c r="AF565" s="168">
        <f t="shared" si="73"/>
        <v>0</v>
      </c>
    </row>
    <row r="566" spans="1:32" s="168" customFormat="1" ht="15" hidden="1" customHeight="1" x14ac:dyDescent="0.3">
      <c r="A566" s="160">
        <v>0</v>
      </c>
      <c r="B566" s="161" t="s">
        <v>3152</v>
      </c>
      <c r="C566" s="161" t="s">
        <v>992</v>
      </c>
      <c r="D566" s="162" t="s">
        <v>993</v>
      </c>
      <c r="E566" s="162" t="s">
        <v>994</v>
      </c>
      <c r="F566" s="162" t="s">
        <v>995</v>
      </c>
      <c r="G566" s="163" t="s">
        <v>141</v>
      </c>
      <c r="H566" s="164">
        <v>0.95</v>
      </c>
      <c r="I566" s="165"/>
      <c r="J566" s="166">
        <f t="shared" si="67"/>
        <v>0</v>
      </c>
      <c r="K566" s="166">
        <f t="shared" si="68"/>
        <v>0</v>
      </c>
      <c r="L566" s="166">
        <f t="shared" si="69"/>
        <v>0</v>
      </c>
      <c r="M566" s="167" t="str">
        <f>IF(I566="","",IF(I566&lt;75,"Ошибка! Не соблюден минимальный заказ на сорт!",IF(MOD(I566,25)&gt;0,"Ошибка! Не соблюдена кратность заказа!","")))</f>
        <v/>
      </c>
      <c r="P566" s="169"/>
      <c r="AA566" s="168">
        <f t="shared" si="71"/>
        <v>0</v>
      </c>
      <c r="AB566" s="168" t="s">
        <v>5169</v>
      </c>
      <c r="AC566" s="168" t="s">
        <v>4317</v>
      </c>
      <c r="AD566" s="168">
        <v>0.95</v>
      </c>
      <c r="AE566" s="170">
        <f t="shared" si="72"/>
        <v>0</v>
      </c>
      <c r="AF566" s="168">
        <f t="shared" si="73"/>
        <v>0</v>
      </c>
    </row>
    <row r="567" spans="1:32" ht="15" customHeight="1" x14ac:dyDescent="0.3">
      <c r="A567" s="1">
        <v>1435</v>
      </c>
      <c r="B567" s="69" t="s">
        <v>3153</v>
      </c>
      <c r="C567" s="69" t="s">
        <v>996</v>
      </c>
      <c r="D567" s="70" t="s">
        <v>997</v>
      </c>
      <c r="E567" s="70" t="s">
        <v>998</v>
      </c>
      <c r="F567" s="70" t="s">
        <v>999</v>
      </c>
      <c r="G567" s="71" t="s">
        <v>106</v>
      </c>
      <c r="H567" s="72">
        <v>1.25</v>
      </c>
      <c r="I567" s="73"/>
      <c r="J567" s="74">
        <f t="shared" si="67"/>
        <v>0</v>
      </c>
      <c r="K567" s="74">
        <f t="shared" si="68"/>
        <v>0</v>
      </c>
      <c r="L567" s="74">
        <f t="shared" si="69"/>
        <v>0</v>
      </c>
      <c r="M567" s="153" t="str">
        <f t="shared" ref="M567:M577" si="74">IF(I567="","",IF(I567&lt;80,"Ошибка! Не соблюден минимальный заказ на сорт!",IF(MOD(I567,40)&gt;0,"Ошибка! Не соблюдена кратность заказа!","")))</f>
        <v/>
      </c>
      <c r="P567" s="75"/>
      <c r="AA567" s="2">
        <f t="shared" si="71"/>
        <v>1435</v>
      </c>
      <c r="AB567" s="2" t="s">
        <v>4587</v>
      </c>
      <c r="AC567" s="2" t="s">
        <v>4281</v>
      </c>
      <c r="AD567" s="2">
        <v>1.25</v>
      </c>
      <c r="AE567" s="129">
        <f t="shared" si="72"/>
        <v>0</v>
      </c>
      <c r="AF567" s="2">
        <f t="shared" si="73"/>
        <v>0</v>
      </c>
    </row>
    <row r="568" spans="1:32" ht="15" customHeight="1" x14ac:dyDescent="0.3">
      <c r="A568" s="1">
        <v>9983</v>
      </c>
      <c r="B568" s="69" t="s">
        <v>3154</v>
      </c>
      <c r="C568" s="69" t="s">
        <v>1000</v>
      </c>
      <c r="D568" s="70" t="s">
        <v>1001</v>
      </c>
      <c r="E568" s="70" t="s">
        <v>1002</v>
      </c>
      <c r="F568" s="70"/>
      <c r="G568" s="71" t="s">
        <v>106</v>
      </c>
      <c r="H568" s="72">
        <v>0.75</v>
      </c>
      <c r="I568" s="73"/>
      <c r="J568" s="74">
        <f t="shared" si="67"/>
        <v>0</v>
      </c>
      <c r="K568" s="74">
        <f t="shared" si="68"/>
        <v>0</v>
      </c>
      <c r="L568" s="74">
        <f t="shared" si="69"/>
        <v>0</v>
      </c>
      <c r="M568" s="153" t="str">
        <f t="shared" si="74"/>
        <v/>
      </c>
      <c r="P568" s="75"/>
      <c r="AA568" s="2">
        <f t="shared" si="71"/>
        <v>9983</v>
      </c>
      <c r="AB568" s="2" t="s">
        <v>1001</v>
      </c>
      <c r="AC568" s="2" t="s">
        <v>4281</v>
      </c>
      <c r="AD568" s="2">
        <v>0.75</v>
      </c>
      <c r="AE568" s="129">
        <f t="shared" si="72"/>
        <v>0</v>
      </c>
      <c r="AF568" s="2">
        <f t="shared" si="73"/>
        <v>0</v>
      </c>
    </row>
    <row r="569" spans="1:32" ht="15" customHeight="1" x14ac:dyDescent="0.3">
      <c r="A569" s="1">
        <v>2766</v>
      </c>
      <c r="B569" s="69" t="s">
        <v>5904</v>
      </c>
      <c r="C569" s="69" t="s">
        <v>5801</v>
      </c>
      <c r="D569" s="70" t="s">
        <v>1004</v>
      </c>
      <c r="E569" s="70" t="s">
        <v>1005</v>
      </c>
      <c r="F569" s="70" t="s">
        <v>5690</v>
      </c>
      <c r="G569" s="71" t="s">
        <v>106</v>
      </c>
      <c r="H569" s="72">
        <v>0.8</v>
      </c>
      <c r="I569" s="73"/>
      <c r="J569" s="74">
        <f t="shared" si="67"/>
        <v>0</v>
      </c>
      <c r="K569" s="74">
        <f t="shared" si="68"/>
        <v>0</v>
      </c>
      <c r="L569" s="74">
        <f t="shared" si="69"/>
        <v>0</v>
      </c>
      <c r="M569" s="153" t="str">
        <f t="shared" si="74"/>
        <v/>
      </c>
      <c r="P569" s="75"/>
      <c r="AA569" s="2">
        <f t="shared" si="71"/>
        <v>2766</v>
      </c>
      <c r="AB569" s="2" t="s">
        <v>6008</v>
      </c>
      <c r="AC569" s="2" t="s">
        <v>4281</v>
      </c>
      <c r="AD569" s="2">
        <v>0.8</v>
      </c>
      <c r="AE569" s="129">
        <f t="shared" si="72"/>
        <v>0</v>
      </c>
      <c r="AF569" s="2">
        <f t="shared" si="73"/>
        <v>0</v>
      </c>
    </row>
    <row r="570" spans="1:32" ht="15" customHeight="1" x14ac:dyDescent="0.3">
      <c r="A570" s="1">
        <v>888</v>
      </c>
      <c r="B570" s="69" t="s">
        <v>5905</v>
      </c>
      <c r="C570" s="69" t="s">
        <v>5802</v>
      </c>
      <c r="D570" s="70" t="s">
        <v>1004</v>
      </c>
      <c r="E570" s="70" t="s">
        <v>1005</v>
      </c>
      <c r="F570" s="70" t="s">
        <v>5691</v>
      </c>
      <c r="G570" s="71" t="s">
        <v>106</v>
      </c>
      <c r="H570" s="72">
        <v>0.8</v>
      </c>
      <c r="I570" s="73"/>
      <c r="J570" s="74">
        <f t="shared" si="67"/>
        <v>0</v>
      </c>
      <c r="K570" s="74">
        <f t="shared" si="68"/>
        <v>0</v>
      </c>
      <c r="L570" s="74">
        <f t="shared" si="69"/>
        <v>0</v>
      </c>
      <c r="M570" s="153" t="str">
        <f t="shared" si="74"/>
        <v/>
      </c>
      <c r="P570" s="75"/>
      <c r="AA570" s="2">
        <f t="shared" si="71"/>
        <v>888</v>
      </c>
      <c r="AB570" s="2" t="s">
        <v>6009</v>
      </c>
      <c r="AC570" s="2" t="s">
        <v>4281</v>
      </c>
      <c r="AD570" s="2">
        <v>0.8</v>
      </c>
      <c r="AE570" s="129">
        <f t="shared" si="72"/>
        <v>0</v>
      </c>
      <c r="AF570" s="2">
        <f t="shared" si="73"/>
        <v>0</v>
      </c>
    </row>
    <row r="571" spans="1:32" ht="15" customHeight="1" x14ac:dyDescent="0.3">
      <c r="A571" s="1">
        <v>2191</v>
      </c>
      <c r="B571" s="69" t="s">
        <v>5906</v>
      </c>
      <c r="C571" s="69" t="s">
        <v>5803</v>
      </c>
      <c r="D571" s="70" t="s">
        <v>1004</v>
      </c>
      <c r="E571" s="70" t="s">
        <v>1005</v>
      </c>
      <c r="F571" s="70" t="s">
        <v>5692</v>
      </c>
      <c r="G571" s="71" t="s">
        <v>106</v>
      </c>
      <c r="H571" s="72">
        <v>0.8</v>
      </c>
      <c r="I571" s="73"/>
      <c r="J571" s="74">
        <f t="shared" si="67"/>
        <v>0</v>
      </c>
      <c r="K571" s="74">
        <f t="shared" si="68"/>
        <v>0</v>
      </c>
      <c r="L571" s="74">
        <f t="shared" si="69"/>
        <v>0</v>
      </c>
      <c r="M571" s="153" t="str">
        <f t="shared" si="74"/>
        <v/>
      </c>
      <c r="P571" s="75"/>
      <c r="AA571" s="2">
        <f t="shared" si="71"/>
        <v>2191</v>
      </c>
      <c r="AB571" s="2" t="s">
        <v>6010</v>
      </c>
      <c r="AC571" s="2" t="s">
        <v>4281</v>
      </c>
      <c r="AD571" s="2">
        <v>0.8</v>
      </c>
      <c r="AE571" s="129">
        <f t="shared" si="72"/>
        <v>0</v>
      </c>
      <c r="AF571" s="2">
        <f t="shared" si="73"/>
        <v>0</v>
      </c>
    </row>
    <row r="572" spans="1:32" s="168" customFormat="1" ht="15" hidden="1" customHeight="1" x14ac:dyDescent="0.3">
      <c r="A572" s="160">
        <v>0</v>
      </c>
      <c r="B572" s="161" t="s">
        <v>3155</v>
      </c>
      <c r="C572" s="161" t="s">
        <v>1003</v>
      </c>
      <c r="D572" s="162" t="s">
        <v>1004</v>
      </c>
      <c r="E572" s="162" t="s">
        <v>1005</v>
      </c>
      <c r="F572" s="162" t="s">
        <v>1006</v>
      </c>
      <c r="G572" s="163" t="s">
        <v>106</v>
      </c>
      <c r="H572" s="164">
        <v>1.4</v>
      </c>
      <c r="I572" s="165"/>
      <c r="J572" s="166">
        <f t="shared" si="67"/>
        <v>0</v>
      </c>
      <c r="K572" s="166">
        <f t="shared" si="68"/>
        <v>0</v>
      </c>
      <c r="L572" s="166">
        <f t="shared" si="69"/>
        <v>0</v>
      </c>
      <c r="M572" s="167" t="str">
        <f t="shared" si="74"/>
        <v/>
      </c>
      <c r="P572" s="169"/>
      <c r="AA572" s="168">
        <f t="shared" si="71"/>
        <v>0</v>
      </c>
      <c r="AB572" s="168" t="s">
        <v>4588</v>
      </c>
      <c r="AC572" s="168" t="s">
        <v>4281</v>
      </c>
      <c r="AD572" s="168">
        <v>1.4</v>
      </c>
      <c r="AE572" s="170">
        <f t="shared" si="72"/>
        <v>0</v>
      </c>
      <c r="AF572" s="168">
        <f t="shared" si="73"/>
        <v>0</v>
      </c>
    </row>
    <row r="573" spans="1:32" ht="15" customHeight="1" x14ac:dyDescent="0.3">
      <c r="A573" s="1">
        <v>105</v>
      </c>
      <c r="B573" s="69" t="s">
        <v>3156</v>
      </c>
      <c r="C573" s="69" t="s">
        <v>1007</v>
      </c>
      <c r="D573" s="70" t="s">
        <v>1004</v>
      </c>
      <c r="E573" s="70" t="s">
        <v>1005</v>
      </c>
      <c r="F573" s="70" t="s">
        <v>1008</v>
      </c>
      <c r="G573" s="71" t="s">
        <v>106</v>
      </c>
      <c r="H573" s="72">
        <v>0.8</v>
      </c>
      <c r="I573" s="73"/>
      <c r="J573" s="74">
        <f t="shared" si="67"/>
        <v>0</v>
      </c>
      <c r="K573" s="74">
        <f t="shared" si="68"/>
        <v>0</v>
      </c>
      <c r="L573" s="74">
        <f t="shared" si="69"/>
        <v>0</v>
      </c>
      <c r="M573" s="153" t="str">
        <f t="shared" si="74"/>
        <v/>
      </c>
      <c r="P573" s="75"/>
      <c r="AA573" s="2">
        <f t="shared" si="71"/>
        <v>105</v>
      </c>
      <c r="AB573" s="2" t="s">
        <v>4589</v>
      </c>
      <c r="AC573" s="2" t="s">
        <v>4281</v>
      </c>
      <c r="AD573" s="2">
        <v>0.8</v>
      </c>
      <c r="AE573" s="129">
        <f t="shared" si="72"/>
        <v>0</v>
      </c>
      <c r="AF573" s="2">
        <f t="shared" si="73"/>
        <v>0</v>
      </c>
    </row>
    <row r="574" spans="1:32" s="168" customFormat="1" ht="15" hidden="1" customHeight="1" x14ac:dyDescent="0.3">
      <c r="A574" s="160">
        <v>0</v>
      </c>
      <c r="B574" s="161" t="s">
        <v>3157</v>
      </c>
      <c r="C574" s="161" t="s">
        <v>1009</v>
      </c>
      <c r="D574" s="162" t="s">
        <v>1004</v>
      </c>
      <c r="E574" s="162" t="s">
        <v>1005</v>
      </c>
      <c r="F574" s="162" t="s">
        <v>1010</v>
      </c>
      <c r="G574" s="163" t="s">
        <v>106</v>
      </c>
      <c r="H574" s="164">
        <v>1.4</v>
      </c>
      <c r="I574" s="165"/>
      <c r="J574" s="166">
        <f t="shared" si="67"/>
        <v>0</v>
      </c>
      <c r="K574" s="166">
        <f t="shared" si="68"/>
        <v>0</v>
      </c>
      <c r="L574" s="166">
        <f t="shared" si="69"/>
        <v>0</v>
      </c>
      <c r="M574" s="167" t="str">
        <f t="shared" si="74"/>
        <v/>
      </c>
      <c r="P574" s="169"/>
      <c r="AA574" s="168">
        <f t="shared" si="71"/>
        <v>0</v>
      </c>
      <c r="AB574" s="168" t="s">
        <v>4590</v>
      </c>
      <c r="AC574" s="168" t="s">
        <v>4281</v>
      </c>
      <c r="AD574" s="168">
        <v>1.4</v>
      </c>
      <c r="AE574" s="170">
        <f t="shared" si="72"/>
        <v>0</v>
      </c>
      <c r="AF574" s="168">
        <f t="shared" si="73"/>
        <v>0</v>
      </c>
    </row>
    <row r="575" spans="1:32" s="168" customFormat="1" ht="15" hidden="1" customHeight="1" x14ac:dyDescent="0.3">
      <c r="A575" s="160">
        <v>0</v>
      </c>
      <c r="B575" s="161" t="s">
        <v>3158</v>
      </c>
      <c r="C575" s="161" t="s">
        <v>1011</v>
      </c>
      <c r="D575" s="162" t="s">
        <v>1004</v>
      </c>
      <c r="E575" s="162" t="s">
        <v>1005</v>
      </c>
      <c r="F575" s="162" t="s">
        <v>1012</v>
      </c>
      <c r="G575" s="163" t="s">
        <v>106</v>
      </c>
      <c r="H575" s="164">
        <v>2</v>
      </c>
      <c r="I575" s="165"/>
      <c r="J575" s="166">
        <f t="shared" si="67"/>
        <v>0</v>
      </c>
      <c r="K575" s="166">
        <f t="shared" si="68"/>
        <v>0</v>
      </c>
      <c r="L575" s="166">
        <f t="shared" si="69"/>
        <v>0</v>
      </c>
      <c r="M575" s="167" t="str">
        <f t="shared" si="74"/>
        <v/>
      </c>
      <c r="P575" s="169"/>
      <c r="AA575" s="168">
        <f t="shared" si="71"/>
        <v>0</v>
      </c>
      <c r="AB575" s="168" t="s">
        <v>4591</v>
      </c>
      <c r="AC575" s="168" t="s">
        <v>4281</v>
      </c>
      <c r="AD575" s="168">
        <v>2</v>
      </c>
      <c r="AE575" s="170">
        <f t="shared" si="72"/>
        <v>0</v>
      </c>
      <c r="AF575" s="168">
        <f t="shared" si="73"/>
        <v>0</v>
      </c>
    </row>
    <row r="576" spans="1:32" s="168" customFormat="1" ht="15" hidden="1" customHeight="1" x14ac:dyDescent="0.3">
      <c r="A576" s="160">
        <v>0</v>
      </c>
      <c r="B576" s="161" t="s">
        <v>5907</v>
      </c>
      <c r="C576" s="161" t="s">
        <v>5804</v>
      </c>
      <c r="D576" s="162" t="s">
        <v>1004</v>
      </c>
      <c r="E576" s="162" t="s">
        <v>1005</v>
      </c>
      <c r="F576" s="162" t="s">
        <v>5693</v>
      </c>
      <c r="G576" s="163" t="s">
        <v>106</v>
      </c>
      <c r="H576" s="164">
        <v>0.8</v>
      </c>
      <c r="I576" s="165"/>
      <c r="J576" s="166">
        <f t="shared" si="67"/>
        <v>0</v>
      </c>
      <c r="K576" s="166">
        <f t="shared" si="68"/>
        <v>0</v>
      </c>
      <c r="L576" s="166">
        <f t="shared" si="69"/>
        <v>0</v>
      </c>
      <c r="M576" s="167" t="str">
        <f t="shared" si="74"/>
        <v/>
      </c>
      <c r="P576" s="169"/>
      <c r="AA576" s="168">
        <f t="shared" si="71"/>
        <v>0</v>
      </c>
      <c r="AB576" s="168" t="s">
        <v>6011</v>
      </c>
      <c r="AC576" s="168" t="s">
        <v>4281</v>
      </c>
      <c r="AD576" s="168">
        <v>0.8</v>
      </c>
      <c r="AE576" s="170">
        <f t="shared" si="72"/>
        <v>0</v>
      </c>
      <c r="AF576" s="168">
        <f t="shared" si="73"/>
        <v>0</v>
      </c>
    </row>
    <row r="577" spans="1:32" ht="15" customHeight="1" x14ac:dyDescent="0.3">
      <c r="A577" s="1">
        <v>80</v>
      </c>
      <c r="B577" s="69" t="s">
        <v>5908</v>
      </c>
      <c r="C577" s="69" t="s">
        <v>5805</v>
      </c>
      <c r="D577" s="70" t="s">
        <v>1004</v>
      </c>
      <c r="E577" s="70" t="s">
        <v>1005</v>
      </c>
      <c r="F577" s="70" t="s">
        <v>5694</v>
      </c>
      <c r="G577" s="71" t="s">
        <v>106</v>
      </c>
      <c r="H577" s="72">
        <v>0.8</v>
      </c>
      <c r="I577" s="73"/>
      <c r="J577" s="74">
        <f t="shared" si="67"/>
        <v>0</v>
      </c>
      <c r="K577" s="74">
        <f t="shared" si="68"/>
        <v>0</v>
      </c>
      <c r="L577" s="74">
        <f t="shared" si="69"/>
        <v>0</v>
      </c>
      <c r="M577" s="153" t="str">
        <f t="shared" si="74"/>
        <v/>
      </c>
      <c r="P577" s="75"/>
      <c r="AA577" s="2">
        <f t="shared" si="71"/>
        <v>80</v>
      </c>
      <c r="AB577" s="2" t="s">
        <v>6012</v>
      </c>
      <c r="AC577" s="2" t="s">
        <v>4281</v>
      </c>
      <c r="AD577" s="2">
        <v>0.8</v>
      </c>
      <c r="AE577" s="129">
        <f t="shared" si="72"/>
        <v>0</v>
      </c>
      <c r="AF577" s="2">
        <f t="shared" si="73"/>
        <v>0</v>
      </c>
    </row>
    <row r="578" spans="1:32" s="168" customFormat="1" ht="15" hidden="1" customHeight="1" x14ac:dyDescent="0.35">
      <c r="A578" s="160">
        <v>0</v>
      </c>
      <c r="B578" s="161" t="s">
        <v>6252</v>
      </c>
      <c r="C578" s="161" t="s">
        <v>6276</v>
      </c>
      <c r="D578" s="162" t="s">
        <v>1004</v>
      </c>
      <c r="E578" s="162" t="s">
        <v>1005</v>
      </c>
      <c r="F578" s="162" t="s">
        <v>6300</v>
      </c>
      <c r="G578" s="163" t="s">
        <v>106</v>
      </c>
      <c r="H578" s="164">
        <v>1.4</v>
      </c>
      <c r="I578" s="165"/>
      <c r="J578" s="166">
        <f t="shared" si="67"/>
        <v>0</v>
      </c>
      <c r="K578" s="166">
        <f t="shared" si="68"/>
        <v>0</v>
      </c>
      <c r="L578" s="166">
        <f t="shared" si="69"/>
        <v>0</v>
      </c>
      <c r="AA578" s="168">
        <f t="shared" si="71"/>
        <v>0</v>
      </c>
      <c r="AB578" s="174" t="s">
        <v>6325</v>
      </c>
      <c r="AC578" s="174" t="s">
        <v>4281</v>
      </c>
      <c r="AD578" s="181">
        <v>1.4</v>
      </c>
      <c r="AE578" s="170">
        <f t="shared" si="72"/>
        <v>0</v>
      </c>
      <c r="AF578" s="168">
        <f t="shared" si="73"/>
        <v>0</v>
      </c>
    </row>
    <row r="579" spans="1:32" ht="15" customHeight="1" x14ac:dyDescent="0.3">
      <c r="A579" s="1">
        <v>1547</v>
      </c>
      <c r="B579" s="69" t="s">
        <v>5911</v>
      </c>
      <c r="C579" s="69" t="s">
        <v>5807</v>
      </c>
      <c r="D579" s="70" t="s">
        <v>5696</v>
      </c>
      <c r="E579" s="70" t="s">
        <v>5697</v>
      </c>
      <c r="F579" s="70" t="s">
        <v>5698</v>
      </c>
      <c r="G579" s="71" t="s">
        <v>106</v>
      </c>
      <c r="H579" s="72">
        <v>0.75</v>
      </c>
      <c r="I579" s="73"/>
      <c r="J579" s="74">
        <f t="shared" si="67"/>
        <v>0</v>
      </c>
      <c r="K579" s="74">
        <f t="shared" si="68"/>
        <v>0</v>
      </c>
      <c r="L579" s="74">
        <f t="shared" si="69"/>
        <v>0</v>
      </c>
      <c r="M579" s="153" t="str">
        <f t="shared" ref="M579:M586" si="75">IF(I579="","",IF(I579&lt;80,"Ошибка! Не соблюден минимальный заказ на сорт!",IF(MOD(I579,40)&gt;0,"Ошибка! Не соблюдена кратность заказа!","")))</f>
        <v/>
      </c>
      <c r="P579" s="75"/>
      <c r="AA579" s="2">
        <f t="shared" si="71"/>
        <v>1547</v>
      </c>
      <c r="AB579" s="2" t="s">
        <v>6014</v>
      </c>
      <c r="AC579" s="2" t="s">
        <v>4281</v>
      </c>
      <c r="AD579" s="2">
        <v>0.75</v>
      </c>
      <c r="AE579" s="129">
        <f t="shared" si="72"/>
        <v>0</v>
      </c>
      <c r="AF579" s="2">
        <f t="shared" si="73"/>
        <v>0</v>
      </c>
    </row>
    <row r="580" spans="1:32" s="168" customFormat="1" ht="15" hidden="1" customHeight="1" x14ac:dyDescent="0.3">
      <c r="A580" s="160">
        <v>0</v>
      </c>
      <c r="B580" s="161" t="s">
        <v>5912</v>
      </c>
      <c r="C580" s="161" t="s">
        <v>5808</v>
      </c>
      <c r="D580" s="162" t="s">
        <v>5696</v>
      </c>
      <c r="E580" s="162" t="s">
        <v>5697</v>
      </c>
      <c r="F580" s="162" t="s">
        <v>5699</v>
      </c>
      <c r="G580" s="163" t="s">
        <v>106</v>
      </c>
      <c r="H580" s="164">
        <v>0.7</v>
      </c>
      <c r="I580" s="165"/>
      <c r="J580" s="166">
        <f t="shared" si="67"/>
        <v>0</v>
      </c>
      <c r="K580" s="166">
        <f t="shared" si="68"/>
        <v>0</v>
      </c>
      <c r="L580" s="166">
        <f t="shared" si="69"/>
        <v>0</v>
      </c>
      <c r="M580" s="167" t="str">
        <f t="shared" si="75"/>
        <v/>
      </c>
      <c r="P580" s="169"/>
      <c r="AA580" s="168">
        <f t="shared" si="71"/>
        <v>0</v>
      </c>
      <c r="AB580" s="168" t="s">
        <v>6015</v>
      </c>
      <c r="AC580" s="168" t="s">
        <v>4281</v>
      </c>
      <c r="AD580" s="168">
        <v>0.7</v>
      </c>
      <c r="AE580" s="170">
        <f t="shared" si="72"/>
        <v>0</v>
      </c>
      <c r="AF580" s="168">
        <f t="shared" si="73"/>
        <v>0</v>
      </c>
    </row>
    <row r="581" spans="1:32" ht="15" customHeight="1" x14ac:dyDescent="0.3">
      <c r="A581" s="1">
        <v>195</v>
      </c>
      <c r="B581" s="69" t="s">
        <v>5909</v>
      </c>
      <c r="C581" s="69" t="s">
        <v>6086</v>
      </c>
      <c r="D581" s="70" t="s">
        <v>6087</v>
      </c>
      <c r="E581" s="70" t="s">
        <v>6088</v>
      </c>
      <c r="F581" s="70" t="s">
        <v>1068</v>
      </c>
      <c r="G581" s="71" t="s">
        <v>106</v>
      </c>
      <c r="H581" s="72">
        <v>0.8</v>
      </c>
      <c r="I581" s="73"/>
      <c r="J581" s="74">
        <f t="shared" si="67"/>
        <v>0</v>
      </c>
      <c r="K581" s="74">
        <f t="shared" si="68"/>
        <v>0</v>
      </c>
      <c r="L581" s="74">
        <f t="shared" si="69"/>
        <v>0</v>
      </c>
      <c r="M581" s="153" t="str">
        <f t="shared" si="75"/>
        <v/>
      </c>
      <c r="P581" s="75"/>
      <c r="AA581" s="2">
        <f t="shared" si="71"/>
        <v>195</v>
      </c>
      <c r="AB581" s="2" t="s">
        <v>6013</v>
      </c>
      <c r="AC581" s="2" t="s">
        <v>4281</v>
      </c>
      <c r="AD581" s="2">
        <v>0.8</v>
      </c>
      <c r="AE581" s="129">
        <f t="shared" si="72"/>
        <v>0</v>
      </c>
      <c r="AF581" s="2">
        <f t="shared" si="73"/>
        <v>0</v>
      </c>
    </row>
    <row r="582" spans="1:32" ht="15" customHeight="1" x14ac:dyDescent="0.3">
      <c r="A582" s="1">
        <v>572</v>
      </c>
      <c r="B582" s="69" t="s">
        <v>3159</v>
      </c>
      <c r="C582" s="69" t="s">
        <v>1013</v>
      </c>
      <c r="D582" s="70" t="s">
        <v>1014</v>
      </c>
      <c r="E582" s="70" t="s">
        <v>1015</v>
      </c>
      <c r="F582" s="70"/>
      <c r="G582" s="71" t="s">
        <v>106</v>
      </c>
      <c r="H582" s="72">
        <v>1.75</v>
      </c>
      <c r="I582" s="73"/>
      <c r="J582" s="74">
        <f t="shared" si="67"/>
        <v>0</v>
      </c>
      <c r="K582" s="74">
        <f t="shared" si="68"/>
        <v>0</v>
      </c>
      <c r="L582" s="74">
        <f t="shared" si="69"/>
        <v>0</v>
      </c>
      <c r="M582" s="153" t="str">
        <f t="shared" si="75"/>
        <v/>
      </c>
      <c r="P582" s="75"/>
      <c r="AA582" s="2">
        <f t="shared" si="71"/>
        <v>572</v>
      </c>
      <c r="AB582" s="2" t="s">
        <v>1014</v>
      </c>
      <c r="AC582" s="2" t="s">
        <v>4281</v>
      </c>
      <c r="AD582" s="2">
        <v>1.75</v>
      </c>
      <c r="AE582" s="129">
        <f t="shared" si="72"/>
        <v>0</v>
      </c>
      <c r="AF582" s="2">
        <f t="shared" si="73"/>
        <v>0</v>
      </c>
    </row>
    <row r="583" spans="1:32" s="168" customFormat="1" ht="15" hidden="1" customHeight="1" x14ac:dyDescent="0.3">
      <c r="A583" s="160">
        <v>0</v>
      </c>
      <c r="B583" s="161" t="s">
        <v>3160</v>
      </c>
      <c r="C583" s="161" t="s">
        <v>1016</v>
      </c>
      <c r="D583" s="162" t="s">
        <v>1017</v>
      </c>
      <c r="E583" s="162" t="s">
        <v>1018</v>
      </c>
      <c r="F583" s="162" t="s">
        <v>1019</v>
      </c>
      <c r="G583" s="163" t="s">
        <v>106</v>
      </c>
      <c r="H583" s="164">
        <v>1.25</v>
      </c>
      <c r="I583" s="165"/>
      <c r="J583" s="166">
        <f t="shared" si="67"/>
        <v>0</v>
      </c>
      <c r="K583" s="166">
        <f t="shared" si="68"/>
        <v>0</v>
      </c>
      <c r="L583" s="166">
        <f t="shared" si="69"/>
        <v>0</v>
      </c>
      <c r="M583" s="167" t="str">
        <f t="shared" si="75"/>
        <v/>
      </c>
      <c r="P583" s="169"/>
      <c r="AA583" s="168">
        <f t="shared" si="71"/>
        <v>0</v>
      </c>
      <c r="AB583" s="168" t="s">
        <v>4592</v>
      </c>
      <c r="AC583" s="168" t="s">
        <v>4281</v>
      </c>
      <c r="AD583" s="168">
        <v>1.25</v>
      </c>
      <c r="AE583" s="170">
        <f t="shared" si="72"/>
        <v>0</v>
      </c>
      <c r="AF583" s="168">
        <f t="shared" si="73"/>
        <v>0</v>
      </c>
    </row>
    <row r="584" spans="1:32" ht="15" customHeight="1" x14ac:dyDescent="0.3">
      <c r="A584" s="1">
        <v>486</v>
      </c>
      <c r="B584" s="69" t="s">
        <v>5459</v>
      </c>
      <c r="C584" s="69" t="s">
        <v>1020</v>
      </c>
      <c r="D584" s="70" t="s">
        <v>1021</v>
      </c>
      <c r="E584" s="70" t="s">
        <v>1022</v>
      </c>
      <c r="F584" s="70" t="s">
        <v>1023</v>
      </c>
      <c r="G584" s="71" t="s">
        <v>106</v>
      </c>
      <c r="H584" s="72">
        <v>0.9</v>
      </c>
      <c r="I584" s="73"/>
      <c r="J584" s="74">
        <f t="shared" si="67"/>
        <v>0</v>
      </c>
      <c r="K584" s="74">
        <f t="shared" si="68"/>
        <v>0</v>
      </c>
      <c r="L584" s="74">
        <f t="shared" si="69"/>
        <v>0</v>
      </c>
      <c r="M584" s="153" t="str">
        <f t="shared" si="75"/>
        <v/>
      </c>
      <c r="P584" s="75"/>
      <c r="AA584" s="2">
        <f t="shared" si="71"/>
        <v>486</v>
      </c>
      <c r="AB584" s="2" t="s">
        <v>4593</v>
      </c>
      <c r="AC584" s="2" t="s">
        <v>4281</v>
      </c>
      <c r="AD584" s="2">
        <v>0.9</v>
      </c>
      <c r="AE584" s="129">
        <f t="shared" si="72"/>
        <v>0</v>
      </c>
      <c r="AF584" s="2">
        <f t="shared" si="73"/>
        <v>0</v>
      </c>
    </row>
    <row r="585" spans="1:32" s="168" customFormat="1" ht="15" hidden="1" customHeight="1" x14ac:dyDescent="0.3">
      <c r="A585" s="160">
        <v>0</v>
      </c>
      <c r="B585" s="161" t="s">
        <v>3161</v>
      </c>
      <c r="C585" s="161" t="s">
        <v>1024</v>
      </c>
      <c r="D585" s="162" t="s">
        <v>1021</v>
      </c>
      <c r="E585" s="162" t="s">
        <v>1022</v>
      </c>
      <c r="F585" s="162" t="s">
        <v>1025</v>
      </c>
      <c r="G585" s="163" t="s">
        <v>106</v>
      </c>
      <c r="H585" s="164">
        <v>0.9</v>
      </c>
      <c r="I585" s="165"/>
      <c r="J585" s="166">
        <f t="shared" si="67"/>
        <v>0</v>
      </c>
      <c r="K585" s="166">
        <f t="shared" si="68"/>
        <v>0</v>
      </c>
      <c r="L585" s="166">
        <f t="shared" si="69"/>
        <v>0</v>
      </c>
      <c r="M585" s="167" t="str">
        <f t="shared" si="75"/>
        <v/>
      </c>
      <c r="P585" s="169"/>
      <c r="AA585" s="168">
        <f t="shared" si="71"/>
        <v>0</v>
      </c>
      <c r="AB585" s="168" t="s">
        <v>4594</v>
      </c>
      <c r="AC585" s="168" t="s">
        <v>4281</v>
      </c>
      <c r="AD585" s="168">
        <v>0.9</v>
      </c>
      <c r="AE585" s="170">
        <f t="shared" si="72"/>
        <v>0</v>
      </c>
      <c r="AF585" s="168">
        <f t="shared" si="73"/>
        <v>0</v>
      </c>
    </row>
    <row r="586" spans="1:32" s="168" customFormat="1" ht="15" hidden="1" customHeight="1" x14ac:dyDescent="0.3">
      <c r="A586" s="160">
        <v>0</v>
      </c>
      <c r="B586" s="161" t="s">
        <v>5910</v>
      </c>
      <c r="C586" s="161" t="s">
        <v>5806</v>
      </c>
      <c r="D586" s="162" t="s">
        <v>1027</v>
      </c>
      <c r="E586" s="162" t="s">
        <v>1028</v>
      </c>
      <c r="F586" s="162" t="s">
        <v>5695</v>
      </c>
      <c r="G586" s="163" t="s">
        <v>106</v>
      </c>
      <c r="H586" s="164">
        <v>0.8</v>
      </c>
      <c r="I586" s="165"/>
      <c r="J586" s="166">
        <f t="shared" si="67"/>
        <v>0</v>
      </c>
      <c r="K586" s="166">
        <f t="shared" si="68"/>
        <v>0</v>
      </c>
      <c r="L586" s="166">
        <f t="shared" si="69"/>
        <v>0</v>
      </c>
      <c r="M586" s="167" t="str">
        <f t="shared" si="75"/>
        <v/>
      </c>
      <c r="P586" s="169"/>
      <c r="AA586" s="168">
        <f t="shared" si="71"/>
        <v>0</v>
      </c>
      <c r="AB586" s="168" t="s">
        <v>1027</v>
      </c>
      <c r="AC586" s="168" t="s">
        <v>4281</v>
      </c>
      <c r="AD586" s="168">
        <v>0.8</v>
      </c>
      <c r="AE586" s="170">
        <f t="shared" si="72"/>
        <v>0</v>
      </c>
      <c r="AF586" s="168">
        <f t="shared" si="73"/>
        <v>0</v>
      </c>
    </row>
    <row r="587" spans="1:32" s="168" customFormat="1" ht="15" hidden="1" customHeight="1" x14ac:dyDescent="0.3">
      <c r="A587" s="160">
        <v>0</v>
      </c>
      <c r="B587" s="161" t="s">
        <v>3162</v>
      </c>
      <c r="C587" s="161" t="s">
        <v>1026</v>
      </c>
      <c r="D587" s="162" t="s">
        <v>1027</v>
      </c>
      <c r="E587" s="162" t="s">
        <v>1028</v>
      </c>
      <c r="F587" s="162"/>
      <c r="G587" s="163" t="s">
        <v>182</v>
      </c>
      <c r="H587" s="164">
        <v>1.85</v>
      </c>
      <c r="I587" s="165"/>
      <c r="J587" s="166">
        <f t="shared" si="67"/>
        <v>0</v>
      </c>
      <c r="K587" s="166">
        <f t="shared" si="68"/>
        <v>0</v>
      </c>
      <c r="L587" s="166">
        <f t="shared" si="69"/>
        <v>0</v>
      </c>
      <c r="M587" s="167" t="str">
        <f>IF(I587="","",IF(I587&lt;50,"Ошибка! Не соблюден минимальный заказ на сорт!",""))</f>
        <v/>
      </c>
      <c r="P587" s="169"/>
      <c r="AA587" s="168">
        <f t="shared" si="71"/>
        <v>0</v>
      </c>
      <c r="AB587" s="168" t="s">
        <v>1027</v>
      </c>
      <c r="AC587" s="168" t="s">
        <v>4327</v>
      </c>
      <c r="AD587" s="168">
        <v>1.85</v>
      </c>
      <c r="AE587" s="170">
        <f t="shared" si="72"/>
        <v>0</v>
      </c>
      <c r="AF587" s="168">
        <f t="shared" si="73"/>
        <v>0</v>
      </c>
    </row>
    <row r="588" spans="1:32" s="168" customFormat="1" ht="15" hidden="1" customHeight="1" x14ac:dyDescent="0.3">
      <c r="A588" s="160">
        <v>0</v>
      </c>
      <c r="B588" s="161" t="s">
        <v>3163</v>
      </c>
      <c r="C588" s="161" t="s">
        <v>1029</v>
      </c>
      <c r="D588" s="162" t="s">
        <v>1030</v>
      </c>
      <c r="E588" s="162" t="s">
        <v>1031</v>
      </c>
      <c r="F588" s="162"/>
      <c r="G588" s="163" t="s">
        <v>182</v>
      </c>
      <c r="H588" s="164">
        <v>1.85</v>
      </c>
      <c r="I588" s="165"/>
      <c r="J588" s="166">
        <f t="shared" si="67"/>
        <v>0</v>
      </c>
      <c r="K588" s="166">
        <f t="shared" si="68"/>
        <v>0</v>
      </c>
      <c r="L588" s="166">
        <f t="shared" si="69"/>
        <v>0</v>
      </c>
      <c r="M588" s="167" t="str">
        <f>IF(I588="","",IF(I588&lt;50,"Ошибка! Не соблюден минимальный заказ на сорт!",""))</f>
        <v/>
      </c>
      <c r="P588" s="169"/>
      <c r="AA588" s="168">
        <f t="shared" si="71"/>
        <v>0</v>
      </c>
      <c r="AB588" s="168" t="s">
        <v>1030</v>
      </c>
      <c r="AC588" s="168" t="s">
        <v>4327</v>
      </c>
      <c r="AD588" s="168">
        <v>1.85</v>
      </c>
      <c r="AE588" s="170">
        <f t="shared" si="72"/>
        <v>0</v>
      </c>
      <c r="AF588" s="168">
        <f t="shared" si="73"/>
        <v>0</v>
      </c>
    </row>
    <row r="589" spans="1:32" ht="15" customHeight="1" x14ac:dyDescent="0.3">
      <c r="A589" s="1">
        <v>218</v>
      </c>
      <c r="B589" s="69" t="s">
        <v>3164</v>
      </c>
      <c r="C589" s="69" t="s">
        <v>1032</v>
      </c>
      <c r="D589" s="70" t="s">
        <v>1033</v>
      </c>
      <c r="E589" s="70" t="s">
        <v>1034</v>
      </c>
      <c r="F589" s="70"/>
      <c r="G589" s="71" t="s">
        <v>106</v>
      </c>
      <c r="H589" s="72">
        <v>1.25</v>
      </c>
      <c r="I589" s="73"/>
      <c r="J589" s="74">
        <f t="shared" si="67"/>
        <v>0</v>
      </c>
      <c r="K589" s="74">
        <f t="shared" si="68"/>
        <v>0</v>
      </c>
      <c r="L589" s="74">
        <f t="shared" si="69"/>
        <v>0</v>
      </c>
      <c r="M589" s="153" t="str">
        <f t="shared" ref="M589:M600" si="76">IF(I589="","",IF(I589&lt;80,"Ошибка! Не соблюден минимальный заказ на сорт!",IF(MOD(I589,40)&gt;0,"Ошибка! Не соблюдена кратность заказа!","")))</f>
        <v/>
      </c>
      <c r="P589" s="75"/>
      <c r="AA589" s="2">
        <f t="shared" si="71"/>
        <v>218</v>
      </c>
      <c r="AB589" s="2" t="s">
        <v>1033</v>
      </c>
      <c r="AC589" s="2" t="s">
        <v>4281</v>
      </c>
      <c r="AD589" s="2">
        <v>1.25</v>
      </c>
      <c r="AE589" s="129">
        <f t="shared" si="72"/>
        <v>0</v>
      </c>
      <c r="AF589" s="2">
        <f t="shared" si="73"/>
        <v>0</v>
      </c>
    </row>
    <row r="590" spans="1:32" ht="15" customHeight="1" x14ac:dyDescent="0.3">
      <c r="A590" s="1">
        <v>514</v>
      </c>
      <c r="B590" s="69" t="s">
        <v>3165</v>
      </c>
      <c r="C590" s="69" t="s">
        <v>1035</v>
      </c>
      <c r="D590" s="70" t="s">
        <v>1036</v>
      </c>
      <c r="E590" s="70" t="s">
        <v>1037</v>
      </c>
      <c r="F590" s="70"/>
      <c r="G590" s="71" t="s">
        <v>106</v>
      </c>
      <c r="H590" s="72">
        <v>0.7</v>
      </c>
      <c r="I590" s="73"/>
      <c r="J590" s="74">
        <f t="shared" si="67"/>
        <v>0</v>
      </c>
      <c r="K590" s="74">
        <f t="shared" si="68"/>
        <v>0</v>
      </c>
      <c r="L590" s="74">
        <f t="shared" si="69"/>
        <v>0</v>
      </c>
      <c r="M590" s="153" t="str">
        <f t="shared" si="76"/>
        <v/>
      </c>
      <c r="P590" s="75"/>
      <c r="AA590" s="2">
        <f t="shared" si="71"/>
        <v>514</v>
      </c>
      <c r="AB590" s="2" t="s">
        <v>1036</v>
      </c>
      <c r="AC590" s="2" t="s">
        <v>4281</v>
      </c>
      <c r="AD590" s="2">
        <v>0.7</v>
      </c>
      <c r="AE590" s="129">
        <f t="shared" si="72"/>
        <v>0</v>
      </c>
      <c r="AF590" s="2">
        <f t="shared" si="73"/>
        <v>0</v>
      </c>
    </row>
    <row r="591" spans="1:32" ht="15" customHeight="1" x14ac:dyDescent="0.3">
      <c r="A591" s="1">
        <v>670</v>
      </c>
      <c r="B591" s="69" t="s">
        <v>3166</v>
      </c>
      <c r="C591" s="69" t="s">
        <v>1038</v>
      </c>
      <c r="D591" s="70" t="s">
        <v>1039</v>
      </c>
      <c r="E591" s="70" t="s">
        <v>1040</v>
      </c>
      <c r="F591" s="70" t="s">
        <v>1041</v>
      </c>
      <c r="G591" s="71" t="s">
        <v>106</v>
      </c>
      <c r="H591" s="72">
        <v>0.7</v>
      </c>
      <c r="I591" s="73"/>
      <c r="J591" s="74">
        <f t="shared" si="67"/>
        <v>0</v>
      </c>
      <c r="K591" s="74">
        <f t="shared" si="68"/>
        <v>0</v>
      </c>
      <c r="L591" s="74">
        <f t="shared" si="69"/>
        <v>0</v>
      </c>
      <c r="M591" s="153" t="str">
        <f t="shared" si="76"/>
        <v/>
      </c>
      <c r="P591" s="75"/>
      <c r="AA591" s="2">
        <f t="shared" si="71"/>
        <v>670</v>
      </c>
      <c r="AB591" s="2" t="s">
        <v>4595</v>
      </c>
      <c r="AC591" s="2" t="s">
        <v>4281</v>
      </c>
      <c r="AD591" s="2">
        <v>0.7</v>
      </c>
      <c r="AE591" s="129">
        <f t="shared" si="72"/>
        <v>0</v>
      </c>
      <c r="AF591" s="2">
        <f t="shared" si="73"/>
        <v>0</v>
      </c>
    </row>
    <row r="592" spans="1:32" s="168" customFormat="1" ht="15" hidden="1" customHeight="1" x14ac:dyDescent="0.3">
      <c r="A592" s="160">
        <v>0</v>
      </c>
      <c r="B592" s="161" t="s">
        <v>3167</v>
      </c>
      <c r="C592" s="161" t="s">
        <v>1042</v>
      </c>
      <c r="D592" s="162" t="s">
        <v>1043</v>
      </c>
      <c r="E592" s="162" t="s">
        <v>1044</v>
      </c>
      <c r="F592" s="162" t="s">
        <v>1045</v>
      </c>
      <c r="G592" s="163" t="s">
        <v>106</v>
      </c>
      <c r="H592" s="164">
        <v>1.3</v>
      </c>
      <c r="I592" s="165"/>
      <c r="J592" s="166">
        <f t="shared" si="67"/>
        <v>0</v>
      </c>
      <c r="K592" s="166">
        <f t="shared" si="68"/>
        <v>0</v>
      </c>
      <c r="L592" s="166">
        <f t="shared" si="69"/>
        <v>0</v>
      </c>
      <c r="M592" s="167" t="str">
        <f t="shared" si="76"/>
        <v/>
      </c>
      <c r="P592" s="169"/>
      <c r="AA592" s="168">
        <f t="shared" si="71"/>
        <v>0</v>
      </c>
      <c r="AB592" s="168" t="s">
        <v>5300</v>
      </c>
      <c r="AC592" s="168" t="s">
        <v>4281</v>
      </c>
      <c r="AD592" s="168">
        <v>1.3</v>
      </c>
      <c r="AE592" s="170">
        <f t="shared" si="72"/>
        <v>0</v>
      </c>
      <c r="AF592" s="168">
        <f t="shared" si="73"/>
        <v>0</v>
      </c>
    </row>
    <row r="593" spans="1:32" ht="15" customHeight="1" x14ac:dyDescent="0.3">
      <c r="A593" s="1">
        <v>348</v>
      </c>
      <c r="B593" s="69" t="s">
        <v>3168</v>
      </c>
      <c r="C593" s="69" t="s">
        <v>1046</v>
      </c>
      <c r="D593" s="70" t="s">
        <v>1043</v>
      </c>
      <c r="E593" s="70" t="s">
        <v>1044</v>
      </c>
      <c r="F593" s="70" t="s">
        <v>1047</v>
      </c>
      <c r="G593" s="71" t="s">
        <v>106</v>
      </c>
      <c r="H593" s="72">
        <v>1.4</v>
      </c>
      <c r="I593" s="73"/>
      <c r="J593" s="74">
        <f t="shared" si="67"/>
        <v>0</v>
      </c>
      <c r="K593" s="74">
        <f t="shared" si="68"/>
        <v>0</v>
      </c>
      <c r="L593" s="74">
        <f t="shared" si="69"/>
        <v>0</v>
      </c>
      <c r="M593" s="153" t="str">
        <f t="shared" si="76"/>
        <v/>
      </c>
      <c r="P593" s="75"/>
      <c r="AA593" s="2">
        <f t="shared" si="71"/>
        <v>348</v>
      </c>
      <c r="AB593" s="2" t="s">
        <v>4596</v>
      </c>
      <c r="AC593" s="2" t="s">
        <v>4281</v>
      </c>
      <c r="AD593" s="2">
        <v>1.4</v>
      </c>
      <c r="AE593" s="129">
        <f t="shared" si="72"/>
        <v>0</v>
      </c>
      <c r="AF593" s="2">
        <f t="shared" si="73"/>
        <v>0</v>
      </c>
    </row>
    <row r="594" spans="1:32" ht="15" customHeight="1" x14ac:dyDescent="0.3">
      <c r="A594" s="1">
        <v>255</v>
      </c>
      <c r="B594" s="69" t="s">
        <v>3169</v>
      </c>
      <c r="C594" s="69" t="s">
        <v>1048</v>
      </c>
      <c r="D594" s="70" t="s">
        <v>1043</v>
      </c>
      <c r="E594" s="70" t="s">
        <v>1044</v>
      </c>
      <c r="F594" s="70" t="s">
        <v>1049</v>
      </c>
      <c r="G594" s="71" t="s">
        <v>106</v>
      </c>
      <c r="H594" s="72">
        <v>0.75</v>
      </c>
      <c r="I594" s="73"/>
      <c r="J594" s="74">
        <f t="shared" si="67"/>
        <v>0</v>
      </c>
      <c r="K594" s="74">
        <f t="shared" si="68"/>
        <v>0</v>
      </c>
      <c r="L594" s="74">
        <f t="shared" si="69"/>
        <v>0</v>
      </c>
      <c r="M594" s="153" t="str">
        <f t="shared" si="76"/>
        <v/>
      </c>
      <c r="P594" s="75"/>
      <c r="AA594" s="2">
        <f t="shared" si="71"/>
        <v>255</v>
      </c>
      <c r="AB594" s="2" t="s">
        <v>4597</v>
      </c>
      <c r="AC594" s="2" t="s">
        <v>4281</v>
      </c>
      <c r="AD594" s="2">
        <v>0.75</v>
      </c>
      <c r="AE594" s="129">
        <f t="shared" si="72"/>
        <v>0</v>
      </c>
      <c r="AF594" s="2">
        <f t="shared" si="73"/>
        <v>0</v>
      </c>
    </row>
    <row r="595" spans="1:32" ht="15" customHeight="1" x14ac:dyDescent="0.3">
      <c r="A595" s="1">
        <v>611</v>
      </c>
      <c r="B595" s="69" t="s">
        <v>3170</v>
      </c>
      <c r="C595" s="69" t="s">
        <v>1050</v>
      </c>
      <c r="D595" s="70" t="s">
        <v>1043</v>
      </c>
      <c r="E595" s="70" t="s">
        <v>1044</v>
      </c>
      <c r="F595" s="70"/>
      <c r="G595" s="71" t="s">
        <v>106</v>
      </c>
      <c r="H595" s="72">
        <v>0.7</v>
      </c>
      <c r="I595" s="73"/>
      <c r="J595" s="74">
        <f t="shared" si="67"/>
        <v>0</v>
      </c>
      <c r="K595" s="74">
        <f t="shared" si="68"/>
        <v>0</v>
      </c>
      <c r="L595" s="74">
        <f t="shared" si="69"/>
        <v>0</v>
      </c>
      <c r="M595" s="153" t="str">
        <f t="shared" si="76"/>
        <v/>
      </c>
      <c r="P595" s="75"/>
      <c r="AA595" s="2">
        <f t="shared" si="71"/>
        <v>611</v>
      </c>
      <c r="AB595" s="2" t="s">
        <v>1043</v>
      </c>
      <c r="AC595" s="2" t="s">
        <v>4281</v>
      </c>
      <c r="AD595" s="2">
        <v>0.7</v>
      </c>
      <c r="AE595" s="129">
        <f t="shared" si="72"/>
        <v>0</v>
      </c>
      <c r="AF595" s="2">
        <f t="shared" si="73"/>
        <v>0</v>
      </c>
    </row>
    <row r="596" spans="1:32" ht="15" customHeight="1" x14ac:dyDescent="0.3">
      <c r="A596" s="1">
        <v>1027</v>
      </c>
      <c r="B596" s="69" t="s">
        <v>3171</v>
      </c>
      <c r="C596" s="69" t="s">
        <v>1051</v>
      </c>
      <c r="D596" s="70" t="s">
        <v>1052</v>
      </c>
      <c r="E596" s="70" t="s">
        <v>1053</v>
      </c>
      <c r="F596" s="70" t="s">
        <v>1054</v>
      </c>
      <c r="G596" s="71" t="s">
        <v>106</v>
      </c>
      <c r="H596" s="72">
        <v>0.7</v>
      </c>
      <c r="I596" s="73"/>
      <c r="J596" s="74">
        <f t="shared" si="67"/>
        <v>0</v>
      </c>
      <c r="K596" s="74">
        <f t="shared" si="68"/>
        <v>0</v>
      </c>
      <c r="L596" s="74">
        <f t="shared" si="69"/>
        <v>0</v>
      </c>
      <c r="M596" s="153" t="str">
        <f t="shared" si="76"/>
        <v/>
      </c>
      <c r="P596" s="75"/>
      <c r="AA596" s="2">
        <f t="shared" si="71"/>
        <v>1027</v>
      </c>
      <c r="AB596" s="2" t="s">
        <v>4598</v>
      </c>
      <c r="AC596" s="2" t="s">
        <v>4281</v>
      </c>
      <c r="AD596" s="2">
        <v>0.7</v>
      </c>
      <c r="AE596" s="129">
        <f t="shared" si="72"/>
        <v>0</v>
      </c>
      <c r="AF596" s="2">
        <f t="shared" si="73"/>
        <v>0</v>
      </c>
    </row>
    <row r="597" spans="1:32" s="168" customFormat="1" ht="15" hidden="1" customHeight="1" x14ac:dyDescent="0.3">
      <c r="A597" s="160">
        <v>0</v>
      </c>
      <c r="B597" s="161" t="s">
        <v>3172</v>
      </c>
      <c r="C597" s="161" t="s">
        <v>1055</v>
      </c>
      <c r="D597" s="162" t="s">
        <v>1052</v>
      </c>
      <c r="E597" s="162" t="s">
        <v>1053</v>
      </c>
      <c r="F597" s="162" t="s">
        <v>1056</v>
      </c>
      <c r="G597" s="163" t="s">
        <v>106</v>
      </c>
      <c r="H597" s="164">
        <v>1.75</v>
      </c>
      <c r="I597" s="165"/>
      <c r="J597" s="166">
        <f t="shared" si="67"/>
        <v>0</v>
      </c>
      <c r="K597" s="166">
        <f t="shared" si="68"/>
        <v>0</v>
      </c>
      <c r="L597" s="166">
        <f t="shared" si="69"/>
        <v>0</v>
      </c>
      <c r="M597" s="167" t="str">
        <f t="shared" si="76"/>
        <v/>
      </c>
      <c r="P597" s="169"/>
      <c r="AA597" s="168">
        <f t="shared" si="71"/>
        <v>0</v>
      </c>
      <c r="AB597" s="168" t="s">
        <v>4599</v>
      </c>
      <c r="AC597" s="168" t="s">
        <v>4281</v>
      </c>
      <c r="AD597" s="168">
        <v>1.75</v>
      </c>
      <c r="AE597" s="170">
        <f t="shared" si="72"/>
        <v>0</v>
      </c>
      <c r="AF597" s="168">
        <f t="shared" si="73"/>
        <v>0</v>
      </c>
    </row>
    <row r="598" spans="1:32" ht="15" customHeight="1" x14ac:dyDescent="0.3">
      <c r="A598" s="1">
        <v>856</v>
      </c>
      <c r="B598" s="69" t="s">
        <v>3173</v>
      </c>
      <c r="C598" s="69" t="s">
        <v>1057</v>
      </c>
      <c r="D598" s="70" t="s">
        <v>1052</v>
      </c>
      <c r="E598" s="70" t="s">
        <v>1053</v>
      </c>
      <c r="F598" s="70" t="s">
        <v>1058</v>
      </c>
      <c r="G598" s="71" t="s">
        <v>106</v>
      </c>
      <c r="H598" s="72">
        <v>0.7</v>
      </c>
      <c r="I598" s="73"/>
      <c r="J598" s="74">
        <f t="shared" si="67"/>
        <v>0</v>
      </c>
      <c r="K598" s="74">
        <f t="shared" si="68"/>
        <v>0</v>
      </c>
      <c r="L598" s="74">
        <f t="shared" si="69"/>
        <v>0</v>
      </c>
      <c r="M598" s="153" t="str">
        <f t="shared" si="76"/>
        <v/>
      </c>
      <c r="P598" s="75"/>
      <c r="AA598" s="2">
        <f t="shared" si="71"/>
        <v>856</v>
      </c>
      <c r="AB598" s="2" t="s">
        <v>4600</v>
      </c>
      <c r="AC598" s="2" t="s">
        <v>4281</v>
      </c>
      <c r="AD598" s="2">
        <v>0.7</v>
      </c>
      <c r="AE598" s="129">
        <f t="shared" si="72"/>
        <v>0</v>
      </c>
      <c r="AF598" s="2">
        <f t="shared" si="73"/>
        <v>0</v>
      </c>
    </row>
    <row r="599" spans="1:32" ht="15" customHeight="1" x14ac:dyDescent="0.3">
      <c r="A599" s="1">
        <v>620</v>
      </c>
      <c r="B599" s="69" t="s">
        <v>5460</v>
      </c>
      <c r="C599" s="69" t="s">
        <v>1059</v>
      </c>
      <c r="D599" s="70" t="s">
        <v>1060</v>
      </c>
      <c r="E599" s="70" t="s">
        <v>1061</v>
      </c>
      <c r="F599" s="70" t="s">
        <v>1062</v>
      </c>
      <c r="G599" s="71" t="s">
        <v>106</v>
      </c>
      <c r="H599" s="72">
        <v>2</v>
      </c>
      <c r="I599" s="73"/>
      <c r="J599" s="74">
        <f t="shared" si="67"/>
        <v>0</v>
      </c>
      <c r="K599" s="74">
        <f t="shared" si="68"/>
        <v>0</v>
      </c>
      <c r="L599" s="74">
        <f t="shared" si="69"/>
        <v>0</v>
      </c>
      <c r="M599" s="153" t="str">
        <f t="shared" si="76"/>
        <v/>
      </c>
      <c r="P599" s="75"/>
      <c r="AA599" s="2">
        <f t="shared" si="71"/>
        <v>620</v>
      </c>
      <c r="AB599" s="2" t="s">
        <v>4601</v>
      </c>
      <c r="AC599" s="2" t="s">
        <v>4281</v>
      </c>
      <c r="AD599" s="2">
        <v>2</v>
      </c>
      <c r="AE599" s="129">
        <f t="shared" si="72"/>
        <v>0</v>
      </c>
      <c r="AF599" s="2">
        <f t="shared" si="73"/>
        <v>0</v>
      </c>
    </row>
    <row r="600" spans="1:32" ht="15" customHeight="1" x14ac:dyDescent="0.3">
      <c r="A600" s="1">
        <v>1036</v>
      </c>
      <c r="B600" s="69" t="s">
        <v>3174</v>
      </c>
      <c r="C600" s="69" t="s">
        <v>1063</v>
      </c>
      <c r="D600" s="70" t="s">
        <v>1060</v>
      </c>
      <c r="E600" s="70" t="s">
        <v>1061</v>
      </c>
      <c r="F600" s="70" t="s">
        <v>1064</v>
      </c>
      <c r="G600" s="71" t="s">
        <v>106</v>
      </c>
      <c r="H600" s="72">
        <v>2</v>
      </c>
      <c r="I600" s="73"/>
      <c r="J600" s="74">
        <f t="shared" si="67"/>
        <v>0</v>
      </c>
      <c r="K600" s="74">
        <f t="shared" si="68"/>
        <v>0</v>
      </c>
      <c r="L600" s="74">
        <f t="shared" si="69"/>
        <v>0</v>
      </c>
      <c r="M600" s="153" t="str">
        <f t="shared" si="76"/>
        <v/>
      </c>
      <c r="P600" s="75"/>
      <c r="AA600" s="2">
        <f t="shared" si="71"/>
        <v>1036</v>
      </c>
      <c r="AB600" s="2" t="s">
        <v>4602</v>
      </c>
      <c r="AC600" s="2" t="s">
        <v>4281</v>
      </c>
      <c r="AD600" s="2">
        <v>2</v>
      </c>
      <c r="AE600" s="129">
        <f t="shared" si="72"/>
        <v>0</v>
      </c>
      <c r="AF600" s="2">
        <f t="shared" si="73"/>
        <v>0</v>
      </c>
    </row>
    <row r="601" spans="1:32" s="168" customFormat="1" ht="15" hidden="1" customHeight="1" x14ac:dyDescent="0.3">
      <c r="A601" s="160">
        <v>0</v>
      </c>
      <c r="B601" s="161" t="s">
        <v>3175</v>
      </c>
      <c r="C601" s="161" t="s">
        <v>1065</v>
      </c>
      <c r="D601" s="162" t="s">
        <v>1066</v>
      </c>
      <c r="E601" s="162" t="s">
        <v>1067</v>
      </c>
      <c r="F601" s="162" t="s">
        <v>1068</v>
      </c>
      <c r="G601" s="163" t="s">
        <v>141</v>
      </c>
      <c r="H601" s="164">
        <v>0.85</v>
      </c>
      <c r="I601" s="165"/>
      <c r="J601" s="166">
        <f t="shared" si="67"/>
        <v>0</v>
      </c>
      <c r="K601" s="166">
        <f t="shared" si="68"/>
        <v>0</v>
      </c>
      <c r="L601" s="166">
        <f t="shared" si="69"/>
        <v>0</v>
      </c>
      <c r="M601" s="167" t="str">
        <f>IF(I601="","",IF(I601&lt;75,"Ошибка! Не соблюден минимальный заказ на сорт!",IF(MOD(I601,25)&gt;0,"Ошибка! Не соблюдена кратность заказа!","")))</f>
        <v/>
      </c>
      <c r="P601" s="169"/>
      <c r="AA601" s="168">
        <f t="shared" si="71"/>
        <v>0</v>
      </c>
      <c r="AB601" s="168" t="s">
        <v>4603</v>
      </c>
      <c r="AC601" s="168" t="s">
        <v>4317</v>
      </c>
      <c r="AD601" s="168">
        <v>0.85</v>
      </c>
      <c r="AE601" s="170">
        <f t="shared" si="72"/>
        <v>0</v>
      </c>
      <c r="AF601" s="168">
        <f t="shared" si="73"/>
        <v>0</v>
      </c>
    </row>
    <row r="602" spans="1:32" s="168" customFormat="1" ht="15" hidden="1" customHeight="1" x14ac:dyDescent="0.3">
      <c r="A602" s="160">
        <v>0</v>
      </c>
      <c r="B602" s="161" t="s">
        <v>3176</v>
      </c>
      <c r="C602" s="161" t="s">
        <v>1069</v>
      </c>
      <c r="D602" s="162" t="s">
        <v>1070</v>
      </c>
      <c r="E602" s="162" t="s">
        <v>1071</v>
      </c>
      <c r="F602" s="162" t="s">
        <v>1072</v>
      </c>
      <c r="G602" s="163" t="s">
        <v>106</v>
      </c>
      <c r="H602" s="164">
        <v>0.85</v>
      </c>
      <c r="I602" s="165"/>
      <c r="J602" s="166">
        <f t="shared" si="67"/>
        <v>0</v>
      </c>
      <c r="K602" s="166">
        <f t="shared" si="68"/>
        <v>0</v>
      </c>
      <c r="L602" s="166">
        <f t="shared" si="69"/>
        <v>0</v>
      </c>
      <c r="M602" s="167" t="str">
        <f t="shared" ref="M602:M609" si="77">IF(I602="","",IF(I602&lt;80,"Ошибка! Не соблюден минимальный заказ на сорт!",IF(MOD(I602,40)&gt;0,"Ошибка! Не соблюдена кратность заказа!","")))</f>
        <v/>
      </c>
      <c r="P602" s="169"/>
      <c r="AA602" s="168">
        <f t="shared" si="71"/>
        <v>0</v>
      </c>
      <c r="AB602" s="168" t="s">
        <v>4604</v>
      </c>
      <c r="AC602" s="168" t="s">
        <v>4281</v>
      </c>
      <c r="AD602" s="168">
        <v>0.85</v>
      </c>
      <c r="AE602" s="170">
        <f t="shared" si="72"/>
        <v>0</v>
      </c>
      <c r="AF602" s="168">
        <f t="shared" si="73"/>
        <v>0</v>
      </c>
    </row>
    <row r="603" spans="1:32" s="168" customFormat="1" ht="15" hidden="1" customHeight="1" x14ac:dyDescent="0.3">
      <c r="A603" s="160">
        <v>0</v>
      </c>
      <c r="B603" s="161" t="s">
        <v>5461</v>
      </c>
      <c r="C603" s="161" t="s">
        <v>1073</v>
      </c>
      <c r="D603" s="162" t="s">
        <v>1070</v>
      </c>
      <c r="E603" s="162" t="s">
        <v>1071</v>
      </c>
      <c r="F603" s="162" t="s">
        <v>1074</v>
      </c>
      <c r="G603" s="163" t="s">
        <v>106</v>
      </c>
      <c r="H603" s="164">
        <v>1.25</v>
      </c>
      <c r="I603" s="165"/>
      <c r="J603" s="166">
        <f t="shared" si="67"/>
        <v>0</v>
      </c>
      <c r="K603" s="166">
        <f t="shared" si="68"/>
        <v>0</v>
      </c>
      <c r="L603" s="166">
        <f t="shared" si="69"/>
        <v>0</v>
      </c>
      <c r="M603" s="167" t="str">
        <f t="shared" si="77"/>
        <v/>
      </c>
      <c r="P603" s="169"/>
      <c r="AA603" s="168">
        <f t="shared" si="71"/>
        <v>0</v>
      </c>
      <c r="AB603" s="168" t="s">
        <v>4605</v>
      </c>
      <c r="AC603" s="168" t="s">
        <v>4281</v>
      </c>
      <c r="AD603" s="168">
        <v>1.25</v>
      </c>
      <c r="AE603" s="170">
        <f t="shared" si="72"/>
        <v>0</v>
      </c>
      <c r="AF603" s="168">
        <f t="shared" si="73"/>
        <v>0</v>
      </c>
    </row>
    <row r="604" spans="1:32" ht="15" customHeight="1" x14ac:dyDescent="0.3">
      <c r="A604" s="1">
        <v>849</v>
      </c>
      <c r="B604" s="69" t="s">
        <v>3177</v>
      </c>
      <c r="C604" s="69" t="s">
        <v>1075</v>
      </c>
      <c r="D604" s="70" t="s">
        <v>1070</v>
      </c>
      <c r="E604" s="70" t="s">
        <v>1071</v>
      </c>
      <c r="F604" s="70" t="s">
        <v>1076</v>
      </c>
      <c r="G604" s="71" t="s">
        <v>106</v>
      </c>
      <c r="H604" s="72">
        <v>1.75</v>
      </c>
      <c r="I604" s="73"/>
      <c r="J604" s="74">
        <f t="shared" si="67"/>
        <v>0</v>
      </c>
      <c r="K604" s="74">
        <f t="shared" si="68"/>
        <v>0</v>
      </c>
      <c r="L604" s="74">
        <f t="shared" si="69"/>
        <v>0</v>
      </c>
      <c r="M604" s="153" t="str">
        <f t="shared" si="77"/>
        <v/>
      </c>
      <c r="P604" s="75"/>
      <c r="AA604" s="2">
        <f t="shared" si="71"/>
        <v>849</v>
      </c>
      <c r="AB604" s="2" t="s">
        <v>4606</v>
      </c>
      <c r="AC604" s="2" t="s">
        <v>4281</v>
      </c>
      <c r="AD604" s="2">
        <v>1.75</v>
      </c>
      <c r="AE604" s="129">
        <f t="shared" si="72"/>
        <v>0</v>
      </c>
      <c r="AF604" s="2">
        <f t="shared" si="73"/>
        <v>0</v>
      </c>
    </row>
    <row r="605" spans="1:32" ht="15" customHeight="1" x14ac:dyDescent="0.3">
      <c r="A605" s="1">
        <v>1222</v>
      </c>
      <c r="B605" s="69" t="s">
        <v>3178</v>
      </c>
      <c r="C605" s="69" t="s">
        <v>1077</v>
      </c>
      <c r="D605" s="70" t="s">
        <v>1070</v>
      </c>
      <c r="E605" s="70" t="s">
        <v>1071</v>
      </c>
      <c r="F605" s="70" t="s">
        <v>1078</v>
      </c>
      <c r="G605" s="71" t="s">
        <v>106</v>
      </c>
      <c r="H605" s="72">
        <v>0.85</v>
      </c>
      <c r="I605" s="73"/>
      <c r="J605" s="74">
        <f t="shared" si="67"/>
        <v>0</v>
      </c>
      <c r="K605" s="74">
        <f t="shared" si="68"/>
        <v>0</v>
      </c>
      <c r="L605" s="74">
        <f t="shared" si="69"/>
        <v>0</v>
      </c>
      <c r="M605" s="153" t="str">
        <f t="shared" si="77"/>
        <v/>
      </c>
      <c r="P605" s="75"/>
      <c r="AA605" s="2">
        <f t="shared" si="71"/>
        <v>1222</v>
      </c>
      <c r="AB605" s="2" t="s">
        <v>4607</v>
      </c>
      <c r="AC605" s="2" t="s">
        <v>4281</v>
      </c>
      <c r="AD605" s="2">
        <v>0.85</v>
      </c>
      <c r="AE605" s="129">
        <f t="shared" si="72"/>
        <v>0</v>
      </c>
      <c r="AF605" s="2">
        <f t="shared" si="73"/>
        <v>0</v>
      </c>
    </row>
    <row r="606" spans="1:32" s="168" customFormat="1" ht="15" hidden="1" customHeight="1" x14ac:dyDescent="0.3">
      <c r="A606" s="160">
        <v>0</v>
      </c>
      <c r="B606" s="161" t="s">
        <v>3950</v>
      </c>
      <c r="C606" s="161" t="s">
        <v>4022</v>
      </c>
      <c r="D606" s="162" t="s">
        <v>1070</v>
      </c>
      <c r="E606" s="162" t="s">
        <v>1071</v>
      </c>
      <c r="F606" s="162" t="s">
        <v>3876</v>
      </c>
      <c r="G606" s="163" t="s">
        <v>106</v>
      </c>
      <c r="H606" s="164">
        <v>0.85</v>
      </c>
      <c r="I606" s="165"/>
      <c r="J606" s="166">
        <f t="shared" si="67"/>
        <v>0</v>
      </c>
      <c r="K606" s="166">
        <f t="shared" si="68"/>
        <v>0</v>
      </c>
      <c r="L606" s="166">
        <f t="shared" si="69"/>
        <v>0</v>
      </c>
      <c r="M606" s="167" t="str">
        <f t="shared" si="77"/>
        <v/>
      </c>
      <c r="P606" s="169"/>
      <c r="AA606" s="168">
        <f t="shared" si="71"/>
        <v>0</v>
      </c>
      <c r="AB606" s="168" t="s">
        <v>4608</v>
      </c>
      <c r="AC606" s="168" t="s">
        <v>4281</v>
      </c>
      <c r="AD606" s="168">
        <v>0.85</v>
      </c>
      <c r="AE606" s="170">
        <f t="shared" si="72"/>
        <v>0</v>
      </c>
      <c r="AF606" s="168">
        <f t="shared" si="73"/>
        <v>0</v>
      </c>
    </row>
    <row r="607" spans="1:32" ht="15" customHeight="1" x14ac:dyDescent="0.3">
      <c r="A607" s="1">
        <v>9204</v>
      </c>
      <c r="B607" s="69" t="s">
        <v>3179</v>
      </c>
      <c r="C607" s="69" t="s">
        <v>1079</v>
      </c>
      <c r="D607" s="70" t="s">
        <v>1070</v>
      </c>
      <c r="E607" s="70" t="s">
        <v>1071</v>
      </c>
      <c r="F607" s="70" t="s">
        <v>1080</v>
      </c>
      <c r="G607" s="71" t="s">
        <v>106</v>
      </c>
      <c r="H607" s="72">
        <v>0.85</v>
      </c>
      <c r="I607" s="73"/>
      <c r="J607" s="74">
        <f t="shared" si="67"/>
        <v>0</v>
      </c>
      <c r="K607" s="74">
        <f t="shared" si="68"/>
        <v>0</v>
      </c>
      <c r="L607" s="74">
        <f t="shared" si="69"/>
        <v>0</v>
      </c>
      <c r="M607" s="153" t="str">
        <f t="shared" si="77"/>
        <v/>
      </c>
      <c r="P607" s="75"/>
      <c r="AA607" s="2">
        <f t="shared" si="71"/>
        <v>9204</v>
      </c>
      <c r="AB607" s="2" t="s">
        <v>4609</v>
      </c>
      <c r="AC607" s="2" t="s">
        <v>4281</v>
      </c>
      <c r="AD607" s="2">
        <v>0.85</v>
      </c>
      <c r="AE607" s="129">
        <f t="shared" si="72"/>
        <v>0</v>
      </c>
      <c r="AF607" s="2">
        <f t="shared" si="73"/>
        <v>0</v>
      </c>
    </row>
    <row r="608" spans="1:32" ht="15" customHeight="1" x14ac:dyDescent="0.3">
      <c r="A608" s="1">
        <v>1524</v>
      </c>
      <c r="B608" s="69" t="s">
        <v>3180</v>
      </c>
      <c r="C608" s="69" t="s">
        <v>1081</v>
      </c>
      <c r="D608" s="70" t="s">
        <v>1070</v>
      </c>
      <c r="E608" s="70" t="s">
        <v>1071</v>
      </c>
      <c r="F608" s="70" t="s">
        <v>1082</v>
      </c>
      <c r="G608" s="71" t="s">
        <v>106</v>
      </c>
      <c r="H608" s="72">
        <v>0.85</v>
      </c>
      <c r="I608" s="73"/>
      <c r="J608" s="74">
        <f t="shared" si="67"/>
        <v>0</v>
      </c>
      <c r="K608" s="74">
        <f t="shared" si="68"/>
        <v>0</v>
      </c>
      <c r="L608" s="74">
        <f t="shared" si="69"/>
        <v>0</v>
      </c>
      <c r="M608" s="153" t="str">
        <f t="shared" si="77"/>
        <v/>
      </c>
      <c r="P608" s="75"/>
      <c r="AA608" s="2">
        <f t="shared" si="71"/>
        <v>1524</v>
      </c>
      <c r="AB608" s="2" t="s">
        <v>4610</v>
      </c>
      <c r="AC608" s="2" t="s">
        <v>4281</v>
      </c>
      <c r="AD608" s="2">
        <v>0.85</v>
      </c>
      <c r="AE608" s="129">
        <f t="shared" si="72"/>
        <v>0</v>
      </c>
      <c r="AF608" s="2">
        <f t="shared" si="73"/>
        <v>0</v>
      </c>
    </row>
    <row r="609" spans="1:32" ht="15" customHeight="1" x14ac:dyDescent="0.3">
      <c r="A609" s="1">
        <v>8467</v>
      </c>
      <c r="B609" s="69" t="s">
        <v>4109</v>
      </c>
      <c r="C609" s="69" t="s">
        <v>4108</v>
      </c>
      <c r="D609" s="70" t="s">
        <v>1070</v>
      </c>
      <c r="E609" s="70" t="s">
        <v>1071</v>
      </c>
      <c r="F609" s="70" t="s">
        <v>1089</v>
      </c>
      <c r="G609" s="71" t="s">
        <v>106</v>
      </c>
      <c r="H609" s="72">
        <v>0.85</v>
      </c>
      <c r="I609" s="73"/>
      <c r="J609" s="74">
        <f t="shared" si="67"/>
        <v>0</v>
      </c>
      <c r="K609" s="74">
        <f t="shared" si="68"/>
        <v>0</v>
      </c>
      <c r="L609" s="74">
        <f t="shared" si="69"/>
        <v>0</v>
      </c>
      <c r="M609" s="153" t="str">
        <f t="shared" si="77"/>
        <v/>
      </c>
      <c r="P609" s="75"/>
      <c r="AA609" s="2">
        <f t="shared" si="71"/>
        <v>8467</v>
      </c>
      <c r="AB609" s="2" t="s">
        <v>4611</v>
      </c>
      <c r="AC609" s="2" t="s">
        <v>4281</v>
      </c>
      <c r="AD609" s="2">
        <v>0.85</v>
      </c>
      <c r="AE609" s="129">
        <f t="shared" si="72"/>
        <v>0</v>
      </c>
      <c r="AF609" s="2">
        <f t="shared" si="73"/>
        <v>0</v>
      </c>
    </row>
    <row r="610" spans="1:32" s="168" customFormat="1" ht="15" hidden="1" customHeight="1" x14ac:dyDescent="0.3">
      <c r="A610" s="160">
        <v>0</v>
      </c>
      <c r="B610" s="161" t="s">
        <v>3181</v>
      </c>
      <c r="C610" s="161" t="s">
        <v>1083</v>
      </c>
      <c r="D610" s="162" t="s">
        <v>1084</v>
      </c>
      <c r="E610" s="162" t="s">
        <v>1085</v>
      </c>
      <c r="F610" s="162" t="s">
        <v>1086</v>
      </c>
      <c r="G610" s="163" t="s">
        <v>141</v>
      </c>
      <c r="H610" s="164">
        <v>0.85</v>
      </c>
      <c r="I610" s="165"/>
      <c r="J610" s="166">
        <f t="shared" si="67"/>
        <v>0</v>
      </c>
      <c r="K610" s="166">
        <f t="shared" si="68"/>
        <v>0</v>
      </c>
      <c r="L610" s="166">
        <f t="shared" si="69"/>
        <v>0</v>
      </c>
      <c r="M610" s="167" t="str">
        <f>IF(I610="","",IF(I610&lt;75,"Ошибка! Не соблюден минимальный заказ на сорт!",IF(MOD(I610,25)&gt;0,"Ошибка! Не соблюдена кратность заказа!","")))</f>
        <v/>
      </c>
      <c r="P610" s="169"/>
      <c r="AA610" s="168">
        <f t="shared" si="71"/>
        <v>0</v>
      </c>
      <c r="AB610" s="168" t="s">
        <v>4612</v>
      </c>
      <c r="AC610" s="168" t="s">
        <v>4317</v>
      </c>
      <c r="AD610" s="168">
        <v>0.85</v>
      </c>
      <c r="AE610" s="170">
        <f t="shared" si="72"/>
        <v>0</v>
      </c>
      <c r="AF610" s="168">
        <f t="shared" si="73"/>
        <v>0</v>
      </c>
    </row>
    <row r="611" spans="1:32" ht="15" customHeight="1" x14ac:dyDescent="0.3">
      <c r="A611" s="1">
        <v>33068</v>
      </c>
      <c r="B611" s="69" t="s">
        <v>3182</v>
      </c>
      <c r="C611" s="69" t="s">
        <v>1087</v>
      </c>
      <c r="D611" s="70" t="s">
        <v>1084</v>
      </c>
      <c r="E611" s="70" t="s">
        <v>1085</v>
      </c>
      <c r="F611" s="70" t="s">
        <v>1086</v>
      </c>
      <c r="G611" s="71" t="s">
        <v>106</v>
      </c>
      <c r="H611" s="72">
        <v>0.85</v>
      </c>
      <c r="I611" s="73"/>
      <c r="J611" s="74">
        <f t="shared" si="67"/>
        <v>0</v>
      </c>
      <c r="K611" s="74">
        <f t="shared" si="68"/>
        <v>0</v>
      </c>
      <c r="L611" s="74">
        <f t="shared" si="69"/>
        <v>0</v>
      </c>
      <c r="M611" s="153" t="str">
        <f>IF(I611="","",IF(I611&lt;80,"Ошибка! Не соблюден минимальный заказ на сорт!",IF(MOD(I611,40)&gt;0,"Ошибка! Не соблюдена кратность заказа!","")))</f>
        <v/>
      </c>
      <c r="P611" s="75"/>
      <c r="AA611" s="2">
        <f t="shared" si="71"/>
        <v>33068</v>
      </c>
      <c r="AB611" s="2" t="s">
        <v>4612</v>
      </c>
      <c r="AC611" s="2" t="s">
        <v>4281</v>
      </c>
      <c r="AD611" s="2">
        <v>0.85</v>
      </c>
      <c r="AE611" s="129">
        <f t="shared" si="72"/>
        <v>0</v>
      </c>
      <c r="AF611" s="2">
        <f t="shared" si="73"/>
        <v>0</v>
      </c>
    </row>
    <row r="612" spans="1:32" s="168" customFormat="1" ht="15" hidden="1" customHeight="1" x14ac:dyDescent="0.3">
      <c r="A612" s="160">
        <v>0</v>
      </c>
      <c r="B612" s="161" t="s">
        <v>3183</v>
      </c>
      <c r="C612" s="161" t="s">
        <v>1088</v>
      </c>
      <c r="D612" s="162" t="s">
        <v>1084</v>
      </c>
      <c r="E612" s="162" t="s">
        <v>1085</v>
      </c>
      <c r="F612" s="162" t="s">
        <v>1089</v>
      </c>
      <c r="G612" s="163" t="s">
        <v>106</v>
      </c>
      <c r="H612" s="164">
        <v>0.85</v>
      </c>
      <c r="I612" s="165"/>
      <c r="J612" s="166">
        <f t="shared" ref="J612:J675" si="78">H612*I612</f>
        <v>0</v>
      </c>
      <c r="K612" s="166">
        <f t="shared" ref="K612:K675" si="79">IF($I$9&gt;=7000,0,H612*0.07*I612)</f>
        <v>0</v>
      </c>
      <c r="L612" s="166">
        <f t="shared" ref="L612:L675" si="80">J612+K612</f>
        <v>0</v>
      </c>
      <c r="M612" s="167" t="str">
        <f>IF(I612="","",IF(I612&lt;80,"Ошибка! Не соблюден минимальный заказ на сорт!",IF(MOD(I612,40)&gt;0,"Ошибка! Не соблюдена кратность заказа!","")))</f>
        <v/>
      </c>
      <c r="P612" s="169"/>
      <c r="AA612" s="168">
        <f t="shared" ref="AA612:AA675" si="81">A612</f>
        <v>0</v>
      </c>
      <c r="AB612" s="168" t="s">
        <v>5170</v>
      </c>
      <c r="AC612" s="168" t="s">
        <v>4281</v>
      </c>
      <c r="AD612" s="168">
        <v>0.85</v>
      </c>
      <c r="AE612" s="170">
        <f t="shared" ref="AE612:AE675" si="82">I612</f>
        <v>0</v>
      </c>
      <c r="AF612" s="168">
        <f t="shared" ref="AF612:AF675" si="83">AD612*AE612</f>
        <v>0</v>
      </c>
    </row>
    <row r="613" spans="1:32" s="168" customFormat="1" ht="15" hidden="1" customHeight="1" x14ac:dyDescent="0.3">
      <c r="A613" s="160">
        <v>0</v>
      </c>
      <c r="B613" s="161" t="s">
        <v>5948</v>
      </c>
      <c r="C613" s="161" t="s">
        <v>5844</v>
      </c>
      <c r="D613" s="162" t="s">
        <v>1091</v>
      </c>
      <c r="E613" s="162" t="s">
        <v>1092</v>
      </c>
      <c r="F613" s="162" t="s">
        <v>5718</v>
      </c>
      <c r="G613" s="163" t="s">
        <v>106</v>
      </c>
      <c r="H613" s="164">
        <v>0.85</v>
      </c>
      <c r="I613" s="165"/>
      <c r="J613" s="166">
        <f t="shared" si="78"/>
        <v>0</v>
      </c>
      <c r="K613" s="166">
        <f t="shared" si="79"/>
        <v>0</v>
      </c>
      <c r="L613" s="166">
        <f t="shared" si="80"/>
        <v>0</v>
      </c>
      <c r="M613" s="167" t="str">
        <f>IF(I613="","",IF(I613&lt;80,"Ошибка! Не соблюден минимальный заказ на сорт!",IF(MOD(I613,40)&gt;0,"Ошибка! Не соблюдена кратность заказа!","")))</f>
        <v/>
      </c>
      <c r="P613" s="169"/>
      <c r="AA613" s="168">
        <f t="shared" si="81"/>
        <v>0</v>
      </c>
      <c r="AB613" s="168" t="s">
        <v>6044</v>
      </c>
      <c r="AC613" s="168" t="s">
        <v>4281</v>
      </c>
      <c r="AD613" s="168">
        <v>0.85</v>
      </c>
      <c r="AE613" s="170">
        <f t="shared" si="82"/>
        <v>0</v>
      </c>
      <c r="AF613" s="168">
        <f t="shared" si="83"/>
        <v>0</v>
      </c>
    </row>
    <row r="614" spans="1:32" s="168" customFormat="1" ht="15" hidden="1" customHeight="1" x14ac:dyDescent="0.3">
      <c r="A614" s="160">
        <v>0</v>
      </c>
      <c r="B614" s="161" t="s">
        <v>3184</v>
      </c>
      <c r="C614" s="161" t="s">
        <v>1090</v>
      </c>
      <c r="D614" s="162" t="s">
        <v>1091</v>
      </c>
      <c r="E614" s="162" t="s">
        <v>1092</v>
      </c>
      <c r="F614" s="162" t="s">
        <v>1093</v>
      </c>
      <c r="G614" s="163" t="s">
        <v>106</v>
      </c>
      <c r="H614" s="164">
        <v>0.85</v>
      </c>
      <c r="I614" s="165"/>
      <c r="J614" s="166">
        <f t="shared" si="78"/>
        <v>0</v>
      </c>
      <c r="K614" s="166">
        <f t="shared" si="79"/>
        <v>0</v>
      </c>
      <c r="L614" s="166">
        <f t="shared" si="80"/>
        <v>0</v>
      </c>
      <c r="M614" s="167" t="str">
        <f>IF(I614="","",IF(I614&lt;80,"Ошибка! Не соблюден минимальный заказ на сорт!",IF(MOD(I614,40)&gt;0,"Ошибка! Не соблюдена кратность заказа!","")))</f>
        <v/>
      </c>
      <c r="P614" s="169"/>
      <c r="AA614" s="168">
        <f t="shared" si="81"/>
        <v>0</v>
      </c>
      <c r="AB614" s="168" t="s">
        <v>5171</v>
      </c>
      <c r="AC614" s="168" t="s">
        <v>4281</v>
      </c>
      <c r="AD614" s="168">
        <v>0.85</v>
      </c>
      <c r="AE614" s="170">
        <f t="shared" si="82"/>
        <v>0</v>
      </c>
      <c r="AF614" s="168">
        <f t="shared" si="83"/>
        <v>0</v>
      </c>
    </row>
    <row r="615" spans="1:32" s="168" customFormat="1" ht="15" hidden="1" customHeight="1" x14ac:dyDescent="0.3">
      <c r="A615" s="160">
        <v>0</v>
      </c>
      <c r="B615" s="161" t="s">
        <v>3185</v>
      </c>
      <c r="C615" s="161" t="s">
        <v>1094</v>
      </c>
      <c r="D615" s="162" t="s">
        <v>1091</v>
      </c>
      <c r="E615" s="162" t="s">
        <v>1092</v>
      </c>
      <c r="F615" s="162" t="s">
        <v>1095</v>
      </c>
      <c r="G615" s="163" t="s">
        <v>106</v>
      </c>
      <c r="H615" s="164">
        <v>3</v>
      </c>
      <c r="I615" s="165"/>
      <c r="J615" s="166">
        <f t="shared" si="78"/>
        <v>0</v>
      </c>
      <c r="K615" s="166">
        <f t="shared" si="79"/>
        <v>0</v>
      </c>
      <c r="L615" s="166">
        <f t="shared" si="80"/>
        <v>0</v>
      </c>
      <c r="M615" s="167" t="str">
        <f>IF(I615="","",IF(I615&lt;80,"Ошибка! Не соблюден минимальный заказ на сорт!",IF(MOD(I615,40)&gt;0,"Ошибка! Не соблюдена кратность заказа!","")))</f>
        <v/>
      </c>
      <c r="P615" s="169"/>
      <c r="AA615" s="168">
        <f t="shared" si="81"/>
        <v>0</v>
      </c>
      <c r="AB615" s="168" t="s">
        <v>4613</v>
      </c>
      <c r="AC615" s="168" t="s">
        <v>4281</v>
      </c>
      <c r="AD615" s="168">
        <v>3</v>
      </c>
      <c r="AE615" s="170">
        <f t="shared" si="82"/>
        <v>0</v>
      </c>
      <c r="AF615" s="168">
        <f t="shared" si="83"/>
        <v>0</v>
      </c>
    </row>
    <row r="616" spans="1:32" s="168" customFormat="1" ht="15" hidden="1" customHeight="1" x14ac:dyDescent="0.3">
      <c r="A616" s="160">
        <v>0</v>
      </c>
      <c r="B616" s="161" t="s">
        <v>5949</v>
      </c>
      <c r="C616" s="161" t="s">
        <v>5845</v>
      </c>
      <c r="D616" s="162" t="s">
        <v>1091</v>
      </c>
      <c r="E616" s="162" t="s">
        <v>1092</v>
      </c>
      <c r="F616" s="162" t="s">
        <v>1097</v>
      </c>
      <c r="G616" s="163" t="s">
        <v>182</v>
      </c>
      <c r="H616" s="164">
        <v>2.5</v>
      </c>
      <c r="I616" s="165"/>
      <c r="J616" s="166">
        <f t="shared" si="78"/>
        <v>0</v>
      </c>
      <c r="K616" s="166">
        <f t="shared" si="79"/>
        <v>0</v>
      </c>
      <c r="L616" s="166">
        <f t="shared" si="80"/>
        <v>0</v>
      </c>
      <c r="M616" s="167" t="str">
        <f>IF(I616="","",IF(I616&lt;50,"Ошибка! Не соблюден минимальный заказ на сорт!",""))</f>
        <v/>
      </c>
      <c r="P616" s="169"/>
      <c r="AA616" s="168">
        <f t="shared" si="81"/>
        <v>0</v>
      </c>
      <c r="AB616" s="168" t="s">
        <v>5172</v>
      </c>
      <c r="AC616" s="168" t="s">
        <v>4327</v>
      </c>
      <c r="AD616" s="168">
        <v>2.5</v>
      </c>
      <c r="AE616" s="170">
        <f t="shared" si="82"/>
        <v>0</v>
      </c>
      <c r="AF616" s="168">
        <f t="shared" si="83"/>
        <v>0</v>
      </c>
    </row>
    <row r="617" spans="1:32" s="168" customFormat="1" ht="15" hidden="1" customHeight="1" x14ac:dyDescent="0.3">
      <c r="A617" s="160">
        <v>0</v>
      </c>
      <c r="B617" s="161" t="s">
        <v>3186</v>
      </c>
      <c r="C617" s="161" t="s">
        <v>1096</v>
      </c>
      <c r="D617" s="162" t="s">
        <v>1091</v>
      </c>
      <c r="E617" s="162" t="s">
        <v>1092</v>
      </c>
      <c r="F617" s="162" t="s">
        <v>1097</v>
      </c>
      <c r="G617" s="163" t="s">
        <v>106</v>
      </c>
      <c r="H617" s="164">
        <v>1.95</v>
      </c>
      <c r="I617" s="165"/>
      <c r="J617" s="166">
        <f t="shared" si="78"/>
        <v>0</v>
      </c>
      <c r="K617" s="166">
        <f t="shared" si="79"/>
        <v>0</v>
      </c>
      <c r="L617" s="166">
        <f t="shared" si="80"/>
        <v>0</v>
      </c>
      <c r="M617" s="167" t="str">
        <f>IF(I617="","",IF(I617&lt;80,"Ошибка! Не соблюден минимальный заказ на сорт!",IF(MOD(I617,40)&gt;0,"Ошибка! Не соблюдена кратность заказа!","")))</f>
        <v/>
      </c>
      <c r="P617" s="169"/>
      <c r="AA617" s="168">
        <f t="shared" si="81"/>
        <v>0</v>
      </c>
      <c r="AB617" s="168" t="s">
        <v>5172</v>
      </c>
      <c r="AC617" s="168" t="s">
        <v>4281</v>
      </c>
      <c r="AD617" s="168">
        <v>1.95</v>
      </c>
      <c r="AE617" s="170">
        <f t="shared" si="82"/>
        <v>0</v>
      </c>
      <c r="AF617" s="168">
        <f t="shared" si="83"/>
        <v>0</v>
      </c>
    </row>
    <row r="618" spans="1:32" ht="15" customHeight="1" x14ac:dyDescent="0.3">
      <c r="A618" s="1">
        <v>1706</v>
      </c>
      <c r="B618" s="69" t="s">
        <v>5941</v>
      </c>
      <c r="C618" s="69" t="s">
        <v>5837</v>
      </c>
      <c r="D618" s="70" t="s">
        <v>5732</v>
      </c>
      <c r="E618" s="70" t="s">
        <v>5733</v>
      </c>
      <c r="F618" s="70" t="s">
        <v>5734</v>
      </c>
      <c r="G618" s="71" t="s">
        <v>106</v>
      </c>
      <c r="H618" s="72">
        <v>1.1000000000000001</v>
      </c>
      <c r="I618" s="73"/>
      <c r="J618" s="74">
        <f t="shared" si="78"/>
        <v>0</v>
      </c>
      <c r="K618" s="74">
        <f t="shared" si="79"/>
        <v>0</v>
      </c>
      <c r="L618" s="74">
        <f t="shared" si="80"/>
        <v>0</v>
      </c>
      <c r="M618" s="153" t="str">
        <f>IF(I618="","",IF(I618&lt;80,"Ошибка! Не соблюден минимальный заказ на сорт!",IF(MOD(I618,40)&gt;0,"Ошибка! Не соблюдена кратность заказа!","")))</f>
        <v/>
      </c>
      <c r="P618" s="75"/>
      <c r="AA618" s="2">
        <f t="shared" si="81"/>
        <v>1706</v>
      </c>
      <c r="AB618" s="2" t="s">
        <v>6036</v>
      </c>
      <c r="AC618" s="2" t="s">
        <v>4281</v>
      </c>
      <c r="AD618" s="2">
        <v>1.1000000000000001</v>
      </c>
      <c r="AE618" s="129">
        <f t="shared" si="82"/>
        <v>0</v>
      </c>
      <c r="AF618" s="2">
        <f t="shared" si="83"/>
        <v>0</v>
      </c>
    </row>
    <row r="619" spans="1:32" s="168" customFormat="1" ht="15" hidden="1" customHeight="1" x14ac:dyDescent="0.3">
      <c r="A619" s="160">
        <v>0</v>
      </c>
      <c r="B619" s="161" t="s">
        <v>5946</v>
      </c>
      <c r="C619" s="161" t="s">
        <v>5842</v>
      </c>
      <c r="D619" s="162" t="s">
        <v>5675</v>
      </c>
      <c r="E619" s="162" t="s">
        <v>5682</v>
      </c>
      <c r="F619" s="162" t="s">
        <v>5739</v>
      </c>
      <c r="G619" s="163" t="s">
        <v>106</v>
      </c>
      <c r="H619" s="164">
        <v>1</v>
      </c>
      <c r="I619" s="165"/>
      <c r="J619" s="166">
        <f t="shared" si="78"/>
        <v>0</v>
      </c>
      <c r="K619" s="166">
        <f t="shared" si="79"/>
        <v>0</v>
      </c>
      <c r="L619" s="166">
        <f t="shared" si="80"/>
        <v>0</v>
      </c>
      <c r="M619" s="167" t="str">
        <f>IF(I619="","",IF(I619&lt;80,"Ошибка! Не соблюден минимальный заказ на сорт!",IF(MOD(I619,40)&gt;0,"Ошибка! Не соблюдена кратность заказа!","")))</f>
        <v/>
      </c>
      <c r="P619" s="169"/>
      <c r="AA619" s="168">
        <f t="shared" si="81"/>
        <v>0</v>
      </c>
      <c r="AB619" s="168" t="s">
        <v>6041</v>
      </c>
      <c r="AC619" s="168" t="s">
        <v>4281</v>
      </c>
      <c r="AD619" s="168">
        <v>1</v>
      </c>
      <c r="AE619" s="170">
        <f t="shared" si="82"/>
        <v>0</v>
      </c>
      <c r="AF619" s="168">
        <f t="shared" si="83"/>
        <v>0</v>
      </c>
    </row>
    <row r="620" spans="1:32" s="168" customFormat="1" ht="15" hidden="1" customHeight="1" x14ac:dyDescent="0.3">
      <c r="A620" s="160">
        <v>0</v>
      </c>
      <c r="B620" s="161" t="s">
        <v>5947</v>
      </c>
      <c r="C620" s="161" t="s">
        <v>5843</v>
      </c>
      <c r="D620" s="162" t="s">
        <v>5675</v>
      </c>
      <c r="E620" s="162" t="s">
        <v>5682</v>
      </c>
      <c r="F620" s="162" t="s">
        <v>5740</v>
      </c>
      <c r="G620" s="163" t="s">
        <v>30</v>
      </c>
      <c r="H620" s="164">
        <v>6.75</v>
      </c>
      <c r="I620" s="165"/>
      <c r="J620" s="166">
        <f t="shared" si="78"/>
        <v>0</v>
      </c>
      <c r="K620" s="166">
        <f t="shared" si="79"/>
        <v>0</v>
      </c>
      <c r="L620" s="166">
        <f t="shared" si="80"/>
        <v>0</v>
      </c>
      <c r="M620" s="167" t="str">
        <f>IF(I620="","",IF(I620&lt;25,"Ошибка! Не соблюден минимальный заказ на сорт!",""))</f>
        <v/>
      </c>
      <c r="P620" s="169"/>
      <c r="AA620" s="168">
        <f t="shared" si="81"/>
        <v>0</v>
      </c>
      <c r="AB620" s="168" t="s">
        <v>6042</v>
      </c>
      <c r="AC620" s="168" t="s">
        <v>6043</v>
      </c>
      <c r="AD620" s="168">
        <v>6.75</v>
      </c>
      <c r="AE620" s="170">
        <f t="shared" si="82"/>
        <v>0</v>
      </c>
      <c r="AF620" s="168">
        <f t="shared" si="83"/>
        <v>0</v>
      </c>
    </row>
    <row r="621" spans="1:32" ht="15" customHeight="1" x14ac:dyDescent="0.3">
      <c r="A621" s="1">
        <v>1542</v>
      </c>
      <c r="B621" s="69" t="s">
        <v>5669</v>
      </c>
      <c r="C621" s="69" t="s">
        <v>5663</v>
      </c>
      <c r="D621" s="70" t="s">
        <v>5675</v>
      </c>
      <c r="E621" s="70" t="s">
        <v>5682</v>
      </c>
      <c r="F621" s="70"/>
      <c r="G621" s="71" t="s">
        <v>106</v>
      </c>
      <c r="H621" s="72">
        <v>0.75</v>
      </c>
      <c r="I621" s="73"/>
      <c r="J621" s="74">
        <f t="shared" si="78"/>
        <v>0</v>
      </c>
      <c r="K621" s="74">
        <f t="shared" si="79"/>
        <v>0</v>
      </c>
      <c r="L621" s="74">
        <f t="shared" si="80"/>
        <v>0</v>
      </c>
      <c r="M621" s="153" t="str">
        <f>IF(I621="","",IF(I621&lt;80,"Ошибка! Не соблюден минимальный заказ на сорт!",IF(MOD(I621,40)&gt;0,"Ошибка! Не соблюдена кратность заказа!","")))</f>
        <v/>
      </c>
      <c r="P621" s="75"/>
      <c r="AA621" s="2">
        <f t="shared" si="81"/>
        <v>1542</v>
      </c>
      <c r="AB621" s="2" t="s">
        <v>5675</v>
      </c>
      <c r="AC621" s="2" t="s">
        <v>4281</v>
      </c>
      <c r="AD621" s="2">
        <v>0.75</v>
      </c>
      <c r="AE621" s="129">
        <f t="shared" si="82"/>
        <v>0</v>
      </c>
      <c r="AF621" s="2">
        <f t="shared" si="83"/>
        <v>0</v>
      </c>
    </row>
    <row r="622" spans="1:32" ht="15" customHeight="1" x14ac:dyDescent="0.3">
      <c r="A622" s="1">
        <v>633</v>
      </c>
      <c r="B622" s="69" t="s">
        <v>5942</v>
      </c>
      <c r="C622" s="69" t="s">
        <v>5838</v>
      </c>
      <c r="D622" s="70" t="s">
        <v>1099</v>
      </c>
      <c r="E622" s="70" t="s">
        <v>1100</v>
      </c>
      <c r="F622" s="70" t="s">
        <v>5735</v>
      </c>
      <c r="G622" s="71" t="s">
        <v>106</v>
      </c>
      <c r="H622" s="72">
        <v>1.1000000000000001</v>
      </c>
      <c r="I622" s="73"/>
      <c r="J622" s="74">
        <f t="shared" si="78"/>
        <v>0</v>
      </c>
      <c r="K622" s="74">
        <f t="shared" si="79"/>
        <v>0</v>
      </c>
      <c r="L622" s="74">
        <f t="shared" si="80"/>
        <v>0</v>
      </c>
      <c r="M622" s="153" t="str">
        <f>IF(I622="","",IF(I622&lt;80,"Ошибка! Не соблюден минимальный заказ на сорт!",IF(MOD(I622,40)&gt;0,"Ошибка! Не соблюдена кратность заказа!","")))</f>
        <v/>
      </c>
      <c r="P622" s="75"/>
      <c r="AA622" s="2">
        <f t="shared" si="81"/>
        <v>633</v>
      </c>
      <c r="AB622" s="2" t="s">
        <v>6037</v>
      </c>
      <c r="AC622" s="2" t="s">
        <v>4281</v>
      </c>
      <c r="AD622" s="2">
        <v>1.1000000000000001</v>
      </c>
      <c r="AE622" s="129">
        <f t="shared" si="82"/>
        <v>0</v>
      </c>
      <c r="AF622" s="2">
        <f t="shared" si="83"/>
        <v>0</v>
      </c>
    </row>
    <row r="623" spans="1:32" s="168" customFormat="1" ht="15" hidden="1" customHeight="1" x14ac:dyDescent="0.3">
      <c r="A623" s="160">
        <v>0</v>
      </c>
      <c r="B623" s="161" t="s">
        <v>5943</v>
      </c>
      <c r="C623" s="161" t="s">
        <v>5839</v>
      </c>
      <c r="D623" s="162" t="s">
        <v>1099</v>
      </c>
      <c r="E623" s="162" t="s">
        <v>1100</v>
      </c>
      <c r="F623" s="162" t="s">
        <v>5736</v>
      </c>
      <c r="G623" s="163" t="s">
        <v>106</v>
      </c>
      <c r="H623" s="164">
        <v>0.75</v>
      </c>
      <c r="I623" s="165"/>
      <c r="J623" s="166">
        <f t="shared" si="78"/>
        <v>0</v>
      </c>
      <c r="K623" s="166">
        <f t="shared" si="79"/>
        <v>0</v>
      </c>
      <c r="L623" s="166">
        <f t="shared" si="80"/>
        <v>0</v>
      </c>
      <c r="M623" s="167" t="str">
        <f>IF(I623="","",IF(I623&lt;80,"Ошибка! Не соблюден минимальный заказ на сорт!",IF(MOD(I623,40)&gt;0,"Ошибка! Не соблюдена кратность заказа!","")))</f>
        <v/>
      </c>
      <c r="P623" s="169"/>
      <c r="AA623" s="168">
        <f t="shared" si="81"/>
        <v>0</v>
      </c>
      <c r="AB623" s="168" t="s">
        <v>6038</v>
      </c>
      <c r="AC623" s="168" t="s">
        <v>4281</v>
      </c>
      <c r="AD623" s="168">
        <v>0.75</v>
      </c>
      <c r="AE623" s="170">
        <f t="shared" si="82"/>
        <v>0</v>
      </c>
      <c r="AF623" s="168">
        <f t="shared" si="83"/>
        <v>0</v>
      </c>
    </row>
    <row r="624" spans="1:32" s="168" customFormat="1" ht="15" hidden="1" customHeight="1" x14ac:dyDescent="0.3">
      <c r="A624" s="160">
        <v>0</v>
      </c>
      <c r="B624" s="161" t="s">
        <v>5944</v>
      </c>
      <c r="C624" s="161" t="s">
        <v>5840</v>
      </c>
      <c r="D624" s="162" t="s">
        <v>1099</v>
      </c>
      <c r="E624" s="162" t="s">
        <v>1100</v>
      </c>
      <c r="F624" s="162" t="s">
        <v>5737</v>
      </c>
      <c r="G624" s="163" t="s">
        <v>106</v>
      </c>
      <c r="H624" s="164">
        <v>0.8</v>
      </c>
      <c r="I624" s="165"/>
      <c r="J624" s="166">
        <f t="shared" si="78"/>
        <v>0</v>
      </c>
      <c r="K624" s="166">
        <f t="shared" si="79"/>
        <v>0</v>
      </c>
      <c r="L624" s="166">
        <f t="shared" si="80"/>
        <v>0</v>
      </c>
      <c r="M624" s="167" t="str">
        <f>IF(I624="","",IF(I624&lt;80,"Ошибка! Не соблюден минимальный заказ на сорт!",IF(MOD(I624,40)&gt;0,"Ошибка! Не соблюдена кратность заказа!","")))</f>
        <v/>
      </c>
      <c r="P624" s="169"/>
      <c r="AA624" s="168">
        <f t="shared" si="81"/>
        <v>0</v>
      </c>
      <c r="AB624" s="168" t="s">
        <v>6039</v>
      </c>
      <c r="AC624" s="168" t="s">
        <v>4281</v>
      </c>
      <c r="AD624" s="168">
        <v>0.8</v>
      </c>
      <c r="AE624" s="170">
        <f t="shared" si="82"/>
        <v>0</v>
      </c>
      <c r="AF624" s="168">
        <f t="shared" si="83"/>
        <v>0</v>
      </c>
    </row>
    <row r="625" spans="1:32" s="168" customFormat="1" ht="15" hidden="1" customHeight="1" x14ac:dyDescent="0.3">
      <c r="A625" s="160">
        <v>0</v>
      </c>
      <c r="B625" s="161" t="s">
        <v>3187</v>
      </c>
      <c r="C625" s="161" t="s">
        <v>1098</v>
      </c>
      <c r="D625" s="162" t="s">
        <v>1099</v>
      </c>
      <c r="E625" s="162" t="s">
        <v>1100</v>
      </c>
      <c r="F625" s="162" t="s">
        <v>1101</v>
      </c>
      <c r="G625" s="163" t="s">
        <v>21</v>
      </c>
      <c r="H625" s="164">
        <v>2.5</v>
      </c>
      <c r="I625" s="165"/>
      <c r="J625" s="166">
        <f t="shared" si="78"/>
        <v>0</v>
      </c>
      <c r="K625" s="166">
        <f t="shared" si="79"/>
        <v>0</v>
      </c>
      <c r="L625" s="166">
        <f t="shared" si="80"/>
        <v>0</v>
      </c>
      <c r="M625" s="167" t="str">
        <f>IF(I625="","",IF(I625&lt;50,"Ошибка! Не соблюден минимальный заказ на сорт!",""))</f>
        <v/>
      </c>
      <c r="P625" s="169"/>
      <c r="AA625" s="168">
        <f t="shared" si="81"/>
        <v>0</v>
      </c>
      <c r="AB625" s="168" t="s">
        <v>5173</v>
      </c>
      <c r="AC625" s="168" t="s">
        <v>4323</v>
      </c>
      <c r="AD625" s="168">
        <v>2.5</v>
      </c>
      <c r="AE625" s="170">
        <f t="shared" si="82"/>
        <v>0</v>
      </c>
      <c r="AF625" s="168">
        <f t="shared" si="83"/>
        <v>0</v>
      </c>
    </row>
    <row r="626" spans="1:32" ht="15" customHeight="1" x14ac:dyDescent="0.3">
      <c r="A626" s="1">
        <v>2082</v>
      </c>
      <c r="B626" s="69" t="s">
        <v>5945</v>
      </c>
      <c r="C626" s="69" t="s">
        <v>5841</v>
      </c>
      <c r="D626" s="70" t="s">
        <v>1099</v>
      </c>
      <c r="E626" s="70" t="s">
        <v>1100</v>
      </c>
      <c r="F626" s="70" t="s">
        <v>5738</v>
      </c>
      <c r="G626" s="71" t="s">
        <v>106</v>
      </c>
      <c r="H626" s="72">
        <v>0.95</v>
      </c>
      <c r="I626" s="73"/>
      <c r="J626" s="74">
        <f t="shared" si="78"/>
        <v>0</v>
      </c>
      <c r="K626" s="74">
        <f t="shared" si="79"/>
        <v>0</v>
      </c>
      <c r="L626" s="74">
        <f t="shared" si="80"/>
        <v>0</v>
      </c>
      <c r="M626" s="153" t="str">
        <f t="shared" ref="M626:M653" si="84">IF(I626="","",IF(I626&lt;80,"Ошибка! Не соблюден минимальный заказ на сорт!",IF(MOD(I626,40)&gt;0,"Ошибка! Не соблюдена кратность заказа!","")))</f>
        <v/>
      </c>
      <c r="P626" s="75"/>
      <c r="AA626" s="2">
        <f t="shared" si="81"/>
        <v>2082</v>
      </c>
      <c r="AB626" s="2" t="s">
        <v>6040</v>
      </c>
      <c r="AC626" s="2" t="s">
        <v>4281</v>
      </c>
      <c r="AD626" s="2">
        <v>0.95</v>
      </c>
      <c r="AE626" s="129">
        <f t="shared" si="82"/>
        <v>0</v>
      </c>
      <c r="AF626" s="2">
        <f t="shared" si="83"/>
        <v>0</v>
      </c>
    </row>
    <row r="627" spans="1:32" ht="15" customHeight="1" x14ac:dyDescent="0.3">
      <c r="A627" s="1">
        <v>7918</v>
      </c>
      <c r="B627" s="69" t="s">
        <v>3188</v>
      </c>
      <c r="C627" s="69" t="s">
        <v>1102</v>
      </c>
      <c r="D627" s="70" t="s">
        <v>1103</v>
      </c>
      <c r="E627" s="70" t="s">
        <v>1104</v>
      </c>
      <c r="F627" s="70"/>
      <c r="G627" s="71" t="s">
        <v>106</v>
      </c>
      <c r="H627" s="72">
        <v>0.85</v>
      </c>
      <c r="I627" s="73"/>
      <c r="J627" s="74">
        <f t="shared" si="78"/>
        <v>0</v>
      </c>
      <c r="K627" s="74">
        <f t="shared" si="79"/>
        <v>0</v>
      </c>
      <c r="L627" s="74">
        <f t="shared" si="80"/>
        <v>0</v>
      </c>
      <c r="M627" s="153" t="str">
        <f t="shared" si="84"/>
        <v/>
      </c>
      <c r="P627" s="75"/>
      <c r="AA627" s="2">
        <f t="shared" si="81"/>
        <v>7918</v>
      </c>
      <c r="AB627" s="2" t="s">
        <v>1103</v>
      </c>
      <c r="AC627" s="2" t="s">
        <v>4281</v>
      </c>
      <c r="AD627" s="2">
        <v>0.85</v>
      </c>
      <c r="AE627" s="129">
        <f t="shared" si="82"/>
        <v>0</v>
      </c>
      <c r="AF627" s="2">
        <f t="shared" si="83"/>
        <v>0</v>
      </c>
    </row>
    <row r="628" spans="1:32" ht="15" customHeight="1" x14ac:dyDescent="0.3">
      <c r="A628" s="1">
        <v>1409</v>
      </c>
      <c r="B628" s="69" t="s">
        <v>3189</v>
      </c>
      <c r="C628" s="69" t="s">
        <v>1105</v>
      </c>
      <c r="D628" s="70" t="s">
        <v>1106</v>
      </c>
      <c r="E628" s="70" t="s">
        <v>1107</v>
      </c>
      <c r="F628" s="70" t="s">
        <v>1108</v>
      </c>
      <c r="G628" s="71" t="s">
        <v>106</v>
      </c>
      <c r="H628" s="72">
        <v>1.1000000000000001</v>
      </c>
      <c r="I628" s="73"/>
      <c r="J628" s="74">
        <f t="shared" si="78"/>
        <v>0</v>
      </c>
      <c r="K628" s="74">
        <f t="shared" si="79"/>
        <v>0</v>
      </c>
      <c r="L628" s="74">
        <f t="shared" si="80"/>
        <v>0</v>
      </c>
      <c r="M628" s="153" t="str">
        <f t="shared" si="84"/>
        <v/>
      </c>
      <c r="P628" s="75"/>
      <c r="AA628" s="2">
        <f t="shared" si="81"/>
        <v>1409</v>
      </c>
      <c r="AB628" s="2" t="s">
        <v>4614</v>
      </c>
      <c r="AC628" s="2" t="s">
        <v>4281</v>
      </c>
      <c r="AD628" s="2">
        <v>1.1000000000000001</v>
      </c>
      <c r="AE628" s="129">
        <f t="shared" si="82"/>
        <v>0</v>
      </c>
      <c r="AF628" s="2">
        <f t="shared" si="83"/>
        <v>0</v>
      </c>
    </row>
    <row r="629" spans="1:32" s="168" customFormat="1" ht="15" hidden="1" customHeight="1" x14ac:dyDescent="0.3">
      <c r="A629" s="160">
        <v>0</v>
      </c>
      <c r="B629" s="161" t="s">
        <v>3190</v>
      </c>
      <c r="C629" s="161" t="s">
        <v>1109</v>
      </c>
      <c r="D629" s="162" t="s">
        <v>1106</v>
      </c>
      <c r="E629" s="162" t="s">
        <v>1107</v>
      </c>
      <c r="F629" s="162" t="s">
        <v>1110</v>
      </c>
      <c r="G629" s="163" t="s">
        <v>106</v>
      </c>
      <c r="H629" s="164">
        <v>1.1000000000000001</v>
      </c>
      <c r="I629" s="165"/>
      <c r="J629" s="166">
        <f t="shared" si="78"/>
        <v>0</v>
      </c>
      <c r="K629" s="166">
        <f t="shared" si="79"/>
        <v>0</v>
      </c>
      <c r="L629" s="166">
        <f t="shared" si="80"/>
        <v>0</v>
      </c>
      <c r="M629" s="167" t="str">
        <f t="shared" si="84"/>
        <v/>
      </c>
      <c r="P629" s="169"/>
      <c r="AA629" s="168">
        <f t="shared" si="81"/>
        <v>0</v>
      </c>
      <c r="AB629" s="168" t="s">
        <v>4615</v>
      </c>
      <c r="AC629" s="168" t="s">
        <v>4281</v>
      </c>
      <c r="AD629" s="168">
        <v>1.1000000000000001</v>
      </c>
      <c r="AE629" s="170">
        <f t="shared" si="82"/>
        <v>0</v>
      </c>
      <c r="AF629" s="168">
        <f t="shared" si="83"/>
        <v>0</v>
      </c>
    </row>
    <row r="630" spans="1:32" ht="15" customHeight="1" x14ac:dyDescent="0.3">
      <c r="A630" s="1">
        <v>670</v>
      </c>
      <c r="B630" s="69" t="s">
        <v>3191</v>
      </c>
      <c r="C630" s="69" t="s">
        <v>1111</v>
      </c>
      <c r="D630" s="70" t="s">
        <v>1106</v>
      </c>
      <c r="E630" s="70" t="s">
        <v>1107</v>
      </c>
      <c r="F630" s="70" t="s">
        <v>1112</v>
      </c>
      <c r="G630" s="71" t="s">
        <v>106</v>
      </c>
      <c r="H630" s="72">
        <v>1.1000000000000001</v>
      </c>
      <c r="I630" s="73"/>
      <c r="J630" s="74">
        <f t="shared" si="78"/>
        <v>0</v>
      </c>
      <c r="K630" s="74">
        <f t="shared" si="79"/>
        <v>0</v>
      </c>
      <c r="L630" s="74">
        <f t="shared" si="80"/>
        <v>0</v>
      </c>
      <c r="M630" s="153" t="str">
        <f t="shared" si="84"/>
        <v/>
      </c>
      <c r="P630" s="75"/>
      <c r="AA630" s="2">
        <f t="shared" si="81"/>
        <v>670</v>
      </c>
      <c r="AB630" s="2" t="s">
        <v>4616</v>
      </c>
      <c r="AC630" s="2" t="s">
        <v>4281</v>
      </c>
      <c r="AD630" s="2">
        <v>1.1000000000000001</v>
      </c>
      <c r="AE630" s="129">
        <f t="shared" si="82"/>
        <v>0</v>
      </c>
      <c r="AF630" s="2">
        <f t="shared" si="83"/>
        <v>0</v>
      </c>
    </row>
    <row r="631" spans="1:32" s="168" customFormat="1" ht="15" hidden="1" customHeight="1" x14ac:dyDescent="0.3">
      <c r="A631" s="160">
        <v>0</v>
      </c>
      <c r="B631" s="161" t="s">
        <v>3192</v>
      </c>
      <c r="C631" s="161" t="s">
        <v>1113</v>
      </c>
      <c r="D631" s="162" t="s">
        <v>1106</v>
      </c>
      <c r="E631" s="162" t="s">
        <v>1107</v>
      </c>
      <c r="F631" s="162" t="s">
        <v>1114</v>
      </c>
      <c r="G631" s="163" t="s">
        <v>106</v>
      </c>
      <c r="H631" s="164">
        <v>0.7</v>
      </c>
      <c r="I631" s="165"/>
      <c r="J631" s="166">
        <f t="shared" si="78"/>
        <v>0</v>
      </c>
      <c r="K631" s="166">
        <f t="shared" si="79"/>
        <v>0</v>
      </c>
      <c r="L631" s="166">
        <f t="shared" si="80"/>
        <v>0</v>
      </c>
      <c r="M631" s="167" t="str">
        <f t="shared" si="84"/>
        <v/>
      </c>
      <c r="P631" s="169"/>
      <c r="AA631" s="168">
        <f t="shared" si="81"/>
        <v>0</v>
      </c>
      <c r="AB631" s="168" t="s">
        <v>5301</v>
      </c>
      <c r="AC631" s="168" t="s">
        <v>4281</v>
      </c>
      <c r="AD631" s="168">
        <v>0.7</v>
      </c>
      <c r="AE631" s="170">
        <f t="shared" si="82"/>
        <v>0</v>
      </c>
      <c r="AF631" s="168">
        <f t="shared" si="83"/>
        <v>0</v>
      </c>
    </row>
    <row r="632" spans="1:32" ht="15" customHeight="1" x14ac:dyDescent="0.3">
      <c r="A632" s="1">
        <v>1980</v>
      </c>
      <c r="B632" s="69" t="s">
        <v>3193</v>
      </c>
      <c r="C632" s="69" t="s">
        <v>1115</v>
      </c>
      <c r="D632" s="70" t="s">
        <v>1106</v>
      </c>
      <c r="E632" s="70" t="s">
        <v>1107</v>
      </c>
      <c r="F632" s="70" t="s">
        <v>1116</v>
      </c>
      <c r="G632" s="71" t="s">
        <v>106</v>
      </c>
      <c r="H632" s="72">
        <v>0.65</v>
      </c>
      <c r="I632" s="73"/>
      <c r="J632" s="74">
        <f t="shared" si="78"/>
        <v>0</v>
      </c>
      <c r="K632" s="74">
        <f t="shared" si="79"/>
        <v>0</v>
      </c>
      <c r="L632" s="74">
        <f t="shared" si="80"/>
        <v>0</v>
      </c>
      <c r="M632" s="153" t="str">
        <f t="shared" si="84"/>
        <v/>
      </c>
      <c r="P632" s="75"/>
      <c r="AA632" s="2">
        <f t="shared" si="81"/>
        <v>1980</v>
      </c>
      <c r="AB632" s="2" t="s">
        <v>4617</v>
      </c>
      <c r="AC632" s="2" t="s">
        <v>4281</v>
      </c>
      <c r="AD632" s="2">
        <v>0.65</v>
      </c>
      <c r="AE632" s="129">
        <f t="shared" si="82"/>
        <v>0</v>
      </c>
      <c r="AF632" s="2">
        <f t="shared" si="83"/>
        <v>0</v>
      </c>
    </row>
    <row r="633" spans="1:32" s="168" customFormat="1" ht="15" hidden="1" customHeight="1" x14ac:dyDescent="0.3">
      <c r="A633" s="160">
        <v>0</v>
      </c>
      <c r="B633" s="161" t="s">
        <v>3194</v>
      </c>
      <c r="C633" s="161" t="s">
        <v>1117</v>
      </c>
      <c r="D633" s="162" t="s">
        <v>1118</v>
      </c>
      <c r="E633" s="162" t="s">
        <v>1119</v>
      </c>
      <c r="F633" s="162" t="s">
        <v>1120</v>
      </c>
      <c r="G633" s="163" t="s">
        <v>106</v>
      </c>
      <c r="H633" s="164">
        <v>1</v>
      </c>
      <c r="I633" s="165"/>
      <c r="J633" s="166">
        <f t="shared" si="78"/>
        <v>0</v>
      </c>
      <c r="K633" s="166">
        <f t="shared" si="79"/>
        <v>0</v>
      </c>
      <c r="L633" s="166">
        <f t="shared" si="80"/>
        <v>0</v>
      </c>
      <c r="M633" s="167" t="str">
        <f t="shared" si="84"/>
        <v/>
      </c>
      <c r="P633" s="169"/>
      <c r="AA633" s="168">
        <f t="shared" si="81"/>
        <v>0</v>
      </c>
      <c r="AB633" s="168" t="s">
        <v>4618</v>
      </c>
      <c r="AC633" s="168" t="s">
        <v>4281</v>
      </c>
      <c r="AD633" s="168">
        <v>1</v>
      </c>
      <c r="AE633" s="170">
        <f t="shared" si="82"/>
        <v>0</v>
      </c>
      <c r="AF633" s="168">
        <f t="shared" si="83"/>
        <v>0</v>
      </c>
    </row>
    <row r="634" spans="1:32" s="168" customFormat="1" ht="15" hidden="1" customHeight="1" x14ac:dyDescent="0.3">
      <c r="A634" s="160">
        <v>0</v>
      </c>
      <c r="B634" s="161" t="s">
        <v>3195</v>
      </c>
      <c r="C634" s="161" t="s">
        <v>1121</v>
      </c>
      <c r="D634" s="162" t="s">
        <v>1118</v>
      </c>
      <c r="E634" s="162" t="s">
        <v>1119</v>
      </c>
      <c r="F634" s="162" t="s">
        <v>1122</v>
      </c>
      <c r="G634" s="163" t="s">
        <v>106</v>
      </c>
      <c r="H634" s="164">
        <v>1.5</v>
      </c>
      <c r="I634" s="165"/>
      <c r="J634" s="166">
        <f t="shared" si="78"/>
        <v>0</v>
      </c>
      <c r="K634" s="166">
        <f t="shared" si="79"/>
        <v>0</v>
      </c>
      <c r="L634" s="166">
        <f t="shared" si="80"/>
        <v>0</v>
      </c>
      <c r="M634" s="167" t="str">
        <f t="shared" si="84"/>
        <v/>
      </c>
      <c r="P634" s="169"/>
      <c r="AA634" s="168">
        <f t="shared" si="81"/>
        <v>0</v>
      </c>
      <c r="AB634" s="168" t="s">
        <v>5302</v>
      </c>
      <c r="AC634" s="168" t="s">
        <v>4281</v>
      </c>
      <c r="AD634" s="168">
        <v>1.5</v>
      </c>
      <c r="AE634" s="170">
        <f t="shared" si="82"/>
        <v>0</v>
      </c>
      <c r="AF634" s="168">
        <f t="shared" si="83"/>
        <v>0</v>
      </c>
    </row>
    <row r="635" spans="1:32" s="168" customFormat="1" ht="15" hidden="1" customHeight="1" x14ac:dyDescent="0.3">
      <c r="A635" s="160">
        <v>0</v>
      </c>
      <c r="B635" s="161" t="s">
        <v>3196</v>
      </c>
      <c r="C635" s="161" t="s">
        <v>1123</v>
      </c>
      <c r="D635" s="162" t="s">
        <v>1118</v>
      </c>
      <c r="E635" s="162" t="s">
        <v>1119</v>
      </c>
      <c r="F635" s="162" t="s">
        <v>1124</v>
      </c>
      <c r="G635" s="163" t="s">
        <v>106</v>
      </c>
      <c r="H635" s="164">
        <v>1.5</v>
      </c>
      <c r="I635" s="165"/>
      <c r="J635" s="166">
        <f t="shared" si="78"/>
        <v>0</v>
      </c>
      <c r="K635" s="166">
        <f t="shared" si="79"/>
        <v>0</v>
      </c>
      <c r="L635" s="166">
        <f t="shared" si="80"/>
        <v>0</v>
      </c>
      <c r="M635" s="167" t="str">
        <f t="shared" si="84"/>
        <v/>
      </c>
      <c r="P635" s="169"/>
      <c r="AA635" s="168">
        <f t="shared" si="81"/>
        <v>0</v>
      </c>
      <c r="AB635" s="168" t="s">
        <v>4619</v>
      </c>
      <c r="AC635" s="168" t="s">
        <v>4281</v>
      </c>
      <c r="AD635" s="168">
        <v>1.5</v>
      </c>
      <c r="AE635" s="170">
        <f t="shared" si="82"/>
        <v>0</v>
      </c>
      <c r="AF635" s="168">
        <f t="shared" si="83"/>
        <v>0</v>
      </c>
    </row>
    <row r="636" spans="1:32" s="168" customFormat="1" ht="15" hidden="1" customHeight="1" x14ac:dyDescent="0.3">
      <c r="A636" s="160">
        <v>0</v>
      </c>
      <c r="B636" s="161" t="s">
        <v>3197</v>
      </c>
      <c r="C636" s="161" t="s">
        <v>1125</v>
      </c>
      <c r="D636" s="162" t="s">
        <v>1118</v>
      </c>
      <c r="E636" s="162" t="s">
        <v>1119</v>
      </c>
      <c r="F636" s="162" t="s">
        <v>1126</v>
      </c>
      <c r="G636" s="163" t="s">
        <v>106</v>
      </c>
      <c r="H636" s="164">
        <v>1.5</v>
      </c>
      <c r="I636" s="165"/>
      <c r="J636" s="166">
        <f t="shared" si="78"/>
        <v>0</v>
      </c>
      <c r="K636" s="166">
        <f t="shared" si="79"/>
        <v>0</v>
      </c>
      <c r="L636" s="166">
        <f t="shared" si="80"/>
        <v>0</v>
      </c>
      <c r="M636" s="167" t="str">
        <f t="shared" si="84"/>
        <v/>
      </c>
      <c r="P636" s="169"/>
      <c r="AA636" s="168">
        <f t="shared" si="81"/>
        <v>0</v>
      </c>
      <c r="AB636" s="168" t="s">
        <v>4620</v>
      </c>
      <c r="AC636" s="168" t="s">
        <v>4281</v>
      </c>
      <c r="AD636" s="168">
        <v>1.5</v>
      </c>
      <c r="AE636" s="170">
        <f t="shared" si="82"/>
        <v>0</v>
      </c>
      <c r="AF636" s="168">
        <f t="shared" si="83"/>
        <v>0</v>
      </c>
    </row>
    <row r="637" spans="1:32" s="168" customFormat="1" ht="15" hidden="1" customHeight="1" x14ac:dyDescent="0.3">
      <c r="A637" s="160">
        <v>0</v>
      </c>
      <c r="B637" s="161" t="s">
        <v>3198</v>
      </c>
      <c r="C637" s="161" t="s">
        <v>1127</v>
      </c>
      <c r="D637" s="162" t="s">
        <v>1118</v>
      </c>
      <c r="E637" s="162" t="s">
        <v>1119</v>
      </c>
      <c r="F637" s="162" t="s">
        <v>1128</v>
      </c>
      <c r="G637" s="163" t="s">
        <v>106</v>
      </c>
      <c r="H637" s="164">
        <v>1</v>
      </c>
      <c r="I637" s="165"/>
      <c r="J637" s="166">
        <f t="shared" si="78"/>
        <v>0</v>
      </c>
      <c r="K637" s="166">
        <f t="shared" si="79"/>
        <v>0</v>
      </c>
      <c r="L637" s="166">
        <f t="shared" si="80"/>
        <v>0</v>
      </c>
      <c r="M637" s="167" t="str">
        <f t="shared" si="84"/>
        <v/>
      </c>
      <c r="P637" s="169"/>
      <c r="AA637" s="168">
        <f t="shared" si="81"/>
        <v>0</v>
      </c>
      <c r="AB637" s="168" t="s">
        <v>5303</v>
      </c>
      <c r="AC637" s="168" t="s">
        <v>4281</v>
      </c>
      <c r="AD637" s="168">
        <v>1</v>
      </c>
      <c r="AE637" s="170">
        <f t="shared" si="82"/>
        <v>0</v>
      </c>
      <c r="AF637" s="168">
        <f t="shared" si="83"/>
        <v>0</v>
      </c>
    </row>
    <row r="638" spans="1:32" s="168" customFormat="1" ht="15" hidden="1" customHeight="1" x14ac:dyDescent="0.3">
      <c r="A638" s="160">
        <v>0</v>
      </c>
      <c r="B638" s="161" t="s">
        <v>3199</v>
      </c>
      <c r="C638" s="161" t="s">
        <v>1129</v>
      </c>
      <c r="D638" s="162" t="s">
        <v>1118</v>
      </c>
      <c r="E638" s="162" t="s">
        <v>1119</v>
      </c>
      <c r="F638" s="162" t="s">
        <v>1130</v>
      </c>
      <c r="G638" s="163" t="s">
        <v>106</v>
      </c>
      <c r="H638" s="164">
        <v>1</v>
      </c>
      <c r="I638" s="165"/>
      <c r="J638" s="166">
        <f t="shared" si="78"/>
        <v>0</v>
      </c>
      <c r="K638" s="166">
        <f t="shared" si="79"/>
        <v>0</v>
      </c>
      <c r="L638" s="166">
        <f t="shared" si="80"/>
        <v>0</v>
      </c>
      <c r="M638" s="167" t="str">
        <f t="shared" si="84"/>
        <v/>
      </c>
      <c r="P638" s="169"/>
      <c r="AA638" s="168">
        <f t="shared" si="81"/>
        <v>0</v>
      </c>
      <c r="AB638" s="168" t="s">
        <v>4621</v>
      </c>
      <c r="AC638" s="168" t="s">
        <v>4281</v>
      </c>
      <c r="AD638" s="168">
        <v>1</v>
      </c>
      <c r="AE638" s="170">
        <f t="shared" si="82"/>
        <v>0</v>
      </c>
      <c r="AF638" s="168">
        <f t="shared" si="83"/>
        <v>0</v>
      </c>
    </row>
    <row r="639" spans="1:32" s="168" customFormat="1" ht="15" hidden="1" customHeight="1" x14ac:dyDescent="0.3">
      <c r="A639" s="160">
        <v>0</v>
      </c>
      <c r="B639" s="161" t="s">
        <v>3200</v>
      </c>
      <c r="C639" s="161" t="s">
        <v>1131</v>
      </c>
      <c r="D639" s="162" t="s">
        <v>1118</v>
      </c>
      <c r="E639" s="162" t="s">
        <v>1119</v>
      </c>
      <c r="F639" s="162" t="s">
        <v>1132</v>
      </c>
      <c r="G639" s="163" t="s">
        <v>106</v>
      </c>
      <c r="H639" s="164">
        <v>1</v>
      </c>
      <c r="I639" s="165"/>
      <c r="J639" s="166">
        <f t="shared" si="78"/>
        <v>0</v>
      </c>
      <c r="K639" s="166">
        <f t="shared" si="79"/>
        <v>0</v>
      </c>
      <c r="L639" s="166">
        <f t="shared" si="80"/>
        <v>0</v>
      </c>
      <c r="M639" s="167" t="str">
        <f t="shared" si="84"/>
        <v/>
      </c>
      <c r="P639" s="169"/>
      <c r="AA639" s="168">
        <f t="shared" si="81"/>
        <v>0</v>
      </c>
      <c r="AB639" s="168" t="s">
        <v>4622</v>
      </c>
      <c r="AC639" s="168" t="s">
        <v>4281</v>
      </c>
      <c r="AD639" s="168">
        <v>1</v>
      </c>
      <c r="AE639" s="170">
        <f t="shared" si="82"/>
        <v>0</v>
      </c>
      <c r="AF639" s="168">
        <f t="shared" si="83"/>
        <v>0</v>
      </c>
    </row>
    <row r="640" spans="1:32" s="168" customFormat="1" ht="15" hidden="1" customHeight="1" x14ac:dyDescent="0.3">
      <c r="A640" s="160">
        <v>0</v>
      </c>
      <c r="B640" s="161" t="s">
        <v>3201</v>
      </c>
      <c r="C640" s="161" t="s">
        <v>1133</v>
      </c>
      <c r="D640" s="162" t="s">
        <v>1118</v>
      </c>
      <c r="E640" s="162" t="s">
        <v>1119</v>
      </c>
      <c r="F640" s="162" t="s">
        <v>1134</v>
      </c>
      <c r="G640" s="163" t="s">
        <v>106</v>
      </c>
      <c r="H640" s="164">
        <v>1</v>
      </c>
      <c r="I640" s="165"/>
      <c r="J640" s="166">
        <f t="shared" si="78"/>
        <v>0</v>
      </c>
      <c r="K640" s="166">
        <f t="shared" si="79"/>
        <v>0</v>
      </c>
      <c r="L640" s="166">
        <f t="shared" si="80"/>
        <v>0</v>
      </c>
      <c r="M640" s="167" t="str">
        <f t="shared" si="84"/>
        <v/>
      </c>
      <c r="P640" s="169"/>
      <c r="AA640" s="168">
        <f t="shared" si="81"/>
        <v>0</v>
      </c>
      <c r="AB640" s="168" t="s">
        <v>5304</v>
      </c>
      <c r="AC640" s="168" t="s">
        <v>4281</v>
      </c>
      <c r="AD640" s="168">
        <v>1</v>
      </c>
      <c r="AE640" s="170">
        <f t="shared" si="82"/>
        <v>0</v>
      </c>
      <c r="AF640" s="168">
        <f t="shared" si="83"/>
        <v>0</v>
      </c>
    </row>
    <row r="641" spans="1:32" s="168" customFormat="1" ht="15" hidden="1" customHeight="1" x14ac:dyDescent="0.3">
      <c r="A641" s="160">
        <v>0</v>
      </c>
      <c r="B641" s="161" t="s">
        <v>3202</v>
      </c>
      <c r="C641" s="161" t="s">
        <v>1135</v>
      </c>
      <c r="D641" s="162" t="s">
        <v>1118</v>
      </c>
      <c r="E641" s="162" t="s">
        <v>1119</v>
      </c>
      <c r="F641" s="162" t="s">
        <v>1136</v>
      </c>
      <c r="G641" s="163" t="s">
        <v>106</v>
      </c>
      <c r="H641" s="164">
        <v>1</v>
      </c>
      <c r="I641" s="165"/>
      <c r="J641" s="166">
        <f t="shared" si="78"/>
        <v>0</v>
      </c>
      <c r="K641" s="166">
        <f t="shared" si="79"/>
        <v>0</v>
      </c>
      <c r="L641" s="166">
        <f t="shared" si="80"/>
        <v>0</v>
      </c>
      <c r="M641" s="167" t="str">
        <f t="shared" si="84"/>
        <v/>
      </c>
      <c r="P641" s="169"/>
      <c r="AA641" s="168">
        <f t="shared" si="81"/>
        <v>0</v>
      </c>
      <c r="AB641" s="168" t="s">
        <v>4623</v>
      </c>
      <c r="AC641" s="168" t="s">
        <v>4281</v>
      </c>
      <c r="AD641" s="168">
        <v>1</v>
      </c>
      <c r="AE641" s="170">
        <f t="shared" si="82"/>
        <v>0</v>
      </c>
      <c r="AF641" s="168">
        <f t="shared" si="83"/>
        <v>0</v>
      </c>
    </row>
    <row r="642" spans="1:32" ht="15" customHeight="1" x14ac:dyDescent="0.3">
      <c r="A642" s="1">
        <v>2081</v>
      </c>
      <c r="B642" s="69" t="s">
        <v>3203</v>
      </c>
      <c r="C642" s="69" t="s">
        <v>1137</v>
      </c>
      <c r="D642" s="70" t="s">
        <v>1118</v>
      </c>
      <c r="E642" s="70" t="s">
        <v>1119</v>
      </c>
      <c r="F642" s="70" t="s">
        <v>1138</v>
      </c>
      <c r="G642" s="71" t="s">
        <v>106</v>
      </c>
      <c r="H642" s="72">
        <v>1</v>
      </c>
      <c r="I642" s="73"/>
      <c r="J642" s="74">
        <f t="shared" si="78"/>
        <v>0</v>
      </c>
      <c r="K642" s="74">
        <f t="shared" si="79"/>
        <v>0</v>
      </c>
      <c r="L642" s="74">
        <f t="shared" si="80"/>
        <v>0</v>
      </c>
      <c r="M642" s="153" t="str">
        <f t="shared" si="84"/>
        <v/>
      </c>
      <c r="P642" s="75"/>
      <c r="AA642" s="2">
        <f t="shared" si="81"/>
        <v>2081</v>
      </c>
      <c r="AB642" s="2" t="s">
        <v>4624</v>
      </c>
      <c r="AC642" s="2" t="s">
        <v>4281</v>
      </c>
      <c r="AD642" s="2">
        <v>1</v>
      </c>
      <c r="AE642" s="129">
        <f t="shared" si="82"/>
        <v>0</v>
      </c>
      <c r="AF642" s="2">
        <f t="shared" si="83"/>
        <v>0</v>
      </c>
    </row>
    <row r="643" spans="1:32" ht="15" customHeight="1" x14ac:dyDescent="0.3">
      <c r="A643" s="1">
        <v>581</v>
      </c>
      <c r="B643" s="69" t="s">
        <v>3204</v>
      </c>
      <c r="C643" s="69" t="s">
        <v>1139</v>
      </c>
      <c r="D643" s="70" t="s">
        <v>1140</v>
      </c>
      <c r="E643" s="70" t="s">
        <v>1141</v>
      </c>
      <c r="F643" s="70"/>
      <c r="G643" s="71" t="s">
        <v>106</v>
      </c>
      <c r="H643" s="72">
        <v>0.65</v>
      </c>
      <c r="I643" s="73"/>
      <c r="J643" s="74">
        <f t="shared" si="78"/>
        <v>0</v>
      </c>
      <c r="K643" s="74">
        <f t="shared" si="79"/>
        <v>0</v>
      </c>
      <c r="L643" s="74">
        <f t="shared" si="80"/>
        <v>0</v>
      </c>
      <c r="M643" s="153" t="str">
        <f t="shared" si="84"/>
        <v/>
      </c>
      <c r="P643" s="75"/>
      <c r="AA643" s="2">
        <f t="shared" si="81"/>
        <v>581</v>
      </c>
      <c r="AB643" s="2" t="s">
        <v>1140</v>
      </c>
      <c r="AC643" s="2" t="s">
        <v>4281</v>
      </c>
      <c r="AD643" s="2">
        <v>0.65</v>
      </c>
      <c r="AE643" s="129">
        <f t="shared" si="82"/>
        <v>0</v>
      </c>
      <c r="AF643" s="2">
        <f t="shared" si="83"/>
        <v>0</v>
      </c>
    </row>
    <row r="644" spans="1:32" ht="15" customHeight="1" x14ac:dyDescent="0.3">
      <c r="A644" s="1">
        <v>3700</v>
      </c>
      <c r="B644" s="69" t="s">
        <v>3205</v>
      </c>
      <c r="C644" s="69" t="s">
        <v>1142</v>
      </c>
      <c r="D644" s="70" t="s">
        <v>1143</v>
      </c>
      <c r="E644" s="70" t="s">
        <v>1144</v>
      </c>
      <c r="F644" s="70" t="s">
        <v>1145</v>
      </c>
      <c r="G644" s="71" t="s">
        <v>106</v>
      </c>
      <c r="H644" s="72">
        <v>0.65</v>
      </c>
      <c r="I644" s="73"/>
      <c r="J644" s="74">
        <f t="shared" si="78"/>
        <v>0</v>
      </c>
      <c r="K644" s="74">
        <f t="shared" si="79"/>
        <v>0</v>
      </c>
      <c r="L644" s="74">
        <f t="shared" si="80"/>
        <v>0</v>
      </c>
      <c r="M644" s="153" t="str">
        <f t="shared" si="84"/>
        <v/>
      </c>
      <c r="P644" s="75"/>
      <c r="AA644" s="2">
        <f t="shared" si="81"/>
        <v>3700</v>
      </c>
      <c r="AB644" s="2" t="s">
        <v>4625</v>
      </c>
      <c r="AC644" s="2" t="s">
        <v>4281</v>
      </c>
      <c r="AD644" s="2">
        <v>0.65</v>
      </c>
      <c r="AE644" s="129">
        <f t="shared" si="82"/>
        <v>0</v>
      </c>
      <c r="AF644" s="2">
        <f t="shared" si="83"/>
        <v>0</v>
      </c>
    </row>
    <row r="645" spans="1:32" s="168" customFormat="1" ht="15" hidden="1" customHeight="1" x14ac:dyDescent="0.3">
      <c r="A645" s="160">
        <v>0</v>
      </c>
      <c r="B645" s="161" t="s">
        <v>3206</v>
      </c>
      <c r="C645" s="161" t="s">
        <v>1146</v>
      </c>
      <c r="D645" s="162" t="s">
        <v>1147</v>
      </c>
      <c r="E645" s="162" t="s">
        <v>1148</v>
      </c>
      <c r="F645" s="162" t="s">
        <v>1149</v>
      </c>
      <c r="G645" s="163" t="s">
        <v>106</v>
      </c>
      <c r="H645" s="164">
        <v>0.65</v>
      </c>
      <c r="I645" s="165"/>
      <c r="J645" s="166">
        <f t="shared" si="78"/>
        <v>0</v>
      </c>
      <c r="K645" s="166">
        <f t="shared" si="79"/>
        <v>0</v>
      </c>
      <c r="L645" s="166">
        <f t="shared" si="80"/>
        <v>0</v>
      </c>
      <c r="M645" s="167" t="str">
        <f t="shared" si="84"/>
        <v/>
      </c>
      <c r="P645" s="169"/>
      <c r="AA645" s="168">
        <f t="shared" si="81"/>
        <v>0</v>
      </c>
      <c r="AB645" s="168" t="s">
        <v>4626</v>
      </c>
      <c r="AC645" s="168" t="s">
        <v>4281</v>
      </c>
      <c r="AD645" s="168">
        <v>0.65</v>
      </c>
      <c r="AE645" s="170">
        <f t="shared" si="82"/>
        <v>0</v>
      </c>
      <c r="AF645" s="168">
        <f t="shared" si="83"/>
        <v>0</v>
      </c>
    </row>
    <row r="646" spans="1:32" s="168" customFormat="1" ht="15" hidden="1" customHeight="1" x14ac:dyDescent="0.3">
      <c r="A646" s="160">
        <v>0</v>
      </c>
      <c r="B646" s="161" t="s">
        <v>3207</v>
      </c>
      <c r="C646" s="161" t="s">
        <v>1150</v>
      </c>
      <c r="D646" s="162" t="s">
        <v>1151</v>
      </c>
      <c r="E646" s="162" t="s">
        <v>1152</v>
      </c>
      <c r="F646" s="162" t="s">
        <v>1153</v>
      </c>
      <c r="G646" s="163" t="s">
        <v>106</v>
      </c>
      <c r="H646" s="164">
        <v>1.5</v>
      </c>
      <c r="I646" s="165"/>
      <c r="J646" s="166">
        <f t="shared" si="78"/>
        <v>0</v>
      </c>
      <c r="K646" s="166">
        <f t="shared" si="79"/>
        <v>0</v>
      </c>
      <c r="L646" s="166">
        <f t="shared" si="80"/>
        <v>0</v>
      </c>
      <c r="M646" s="167" t="str">
        <f t="shared" si="84"/>
        <v/>
      </c>
      <c r="P646" s="169"/>
      <c r="AA646" s="168">
        <f t="shared" si="81"/>
        <v>0</v>
      </c>
      <c r="AB646" s="168" t="s">
        <v>4627</v>
      </c>
      <c r="AC646" s="168" t="s">
        <v>4281</v>
      </c>
      <c r="AD646" s="168">
        <v>1.5</v>
      </c>
      <c r="AE646" s="170">
        <f t="shared" si="82"/>
        <v>0</v>
      </c>
      <c r="AF646" s="168">
        <f t="shared" si="83"/>
        <v>0</v>
      </c>
    </row>
    <row r="647" spans="1:32" s="168" customFormat="1" ht="15" hidden="1" customHeight="1" x14ac:dyDescent="0.3">
      <c r="A647" s="160">
        <v>0</v>
      </c>
      <c r="B647" s="161" t="s">
        <v>3208</v>
      </c>
      <c r="C647" s="161" t="s">
        <v>1154</v>
      </c>
      <c r="D647" s="162" t="s">
        <v>1155</v>
      </c>
      <c r="E647" s="162" t="s">
        <v>1156</v>
      </c>
      <c r="F647" s="162" t="s">
        <v>1157</v>
      </c>
      <c r="G647" s="163" t="s">
        <v>106</v>
      </c>
      <c r="H647" s="164">
        <v>0.65</v>
      </c>
      <c r="I647" s="165"/>
      <c r="J647" s="166">
        <f t="shared" si="78"/>
        <v>0</v>
      </c>
      <c r="K647" s="166">
        <f t="shared" si="79"/>
        <v>0</v>
      </c>
      <c r="L647" s="166">
        <f t="shared" si="80"/>
        <v>0</v>
      </c>
      <c r="M647" s="167" t="str">
        <f t="shared" si="84"/>
        <v/>
      </c>
      <c r="P647" s="169"/>
      <c r="AA647" s="168">
        <f t="shared" si="81"/>
        <v>0</v>
      </c>
      <c r="AB647" s="168" t="s">
        <v>4628</v>
      </c>
      <c r="AC647" s="168" t="s">
        <v>4281</v>
      </c>
      <c r="AD647" s="168">
        <v>0.65</v>
      </c>
      <c r="AE647" s="170">
        <f t="shared" si="82"/>
        <v>0</v>
      </c>
      <c r="AF647" s="168">
        <f t="shared" si="83"/>
        <v>0</v>
      </c>
    </row>
    <row r="648" spans="1:32" ht="15" customHeight="1" x14ac:dyDescent="0.3">
      <c r="A648" s="1">
        <v>4800</v>
      </c>
      <c r="B648" s="69" t="s">
        <v>3209</v>
      </c>
      <c r="C648" s="69" t="s">
        <v>1158</v>
      </c>
      <c r="D648" s="70" t="s">
        <v>1159</v>
      </c>
      <c r="E648" s="70" t="s">
        <v>1160</v>
      </c>
      <c r="F648" s="70"/>
      <c r="G648" s="71" t="s">
        <v>106</v>
      </c>
      <c r="H648" s="72">
        <v>0.65</v>
      </c>
      <c r="I648" s="73"/>
      <c r="J648" s="74">
        <f t="shared" si="78"/>
        <v>0</v>
      </c>
      <c r="K648" s="74">
        <f t="shared" si="79"/>
        <v>0</v>
      </c>
      <c r="L648" s="74">
        <f t="shared" si="80"/>
        <v>0</v>
      </c>
      <c r="M648" s="153" t="str">
        <f t="shared" si="84"/>
        <v/>
      </c>
      <c r="P648" s="75"/>
      <c r="AA648" s="2">
        <f t="shared" si="81"/>
        <v>4800</v>
      </c>
      <c r="AB648" s="2" t="s">
        <v>1159</v>
      </c>
      <c r="AC648" s="2" t="s">
        <v>4281</v>
      </c>
      <c r="AD648" s="2">
        <v>0.65</v>
      </c>
      <c r="AE648" s="129">
        <f t="shared" si="82"/>
        <v>0</v>
      </c>
      <c r="AF648" s="2">
        <f t="shared" si="83"/>
        <v>0</v>
      </c>
    </row>
    <row r="649" spans="1:32" ht="15" customHeight="1" x14ac:dyDescent="0.3">
      <c r="A649" s="1">
        <v>490</v>
      </c>
      <c r="B649" s="69" t="s">
        <v>3210</v>
      </c>
      <c r="C649" s="69" t="s">
        <v>1161</v>
      </c>
      <c r="D649" s="70" t="s">
        <v>1162</v>
      </c>
      <c r="E649" s="70" t="s">
        <v>1163</v>
      </c>
      <c r="F649" s="70" t="s">
        <v>1164</v>
      </c>
      <c r="G649" s="71" t="s">
        <v>106</v>
      </c>
      <c r="H649" s="72">
        <v>0.9</v>
      </c>
      <c r="I649" s="73"/>
      <c r="J649" s="74">
        <f t="shared" si="78"/>
        <v>0</v>
      </c>
      <c r="K649" s="74">
        <f t="shared" si="79"/>
        <v>0</v>
      </c>
      <c r="L649" s="74">
        <f t="shared" si="80"/>
        <v>0</v>
      </c>
      <c r="M649" s="153" t="str">
        <f t="shared" si="84"/>
        <v/>
      </c>
      <c r="P649" s="75"/>
      <c r="AA649" s="2">
        <f t="shared" si="81"/>
        <v>490</v>
      </c>
      <c r="AB649" s="2" t="s">
        <v>4629</v>
      </c>
      <c r="AC649" s="2" t="s">
        <v>4281</v>
      </c>
      <c r="AD649" s="2">
        <v>0.9</v>
      </c>
      <c r="AE649" s="129">
        <f t="shared" si="82"/>
        <v>0</v>
      </c>
      <c r="AF649" s="2">
        <f t="shared" si="83"/>
        <v>0</v>
      </c>
    </row>
    <row r="650" spans="1:32" ht="15" customHeight="1" x14ac:dyDescent="0.3">
      <c r="A650" s="1">
        <v>15520</v>
      </c>
      <c r="B650" s="69" t="s">
        <v>3211</v>
      </c>
      <c r="C650" s="69" t="s">
        <v>1165</v>
      </c>
      <c r="D650" s="70" t="s">
        <v>1162</v>
      </c>
      <c r="E650" s="70" t="s">
        <v>1163</v>
      </c>
      <c r="F650" s="70" t="s">
        <v>1166</v>
      </c>
      <c r="G650" s="71" t="s">
        <v>106</v>
      </c>
      <c r="H650" s="72">
        <v>1.5</v>
      </c>
      <c r="I650" s="73"/>
      <c r="J650" s="74">
        <f t="shared" si="78"/>
        <v>0</v>
      </c>
      <c r="K650" s="74">
        <f t="shared" si="79"/>
        <v>0</v>
      </c>
      <c r="L650" s="74">
        <f t="shared" si="80"/>
        <v>0</v>
      </c>
      <c r="M650" s="153" t="str">
        <f t="shared" si="84"/>
        <v/>
      </c>
      <c r="P650" s="75"/>
      <c r="AA650" s="2">
        <f t="shared" si="81"/>
        <v>15520</v>
      </c>
      <c r="AB650" s="2" t="s">
        <v>4630</v>
      </c>
      <c r="AC650" s="2" t="s">
        <v>4281</v>
      </c>
      <c r="AD650" s="2">
        <v>1.5</v>
      </c>
      <c r="AE650" s="129">
        <f t="shared" si="82"/>
        <v>0</v>
      </c>
      <c r="AF650" s="2">
        <f t="shared" si="83"/>
        <v>0</v>
      </c>
    </row>
    <row r="651" spans="1:32" s="168" customFormat="1" ht="15" hidden="1" customHeight="1" x14ac:dyDescent="0.3">
      <c r="A651" s="160">
        <v>0</v>
      </c>
      <c r="B651" s="161" t="s">
        <v>3212</v>
      </c>
      <c r="C651" s="161" t="s">
        <v>1167</v>
      </c>
      <c r="D651" s="162" t="s">
        <v>1162</v>
      </c>
      <c r="E651" s="162" t="s">
        <v>1163</v>
      </c>
      <c r="F651" s="162" t="s">
        <v>1168</v>
      </c>
      <c r="G651" s="163" t="s">
        <v>106</v>
      </c>
      <c r="H651" s="164">
        <v>0.95</v>
      </c>
      <c r="I651" s="165"/>
      <c r="J651" s="166">
        <f t="shared" si="78"/>
        <v>0</v>
      </c>
      <c r="K651" s="166">
        <f t="shared" si="79"/>
        <v>0</v>
      </c>
      <c r="L651" s="166">
        <f t="shared" si="80"/>
        <v>0</v>
      </c>
      <c r="M651" s="167" t="str">
        <f t="shared" si="84"/>
        <v/>
      </c>
      <c r="P651" s="169"/>
      <c r="AA651" s="168">
        <f t="shared" si="81"/>
        <v>0</v>
      </c>
      <c r="AB651" s="168" t="s">
        <v>4631</v>
      </c>
      <c r="AC651" s="168" t="s">
        <v>4281</v>
      </c>
      <c r="AD651" s="168">
        <v>0.95</v>
      </c>
      <c r="AE651" s="170">
        <f t="shared" si="82"/>
        <v>0</v>
      </c>
      <c r="AF651" s="168">
        <f t="shared" si="83"/>
        <v>0</v>
      </c>
    </row>
    <row r="652" spans="1:32" s="168" customFormat="1" ht="15" hidden="1" customHeight="1" x14ac:dyDescent="0.3">
      <c r="A652" s="160">
        <v>0</v>
      </c>
      <c r="B652" s="161" t="s">
        <v>3213</v>
      </c>
      <c r="C652" s="161" t="s">
        <v>1169</v>
      </c>
      <c r="D652" s="162" t="s">
        <v>1162</v>
      </c>
      <c r="E652" s="162" t="s">
        <v>1163</v>
      </c>
      <c r="F652" s="162" t="s">
        <v>1170</v>
      </c>
      <c r="G652" s="163" t="s">
        <v>106</v>
      </c>
      <c r="H652" s="164">
        <v>0.95</v>
      </c>
      <c r="I652" s="165"/>
      <c r="J652" s="166">
        <f t="shared" si="78"/>
        <v>0</v>
      </c>
      <c r="K652" s="166">
        <f t="shared" si="79"/>
        <v>0</v>
      </c>
      <c r="L652" s="166">
        <f t="shared" si="80"/>
        <v>0</v>
      </c>
      <c r="M652" s="167" t="str">
        <f t="shared" si="84"/>
        <v/>
      </c>
      <c r="P652" s="169"/>
      <c r="AA652" s="168">
        <f t="shared" si="81"/>
        <v>0</v>
      </c>
      <c r="AB652" s="168" t="s">
        <v>4632</v>
      </c>
      <c r="AC652" s="168" t="s">
        <v>4281</v>
      </c>
      <c r="AD652" s="168">
        <v>0.95</v>
      </c>
      <c r="AE652" s="170">
        <f t="shared" si="82"/>
        <v>0</v>
      </c>
      <c r="AF652" s="168">
        <f t="shared" si="83"/>
        <v>0</v>
      </c>
    </row>
    <row r="653" spans="1:32" ht="15" customHeight="1" x14ac:dyDescent="0.3">
      <c r="A653" s="1">
        <v>5023</v>
      </c>
      <c r="B653" s="69" t="s">
        <v>3214</v>
      </c>
      <c r="C653" s="69" t="s">
        <v>1171</v>
      </c>
      <c r="D653" s="70" t="s">
        <v>1172</v>
      </c>
      <c r="E653" s="70" t="s">
        <v>1173</v>
      </c>
      <c r="F653" s="70" t="s">
        <v>1174</v>
      </c>
      <c r="G653" s="71" t="s">
        <v>106</v>
      </c>
      <c r="H653" s="72">
        <v>1.75</v>
      </c>
      <c r="I653" s="73"/>
      <c r="J653" s="74">
        <f t="shared" si="78"/>
        <v>0</v>
      </c>
      <c r="K653" s="74">
        <f t="shared" si="79"/>
        <v>0</v>
      </c>
      <c r="L653" s="74">
        <f t="shared" si="80"/>
        <v>0</v>
      </c>
      <c r="M653" s="153" t="str">
        <f t="shared" si="84"/>
        <v/>
      </c>
      <c r="P653" s="75"/>
      <c r="AA653" s="2">
        <f t="shared" si="81"/>
        <v>5023</v>
      </c>
      <c r="AB653" s="2" t="s">
        <v>4633</v>
      </c>
      <c r="AC653" s="2" t="s">
        <v>4281</v>
      </c>
      <c r="AD653" s="2">
        <v>1.75</v>
      </c>
      <c r="AE653" s="129">
        <f t="shared" si="82"/>
        <v>0</v>
      </c>
      <c r="AF653" s="2">
        <f t="shared" si="83"/>
        <v>0</v>
      </c>
    </row>
    <row r="654" spans="1:32" ht="15" customHeight="1" x14ac:dyDescent="0.3">
      <c r="A654" s="1">
        <v>390</v>
      </c>
      <c r="B654" s="69" t="s">
        <v>3215</v>
      </c>
      <c r="C654" s="69" t="s">
        <v>1175</v>
      </c>
      <c r="D654" s="70" t="s">
        <v>1176</v>
      </c>
      <c r="E654" s="70" t="s">
        <v>1177</v>
      </c>
      <c r="F654" s="70" t="s">
        <v>1178</v>
      </c>
      <c r="G654" s="71" t="s">
        <v>141</v>
      </c>
      <c r="H654" s="72">
        <v>0.95</v>
      </c>
      <c r="I654" s="73"/>
      <c r="J654" s="74">
        <f t="shared" si="78"/>
        <v>0</v>
      </c>
      <c r="K654" s="74">
        <f t="shared" si="79"/>
        <v>0</v>
      </c>
      <c r="L654" s="74">
        <f t="shared" si="80"/>
        <v>0</v>
      </c>
      <c r="M654" s="153" t="str">
        <f>IF(I654="","",IF(I654&lt;75,"Ошибка! Не соблюден минимальный заказ на сорт!",IF(MOD(I654,25)&gt;0,"Ошибка! Не соблюдена кратность заказа!","")))</f>
        <v/>
      </c>
      <c r="P654" s="75"/>
      <c r="AA654" s="2">
        <f t="shared" si="81"/>
        <v>390</v>
      </c>
      <c r="AB654" s="2" t="s">
        <v>4634</v>
      </c>
      <c r="AC654" s="2" t="s">
        <v>4317</v>
      </c>
      <c r="AD654" s="2">
        <v>0.95</v>
      </c>
      <c r="AE654" s="129">
        <f t="shared" si="82"/>
        <v>0</v>
      </c>
      <c r="AF654" s="2">
        <f t="shared" si="83"/>
        <v>0</v>
      </c>
    </row>
    <row r="655" spans="1:32" ht="15" customHeight="1" x14ac:dyDescent="0.3">
      <c r="A655" s="1">
        <v>260</v>
      </c>
      <c r="B655" s="69" t="s">
        <v>3216</v>
      </c>
      <c r="C655" s="69" t="s">
        <v>1179</v>
      </c>
      <c r="D655" s="70" t="s">
        <v>1176</v>
      </c>
      <c r="E655" s="70" t="s">
        <v>1177</v>
      </c>
      <c r="F655" s="70" t="s">
        <v>1178</v>
      </c>
      <c r="G655" s="71" t="s">
        <v>106</v>
      </c>
      <c r="H655" s="72">
        <v>0.85</v>
      </c>
      <c r="I655" s="73"/>
      <c r="J655" s="74">
        <f t="shared" si="78"/>
        <v>0</v>
      </c>
      <c r="K655" s="74">
        <f t="shared" si="79"/>
        <v>0</v>
      </c>
      <c r="L655" s="74">
        <f t="shared" si="80"/>
        <v>0</v>
      </c>
      <c r="M655" s="153" t="str">
        <f>IF(I655="","",IF(I655&lt;80,"Ошибка! Не соблюден минимальный заказ на сорт!",IF(MOD(I655,40)&gt;0,"Ошибка! Не соблюдена кратность заказа!","")))</f>
        <v/>
      </c>
      <c r="P655" s="75"/>
      <c r="AA655" s="2">
        <f t="shared" si="81"/>
        <v>260</v>
      </c>
      <c r="AB655" s="2" t="s">
        <v>4634</v>
      </c>
      <c r="AC655" s="2" t="s">
        <v>4281</v>
      </c>
      <c r="AD655" s="2">
        <v>0.85</v>
      </c>
      <c r="AE655" s="129">
        <f t="shared" si="82"/>
        <v>0</v>
      </c>
      <c r="AF655" s="2">
        <f t="shared" si="83"/>
        <v>0</v>
      </c>
    </row>
    <row r="656" spans="1:32" ht="15" customHeight="1" x14ac:dyDescent="0.3">
      <c r="A656" s="1">
        <v>227</v>
      </c>
      <c r="B656" s="69" t="s">
        <v>3217</v>
      </c>
      <c r="C656" s="69" t="s">
        <v>1180</v>
      </c>
      <c r="D656" s="70" t="s">
        <v>1181</v>
      </c>
      <c r="E656" s="70" t="s">
        <v>1182</v>
      </c>
      <c r="F656" s="70"/>
      <c r="G656" s="71" t="s">
        <v>106</v>
      </c>
      <c r="H656" s="72">
        <v>0.85</v>
      </c>
      <c r="I656" s="73"/>
      <c r="J656" s="74">
        <f t="shared" si="78"/>
        <v>0</v>
      </c>
      <c r="K656" s="74">
        <f t="shared" si="79"/>
        <v>0</v>
      </c>
      <c r="L656" s="74">
        <f t="shared" si="80"/>
        <v>0</v>
      </c>
      <c r="M656" s="153" t="str">
        <f>IF(I656="","",IF(I656&lt;80,"Ошибка! Не соблюден минимальный заказ на сорт!",IF(MOD(I656,40)&gt;0,"Ошибка! Не соблюдена кратность заказа!","")))</f>
        <v/>
      </c>
      <c r="P656" s="75"/>
      <c r="AA656" s="2">
        <f t="shared" si="81"/>
        <v>227</v>
      </c>
      <c r="AB656" s="2" t="s">
        <v>1181</v>
      </c>
      <c r="AC656" s="2" t="s">
        <v>4281</v>
      </c>
      <c r="AD656" s="2">
        <v>0.85</v>
      </c>
      <c r="AE656" s="129">
        <f t="shared" si="82"/>
        <v>0</v>
      </c>
      <c r="AF656" s="2">
        <f t="shared" si="83"/>
        <v>0</v>
      </c>
    </row>
    <row r="657" spans="1:32" s="168" customFormat="1" ht="15" hidden="1" customHeight="1" x14ac:dyDescent="0.3">
      <c r="A657" s="160">
        <v>0</v>
      </c>
      <c r="B657" s="161" t="s">
        <v>3917</v>
      </c>
      <c r="C657" s="161" t="s">
        <v>3989</v>
      </c>
      <c r="D657" s="162" t="s">
        <v>3838</v>
      </c>
      <c r="E657" s="162" t="s">
        <v>3839</v>
      </c>
      <c r="F657" s="162" t="s">
        <v>1787</v>
      </c>
      <c r="G657" s="163" t="s">
        <v>141</v>
      </c>
      <c r="H657" s="164">
        <v>0.8</v>
      </c>
      <c r="I657" s="165"/>
      <c r="J657" s="166">
        <f t="shared" si="78"/>
        <v>0</v>
      </c>
      <c r="K657" s="166">
        <f t="shared" si="79"/>
        <v>0</v>
      </c>
      <c r="L657" s="166">
        <f t="shared" si="80"/>
        <v>0</v>
      </c>
      <c r="M657" s="167" t="str">
        <f>IF(I657="","",IF(I657&lt;75,"Ошибка! Не соблюден минимальный заказ на сорт!",IF(MOD(I657,25)&gt;0,"Ошибка! Не соблюдена кратность заказа!","")))</f>
        <v/>
      </c>
      <c r="P657" s="169"/>
      <c r="AA657" s="168">
        <f t="shared" si="81"/>
        <v>0</v>
      </c>
      <c r="AB657" s="168" t="s">
        <v>4635</v>
      </c>
      <c r="AC657" s="168" t="s">
        <v>4317</v>
      </c>
      <c r="AD657" s="168">
        <v>0.8</v>
      </c>
      <c r="AE657" s="170">
        <f t="shared" si="82"/>
        <v>0</v>
      </c>
      <c r="AF657" s="168">
        <f t="shared" si="83"/>
        <v>0</v>
      </c>
    </row>
    <row r="658" spans="1:32" s="168" customFormat="1" ht="15" hidden="1" customHeight="1" x14ac:dyDescent="0.3">
      <c r="A658" s="160">
        <v>0</v>
      </c>
      <c r="B658" s="161" t="s">
        <v>3918</v>
      </c>
      <c r="C658" s="161" t="s">
        <v>3990</v>
      </c>
      <c r="D658" s="162" t="s">
        <v>3838</v>
      </c>
      <c r="E658" s="162" t="s">
        <v>3839</v>
      </c>
      <c r="F658" s="162" t="s">
        <v>1787</v>
      </c>
      <c r="G658" s="163" t="s">
        <v>106</v>
      </c>
      <c r="H658" s="164">
        <v>0.65</v>
      </c>
      <c r="I658" s="165"/>
      <c r="J658" s="166">
        <f t="shared" si="78"/>
        <v>0</v>
      </c>
      <c r="K658" s="166">
        <f t="shared" si="79"/>
        <v>0</v>
      </c>
      <c r="L658" s="166">
        <f t="shared" si="80"/>
        <v>0</v>
      </c>
      <c r="M658" s="167" t="str">
        <f>IF(I658="","",IF(I658&lt;80,"Ошибка! Не соблюден минимальный заказ на сорт!",IF(MOD(I658,40)&gt;0,"Ошибка! Не соблюдена кратность заказа!","")))</f>
        <v/>
      </c>
      <c r="P658" s="169"/>
      <c r="AA658" s="168">
        <f t="shared" si="81"/>
        <v>0</v>
      </c>
      <c r="AB658" s="168" t="s">
        <v>4635</v>
      </c>
      <c r="AC658" s="168" t="s">
        <v>4281</v>
      </c>
      <c r="AD658" s="168">
        <v>0.65</v>
      </c>
      <c r="AE658" s="170">
        <f t="shared" si="82"/>
        <v>0</v>
      </c>
      <c r="AF658" s="168">
        <f t="shared" si="83"/>
        <v>0</v>
      </c>
    </row>
    <row r="659" spans="1:32" s="168" customFormat="1" ht="15" hidden="1" customHeight="1" x14ac:dyDescent="0.3">
      <c r="A659" s="160">
        <v>0</v>
      </c>
      <c r="B659" s="161" t="s">
        <v>3916</v>
      </c>
      <c r="C659" s="161" t="s">
        <v>3988</v>
      </c>
      <c r="D659" s="162" t="s">
        <v>1184</v>
      </c>
      <c r="E659" s="162" t="s">
        <v>1185</v>
      </c>
      <c r="F659" s="162" t="s">
        <v>3837</v>
      </c>
      <c r="G659" s="163" t="s">
        <v>141</v>
      </c>
      <c r="H659" s="164">
        <v>0.9</v>
      </c>
      <c r="I659" s="165"/>
      <c r="J659" s="166">
        <f t="shared" si="78"/>
        <v>0</v>
      </c>
      <c r="K659" s="166">
        <f t="shared" si="79"/>
        <v>0</v>
      </c>
      <c r="L659" s="166">
        <f t="shared" si="80"/>
        <v>0</v>
      </c>
      <c r="M659" s="167" t="str">
        <f>IF(I659="","",IF(I659&lt;75,"Ошибка! Не соблюден минимальный заказ на сорт!",IF(MOD(I659,25)&gt;0,"Ошибка! Не соблюдена кратность заказа!","")))</f>
        <v/>
      </c>
      <c r="P659" s="169"/>
      <c r="AA659" s="168">
        <f t="shared" si="81"/>
        <v>0</v>
      </c>
      <c r="AB659" s="168" t="s">
        <v>5174</v>
      </c>
      <c r="AC659" s="168" t="s">
        <v>4317</v>
      </c>
      <c r="AD659" s="168">
        <v>0.9</v>
      </c>
      <c r="AE659" s="170">
        <f t="shared" si="82"/>
        <v>0</v>
      </c>
      <c r="AF659" s="168">
        <f t="shared" si="83"/>
        <v>0</v>
      </c>
    </row>
    <row r="660" spans="1:32" s="168" customFormat="1" ht="15" hidden="1" customHeight="1" x14ac:dyDescent="0.3">
      <c r="A660" s="160">
        <v>0</v>
      </c>
      <c r="B660" s="161" t="s">
        <v>3218</v>
      </c>
      <c r="C660" s="161" t="s">
        <v>1183</v>
      </c>
      <c r="D660" s="162" t="s">
        <v>1184</v>
      </c>
      <c r="E660" s="162" t="s">
        <v>1185</v>
      </c>
      <c r="F660" s="162" t="s">
        <v>1186</v>
      </c>
      <c r="G660" s="163" t="s">
        <v>141</v>
      </c>
      <c r="H660" s="164">
        <v>0.95</v>
      </c>
      <c r="I660" s="165"/>
      <c r="J660" s="166">
        <f t="shared" si="78"/>
        <v>0</v>
      </c>
      <c r="K660" s="166">
        <f t="shared" si="79"/>
        <v>0</v>
      </c>
      <c r="L660" s="166">
        <f t="shared" si="80"/>
        <v>0</v>
      </c>
      <c r="M660" s="167" t="str">
        <f>IF(I660="","",IF(I660&lt;75,"Ошибка! Не соблюден минимальный заказ на сорт!",IF(MOD(I660,25)&gt;0,"Ошибка! Не соблюдена кратность заказа!","")))</f>
        <v/>
      </c>
      <c r="P660" s="169"/>
      <c r="AA660" s="2">
        <f t="shared" si="81"/>
        <v>0</v>
      </c>
      <c r="AB660" s="2" t="s">
        <v>4636</v>
      </c>
      <c r="AC660" s="2" t="s">
        <v>4317</v>
      </c>
      <c r="AD660" s="2">
        <v>0.95</v>
      </c>
      <c r="AE660" s="129">
        <f t="shared" si="82"/>
        <v>0</v>
      </c>
      <c r="AF660" s="2">
        <f t="shared" si="83"/>
        <v>0</v>
      </c>
    </row>
    <row r="661" spans="1:32" ht="15" customHeight="1" x14ac:dyDescent="0.3">
      <c r="A661" s="1">
        <v>532</v>
      </c>
      <c r="B661" s="69" t="s">
        <v>3219</v>
      </c>
      <c r="C661" s="69" t="s">
        <v>1187</v>
      </c>
      <c r="D661" s="70" t="s">
        <v>1184</v>
      </c>
      <c r="E661" s="70" t="s">
        <v>1185</v>
      </c>
      <c r="F661" s="70" t="s">
        <v>1186</v>
      </c>
      <c r="G661" s="71" t="s">
        <v>106</v>
      </c>
      <c r="H661" s="72">
        <v>0.85</v>
      </c>
      <c r="I661" s="73"/>
      <c r="J661" s="74">
        <f t="shared" si="78"/>
        <v>0</v>
      </c>
      <c r="K661" s="74">
        <f t="shared" si="79"/>
        <v>0</v>
      </c>
      <c r="L661" s="74">
        <f t="shared" si="80"/>
        <v>0</v>
      </c>
      <c r="M661" s="153" t="str">
        <f>IF(I661="","",IF(I661&lt;80,"Ошибка! Не соблюден минимальный заказ на сорт!",IF(MOD(I661,40)&gt;0,"Ошибка! Не соблюдена кратность заказа!","")))</f>
        <v/>
      </c>
      <c r="P661" s="75"/>
      <c r="AA661" s="2">
        <f t="shared" si="81"/>
        <v>532</v>
      </c>
      <c r="AB661" s="2" t="s">
        <v>4636</v>
      </c>
      <c r="AC661" s="2" t="s">
        <v>4281</v>
      </c>
      <c r="AD661" s="2">
        <v>0.85</v>
      </c>
      <c r="AE661" s="129">
        <f t="shared" si="82"/>
        <v>0</v>
      </c>
      <c r="AF661" s="2">
        <f t="shared" si="83"/>
        <v>0</v>
      </c>
    </row>
    <row r="662" spans="1:32" ht="15" customHeight="1" x14ac:dyDescent="0.3">
      <c r="A662" s="1">
        <v>273</v>
      </c>
      <c r="B662" s="69" t="s">
        <v>3220</v>
      </c>
      <c r="C662" s="69" t="s">
        <v>1188</v>
      </c>
      <c r="D662" s="70" t="s">
        <v>1189</v>
      </c>
      <c r="E662" s="70" t="s">
        <v>1190</v>
      </c>
      <c r="F662" s="70"/>
      <c r="G662" s="71" t="s">
        <v>106</v>
      </c>
      <c r="H662" s="72">
        <v>0.85</v>
      </c>
      <c r="I662" s="73"/>
      <c r="J662" s="74">
        <f t="shared" si="78"/>
        <v>0</v>
      </c>
      <c r="K662" s="74">
        <f t="shared" si="79"/>
        <v>0</v>
      </c>
      <c r="L662" s="74">
        <f t="shared" si="80"/>
        <v>0</v>
      </c>
      <c r="M662" s="153" t="str">
        <f>IF(I662="","",IF(I662&lt;80,"Ошибка! Не соблюден минимальный заказ на сорт!",IF(MOD(I662,40)&gt;0,"Ошибка! Не соблюдена кратность заказа!","")))</f>
        <v/>
      </c>
      <c r="P662" s="75"/>
      <c r="AA662" s="2">
        <f t="shared" si="81"/>
        <v>273</v>
      </c>
      <c r="AB662" s="2" t="s">
        <v>1189</v>
      </c>
      <c r="AC662" s="2" t="s">
        <v>4281</v>
      </c>
      <c r="AD662" s="2">
        <v>0.85</v>
      </c>
      <c r="AE662" s="129">
        <f t="shared" si="82"/>
        <v>0</v>
      </c>
      <c r="AF662" s="2">
        <f t="shared" si="83"/>
        <v>0</v>
      </c>
    </row>
    <row r="663" spans="1:32" s="168" customFormat="1" ht="15" hidden="1" customHeight="1" x14ac:dyDescent="0.3">
      <c r="A663" s="160">
        <v>0</v>
      </c>
      <c r="B663" s="161" t="s">
        <v>3221</v>
      </c>
      <c r="C663" s="161" t="s">
        <v>1191</v>
      </c>
      <c r="D663" s="162" t="s">
        <v>1192</v>
      </c>
      <c r="E663" s="162" t="s">
        <v>1193</v>
      </c>
      <c r="F663" s="162" t="s">
        <v>1194</v>
      </c>
      <c r="G663" s="163" t="s">
        <v>141</v>
      </c>
      <c r="H663" s="164">
        <v>1.35</v>
      </c>
      <c r="I663" s="165"/>
      <c r="J663" s="166">
        <f t="shared" si="78"/>
        <v>0</v>
      </c>
      <c r="K663" s="166">
        <f t="shared" si="79"/>
        <v>0</v>
      </c>
      <c r="L663" s="166">
        <f t="shared" si="80"/>
        <v>0</v>
      </c>
      <c r="M663" s="167" t="str">
        <f>IF(I663="","",IF(I663&lt;75,"Ошибка! Не соблюден минимальный заказ на сорт!",IF(MOD(I663,25)&gt;0,"Ошибка! Не соблюдена кратность заказа!","")))</f>
        <v/>
      </c>
      <c r="P663" s="169"/>
      <c r="AA663" s="168">
        <f t="shared" si="81"/>
        <v>0</v>
      </c>
      <c r="AB663" s="168" t="s">
        <v>4637</v>
      </c>
      <c r="AC663" s="168" t="s">
        <v>4317</v>
      </c>
      <c r="AD663" s="168">
        <v>1.35</v>
      </c>
      <c r="AE663" s="170">
        <f t="shared" si="82"/>
        <v>0</v>
      </c>
      <c r="AF663" s="168">
        <f t="shared" si="83"/>
        <v>0</v>
      </c>
    </row>
    <row r="664" spans="1:32" s="168" customFormat="1" ht="15" hidden="1" customHeight="1" x14ac:dyDescent="0.3">
      <c r="A664" s="160">
        <v>0</v>
      </c>
      <c r="B664" s="161" t="s">
        <v>3222</v>
      </c>
      <c r="C664" s="161" t="s">
        <v>1195</v>
      </c>
      <c r="D664" s="162" t="s">
        <v>1196</v>
      </c>
      <c r="E664" s="162" t="s">
        <v>1197</v>
      </c>
      <c r="F664" s="162" t="s">
        <v>1198</v>
      </c>
      <c r="G664" s="163" t="s">
        <v>141</v>
      </c>
      <c r="H664" s="164">
        <v>0.95</v>
      </c>
      <c r="I664" s="165"/>
      <c r="J664" s="166">
        <f t="shared" si="78"/>
        <v>0</v>
      </c>
      <c r="K664" s="166">
        <f t="shared" si="79"/>
        <v>0</v>
      </c>
      <c r="L664" s="166">
        <f t="shared" si="80"/>
        <v>0</v>
      </c>
      <c r="M664" s="167" t="str">
        <f>IF(I664="","",IF(I664&lt;75,"Ошибка! Не соблюден минимальный заказ на сорт!",IF(MOD(I664,25)&gt;0,"Ошибка! Не соблюдена кратность заказа!","")))</f>
        <v/>
      </c>
      <c r="P664" s="169"/>
      <c r="AA664" s="168">
        <f t="shared" si="81"/>
        <v>0</v>
      </c>
      <c r="AB664" s="168" t="s">
        <v>4638</v>
      </c>
      <c r="AC664" s="168" t="s">
        <v>4317</v>
      </c>
      <c r="AD664" s="168">
        <v>0.95</v>
      </c>
      <c r="AE664" s="170">
        <f t="shared" si="82"/>
        <v>0</v>
      </c>
      <c r="AF664" s="168">
        <f t="shared" si="83"/>
        <v>0</v>
      </c>
    </row>
    <row r="665" spans="1:32" ht="15" customHeight="1" x14ac:dyDescent="0.3">
      <c r="A665" s="1">
        <v>80</v>
      </c>
      <c r="B665" s="69" t="s">
        <v>3223</v>
      </c>
      <c r="C665" s="69" t="s">
        <v>1199</v>
      </c>
      <c r="D665" s="70" t="s">
        <v>1196</v>
      </c>
      <c r="E665" s="70" t="s">
        <v>1197</v>
      </c>
      <c r="F665" s="70" t="s">
        <v>1198</v>
      </c>
      <c r="G665" s="71" t="s">
        <v>106</v>
      </c>
      <c r="H665" s="72">
        <v>0.85</v>
      </c>
      <c r="I665" s="73"/>
      <c r="J665" s="74">
        <f t="shared" si="78"/>
        <v>0</v>
      </c>
      <c r="K665" s="74">
        <f t="shared" si="79"/>
        <v>0</v>
      </c>
      <c r="L665" s="74">
        <f t="shared" si="80"/>
        <v>0</v>
      </c>
      <c r="M665" s="153" t="str">
        <f>IF(I665="","",IF(I665&lt;80,"Ошибка! Не соблюден минимальный заказ на сорт!",IF(MOD(I665,40)&gt;0,"Ошибка! Не соблюдена кратность заказа!","")))</f>
        <v/>
      </c>
      <c r="P665" s="75"/>
      <c r="AA665" s="2">
        <f t="shared" si="81"/>
        <v>80</v>
      </c>
      <c r="AB665" s="2" t="s">
        <v>4638</v>
      </c>
      <c r="AC665" s="2" t="s">
        <v>4281</v>
      </c>
      <c r="AD665" s="2">
        <v>0.85</v>
      </c>
      <c r="AE665" s="129">
        <f t="shared" si="82"/>
        <v>0</v>
      </c>
      <c r="AF665" s="2">
        <f t="shared" si="83"/>
        <v>0</v>
      </c>
    </row>
    <row r="666" spans="1:32" s="168" customFormat="1" ht="15" hidden="1" customHeight="1" x14ac:dyDescent="0.3">
      <c r="A666" s="160">
        <v>0</v>
      </c>
      <c r="B666" s="161" t="s">
        <v>3224</v>
      </c>
      <c r="C666" s="161" t="s">
        <v>1200</v>
      </c>
      <c r="D666" s="162" t="s">
        <v>1201</v>
      </c>
      <c r="E666" s="162" t="s">
        <v>1202</v>
      </c>
      <c r="F666" s="162" t="s">
        <v>766</v>
      </c>
      <c r="G666" s="163" t="s">
        <v>141</v>
      </c>
      <c r="H666" s="164">
        <v>0.85</v>
      </c>
      <c r="I666" s="165"/>
      <c r="J666" s="166">
        <f t="shared" si="78"/>
        <v>0</v>
      </c>
      <c r="K666" s="166">
        <f t="shared" si="79"/>
        <v>0</v>
      </c>
      <c r="L666" s="166">
        <f t="shared" si="80"/>
        <v>0</v>
      </c>
      <c r="M666" s="167" t="str">
        <f>IF(I666="","",IF(I666&lt;75,"Ошибка! Не соблюден минимальный заказ на сорт!",IF(MOD(I666,25)&gt;0,"Ошибка! Не соблюдена кратность заказа!","")))</f>
        <v/>
      </c>
      <c r="P666" s="169"/>
      <c r="AA666" s="168">
        <f t="shared" si="81"/>
        <v>0</v>
      </c>
      <c r="AB666" s="168" t="s">
        <v>4639</v>
      </c>
      <c r="AC666" s="168" t="s">
        <v>4317</v>
      </c>
      <c r="AD666" s="168">
        <v>0.85</v>
      </c>
      <c r="AE666" s="170">
        <f t="shared" si="82"/>
        <v>0</v>
      </c>
      <c r="AF666" s="168">
        <f t="shared" si="83"/>
        <v>0</v>
      </c>
    </row>
    <row r="667" spans="1:32" s="168" customFormat="1" ht="15" hidden="1" customHeight="1" x14ac:dyDescent="0.3">
      <c r="A667" s="160">
        <v>0</v>
      </c>
      <c r="B667" s="161" t="s">
        <v>3949</v>
      </c>
      <c r="C667" s="161" t="s">
        <v>4021</v>
      </c>
      <c r="D667" s="162" t="s">
        <v>1204</v>
      </c>
      <c r="E667" s="162" t="s">
        <v>1205</v>
      </c>
      <c r="F667" s="162" t="s">
        <v>3875</v>
      </c>
      <c r="G667" s="163" t="s">
        <v>106</v>
      </c>
      <c r="H667" s="164">
        <v>1.25</v>
      </c>
      <c r="I667" s="165"/>
      <c r="J667" s="166">
        <f t="shared" si="78"/>
        <v>0</v>
      </c>
      <c r="K667" s="166">
        <f t="shared" si="79"/>
        <v>0</v>
      </c>
      <c r="L667" s="166">
        <f t="shared" si="80"/>
        <v>0</v>
      </c>
      <c r="M667" s="167" t="str">
        <f>IF(I667="","",IF(I667&lt;80,"Ошибка! Не соблюден минимальный заказ на сорт!",IF(MOD(I667,40)&gt;0,"Ошибка! Не соблюдена кратность заказа!","")))</f>
        <v/>
      </c>
      <c r="P667" s="169"/>
      <c r="AA667" s="168">
        <f t="shared" si="81"/>
        <v>0</v>
      </c>
      <c r="AB667" s="168" t="s">
        <v>5175</v>
      </c>
      <c r="AC667" s="168" t="s">
        <v>4281</v>
      </c>
      <c r="AD667" s="168">
        <v>1.25</v>
      </c>
      <c r="AE667" s="170">
        <f t="shared" si="82"/>
        <v>0</v>
      </c>
      <c r="AF667" s="168">
        <f t="shared" si="83"/>
        <v>0</v>
      </c>
    </row>
    <row r="668" spans="1:32" s="168" customFormat="1" ht="15" hidden="1" customHeight="1" x14ac:dyDescent="0.3">
      <c r="A668" s="160">
        <v>0</v>
      </c>
      <c r="B668" s="161" t="s">
        <v>3225</v>
      </c>
      <c r="C668" s="161" t="s">
        <v>1203</v>
      </c>
      <c r="D668" s="162" t="s">
        <v>1204</v>
      </c>
      <c r="E668" s="162" t="s">
        <v>1205</v>
      </c>
      <c r="F668" s="162" t="s">
        <v>1206</v>
      </c>
      <c r="G668" s="163" t="s">
        <v>141</v>
      </c>
      <c r="H668" s="164">
        <v>1.35</v>
      </c>
      <c r="I668" s="165"/>
      <c r="J668" s="166">
        <f t="shared" si="78"/>
        <v>0</v>
      </c>
      <c r="K668" s="166">
        <f t="shared" si="79"/>
        <v>0</v>
      </c>
      <c r="L668" s="166">
        <f t="shared" si="80"/>
        <v>0</v>
      </c>
      <c r="M668" s="167" t="str">
        <f>IF(I668="","",IF(I668&lt;75,"Ошибка! Не соблюден минимальный заказ на сорт!",IF(MOD(I668,25)&gt;0,"Ошибка! Не соблюдена кратность заказа!","")))</f>
        <v/>
      </c>
      <c r="P668" s="169"/>
      <c r="AA668" s="168">
        <f t="shared" si="81"/>
        <v>0</v>
      </c>
      <c r="AB668" s="168" t="s">
        <v>5175</v>
      </c>
      <c r="AC668" s="168" t="s">
        <v>4317</v>
      </c>
      <c r="AD668" s="168">
        <v>1.35</v>
      </c>
      <c r="AE668" s="170">
        <f t="shared" si="82"/>
        <v>0</v>
      </c>
      <c r="AF668" s="168">
        <f t="shared" si="83"/>
        <v>0</v>
      </c>
    </row>
    <row r="669" spans="1:32" s="168" customFormat="1" ht="15" hidden="1" customHeight="1" x14ac:dyDescent="0.3">
      <c r="A669" s="160">
        <v>0</v>
      </c>
      <c r="B669" s="161" t="s">
        <v>3226</v>
      </c>
      <c r="C669" s="161" t="s">
        <v>1207</v>
      </c>
      <c r="D669" s="162" t="s">
        <v>1204</v>
      </c>
      <c r="E669" s="162" t="s">
        <v>1205</v>
      </c>
      <c r="F669" s="162" t="s">
        <v>1208</v>
      </c>
      <c r="G669" s="163" t="s">
        <v>141</v>
      </c>
      <c r="H669" s="164">
        <v>1.35</v>
      </c>
      <c r="I669" s="165"/>
      <c r="J669" s="166">
        <f t="shared" si="78"/>
        <v>0</v>
      </c>
      <c r="K669" s="166">
        <f t="shared" si="79"/>
        <v>0</v>
      </c>
      <c r="L669" s="166">
        <f t="shared" si="80"/>
        <v>0</v>
      </c>
      <c r="M669" s="167" t="str">
        <f>IF(I669="","",IF(I669&lt;75,"Ошибка! Не соблюден минимальный заказ на сорт!",IF(MOD(I669,25)&gt;0,"Ошибка! Не соблюдена кратность заказа!","")))</f>
        <v/>
      </c>
      <c r="P669" s="169"/>
      <c r="AA669" s="168">
        <f t="shared" si="81"/>
        <v>0</v>
      </c>
      <c r="AB669" s="168" t="s">
        <v>4640</v>
      </c>
      <c r="AC669" s="168" t="s">
        <v>4317</v>
      </c>
      <c r="AD669" s="168">
        <v>1.35</v>
      </c>
      <c r="AE669" s="170">
        <f t="shared" si="82"/>
        <v>0</v>
      </c>
      <c r="AF669" s="168">
        <f t="shared" si="83"/>
        <v>0</v>
      </c>
    </row>
    <row r="670" spans="1:32" s="168" customFormat="1" ht="15" hidden="1" customHeight="1" x14ac:dyDescent="0.3">
      <c r="A670" s="160">
        <v>0</v>
      </c>
      <c r="B670" s="161" t="s">
        <v>3227</v>
      </c>
      <c r="C670" s="161" t="s">
        <v>1209</v>
      </c>
      <c r="D670" s="162" t="s">
        <v>1204</v>
      </c>
      <c r="E670" s="162" t="s">
        <v>1210</v>
      </c>
      <c r="F670" s="162" t="s">
        <v>1211</v>
      </c>
      <c r="G670" s="163" t="s">
        <v>141</v>
      </c>
      <c r="H670" s="164">
        <v>1.75</v>
      </c>
      <c r="I670" s="165"/>
      <c r="J670" s="166">
        <f t="shared" si="78"/>
        <v>0</v>
      </c>
      <c r="K670" s="166">
        <f t="shared" si="79"/>
        <v>0</v>
      </c>
      <c r="L670" s="166">
        <f t="shared" si="80"/>
        <v>0</v>
      </c>
      <c r="M670" s="167" t="str">
        <f>IF(I670="","",IF(I670&lt;75,"Ошибка! Не соблюден минимальный заказ на сорт!",IF(MOD(I670,25)&gt;0,"Ошибка! Не соблюдена кратность заказа!","")))</f>
        <v/>
      </c>
      <c r="P670" s="169"/>
      <c r="AA670" s="168">
        <f t="shared" si="81"/>
        <v>0</v>
      </c>
      <c r="AB670" s="168" t="s">
        <v>4641</v>
      </c>
      <c r="AC670" s="168" t="s">
        <v>4317</v>
      </c>
      <c r="AD670" s="168">
        <v>1.75</v>
      </c>
      <c r="AE670" s="170">
        <f t="shared" si="82"/>
        <v>0</v>
      </c>
      <c r="AF670" s="168">
        <f t="shared" si="83"/>
        <v>0</v>
      </c>
    </row>
    <row r="671" spans="1:32" ht="15" customHeight="1" x14ac:dyDescent="0.3">
      <c r="A671" s="1">
        <v>2410</v>
      </c>
      <c r="B671" s="69" t="s">
        <v>3228</v>
      </c>
      <c r="C671" s="69" t="s">
        <v>1212</v>
      </c>
      <c r="D671" s="70" t="s">
        <v>1204</v>
      </c>
      <c r="E671" s="70" t="s">
        <v>1210</v>
      </c>
      <c r="F671" s="70" t="s">
        <v>1213</v>
      </c>
      <c r="G671" s="71" t="s">
        <v>141</v>
      </c>
      <c r="H671" s="72">
        <v>2.75</v>
      </c>
      <c r="I671" s="73"/>
      <c r="J671" s="74">
        <f t="shared" si="78"/>
        <v>0</v>
      </c>
      <c r="K671" s="74">
        <f t="shared" si="79"/>
        <v>0</v>
      </c>
      <c r="L671" s="74">
        <f t="shared" si="80"/>
        <v>0</v>
      </c>
      <c r="M671" s="153" t="str">
        <f>IF(I671="","",IF(I671&lt;75,"Ошибка! Не соблюден минимальный заказ на сорт!",IF(MOD(I671,25)&gt;0,"Ошибка! Не соблюдена кратность заказа!","")))</f>
        <v/>
      </c>
      <c r="P671" s="75"/>
      <c r="AA671" s="2">
        <f t="shared" si="81"/>
        <v>2410</v>
      </c>
      <c r="AB671" s="2" t="s">
        <v>4642</v>
      </c>
      <c r="AC671" s="2" t="s">
        <v>4317</v>
      </c>
      <c r="AD671" s="2">
        <v>2.75</v>
      </c>
      <c r="AE671" s="129">
        <f t="shared" si="82"/>
        <v>0</v>
      </c>
      <c r="AF671" s="2">
        <f t="shared" si="83"/>
        <v>0</v>
      </c>
    </row>
    <row r="672" spans="1:32" s="168" customFormat="1" ht="15" hidden="1" customHeight="1" x14ac:dyDescent="0.3">
      <c r="A672" s="160">
        <v>0</v>
      </c>
      <c r="B672" s="161" t="s">
        <v>5371</v>
      </c>
      <c r="C672" s="161" t="s">
        <v>5393</v>
      </c>
      <c r="D672" s="162" t="s">
        <v>1204</v>
      </c>
      <c r="E672" s="162" t="s">
        <v>1210</v>
      </c>
      <c r="F672" s="162" t="s">
        <v>1213</v>
      </c>
      <c r="G672" s="163" t="s">
        <v>106</v>
      </c>
      <c r="H672" s="164">
        <v>2.75</v>
      </c>
      <c r="I672" s="165"/>
      <c r="J672" s="166">
        <f t="shared" si="78"/>
        <v>0</v>
      </c>
      <c r="K672" s="166">
        <f t="shared" si="79"/>
        <v>0</v>
      </c>
      <c r="L672" s="166">
        <f t="shared" si="80"/>
        <v>0</v>
      </c>
      <c r="M672" s="167" t="str">
        <f>IF(I672="","",IF(I672&lt;80,"Ошибка! Не соблюден минимальный заказ на сорт!",IF(MOD(I672,40)&gt;0,"Ошибка! Не соблюдена кратность заказа!","")))</f>
        <v/>
      </c>
      <c r="P672" s="169"/>
      <c r="AA672" s="168">
        <f t="shared" si="81"/>
        <v>0</v>
      </c>
      <c r="AB672" s="168" t="s">
        <v>4642</v>
      </c>
      <c r="AC672" s="168" t="s">
        <v>4281</v>
      </c>
      <c r="AD672" s="168">
        <v>2.75</v>
      </c>
      <c r="AE672" s="170">
        <f t="shared" si="82"/>
        <v>0</v>
      </c>
      <c r="AF672" s="168">
        <f t="shared" si="83"/>
        <v>0</v>
      </c>
    </row>
    <row r="673" spans="1:32" s="168" customFormat="1" ht="15" hidden="1" customHeight="1" x14ac:dyDescent="0.3">
      <c r="A673" s="160">
        <v>0</v>
      </c>
      <c r="B673" s="161" t="s">
        <v>3229</v>
      </c>
      <c r="C673" s="161" t="s">
        <v>1214</v>
      </c>
      <c r="D673" s="162" t="s">
        <v>1204</v>
      </c>
      <c r="E673" s="162" t="s">
        <v>1210</v>
      </c>
      <c r="F673" s="162" t="s">
        <v>1215</v>
      </c>
      <c r="G673" s="163" t="s">
        <v>141</v>
      </c>
      <c r="H673" s="164">
        <v>1.35</v>
      </c>
      <c r="I673" s="165"/>
      <c r="J673" s="166">
        <f t="shared" si="78"/>
        <v>0</v>
      </c>
      <c r="K673" s="166">
        <f t="shared" si="79"/>
        <v>0</v>
      </c>
      <c r="L673" s="166">
        <f t="shared" si="80"/>
        <v>0</v>
      </c>
      <c r="M673" s="167" t="str">
        <f>IF(I673="","",IF(I673&lt;75,"Ошибка! Не соблюден минимальный заказ на сорт!",IF(MOD(I673,25)&gt;0,"Ошибка! Не соблюдена кратность заказа!","")))</f>
        <v/>
      </c>
      <c r="P673" s="169"/>
      <c r="AA673" s="168">
        <f t="shared" si="81"/>
        <v>0</v>
      </c>
      <c r="AB673" s="168" t="s">
        <v>5176</v>
      </c>
      <c r="AC673" s="168" t="s">
        <v>4317</v>
      </c>
      <c r="AD673" s="168">
        <v>1.35</v>
      </c>
      <c r="AE673" s="170">
        <f t="shared" si="82"/>
        <v>0</v>
      </c>
      <c r="AF673" s="168">
        <f t="shared" si="83"/>
        <v>0</v>
      </c>
    </row>
    <row r="674" spans="1:32" s="168" customFormat="1" ht="15" hidden="1" customHeight="1" x14ac:dyDescent="0.3">
      <c r="A674" s="160">
        <v>0</v>
      </c>
      <c r="B674" s="161" t="s">
        <v>3230</v>
      </c>
      <c r="C674" s="161" t="s">
        <v>1216</v>
      </c>
      <c r="D674" s="162" t="s">
        <v>1204</v>
      </c>
      <c r="E674" s="162" t="s">
        <v>1210</v>
      </c>
      <c r="F674" s="162" t="s">
        <v>1217</v>
      </c>
      <c r="G674" s="163" t="s">
        <v>106</v>
      </c>
      <c r="H674" s="164">
        <v>1.25</v>
      </c>
      <c r="I674" s="165"/>
      <c r="J674" s="166">
        <f t="shared" si="78"/>
        <v>0</v>
      </c>
      <c r="K674" s="166">
        <f t="shared" si="79"/>
        <v>0</v>
      </c>
      <c r="L674" s="166">
        <f t="shared" si="80"/>
        <v>0</v>
      </c>
      <c r="M674" s="167" t="str">
        <f>IF(I674="","",IF(I674&lt;80,"Ошибка! Не соблюден минимальный заказ на сорт!",IF(MOD(I674,40)&gt;0,"Ошибка! Не соблюдена кратность заказа!","")))</f>
        <v/>
      </c>
      <c r="P674" s="169"/>
      <c r="AA674" s="168">
        <f t="shared" si="81"/>
        <v>0</v>
      </c>
      <c r="AB674" s="168" t="s">
        <v>5176</v>
      </c>
      <c r="AC674" s="168" t="s">
        <v>4281</v>
      </c>
      <c r="AD674" s="168">
        <v>1.25</v>
      </c>
      <c r="AE674" s="170">
        <f t="shared" si="82"/>
        <v>0</v>
      </c>
      <c r="AF674" s="168">
        <f t="shared" si="83"/>
        <v>0</v>
      </c>
    </row>
    <row r="675" spans="1:32" s="168" customFormat="1" ht="15" hidden="1" customHeight="1" x14ac:dyDescent="0.3">
      <c r="A675" s="160">
        <v>0</v>
      </c>
      <c r="B675" s="161" t="s">
        <v>5640</v>
      </c>
      <c r="C675" s="161" t="s">
        <v>5641</v>
      </c>
      <c r="D675" s="162" t="s">
        <v>1204</v>
      </c>
      <c r="E675" s="162" t="s">
        <v>1210</v>
      </c>
      <c r="F675" s="162" t="s">
        <v>5650</v>
      </c>
      <c r="G675" s="163" t="s">
        <v>141</v>
      </c>
      <c r="H675" s="164">
        <v>1.35</v>
      </c>
      <c r="I675" s="165"/>
      <c r="J675" s="166">
        <f t="shared" si="78"/>
        <v>0</v>
      </c>
      <c r="K675" s="166">
        <f t="shared" si="79"/>
        <v>0</v>
      </c>
      <c r="L675" s="166">
        <f t="shared" si="80"/>
        <v>0</v>
      </c>
      <c r="M675" s="167" t="str">
        <f>IF(I675="","",IF(I675&lt;75,"Ошибка! Не соблюден минимальный заказ на сорт!",IF(MOD(I675,25)&gt;0,"Ошибка! Не соблюдена кратность заказа!","")))</f>
        <v/>
      </c>
      <c r="P675" s="169"/>
      <c r="AA675" s="168">
        <f t="shared" si="81"/>
        <v>0</v>
      </c>
      <c r="AB675" s="168" t="s">
        <v>5658</v>
      </c>
      <c r="AC675" s="168" t="s">
        <v>4317</v>
      </c>
      <c r="AD675" s="168">
        <v>1.35</v>
      </c>
      <c r="AE675" s="170">
        <f t="shared" si="82"/>
        <v>0</v>
      </c>
      <c r="AF675" s="168">
        <f t="shared" si="83"/>
        <v>0</v>
      </c>
    </row>
    <row r="676" spans="1:32" s="168" customFormat="1" ht="15" hidden="1" customHeight="1" x14ac:dyDescent="0.3">
      <c r="A676" s="160">
        <v>0</v>
      </c>
      <c r="B676" s="161" t="s">
        <v>3231</v>
      </c>
      <c r="C676" s="161" t="s">
        <v>1218</v>
      </c>
      <c r="D676" s="162" t="s">
        <v>1219</v>
      </c>
      <c r="E676" s="162" t="s">
        <v>1220</v>
      </c>
      <c r="F676" s="162" t="s">
        <v>1221</v>
      </c>
      <c r="G676" s="163" t="s">
        <v>141</v>
      </c>
      <c r="H676" s="164">
        <v>2.5</v>
      </c>
      <c r="I676" s="165"/>
      <c r="J676" s="166">
        <f t="shared" ref="J676:J739" si="85">H676*I676</f>
        <v>0</v>
      </c>
      <c r="K676" s="166">
        <f t="shared" ref="K676:K739" si="86">IF($I$9&gt;=7000,0,H676*0.07*I676)</f>
        <v>0</v>
      </c>
      <c r="L676" s="166">
        <f t="shared" ref="L676:L739" si="87">J676+K676</f>
        <v>0</v>
      </c>
      <c r="M676" s="167" t="str">
        <f>IF(I676="","",IF(I676&lt;75,"Ошибка! Не соблюден минимальный заказ на сорт!",IF(MOD(I676,25)&gt;0,"Ошибка! Не соблюдена кратность заказа!","")))</f>
        <v/>
      </c>
      <c r="P676" s="169"/>
      <c r="AA676" s="168">
        <f t="shared" ref="AA676:AA739" si="88">A676</f>
        <v>0</v>
      </c>
      <c r="AB676" s="168" t="s">
        <v>5177</v>
      </c>
      <c r="AC676" s="168" t="s">
        <v>4317</v>
      </c>
      <c r="AD676" s="168">
        <v>2.5</v>
      </c>
      <c r="AE676" s="170">
        <f t="shared" ref="AE676:AE739" si="89">I676</f>
        <v>0</v>
      </c>
      <c r="AF676" s="168">
        <f t="shared" ref="AF676:AF739" si="90">AD676*AE676</f>
        <v>0</v>
      </c>
    </row>
    <row r="677" spans="1:32" s="168" customFormat="1" ht="15" hidden="1" customHeight="1" x14ac:dyDescent="0.3">
      <c r="A677" s="160">
        <v>0</v>
      </c>
      <c r="B677" s="161" t="s">
        <v>3232</v>
      </c>
      <c r="C677" s="161" t="s">
        <v>1222</v>
      </c>
      <c r="D677" s="162" t="s">
        <v>1219</v>
      </c>
      <c r="E677" s="162" t="s">
        <v>1220</v>
      </c>
      <c r="F677" s="162" t="s">
        <v>1223</v>
      </c>
      <c r="G677" s="163" t="s">
        <v>141</v>
      </c>
      <c r="H677" s="164">
        <v>2.5</v>
      </c>
      <c r="I677" s="165"/>
      <c r="J677" s="166">
        <f t="shared" si="85"/>
        <v>0</v>
      </c>
      <c r="K677" s="166">
        <f t="shared" si="86"/>
        <v>0</v>
      </c>
      <c r="L677" s="166">
        <f t="shared" si="87"/>
        <v>0</v>
      </c>
      <c r="M677" s="167" t="str">
        <f>IF(I677="","",IF(I677&lt;75,"Ошибка! Не соблюден минимальный заказ на сорт!",IF(MOD(I677,25)&gt;0,"Ошибка! Не соблюдена кратность заказа!","")))</f>
        <v/>
      </c>
      <c r="P677" s="169"/>
      <c r="AA677" s="168">
        <f t="shared" si="88"/>
        <v>0</v>
      </c>
      <c r="AB677" s="168" t="s">
        <v>4643</v>
      </c>
      <c r="AC677" s="168" t="s">
        <v>4317</v>
      </c>
      <c r="AD677" s="168">
        <v>2.5</v>
      </c>
      <c r="AE677" s="170">
        <f t="shared" si="89"/>
        <v>0</v>
      </c>
      <c r="AF677" s="168">
        <f t="shared" si="90"/>
        <v>0</v>
      </c>
    </row>
    <row r="678" spans="1:32" s="168" customFormat="1" ht="15" hidden="1" customHeight="1" x14ac:dyDescent="0.3">
      <c r="A678" s="160">
        <v>0</v>
      </c>
      <c r="B678" s="161" t="s">
        <v>3233</v>
      </c>
      <c r="C678" s="161" t="s">
        <v>1224</v>
      </c>
      <c r="D678" s="162" t="s">
        <v>1219</v>
      </c>
      <c r="E678" s="162" t="s">
        <v>1220</v>
      </c>
      <c r="F678" s="162" t="s">
        <v>1225</v>
      </c>
      <c r="G678" s="163" t="s">
        <v>141</v>
      </c>
      <c r="H678" s="164">
        <v>2.5</v>
      </c>
      <c r="I678" s="165"/>
      <c r="J678" s="166">
        <f t="shared" si="85"/>
        <v>0</v>
      </c>
      <c r="K678" s="166">
        <f t="shared" si="86"/>
        <v>0</v>
      </c>
      <c r="L678" s="166">
        <f t="shared" si="87"/>
        <v>0</v>
      </c>
      <c r="M678" s="167" t="str">
        <f>IF(I678="","",IF(I678&lt;75,"Ошибка! Не соблюден минимальный заказ на сорт!",IF(MOD(I678,25)&gt;0,"Ошибка! Не соблюдена кратность заказа!","")))</f>
        <v/>
      </c>
      <c r="P678" s="169"/>
      <c r="AA678" s="168">
        <f t="shared" si="88"/>
        <v>0</v>
      </c>
      <c r="AB678" s="168" t="s">
        <v>5178</v>
      </c>
      <c r="AC678" s="168" t="s">
        <v>4317</v>
      </c>
      <c r="AD678" s="168">
        <v>2.5</v>
      </c>
      <c r="AE678" s="170">
        <f t="shared" si="89"/>
        <v>0</v>
      </c>
      <c r="AF678" s="168">
        <f t="shared" si="90"/>
        <v>0</v>
      </c>
    </row>
    <row r="679" spans="1:32" s="168" customFormat="1" ht="15" hidden="1" customHeight="1" x14ac:dyDescent="0.3">
      <c r="A679" s="160">
        <v>0</v>
      </c>
      <c r="B679" s="161" t="s">
        <v>3234</v>
      </c>
      <c r="C679" s="161" t="s">
        <v>1226</v>
      </c>
      <c r="D679" s="162" t="s">
        <v>1219</v>
      </c>
      <c r="E679" s="162" t="s">
        <v>1220</v>
      </c>
      <c r="F679" s="162" t="s">
        <v>1227</v>
      </c>
      <c r="G679" s="163" t="s">
        <v>141</v>
      </c>
      <c r="H679" s="164">
        <v>2.5</v>
      </c>
      <c r="I679" s="165"/>
      <c r="J679" s="166">
        <f t="shared" si="85"/>
        <v>0</v>
      </c>
      <c r="K679" s="166">
        <f t="shared" si="86"/>
        <v>0</v>
      </c>
      <c r="L679" s="166">
        <f t="shared" si="87"/>
        <v>0</v>
      </c>
      <c r="M679" s="167" t="str">
        <f>IF(I679="","",IF(I679&lt;75,"Ошибка! Не соблюден минимальный заказ на сорт!",IF(MOD(I679,25)&gt;0,"Ошибка! Не соблюдена кратность заказа!","")))</f>
        <v/>
      </c>
      <c r="P679" s="169"/>
      <c r="AA679" s="168">
        <f t="shared" si="88"/>
        <v>0</v>
      </c>
      <c r="AB679" s="168" t="s">
        <v>5305</v>
      </c>
      <c r="AC679" s="168" t="s">
        <v>4317</v>
      </c>
      <c r="AD679" s="168">
        <v>2.5</v>
      </c>
      <c r="AE679" s="170">
        <f t="shared" si="89"/>
        <v>0</v>
      </c>
      <c r="AF679" s="168">
        <f t="shared" si="90"/>
        <v>0</v>
      </c>
    </row>
    <row r="680" spans="1:32" ht="15" customHeight="1" x14ac:dyDescent="0.3">
      <c r="A680" s="1">
        <v>3044</v>
      </c>
      <c r="B680" s="69" t="s">
        <v>3235</v>
      </c>
      <c r="C680" s="69" t="s">
        <v>1228</v>
      </c>
      <c r="D680" s="70" t="s">
        <v>1229</v>
      </c>
      <c r="E680" s="70" t="s">
        <v>1230</v>
      </c>
      <c r="F680" s="70" t="s">
        <v>1231</v>
      </c>
      <c r="G680" s="71" t="s">
        <v>106</v>
      </c>
      <c r="H680" s="72">
        <v>0.95</v>
      </c>
      <c r="I680" s="73"/>
      <c r="J680" s="74">
        <f t="shared" si="85"/>
        <v>0</v>
      </c>
      <c r="K680" s="74">
        <f t="shared" si="86"/>
        <v>0</v>
      </c>
      <c r="L680" s="74">
        <f t="shared" si="87"/>
        <v>0</v>
      </c>
      <c r="M680" s="153" t="str">
        <f>IF(I680="","",IF(I680&lt;80,"Ошибка! Не соблюден минимальный заказ на сорт!",IF(MOD(I680,40)&gt;0,"Ошибка! Не соблюдена кратность заказа!","")))</f>
        <v/>
      </c>
      <c r="P680" s="75"/>
      <c r="AA680" s="2">
        <f t="shared" si="88"/>
        <v>3044</v>
      </c>
      <c r="AB680" s="2" t="s">
        <v>4644</v>
      </c>
      <c r="AC680" s="2" t="s">
        <v>4281</v>
      </c>
      <c r="AD680" s="2">
        <v>0.95</v>
      </c>
      <c r="AE680" s="129">
        <f t="shared" si="89"/>
        <v>0</v>
      </c>
      <c r="AF680" s="2">
        <f t="shared" si="90"/>
        <v>0</v>
      </c>
    </row>
    <row r="681" spans="1:32" s="168" customFormat="1" ht="15" hidden="1" customHeight="1" x14ac:dyDescent="0.3">
      <c r="A681" s="160">
        <v>0</v>
      </c>
      <c r="B681" s="161" t="s">
        <v>3236</v>
      </c>
      <c r="C681" s="161" t="s">
        <v>1232</v>
      </c>
      <c r="D681" s="162" t="s">
        <v>1229</v>
      </c>
      <c r="E681" s="162" t="s">
        <v>1230</v>
      </c>
      <c r="F681" s="162" t="s">
        <v>1233</v>
      </c>
      <c r="G681" s="163" t="s">
        <v>106</v>
      </c>
      <c r="H681" s="164">
        <v>0.95</v>
      </c>
      <c r="I681" s="165"/>
      <c r="J681" s="166">
        <f t="shared" si="85"/>
        <v>0</v>
      </c>
      <c r="K681" s="166">
        <f t="shared" si="86"/>
        <v>0</v>
      </c>
      <c r="L681" s="166">
        <f t="shared" si="87"/>
        <v>0</v>
      </c>
      <c r="M681" s="167" t="str">
        <f>IF(I681="","",IF(I681&lt;80,"Ошибка! Не соблюден минимальный заказ на сорт!",IF(MOD(I681,40)&gt;0,"Ошибка! Не соблюдена кратность заказа!","")))</f>
        <v/>
      </c>
      <c r="P681" s="169"/>
      <c r="AA681" s="168">
        <f t="shared" si="88"/>
        <v>0</v>
      </c>
      <c r="AB681" s="168" t="s">
        <v>4645</v>
      </c>
      <c r="AC681" s="168" t="s">
        <v>4281</v>
      </c>
      <c r="AD681" s="168">
        <v>0.95</v>
      </c>
      <c r="AE681" s="170">
        <f t="shared" si="89"/>
        <v>0</v>
      </c>
      <c r="AF681" s="168">
        <f t="shared" si="90"/>
        <v>0</v>
      </c>
    </row>
    <row r="682" spans="1:32" ht="15" customHeight="1" x14ac:dyDescent="0.3">
      <c r="A682" s="1">
        <v>1012</v>
      </c>
      <c r="B682" s="69" t="s">
        <v>3237</v>
      </c>
      <c r="C682" s="69" t="s">
        <v>1234</v>
      </c>
      <c r="D682" s="70" t="s">
        <v>1235</v>
      </c>
      <c r="E682" s="70" t="s">
        <v>1236</v>
      </c>
      <c r="F682" s="70" t="s">
        <v>1237</v>
      </c>
      <c r="G682" s="71" t="s">
        <v>106</v>
      </c>
      <c r="H682" s="72">
        <v>0.95</v>
      </c>
      <c r="I682" s="73"/>
      <c r="J682" s="74">
        <f t="shared" si="85"/>
        <v>0</v>
      </c>
      <c r="K682" s="74">
        <f t="shared" si="86"/>
        <v>0</v>
      </c>
      <c r="L682" s="74">
        <f t="shared" si="87"/>
        <v>0</v>
      </c>
      <c r="M682" s="153" t="str">
        <f>IF(I682="","",IF(I682&lt;80,"Ошибка! Не соблюден минимальный заказ на сорт!",IF(MOD(I682,40)&gt;0,"Ошибка! Не соблюдена кратность заказа!","")))</f>
        <v/>
      </c>
      <c r="P682" s="75"/>
      <c r="AA682" s="2">
        <f t="shared" si="88"/>
        <v>1012</v>
      </c>
      <c r="AB682" s="2" t="s">
        <v>5179</v>
      </c>
      <c r="AC682" s="2" t="s">
        <v>4281</v>
      </c>
      <c r="AD682" s="2">
        <v>0.95</v>
      </c>
      <c r="AE682" s="129">
        <f t="shared" si="89"/>
        <v>0</v>
      </c>
      <c r="AF682" s="2">
        <f t="shared" si="90"/>
        <v>0</v>
      </c>
    </row>
    <row r="683" spans="1:32" ht="15" customHeight="1" x14ac:dyDescent="0.3">
      <c r="A683" s="1">
        <v>572</v>
      </c>
      <c r="B683" s="69" t="s">
        <v>3238</v>
      </c>
      <c r="C683" s="69" t="s">
        <v>1238</v>
      </c>
      <c r="D683" s="70" t="s">
        <v>1235</v>
      </c>
      <c r="E683" s="70" t="s">
        <v>1236</v>
      </c>
      <c r="F683" s="70" t="s">
        <v>1239</v>
      </c>
      <c r="G683" s="71" t="s">
        <v>106</v>
      </c>
      <c r="H683" s="72">
        <v>0.95</v>
      </c>
      <c r="I683" s="73"/>
      <c r="J683" s="74">
        <f t="shared" si="85"/>
        <v>0</v>
      </c>
      <c r="K683" s="74">
        <f t="shared" si="86"/>
        <v>0</v>
      </c>
      <c r="L683" s="74">
        <f t="shared" si="87"/>
        <v>0</v>
      </c>
      <c r="M683" s="153" t="str">
        <f>IF(I683="","",IF(I683&lt;80,"Ошибка! Не соблюден минимальный заказ на сорт!",IF(MOD(I683,40)&gt;0,"Ошибка! Не соблюдена кратность заказа!","")))</f>
        <v/>
      </c>
      <c r="P683" s="75"/>
      <c r="AA683" s="2">
        <f t="shared" si="88"/>
        <v>572</v>
      </c>
      <c r="AB683" s="2" t="s">
        <v>5306</v>
      </c>
      <c r="AC683" s="2" t="s">
        <v>4281</v>
      </c>
      <c r="AD683" s="2">
        <v>0.95</v>
      </c>
      <c r="AE683" s="129">
        <f t="shared" si="89"/>
        <v>0</v>
      </c>
      <c r="AF683" s="2">
        <f t="shared" si="90"/>
        <v>0</v>
      </c>
    </row>
    <row r="684" spans="1:32" ht="15" customHeight="1" x14ac:dyDescent="0.3">
      <c r="A684" s="1">
        <v>266</v>
      </c>
      <c r="B684" s="69" t="s">
        <v>3239</v>
      </c>
      <c r="C684" s="69" t="s">
        <v>1240</v>
      </c>
      <c r="D684" s="70" t="s">
        <v>1241</v>
      </c>
      <c r="E684" s="70" t="s">
        <v>1242</v>
      </c>
      <c r="F684" s="70"/>
      <c r="G684" s="71" t="s">
        <v>106</v>
      </c>
      <c r="H684" s="72">
        <v>1.1000000000000001</v>
      </c>
      <c r="I684" s="73"/>
      <c r="J684" s="74">
        <f t="shared" si="85"/>
        <v>0</v>
      </c>
      <c r="K684" s="74">
        <f t="shared" si="86"/>
        <v>0</v>
      </c>
      <c r="L684" s="74">
        <f t="shared" si="87"/>
        <v>0</v>
      </c>
      <c r="M684" s="153" t="str">
        <f>IF(I684="","",IF(I684&lt;80,"Ошибка! Не соблюден минимальный заказ на сорт!",IF(MOD(I684,40)&gt;0,"Ошибка! Не соблюдена кратность заказа!","")))</f>
        <v/>
      </c>
      <c r="P684" s="75"/>
      <c r="AA684" s="2">
        <f t="shared" si="88"/>
        <v>266</v>
      </c>
      <c r="AB684" s="2" t="s">
        <v>1241</v>
      </c>
      <c r="AC684" s="2" t="s">
        <v>4281</v>
      </c>
      <c r="AD684" s="2">
        <v>1.1000000000000001</v>
      </c>
      <c r="AE684" s="129">
        <f t="shared" si="89"/>
        <v>0</v>
      </c>
      <c r="AF684" s="2">
        <f t="shared" si="90"/>
        <v>0</v>
      </c>
    </row>
    <row r="685" spans="1:32" s="168" customFormat="1" ht="15" hidden="1" customHeight="1" x14ac:dyDescent="0.3">
      <c r="A685" s="160">
        <v>0</v>
      </c>
      <c r="B685" s="161" t="s">
        <v>5921</v>
      </c>
      <c r="C685" s="161" t="s">
        <v>5817</v>
      </c>
      <c r="D685" s="162" t="s">
        <v>5707</v>
      </c>
      <c r="E685" s="162" t="s">
        <v>5708</v>
      </c>
      <c r="F685" s="162" t="s">
        <v>5695</v>
      </c>
      <c r="G685" s="163" t="s">
        <v>21</v>
      </c>
      <c r="H685" s="164">
        <v>0</v>
      </c>
      <c r="I685" s="165"/>
      <c r="J685" s="166">
        <f t="shared" si="85"/>
        <v>0</v>
      </c>
      <c r="K685" s="166">
        <f t="shared" si="86"/>
        <v>0</v>
      </c>
      <c r="L685" s="166">
        <f t="shared" si="87"/>
        <v>0</v>
      </c>
      <c r="M685" s="167" t="str">
        <f>IF(I685="","",IF(I685&lt;50,"Ошибка! Не соблюден минимальный заказ на сорт!",""))</f>
        <v/>
      </c>
      <c r="P685" s="169"/>
      <c r="AA685" s="168">
        <f t="shared" si="88"/>
        <v>0</v>
      </c>
      <c r="AB685" s="168" t="s">
        <v>5707</v>
      </c>
      <c r="AC685" s="168" t="s">
        <v>4323</v>
      </c>
      <c r="AD685" s="168">
        <v>0</v>
      </c>
      <c r="AE685" s="170">
        <f t="shared" si="89"/>
        <v>0</v>
      </c>
      <c r="AF685" s="168">
        <f t="shared" si="90"/>
        <v>0</v>
      </c>
    </row>
    <row r="686" spans="1:32" ht="15" customHeight="1" x14ac:dyDescent="0.3">
      <c r="A686" s="1">
        <v>155</v>
      </c>
      <c r="B686" s="69" t="s">
        <v>3240</v>
      </c>
      <c r="C686" s="69" t="s">
        <v>1243</v>
      </c>
      <c r="D686" s="70" t="s">
        <v>1244</v>
      </c>
      <c r="E686" s="70" t="s">
        <v>1245</v>
      </c>
      <c r="F686" s="70"/>
      <c r="G686" s="71" t="s">
        <v>21</v>
      </c>
      <c r="H686" s="72">
        <v>2.5</v>
      </c>
      <c r="I686" s="73"/>
      <c r="J686" s="74">
        <f t="shared" si="85"/>
        <v>0</v>
      </c>
      <c r="K686" s="74">
        <f t="shared" si="86"/>
        <v>0</v>
      </c>
      <c r="L686" s="74">
        <f t="shared" si="87"/>
        <v>0</v>
      </c>
      <c r="M686" s="153" t="str">
        <f>IF(I686="","",IF(I686&lt;50,"Ошибка! Не соблюден минимальный заказ на сорт!",""))</f>
        <v/>
      </c>
      <c r="P686" s="75"/>
      <c r="AA686" s="2">
        <f t="shared" si="88"/>
        <v>155</v>
      </c>
      <c r="AB686" s="2" t="s">
        <v>1244</v>
      </c>
      <c r="AC686" s="2" t="s">
        <v>4323</v>
      </c>
      <c r="AD686" s="2">
        <v>2.5</v>
      </c>
      <c r="AE686" s="129">
        <f t="shared" si="89"/>
        <v>0</v>
      </c>
      <c r="AF686" s="2">
        <f t="shared" si="90"/>
        <v>0</v>
      </c>
    </row>
    <row r="687" spans="1:32" s="168" customFormat="1" ht="15" hidden="1" customHeight="1" x14ac:dyDescent="0.3">
      <c r="A687" s="160">
        <v>0</v>
      </c>
      <c r="B687" s="161" t="s">
        <v>3241</v>
      </c>
      <c r="C687" s="161" t="s">
        <v>1246</v>
      </c>
      <c r="D687" s="162" t="s">
        <v>1244</v>
      </c>
      <c r="E687" s="162" t="s">
        <v>1245</v>
      </c>
      <c r="F687" s="162"/>
      <c r="G687" s="163" t="s">
        <v>106</v>
      </c>
      <c r="H687" s="164">
        <v>1.25</v>
      </c>
      <c r="I687" s="165"/>
      <c r="J687" s="166">
        <f t="shared" si="85"/>
        <v>0</v>
      </c>
      <c r="K687" s="166">
        <f t="shared" si="86"/>
        <v>0</v>
      </c>
      <c r="L687" s="166">
        <f t="shared" si="87"/>
        <v>0</v>
      </c>
      <c r="M687" s="167" t="str">
        <f>IF(I687="","",IF(I687&lt;80,"Ошибка! Не соблюден минимальный заказ на сорт!",IF(MOD(I687,40)&gt;0,"Ошибка! Не соблюдена кратность заказа!","")))</f>
        <v/>
      </c>
      <c r="P687" s="169"/>
      <c r="AA687" s="168">
        <f t="shared" si="88"/>
        <v>0</v>
      </c>
      <c r="AB687" s="168" t="s">
        <v>1244</v>
      </c>
      <c r="AC687" s="168" t="s">
        <v>4281</v>
      </c>
      <c r="AD687" s="168">
        <v>1.25</v>
      </c>
      <c r="AE687" s="170">
        <f t="shared" si="89"/>
        <v>0</v>
      </c>
      <c r="AF687" s="168">
        <f t="shared" si="90"/>
        <v>0</v>
      </c>
    </row>
    <row r="688" spans="1:32" s="168" customFormat="1" ht="15" hidden="1" customHeight="1" x14ac:dyDescent="0.3">
      <c r="A688" s="160">
        <v>0</v>
      </c>
      <c r="B688" s="161" t="s">
        <v>3242</v>
      </c>
      <c r="C688" s="161" t="s">
        <v>1247</v>
      </c>
      <c r="D688" s="162" t="s">
        <v>1248</v>
      </c>
      <c r="E688" s="162" t="s">
        <v>1249</v>
      </c>
      <c r="F688" s="162" t="s">
        <v>1250</v>
      </c>
      <c r="G688" s="163" t="s">
        <v>106</v>
      </c>
      <c r="H688" s="164">
        <v>0.75</v>
      </c>
      <c r="I688" s="165"/>
      <c r="J688" s="166">
        <f t="shared" si="85"/>
        <v>0</v>
      </c>
      <c r="K688" s="166">
        <f t="shared" si="86"/>
        <v>0</v>
      </c>
      <c r="L688" s="166">
        <f t="shared" si="87"/>
        <v>0</v>
      </c>
      <c r="M688" s="167" t="str">
        <f>IF(I688="","",IF(I688&lt;80,"Ошибка! Не соблюден минимальный заказ на сорт!",IF(MOD(I688,40)&gt;0,"Ошибка! Не соблюдена кратность заказа!","")))</f>
        <v/>
      </c>
      <c r="P688" s="169"/>
      <c r="AA688" s="168">
        <f t="shared" si="88"/>
        <v>0</v>
      </c>
      <c r="AB688" s="168" t="s">
        <v>4646</v>
      </c>
      <c r="AC688" s="168" t="s">
        <v>4281</v>
      </c>
      <c r="AD688" s="168">
        <v>0.75</v>
      </c>
      <c r="AE688" s="170">
        <f t="shared" si="89"/>
        <v>0</v>
      </c>
      <c r="AF688" s="168">
        <f t="shared" si="90"/>
        <v>0</v>
      </c>
    </row>
    <row r="689" spans="1:32" ht="15" customHeight="1" x14ac:dyDescent="0.3">
      <c r="A689" s="1">
        <v>178</v>
      </c>
      <c r="B689" s="69" t="s">
        <v>3243</v>
      </c>
      <c r="C689" s="69" t="s">
        <v>1251</v>
      </c>
      <c r="D689" s="70" t="s">
        <v>1248</v>
      </c>
      <c r="E689" s="70" t="s">
        <v>1249</v>
      </c>
      <c r="F689" s="70" t="s">
        <v>1252</v>
      </c>
      <c r="G689" s="71" t="s">
        <v>106</v>
      </c>
      <c r="H689" s="72">
        <v>0.75</v>
      </c>
      <c r="I689" s="73"/>
      <c r="J689" s="74">
        <f t="shared" si="85"/>
        <v>0</v>
      </c>
      <c r="K689" s="74">
        <f t="shared" si="86"/>
        <v>0</v>
      </c>
      <c r="L689" s="74">
        <f t="shared" si="87"/>
        <v>0</v>
      </c>
      <c r="M689" s="153" t="str">
        <f>IF(I689="","",IF(I689&lt;80,"Ошибка! Не соблюден минимальный заказ на сорт!",IF(MOD(I689,40)&gt;0,"Ошибка! Не соблюдена кратность заказа!","")))</f>
        <v/>
      </c>
      <c r="P689" s="75"/>
      <c r="AA689" s="2">
        <f t="shared" si="88"/>
        <v>178</v>
      </c>
      <c r="AB689" s="2" t="s">
        <v>4647</v>
      </c>
      <c r="AC689" s="2" t="s">
        <v>4281</v>
      </c>
      <c r="AD689" s="2">
        <v>0.75</v>
      </c>
      <c r="AE689" s="129">
        <f t="shared" si="89"/>
        <v>0</v>
      </c>
      <c r="AF689" s="2">
        <f t="shared" si="90"/>
        <v>0</v>
      </c>
    </row>
    <row r="690" spans="1:32" ht="15" customHeight="1" x14ac:dyDescent="0.3">
      <c r="A690" s="1">
        <v>89</v>
      </c>
      <c r="B690" s="69" t="s">
        <v>3244</v>
      </c>
      <c r="C690" s="69" t="s">
        <v>1253</v>
      </c>
      <c r="D690" s="70" t="s">
        <v>1248</v>
      </c>
      <c r="E690" s="70" t="s">
        <v>1249</v>
      </c>
      <c r="F690" s="70"/>
      <c r="G690" s="71" t="s">
        <v>106</v>
      </c>
      <c r="H690" s="72">
        <v>0.75</v>
      </c>
      <c r="I690" s="73"/>
      <c r="J690" s="74">
        <f t="shared" si="85"/>
        <v>0</v>
      </c>
      <c r="K690" s="74">
        <f t="shared" si="86"/>
        <v>0</v>
      </c>
      <c r="L690" s="74">
        <f t="shared" si="87"/>
        <v>0</v>
      </c>
      <c r="M690" s="153" t="str">
        <f>IF(I690="","",IF(I690&lt;80,"Ошибка! Не соблюден минимальный заказ на сорт!",IF(MOD(I690,40)&gt;0,"Ошибка! Не соблюдена кратность заказа!","")))</f>
        <v/>
      </c>
      <c r="P690" s="75"/>
      <c r="AA690" s="2">
        <f t="shared" si="88"/>
        <v>89</v>
      </c>
      <c r="AB690" s="2" t="s">
        <v>1248</v>
      </c>
      <c r="AC690" s="2" t="s">
        <v>4281</v>
      </c>
      <c r="AD690" s="2">
        <v>0.75</v>
      </c>
      <c r="AE690" s="129">
        <f t="shared" si="89"/>
        <v>0</v>
      </c>
      <c r="AF690" s="2">
        <f t="shared" si="90"/>
        <v>0</v>
      </c>
    </row>
    <row r="691" spans="1:32" ht="15" customHeight="1" x14ac:dyDescent="0.35">
      <c r="A691" s="1">
        <v>400</v>
      </c>
      <c r="B691" s="150" t="s">
        <v>6180</v>
      </c>
      <c r="C691" s="70" t="s">
        <v>6119</v>
      </c>
      <c r="D691" s="70" t="s">
        <v>1248</v>
      </c>
      <c r="E691" s="70" t="s">
        <v>6147</v>
      </c>
      <c r="F691" s="70"/>
      <c r="G691" s="149" t="s">
        <v>6209</v>
      </c>
      <c r="H691" s="151">
        <v>2.8</v>
      </c>
      <c r="I691" s="73"/>
      <c r="J691" s="74">
        <f t="shared" si="85"/>
        <v>0</v>
      </c>
      <c r="K691" s="74">
        <f t="shared" si="86"/>
        <v>0</v>
      </c>
      <c r="L691" s="74">
        <f t="shared" si="87"/>
        <v>0</v>
      </c>
      <c r="AA691" s="2">
        <f t="shared" si="88"/>
        <v>400</v>
      </c>
      <c r="AB691" s="154" t="s">
        <v>1248</v>
      </c>
      <c r="AC691" s="154" t="s">
        <v>4323</v>
      </c>
      <c r="AD691" s="155">
        <v>2.8</v>
      </c>
      <c r="AE691" s="129">
        <f t="shared" si="89"/>
        <v>0</v>
      </c>
      <c r="AF691" s="2">
        <f t="shared" si="90"/>
        <v>0</v>
      </c>
    </row>
    <row r="692" spans="1:32" s="168" customFormat="1" ht="15" hidden="1" customHeight="1" x14ac:dyDescent="0.35">
      <c r="A692" s="160">
        <v>0</v>
      </c>
      <c r="B692" s="171" t="s">
        <v>6246</v>
      </c>
      <c r="C692" s="162" t="s">
        <v>6248</v>
      </c>
      <c r="D692" s="162" t="s">
        <v>6247</v>
      </c>
      <c r="E692" s="162" t="s">
        <v>6249</v>
      </c>
      <c r="F692" s="162" t="s">
        <v>6250</v>
      </c>
      <c r="G692" s="163" t="s">
        <v>106</v>
      </c>
      <c r="H692" s="173">
        <v>0.85</v>
      </c>
      <c r="I692" s="165"/>
      <c r="J692" s="166">
        <f t="shared" si="85"/>
        <v>0</v>
      </c>
      <c r="K692" s="166">
        <f t="shared" si="86"/>
        <v>0</v>
      </c>
      <c r="L692" s="166">
        <f t="shared" si="87"/>
        <v>0</v>
      </c>
      <c r="AA692" s="2">
        <f t="shared" si="88"/>
        <v>0</v>
      </c>
      <c r="AB692" s="154" t="s">
        <v>6251</v>
      </c>
      <c r="AC692" s="2" t="s">
        <v>4281</v>
      </c>
      <c r="AD692" s="2">
        <v>0.85</v>
      </c>
      <c r="AE692" s="129">
        <f t="shared" si="89"/>
        <v>0</v>
      </c>
      <c r="AF692" s="2">
        <f t="shared" si="90"/>
        <v>0</v>
      </c>
    </row>
    <row r="693" spans="1:32" s="168" customFormat="1" ht="15" hidden="1" customHeight="1" x14ac:dyDescent="0.3">
      <c r="A693" s="160">
        <v>0</v>
      </c>
      <c r="B693" s="161" t="s">
        <v>3245</v>
      </c>
      <c r="C693" s="161" t="s">
        <v>1254</v>
      </c>
      <c r="D693" s="162" t="s">
        <v>1255</v>
      </c>
      <c r="E693" s="162" t="s">
        <v>1256</v>
      </c>
      <c r="F693" s="162" t="s">
        <v>1257</v>
      </c>
      <c r="G693" s="163" t="s">
        <v>106</v>
      </c>
      <c r="H693" s="164">
        <v>1.7</v>
      </c>
      <c r="I693" s="165"/>
      <c r="J693" s="166">
        <f t="shared" si="85"/>
        <v>0</v>
      </c>
      <c r="K693" s="166">
        <f t="shared" si="86"/>
        <v>0</v>
      </c>
      <c r="L693" s="166">
        <f t="shared" si="87"/>
        <v>0</v>
      </c>
      <c r="M693" s="167" t="str">
        <f t="shared" ref="M693:M703" si="91">IF(I693="","",IF(I693&lt;80,"Ошибка! Не соблюден минимальный заказ на сорт!",IF(MOD(I693,40)&gt;0,"Ошибка! Не соблюдена кратность заказа!","")))</f>
        <v/>
      </c>
      <c r="P693" s="169"/>
      <c r="AA693" s="168">
        <f t="shared" si="88"/>
        <v>0</v>
      </c>
      <c r="AB693" s="168" t="s">
        <v>4648</v>
      </c>
      <c r="AC693" s="168" t="s">
        <v>4281</v>
      </c>
      <c r="AD693" s="168">
        <v>1.7</v>
      </c>
      <c r="AE693" s="170">
        <f t="shared" si="89"/>
        <v>0</v>
      </c>
      <c r="AF693" s="168">
        <f t="shared" si="90"/>
        <v>0</v>
      </c>
    </row>
    <row r="694" spans="1:32" s="168" customFormat="1" ht="15" hidden="1" customHeight="1" x14ac:dyDescent="0.3">
      <c r="A694" s="160">
        <v>0</v>
      </c>
      <c r="B694" s="161" t="s">
        <v>3246</v>
      </c>
      <c r="C694" s="161" t="s">
        <v>1258</v>
      </c>
      <c r="D694" s="162" t="s">
        <v>1255</v>
      </c>
      <c r="E694" s="162" t="s">
        <v>1256</v>
      </c>
      <c r="F694" s="162" t="s">
        <v>1259</v>
      </c>
      <c r="G694" s="163" t="s">
        <v>106</v>
      </c>
      <c r="H694" s="164">
        <v>1.75</v>
      </c>
      <c r="I694" s="165"/>
      <c r="J694" s="166">
        <f t="shared" si="85"/>
        <v>0</v>
      </c>
      <c r="K694" s="166">
        <f t="shared" si="86"/>
        <v>0</v>
      </c>
      <c r="L694" s="166">
        <f t="shared" si="87"/>
        <v>0</v>
      </c>
      <c r="M694" s="167" t="str">
        <f t="shared" si="91"/>
        <v/>
      </c>
      <c r="P694" s="169"/>
      <c r="AA694" s="168">
        <f t="shared" si="88"/>
        <v>0</v>
      </c>
      <c r="AB694" s="168" t="s">
        <v>5180</v>
      </c>
      <c r="AC694" s="168" t="s">
        <v>4281</v>
      </c>
      <c r="AD694" s="168">
        <v>1.75</v>
      </c>
      <c r="AE694" s="170">
        <f t="shared" si="89"/>
        <v>0</v>
      </c>
      <c r="AF694" s="168">
        <f t="shared" si="90"/>
        <v>0</v>
      </c>
    </row>
    <row r="695" spans="1:32" s="168" customFormat="1" ht="15" hidden="1" customHeight="1" x14ac:dyDescent="0.3">
      <c r="A695" s="160">
        <v>0</v>
      </c>
      <c r="B695" s="161" t="s">
        <v>3247</v>
      </c>
      <c r="C695" s="161" t="s">
        <v>1260</v>
      </c>
      <c r="D695" s="162" t="s">
        <v>1255</v>
      </c>
      <c r="E695" s="162" t="s">
        <v>1256</v>
      </c>
      <c r="F695" s="162" t="s">
        <v>1261</v>
      </c>
      <c r="G695" s="163" t="s">
        <v>106</v>
      </c>
      <c r="H695" s="164">
        <v>0.9</v>
      </c>
      <c r="I695" s="165"/>
      <c r="J695" s="166">
        <f t="shared" si="85"/>
        <v>0</v>
      </c>
      <c r="K695" s="166">
        <f t="shared" si="86"/>
        <v>0</v>
      </c>
      <c r="L695" s="166">
        <f t="shared" si="87"/>
        <v>0</v>
      </c>
      <c r="M695" s="167" t="str">
        <f t="shared" si="91"/>
        <v/>
      </c>
      <c r="P695" s="169"/>
      <c r="AA695" s="168">
        <f t="shared" si="88"/>
        <v>0</v>
      </c>
      <c r="AB695" s="168" t="s">
        <v>4649</v>
      </c>
      <c r="AC695" s="168" t="s">
        <v>4281</v>
      </c>
      <c r="AD695" s="168">
        <v>0.9</v>
      </c>
      <c r="AE695" s="170">
        <f t="shared" si="89"/>
        <v>0</v>
      </c>
      <c r="AF695" s="168">
        <f t="shared" si="90"/>
        <v>0</v>
      </c>
    </row>
    <row r="696" spans="1:32" s="168" customFormat="1" ht="15" hidden="1" customHeight="1" x14ac:dyDescent="0.3">
      <c r="A696" s="160">
        <v>0</v>
      </c>
      <c r="B696" s="161" t="s">
        <v>3248</v>
      </c>
      <c r="C696" s="161" t="s">
        <v>1262</v>
      </c>
      <c r="D696" s="162" t="s">
        <v>1255</v>
      </c>
      <c r="E696" s="162" t="s">
        <v>1256</v>
      </c>
      <c r="F696" s="162" t="s">
        <v>1263</v>
      </c>
      <c r="G696" s="163" t="s">
        <v>106</v>
      </c>
      <c r="H696" s="164">
        <v>0.9</v>
      </c>
      <c r="I696" s="165"/>
      <c r="J696" s="166">
        <f t="shared" si="85"/>
        <v>0</v>
      </c>
      <c r="K696" s="166">
        <f t="shared" si="86"/>
        <v>0</v>
      </c>
      <c r="L696" s="166">
        <f t="shared" si="87"/>
        <v>0</v>
      </c>
      <c r="M696" s="167" t="str">
        <f t="shared" si="91"/>
        <v/>
      </c>
      <c r="P696" s="169"/>
      <c r="AA696" s="168">
        <f t="shared" si="88"/>
        <v>0</v>
      </c>
      <c r="AB696" s="168" t="s">
        <v>4650</v>
      </c>
      <c r="AC696" s="168" t="s">
        <v>4281</v>
      </c>
      <c r="AD696" s="168">
        <v>0.9</v>
      </c>
      <c r="AE696" s="170">
        <f t="shared" si="89"/>
        <v>0</v>
      </c>
      <c r="AF696" s="168">
        <f t="shared" si="90"/>
        <v>0</v>
      </c>
    </row>
    <row r="697" spans="1:32" s="168" customFormat="1" ht="15" hidden="1" customHeight="1" x14ac:dyDescent="0.3">
      <c r="A697" s="160">
        <v>0</v>
      </c>
      <c r="B697" s="161" t="s">
        <v>3893</v>
      </c>
      <c r="C697" s="161" t="s">
        <v>3964</v>
      </c>
      <c r="D697" s="162" t="s">
        <v>3810</v>
      </c>
      <c r="E697" s="162" t="s">
        <v>3811</v>
      </c>
      <c r="F697" s="162" t="s">
        <v>3812</v>
      </c>
      <c r="G697" s="163" t="s">
        <v>106</v>
      </c>
      <c r="H697" s="164">
        <v>1.1000000000000001</v>
      </c>
      <c r="I697" s="165"/>
      <c r="J697" s="166">
        <f t="shared" si="85"/>
        <v>0</v>
      </c>
      <c r="K697" s="166">
        <f t="shared" si="86"/>
        <v>0</v>
      </c>
      <c r="L697" s="166">
        <f t="shared" si="87"/>
        <v>0</v>
      </c>
      <c r="M697" s="167" t="str">
        <f t="shared" si="91"/>
        <v/>
      </c>
      <c r="P697" s="169"/>
      <c r="AA697" s="168">
        <f t="shared" si="88"/>
        <v>0</v>
      </c>
      <c r="AB697" s="168" t="s">
        <v>4651</v>
      </c>
      <c r="AC697" s="168" t="s">
        <v>4281</v>
      </c>
      <c r="AD697" s="168">
        <v>1.1000000000000001</v>
      </c>
      <c r="AE697" s="170">
        <f t="shared" si="89"/>
        <v>0</v>
      </c>
      <c r="AF697" s="168">
        <f t="shared" si="90"/>
        <v>0</v>
      </c>
    </row>
    <row r="698" spans="1:32" s="168" customFormat="1" ht="15" hidden="1" customHeight="1" x14ac:dyDescent="0.3">
      <c r="A698" s="160">
        <v>0</v>
      </c>
      <c r="B698" s="161" t="s">
        <v>3894</v>
      </c>
      <c r="C698" s="161" t="s">
        <v>3965</v>
      </c>
      <c r="D698" s="162" t="s">
        <v>3810</v>
      </c>
      <c r="E698" s="162" t="s">
        <v>3811</v>
      </c>
      <c r="F698" s="162" t="s">
        <v>3813</v>
      </c>
      <c r="G698" s="163" t="s">
        <v>106</v>
      </c>
      <c r="H698" s="164">
        <v>1.1000000000000001</v>
      </c>
      <c r="I698" s="165"/>
      <c r="J698" s="166">
        <f t="shared" si="85"/>
        <v>0</v>
      </c>
      <c r="K698" s="166">
        <f t="shared" si="86"/>
        <v>0</v>
      </c>
      <c r="L698" s="166">
        <f t="shared" si="87"/>
        <v>0</v>
      </c>
      <c r="M698" s="167" t="str">
        <f t="shared" si="91"/>
        <v/>
      </c>
      <c r="P698" s="169"/>
      <c r="AA698" s="168">
        <f t="shared" si="88"/>
        <v>0</v>
      </c>
      <c r="AB698" s="168" t="s">
        <v>4652</v>
      </c>
      <c r="AC698" s="168" t="s">
        <v>4281</v>
      </c>
      <c r="AD698" s="168">
        <v>1.1000000000000001</v>
      </c>
      <c r="AE698" s="170">
        <f t="shared" si="89"/>
        <v>0</v>
      </c>
      <c r="AF698" s="168">
        <f t="shared" si="90"/>
        <v>0</v>
      </c>
    </row>
    <row r="699" spans="1:32" s="168" customFormat="1" ht="15" hidden="1" customHeight="1" x14ac:dyDescent="0.3">
      <c r="A699" s="160">
        <v>0</v>
      </c>
      <c r="B699" s="161" t="s">
        <v>3895</v>
      </c>
      <c r="C699" s="161" t="s">
        <v>3966</v>
      </c>
      <c r="D699" s="162" t="s">
        <v>3810</v>
      </c>
      <c r="E699" s="162" t="s">
        <v>3811</v>
      </c>
      <c r="F699" s="162" t="s">
        <v>3814</v>
      </c>
      <c r="G699" s="163" t="s">
        <v>106</v>
      </c>
      <c r="H699" s="164">
        <v>1.1000000000000001</v>
      </c>
      <c r="I699" s="165"/>
      <c r="J699" s="166">
        <f t="shared" si="85"/>
        <v>0</v>
      </c>
      <c r="K699" s="166">
        <f t="shared" si="86"/>
        <v>0</v>
      </c>
      <c r="L699" s="166">
        <f t="shared" si="87"/>
        <v>0</v>
      </c>
      <c r="M699" s="167" t="str">
        <f t="shared" si="91"/>
        <v/>
      </c>
      <c r="P699" s="169"/>
      <c r="AA699" s="168">
        <f t="shared" si="88"/>
        <v>0</v>
      </c>
      <c r="AB699" s="168" t="s">
        <v>4653</v>
      </c>
      <c r="AC699" s="168" t="s">
        <v>4281</v>
      </c>
      <c r="AD699" s="168">
        <v>1.1000000000000001</v>
      </c>
      <c r="AE699" s="170">
        <f t="shared" si="89"/>
        <v>0</v>
      </c>
      <c r="AF699" s="168">
        <f t="shared" si="90"/>
        <v>0</v>
      </c>
    </row>
    <row r="700" spans="1:32" s="168" customFormat="1" ht="15" hidden="1" customHeight="1" x14ac:dyDescent="0.3">
      <c r="A700" s="160">
        <v>0</v>
      </c>
      <c r="B700" s="161" t="s">
        <v>3896</v>
      </c>
      <c r="C700" s="161" t="s">
        <v>3967</v>
      </c>
      <c r="D700" s="162" t="s">
        <v>3810</v>
      </c>
      <c r="E700" s="162" t="s">
        <v>3811</v>
      </c>
      <c r="F700" s="162" t="s">
        <v>3815</v>
      </c>
      <c r="G700" s="163" t="s">
        <v>106</v>
      </c>
      <c r="H700" s="164">
        <v>1.1000000000000001</v>
      </c>
      <c r="I700" s="165"/>
      <c r="J700" s="166">
        <f t="shared" si="85"/>
        <v>0</v>
      </c>
      <c r="K700" s="166">
        <f t="shared" si="86"/>
        <v>0</v>
      </c>
      <c r="L700" s="166">
        <f t="shared" si="87"/>
        <v>0</v>
      </c>
      <c r="M700" s="167" t="str">
        <f t="shared" si="91"/>
        <v/>
      </c>
      <c r="P700" s="169"/>
      <c r="AA700" s="168">
        <f t="shared" si="88"/>
        <v>0</v>
      </c>
      <c r="AB700" s="168" t="s">
        <v>4654</v>
      </c>
      <c r="AC700" s="168" t="s">
        <v>4281</v>
      </c>
      <c r="AD700" s="168">
        <v>1.1000000000000001</v>
      </c>
      <c r="AE700" s="170">
        <f t="shared" si="89"/>
        <v>0</v>
      </c>
      <c r="AF700" s="168">
        <f t="shared" si="90"/>
        <v>0</v>
      </c>
    </row>
    <row r="701" spans="1:32" s="168" customFormat="1" ht="15" hidden="1" customHeight="1" x14ac:dyDescent="0.3">
      <c r="A701" s="160">
        <v>0</v>
      </c>
      <c r="B701" s="161" t="s">
        <v>3897</v>
      </c>
      <c r="C701" s="161" t="s">
        <v>3968</v>
      </c>
      <c r="D701" s="162" t="s">
        <v>3810</v>
      </c>
      <c r="E701" s="162" t="s">
        <v>3811</v>
      </c>
      <c r="F701" s="162" t="s">
        <v>3816</v>
      </c>
      <c r="G701" s="163" t="s">
        <v>106</v>
      </c>
      <c r="H701" s="164">
        <v>1.1000000000000001</v>
      </c>
      <c r="I701" s="165"/>
      <c r="J701" s="166">
        <f t="shared" si="85"/>
        <v>0</v>
      </c>
      <c r="K701" s="166">
        <f t="shared" si="86"/>
        <v>0</v>
      </c>
      <c r="L701" s="166">
        <f t="shared" si="87"/>
        <v>0</v>
      </c>
      <c r="M701" s="167" t="str">
        <f t="shared" si="91"/>
        <v/>
      </c>
      <c r="P701" s="169"/>
      <c r="AA701" s="168">
        <f t="shared" si="88"/>
        <v>0</v>
      </c>
      <c r="AB701" s="168" t="s">
        <v>4655</v>
      </c>
      <c r="AC701" s="168" t="s">
        <v>4281</v>
      </c>
      <c r="AD701" s="168">
        <v>1.1000000000000001</v>
      </c>
      <c r="AE701" s="170">
        <f t="shared" si="89"/>
        <v>0</v>
      </c>
      <c r="AF701" s="168">
        <f t="shared" si="90"/>
        <v>0</v>
      </c>
    </row>
    <row r="702" spans="1:32" s="168" customFormat="1" ht="15" hidden="1" customHeight="1" x14ac:dyDescent="0.3">
      <c r="A702" s="160">
        <v>0</v>
      </c>
      <c r="B702" s="161" t="s">
        <v>3898</v>
      </c>
      <c r="C702" s="161" t="s">
        <v>3969</v>
      </c>
      <c r="D702" s="162" t="s">
        <v>3810</v>
      </c>
      <c r="E702" s="162" t="s">
        <v>3811</v>
      </c>
      <c r="F702" s="162" t="s">
        <v>3817</v>
      </c>
      <c r="G702" s="163" t="s">
        <v>106</v>
      </c>
      <c r="H702" s="164">
        <v>1.1000000000000001</v>
      </c>
      <c r="I702" s="165"/>
      <c r="J702" s="166">
        <f t="shared" si="85"/>
        <v>0</v>
      </c>
      <c r="K702" s="166">
        <f t="shared" si="86"/>
        <v>0</v>
      </c>
      <c r="L702" s="166">
        <f t="shared" si="87"/>
        <v>0</v>
      </c>
      <c r="M702" s="167" t="str">
        <f t="shared" si="91"/>
        <v/>
      </c>
      <c r="P702" s="169"/>
      <c r="AA702" s="168">
        <f t="shared" si="88"/>
        <v>0</v>
      </c>
      <c r="AB702" s="168" t="s">
        <v>4656</v>
      </c>
      <c r="AC702" s="168" t="s">
        <v>4281</v>
      </c>
      <c r="AD702" s="168">
        <v>1.1000000000000001</v>
      </c>
      <c r="AE702" s="170">
        <f t="shared" si="89"/>
        <v>0</v>
      </c>
      <c r="AF702" s="168">
        <f t="shared" si="90"/>
        <v>0</v>
      </c>
    </row>
    <row r="703" spans="1:32" s="168" customFormat="1" ht="15" hidden="1" customHeight="1" x14ac:dyDescent="0.3">
      <c r="A703" s="160">
        <v>0</v>
      </c>
      <c r="B703" s="161" t="s">
        <v>3900</v>
      </c>
      <c r="C703" s="161" t="s">
        <v>3971</v>
      </c>
      <c r="D703" s="162" t="s">
        <v>3810</v>
      </c>
      <c r="E703" s="162" t="s">
        <v>3811</v>
      </c>
      <c r="F703" s="162" t="s">
        <v>3819</v>
      </c>
      <c r="G703" s="163" t="s">
        <v>106</v>
      </c>
      <c r="H703" s="164">
        <v>1.1000000000000001</v>
      </c>
      <c r="I703" s="165"/>
      <c r="J703" s="166">
        <f t="shared" si="85"/>
        <v>0</v>
      </c>
      <c r="K703" s="166">
        <f t="shared" si="86"/>
        <v>0</v>
      </c>
      <c r="L703" s="166">
        <f t="shared" si="87"/>
        <v>0</v>
      </c>
      <c r="M703" s="167" t="str">
        <f t="shared" si="91"/>
        <v/>
      </c>
      <c r="P703" s="169"/>
      <c r="AA703" s="168">
        <f t="shared" si="88"/>
        <v>0</v>
      </c>
      <c r="AB703" s="168" t="s">
        <v>4657</v>
      </c>
      <c r="AC703" s="168" t="s">
        <v>4281</v>
      </c>
      <c r="AD703" s="168">
        <v>1.1000000000000001</v>
      </c>
      <c r="AE703" s="170">
        <f t="shared" si="89"/>
        <v>0</v>
      </c>
      <c r="AF703" s="168">
        <f t="shared" si="90"/>
        <v>0</v>
      </c>
    </row>
    <row r="704" spans="1:32" s="168" customFormat="1" ht="15" hidden="1" customHeight="1" x14ac:dyDescent="0.3">
      <c r="A704" s="160">
        <v>0</v>
      </c>
      <c r="B704" s="161" t="s">
        <v>5472</v>
      </c>
      <c r="C704" s="161" t="s">
        <v>5481</v>
      </c>
      <c r="D704" s="162" t="s">
        <v>3810</v>
      </c>
      <c r="E704" s="162" t="s">
        <v>3811</v>
      </c>
      <c r="F704" s="162" t="s">
        <v>808</v>
      </c>
      <c r="G704" s="163" t="s">
        <v>182</v>
      </c>
      <c r="H704" s="164">
        <v>2.95</v>
      </c>
      <c r="I704" s="165"/>
      <c r="J704" s="166">
        <f t="shared" si="85"/>
        <v>0</v>
      </c>
      <c r="K704" s="166">
        <f t="shared" si="86"/>
        <v>0</v>
      </c>
      <c r="L704" s="166">
        <f t="shared" si="87"/>
        <v>0</v>
      </c>
      <c r="M704" s="167" t="str">
        <f>IF(I704="","",IF(I704&lt;50,"Ошибка! Не соблюден минимальный заказ на сорт!",""))</f>
        <v/>
      </c>
      <c r="P704" s="169"/>
      <c r="AA704" s="168">
        <f t="shared" si="88"/>
        <v>0</v>
      </c>
      <c r="AB704" s="168" t="s">
        <v>4658</v>
      </c>
      <c r="AC704" s="168" t="s">
        <v>4327</v>
      </c>
      <c r="AD704" s="168">
        <v>2.95</v>
      </c>
      <c r="AE704" s="170">
        <f t="shared" si="89"/>
        <v>0</v>
      </c>
      <c r="AF704" s="168">
        <f t="shared" si="90"/>
        <v>0</v>
      </c>
    </row>
    <row r="705" spans="1:32" s="168" customFormat="1" ht="15" hidden="1" customHeight="1" x14ac:dyDescent="0.3">
      <c r="A705" s="160">
        <v>0</v>
      </c>
      <c r="B705" s="161" t="s">
        <v>4038</v>
      </c>
      <c r="C705" s="161" t="s">
        <v>4037</v>
      </c>
      <c r="D705" s="162" t="s">
        <v>3810</v>
      </c>
      <c r="E705" s="162" t="s">
        <v>3811</v>
      </c>
      <c r="F705" s="162" t="s">
        <v>808</v>
      </c>
      <c r="G705" s="163" t="s">
        <v>106</v>
      </c>
      <c r="H705" s="164">
        <v>1.1000000000000001</v>
      </c>
      <c r="I705" s="165"/>
      <c r="J705" s="166">
        <f t="shared" si="85"/>
        <v>0</v>
      </c>
      <c r="K705" s="166">
        <f t="shared" si="86"/>
        <v>0</v>
      </c>
      <c r="L705" s="166">
        <f t="shared" si="87"/>
        <v>0</v>
      </c>
      <c r="M705" s="167" t="str">
        <f t="shared" ref="M705:M716" si="92">IF(I705="","",IF(I705&lt;80,"Ошибка! Не соблюден минимальный заказ на сорт!",IF(MOD(I705,40)&gt;0,"Ошибка! Не соблюдена кратность заказа!","")))</f>
        <v/>
      </c>
      <c r="P705" s="169"/>
      <c r="AA705" s="168">
        <f t="shared" si="88"/>
        <v>0</v>
      </c>
      <c r="AB705" s="168" t="s">
        <v>4658</v>
      </c>
      <c r="AC705" s="168" t="s">
        <v>4281</v>
      </c>
      <c r="AD705" s="168">
        <v>1.1000000000000001</v>
      </c>
      <c r="AE705" s="170">
        <f t="shared" si="89"/>
        <v>0</v>
      </c>
      <c r="AF705" s="168">
        <f t="shared" si="90"/>
        <v>0</v>
      </c>
    </row>
    <row r="706" spans="1:32" s="168" customFormat="1" ht="15" hidden="1" customHeight="1" x14ac:dyDescent="0.3">
      <c r="A706" s="160">
        <v>0</v>
      </c>
      <c r="B706" s="161" t="s">
        <v>3899</v>
      </c>
      <c r="C706" s="161" t="s">
        <v>3970</v>
      </c>
      <c r="D706" s="162" t="s">
        <v>3810</v>
      </c>
      <c r="E706" s="162" t="s">
        <v>3811</v>
      </c>
      <c r="F706" s="162" t="s">
        <v>3818</v>
      </c>
      <c r="G706" s="163" t="s">
        <v>106</v>
      </c>
      <c r="H706" s="164">
        <v>1.1000000000000001</v>
      </c>
      <c r="I706" s="165"/>
      <c r="J706" s="166">
        <f t="shared" si="85"/>
        <v>0</v>
      </c>
      <c r="K706" s="166">
        <f t="shared" si="86"/>
        <v>0</v>
      </c>
      <c r="L706" s="166">
        <f t="shared" si="87"/>
        <v>0</v>
      </c>
      <c r="M706" s="167" t="str">
        <f t="shared" si="92"/>
        <v/>
      </c>
      <c r="P706" s="169"/>
      <c r="AA706" s="168">
        <f t="shared" si="88"/>
        <v>0</v>
      </c>
      <c r="AB706" s="168" t="s">
        <v>4659</v>
      </c>
      <c r="AC706" s="168" t="s">
        <v>4281</v>
      </c>
      <c r="AD706" s="168">
        <v>1.1000000000000001</v>
      </c>
      <c r="AE706" s="170">
        <f t="shared" si="89"/>
        <v>0</v>
      </c>
      <c r="AF706" s="168">
        <f t="shared" si="90"/>
        <v>0</v>
      </c>
    </row>
    <row r="707" spans="1:32" s="168" customFormat="1" ht="15" hidden="1" customHeight="1" x14ac:dyDescent="0.3">
      <c r="A707" s="160">
        <v>0</v>
      </c>
      <c r="B707" s="161" t="s">
        <v>3249</v>
      </c>
      <c r="C707" s="161" t="s">
        <v>1264</v>
      </c>
      <c r="D707" s="162" t="s">
        <v>1265</v>
      </c>
      <c r="E707" s="162" t="s">
        <v>1266</v>
      </c>
      <c r="F707" s="162" t="s">
        <v>1267</v>
      </c>
      <c r="G707" s="163" t="s">
        <v>106</v>
      </c>
      <c r="H707" s="164">
        <v>1.1499999999999999</v>
      </c>
      <c r="I707" s="165"/>
      <c r="J707" s="166">
        <f t="shared" si="85"/>
        <v>0</v>
      </c>
      <c r="K707" s="166">
        <f t="shared" si="86"/>
        <v>0</v>
      </c>
      <c r="L707" s="166">
        <f t="shared" si="87"/>
        <v>0</v>
      </c>
      <c r="M707" s="167" t="str">
        <f t="shared" si="92"/>
        <v/>
      </c>
      <c r="P707" s="169"/>
      <c r="AA707" s="168">
        <f t="shared" si="88"/>
        <v>0</v>
      </c>
      <c r="AB707" s="168" t="s">
        <v>4660</v>
      </c>
      <c r="AC707" s="168" t="s">
        <v>4281</v>
      </c>
      <c r="AD707" s="168">
        <v>1.1499999999999999</v>
      </c>
      <c r="AE707" s="170">
        <f t="shared" si="89"/>
        <v>0</v>
      </c>
      <c r="AF707" s="168">
        <f t="shared" si="90"/>
        <v>0</v>
      </c>
    </row>
    <row r="708" spans="1:32" s="168" customFormat="1" ht="15" hidden="1" customHeight="1" x14ac:dyDescent="0.3">
      <c r="A708" s="160">
        <v>0</v>
      </c>
      <c r="B708" s="161" t="s">
        <v>3250</v>
      </c>
      <c r="C708" s="161" t="s">
        <v>1268</v>
      </c>
      <c r="D708" s="162" t="s">
        <v>1265</v>
      </c>
      <c r="E708" s="162" t="s">
        <v>1266</v>
      </c>
      <c r="F708" s="162" t="s">
        <v>1269</v>
      </c>
      <c r="G708" s="163" t="s">
        <v>106</v>
      </c>
      <c r="H708" s="164">
        <v>1.1499999999999999</v>
      </c>
      <c r="I708" s="165"/>
      <c r="J708" s="166">
        <f t="shared" si="85"/>
        <v>0</v>
      </c>
      <c r="K708" s="166">
        <f t="shared" si="86"/>
        <v>0</v>
      </c>
      <c r="L708" s="166">
        <f t="shared" si="87"/>
        <v>0</v>
      </c>
      <c r="M708" s="167" t="str">
        <f t="shared" si="92"/>
        <v/>
      </c>
      <c r="P708" s="169"/>
      <c r="AA708" s="168">
        <f t="shared" si="88"/>
        <v>0</v>
      </c>
      <c r="AB708" s="168" t="s">
        <v>4661</v>
      </c>
      <c r="AC708" s="168" t="s">
        <v>4281</v>
      </c>
      <c r="AD708" s="168">
        <v>1.1499999999999999</v>
      </c>
      <c r="AE708" s="170">
        <f t="shared" si="89"/>
        <v>0</v>
      </c>
      <c r="AF708" s="168">
        <f t="shared" si="90"/>
        <v>0</v>
      </c>
    </row>
    <row r="709" spans="1:32" ht="15" customHeight="1" x14ac:dyDescent="0.3">
      <c r="A709" s="1">
        <v>345</v>
      </c>
      <c r="B709" s="69" t="s">
        <v>3251</v>
      </c>
      <c r="C709" s="69" t="s">
        <v>1270</v>
      </c>
      <c r="D709" s="70" t="s">
        <v>1265</v>
      </c>
      <c r="E709" s="70" t="s">
        <v>1266</v>
      </c>
      <c r="F709" s="70" t="s">
        <v>1271</v>
      </c>
      <c r="G709" s="71" t="s">
        <v>106</v>
      </c>
      <c r="H709" s="72">
        <v>1.1499999999999999</v>
      </c>
      <c r="I709" s="73"/>
      <c r="J709" s="74">
        <f t="shared" si="85"/>
        <v>0</v>
      </c>
      <c r="K709" s="74">
        <f t="shared" si="86"/>
        <v>0</v>
      </c>
      <c r="L709" s="74">
        <f t="shared" si="87"/>
        <v>0</v>
      </c>
      <c r="M709" s="153" t="str">
        <f t="shared" si="92"/>
        <v/>
      </c>
      <c r="P709" s="75"/>
      <c r="AA709" s="2">
        <f t="shared" si="88"/>
        <v>345</v>
      </c>
      <c r="AB709" s="2" t="s">
        <v>4662</v>
      </c>
      <c r="AC709" s="2" t="s">
        <v>4281</v>
      </c>
      <c r="AD709" s="2">
        <v>1.1499999999999999</v>
      </c>
      <c r="AE709" s="129">
        <f t="shared" si="89"/>
        <v>0</v>
      </c>
      <c r="AF709" s="2">
        <f t="shared" si="90"/>
        <v>0</v>
      </c>
    </row>
    <row r="710" spans="1:32" ht="15" customHeight="1" x14ac:dyDescent="0.3">
      <c r="A710" s="1">
        <v>940</v>
      </c>
      <c r="B710" s="69" t="s">
        <v>3252</v>
      </c>
      <c r="C710" s="69" t="s">
        <v>1272</v>
      </c>
      <c r="D710" s="70" t="s">
        <v>1265</v>
      </c>
      <c r="E710" s="70" t="s">
        <v>1266</v>
      </c>
      <c r="F710" s="70" t="s">
        <v>1273</v>
      </c>
      <c r="G710" s="71" t="s">
        <v>106</v>
      </c>
      <c r="H710" s="72">
        <v>0.85</v>
      </c>
      <c r="I710" s="73"/>
      <c r="J710" s="74">
        <f t="shared" si="85"/>
        <v>0</v>
      </c>
      <c r="K710" s="74">
        <f t="shared" si="86"/>
        <v>0</v>
      </c>
      <c r="L710" s="74">
        <f t="shared" si="87"/>
        <v>0</v>
      </c>
      <c r="M710" s="153" t="str">
        <f t="shared" si="92"/>
        <v/>
      </c>
      <c r="P710" s="75"/>
      <c r="AA710" s="2">
        <f t="shared" si="88"/>
        <v>940</v>
      </c>
      <c r="AB710" s="2" t="s">
        <v>4663</v>
      </c>
      <c r="AC710" s="2" t="s">
        <v>4281</v>
      </c>
      <c r="AD710" s="2">
        <v>0.85</v>
      </c>
      <c r="AE710" s="129">
        <f t="shared" si="89"/>
        <v>0</v>
      </c>
      <c r="AF710" s="2">
        <f t="shared" si="90"/>
        <v>0</v>
      </c>
    </row>
    <row r="711" spans="1:32" ht="15" customHeight="1" x14ac:dyDescent="0.3">
      <c r="A711" s="1">
        <v>583</v>
      </c>
      <c r="B711" s="69" t="s">
        <v>3253</v>
      </c>
      <c r="C711" s="69" t="s">
        <v>1274</v>
      </c>
      <c r="D711" s="70" t="s">
        <v>1265</v>
      </c>
      <c r="E711" s="70" t="s">
        <v>1266</v>
      </c>
      <c r="F711" s="70" t="s">
        <v>1275</v>
      </c>
      <c r="G711" s="71" t="s">
        <v>106</v>
      </c>
      <c r="H711" s="72">
        <v>1.1499999999999999</v>
      </c>
      <c r="I711" s="73"/>
      <c r="J711" s="74">
        <f t="shared" si="85"/>
        <v>0</v>
      </c>
      <c r="K711" s="74">
        <f t="shared" si="86"/>
        <v>0</v>
      </c>
      <c r="L711" s="74">
        <f t="shared" si="87"/>
        <v>0</v>
      </c>
      <c r="M711" s="153" t="str">
        <f t="shared" si="92"/>
        <v/>
      </c>
      <c r="P711" s="75"/>
      <c r="AA711" s="2">
        <f t="shared" si="88"/>
        <v>583</v>
      </c>
      <c r="AB711" s="2" t="s">
        <v>4664</v>
      </c>
      <c r="AC711" s="2" t="s">
        <v>4281</v>
      </c>
      <c r="AD711" s="2">
        <v>1.1499999999999999</v>
      </c>
      <c r="AE711" s="129">
        <f t="shared" si="89"/>
        <v>0</v>
      </c>
      <c r="AF711" s="2">
        <f t="shared" si="90"/>
        <v>0</v>
      </c>
    </row>
    <row r="712" spans="1:32" ht="15" customHeight="1" x14ac:dyDescent="0.3">
      <c r="A712" s="1">
        <v>1146</v>
      </c>
      <c r="B712" s="69" t="s">
        <v>3254</v>
      </c>
      <c r="C712" s="69" t="s">
        <v>1276</v>
      </c>
      <c r="D712" s="70" t="s">
        <v>1265</v>
      </c>
      <c r="E712" s="70" t="s">
        <v>1266</v>
      </c>
      <c r="F712" s="70" t="s">
        <v>1277</v>
      </c>
      <c r="G712" s="71" t="s">
        <v>106</v>
      </c>
      <c r="H712" s="72">
        <v>0.85</v>
      </c>
      <c r="I712" s="73"/>
      <c r="J712" s="74">
        <f t="shared" si="85"/>
        <v>0</v>
      </c>
      <c r="K712" s="74">
        <f t="shared" si="86"/>
        <v>0</v>
      </c>
      <c r="L712" s="74">
        <f t="shared" si="87"/>
        <v>0</v>
      </c>
      <c r="M712" s="153" t="str">
        <f t="shared" si="92"/>
        <v/>
      </c>
      <c r="P712" s="75"/>
      <c r="AA712" s="2">
        <f t="shared" si="88"/>
        <v>1146</v>
      </c>
      <c r="AB712" s="2" t="s">
        <v>4665</v>
      </c>
      <c r="AC712" s="2" t="s">
        <v>4281</v>
      </c>
      <c r="AD712" s="2">
        <v>0.85</v>
      </c>
      <c r="AE712" s="129">
        <f t="shared" si="89"/>
        <v>0</v>
      </c>
      <c r="AF712" s="2">
        <f t="shared" si="90"/>
        <v>0</v>
      </c>
    </row>
    <row r="713" spans="1:32" ht="15" customHeight="1" x14ac:dyDescent="0.3">
      <c r="A713" s="1">
        <v>1614</v>
      </c>
      <c r="B713" s="69" t="s">
        <v>3255</v>
      </c>
      <c r="C713" s="69" t="s">
        <v>1278</v>
      </c>
      <c r="D713" s="70" t="s">
        <v>1265</v>
      </c>
      <c r="E713" s="70" t="s">
        <v>1266</v>
      </c>
      <c r="F713" s="70" t="s">
        <v>1279</v>
      </c>
      <c r="G713" s="71" t="s">
        <v>106</v>
      </c>
      <c r="H713" s="72">
        <v>1.1499999999999999</v>
      </c>
      <c r="I713" s="73"/>
      <c r="J713" s="74">
        <f t="shared" si="85"/>
        <v>0</v>
      </c>
      <c r="K713" s="74">
        <f t="shared" si="86"/>
        <v>0</v>
      </c>
      <c r="L713" s="74">
        <f t="shared" si="87"/>
        <v>0</v>
      </c>
      <c r="M713" s="153" t="str">
        <f t="shared" si="92"/>
        <v/>
      </c>
      <c r="P713" s="75"/>
      <c r="AA713" s="2">
        <f t="shared" si="88"/>
        <v>1614</v>
      </c>
      <c r="AB713" s="2" t="s">
        <v>4666</v>
      </c>
      <c r="AC713" s="2" t="s">
        <v>4281</v>
      </c>
      <c r="AD713" s="2">
        <v>1.1499999999999999</v>
      </c>
      <c r="AE713" s="129">
        <f t="shared" si="89"/>
        <v>0</v>
      </c>
      <c r="AF713" s="2">
        <f t="shared" si="90"/>
        <v>0</v>
      </c>
    </row>
    <row r="714" spans="1:32" ht="15" customHeight="1" x14ac:dyDescent="0.3">
      <c r="A714" s="1">
        <v>384</v>
      </c>
      <c r="B714" s="69" t="s">
        <v>3256</v>
      </c>
      <c r="C714" s="69" t="s">
        <v>1280</v>
      </c>
      <c r="D714" s="70" t="s">
        <v>1265</v>
      </c>
      <c r="E714" s="70" t="s">
        <v>1266</v>
      </c>
      <c r="F714" s="70" t="s">
        <v>1281</v>
      </c>
      <c r="G714" s="71" t="s">
        <v>106</v>
      </c>
      <c r="H714" s="72">
        <v>1.1499999999999999</v>
      </c>
      <c r="I714" s="73"/>
      <c r="J714" s="74">
        <f t="shared" si="85"/>
        <v>0</v>
      </c>
      <c r="K714" s="74">
        <f t="shared" si="86"/>
        <v>0</v>
      </c>
      <c r="L714" s="74">
        <f t="shared" si="87"/>
        <v>0</v>
      </c>
      <c r="M714" s="153" t="str">
        <f t="shared" si="92"/>
        <v/>
      </c>
      <c r="P714" s="75"/>
      <c r="AA714" s="2">
        <f t="shared" si="88"/>
        <v>384</v>
      </c>
      <c r="AB714" s="2" t="s">
        <v>4667</v>
      </c>
      <c r="AC714" s="2" t="s">
        <v>4281</v>
      </c>
      <c r="AD714" s="2">
        <v>1.1499999999999999</v>
      </c>
      <c r="AE714" s="129">
        <f t="shared" si="89"/>
        <v>0</v>
      </c>
      <c r="AF714" s="2">
        <f t="shared" si="90"/>
        <v>0</v>
      </c>
    </row>
    <row r="715" spans="1:32" s="168" customFormat="1" ht="15" hidden="1" customHeight="1" x14ac:dyDescent="0.3">
      <c r="A715" s="160">
        <v>0</v>
      </c>
      <c r="B715" s="161" t="s">
        <v>3257</v>
      </c>
      <c r="C715" s="161" t="s">
        <v>1282</v>
      </c>
      <c r="D715" s="162" t="s">
        <v>1265</v>
      </c>
      <c r="E715" s="162" t="s">
        <v>1266</v>
      </c>
      <c r="F715" s="162" t="s">
        <v>1283</v>
      </c>
      <c r="G715" s="163" t="s">
        <v>106</v>
      </c>
      <c r="H715" s="164">
        <v>0.85</v>
      </c>
      <c r="I715" s="165"/>
      <c r="J715" s="166">
        <f t="shared" si="85"/>
        <v>0</v>
      </c>
      <c r="K715" s="166">
        <f t="shared" si="86"/>
        <v>0</v>
      </c>
      <c r="L715" s="166">
        <f t="shared" si="87"/>
        <v>0</v>
      </c>
      <c r="M715" s="167" t="str">
        <f t="shared" si="92"/>
        <v/>
      </c>
      <c r="P715" s="169"/>
      <c r="AA715" s="168">
        <f t="shared" si="88"/>
        <v>0</v>
      </c>
      <c r="AB715" s="168" t="s">
        <v>4668</v>
      </c>
      <c r="AC715" s="168" t="s">
        <v>4281</v>
      </c>
      <c r="AD715" s="168">
        <v>0.85</v>
      </c>
      <c r="AE715" s="170">
        <f t="shared" si="89"/>
        <v>0</v>
      </c>
      <c r="AF715" s="168">
        <f t="shared" si="90"/>
        <v>0</v>
      </c>
    </row>
    <row r="716" spans="1:32" ht="15" customHeight="1" x14ac:dyDescent="0.3">
      <c r="A716" s="1">
        <v>737</v>
      </c>
      <c r="B716" s="69" t="s">
        <v>3258</v>
      </c>
      <c r="C716" s="69" t="s">
        <v>1284</v>
      </c>
      <c r="D716" s="70" t="s">
        <v>1285</v>
      </c>
      <c r="E716" s="70" t="s">
        <v>1286</v>
      </c>
      <c r="F716" s="70"/>
      <c r="G716" s="71" t="s">
        <v>106</v>
      </c>
      <c r="H716" s="72">
        <v>0.9</v>
      </c>
      <c r="I716" s="73"/>
      <c r="J716" s="74">
        <f t="shared" si="85"/>
        <v>0</v>
      </c>
      <c r="K716" s="74">
        <f t="shared" si="86"/>
        <v>0</v>
      </c>
      <c r="L716" s="74">
        <f t="shared" si="87"/>
        <v>0</v>
      </c>
      <c r="M716" s="153" t="str">
        <f t="shared" si="92"/>
        <v/>
      </c>
      <c r="P716" s="75"/>
      <c r="AA716" s="2">
        <f t="shared" si="88"/>
        <v>737</v>
      </c>
      <c r="AB716" s="2" t="s">
        <v>1285</v>
      </c>
      <c r="AC716" s="2" t="s">
        <v>4281</v>
      </c>
      <c r="AD716" s="2">
        <v>0.9</v>
      </c>
      <c r="AE716" s="129">
        <f t="shared" si="89"/>
        <v>0</v>
      </c>
      <c r="AF716" s="2">
        <f t="shared" si="90"/>
        <v>0</v>
      </c>
    </row>
    <row r="717" spans="1:32" s="168" customFormat="1" ht="15" hidden="1" customHeight="1" x14ac:dyDescent="0.3">
      <c r="A717" s="160">
        <v>0</v>
      </c>
      <c r="B717" s="161" t="s">
        <v>3259</v>
      </c>
      <c r="C717" s="161" t="s">
        <v>1287</v>
      </c>
      <c r="D717" s="162" t="s">
        <v>1288</v>
      </c>
      <c r="E717" s="162" t="s">
        <v>1289</v>
      </c>
      <c r="F717" s="162"/>
      <c r="G717" s="163" t="s">
        <v>182</v>
      </c>
      <c r="H717" s="164">
        <v>1.75</v>
      </c>
      <c r="I717" s="165"/>
      <c r="J717" s="166">
        <f t="shared" si="85"/>
        <v>0</v>
      </c>
      <c r="K717" s="166">
        <f t="shared" si="86"/>
        <v>0</v>
      </c>
      <c r="L717" s="166">
        <f t="shared" si="87"/>
        <v>0</v>
      </c>
      <c r="M717" s="167" t="str">
        <f>IF(I717="","",IF(I717&lt;50,"Ошибка! Не соблюден минимальный заказ на сорт!",""))</f>
        <v/>
      </c>
      <c r="P717" s="169"/>
      <c r="AA717" s="168">
        <f t="shared" si="88"/>
        <v>0</v>
      </c>
      <c r="AB717" s="168" t="s">
        <v>1288</v>
      </c>
      <c r="AC717" s="168" t="s">
        <v>4327</v>
      </c>
      <c r="AD717" s="168">
        <v>1.75</v>
      </c>
      <c r="AE717" s="170">
        <f t="shared" si="89"/>
        <v>0</v>
      </c>
      <c r="AF717" s="168">
        <f t="shared" si="90"/>
        <v>0</v>
      </c>
    </row>
    <row r="718" spans="1:32" s="168" customFormat="1" ht="15" hidden="1" customHeight="1" x14ac:dyDescent="0.3">
      <c r="A718" s="160">
        <v>0</v>
      </c>
      <c r="B718" s="161" t="s">
        <v>3907</v>
      </c>
      <c r="C718" s="161" t="s">
        <v>3978</v>
      </c>
      <c r="D718" s="162" t="s">
        <v>3823</v>
      </c>
      <c r="E718" s="162" t="s">
        <v>3824</v>
      </c>
      <c r="F718" s="162" t="s">
        <v>3825</v>
      </c>
      <c r="G718" s="163" t="s">
        <v>106</v>
      </c>
      <c r="H718" s="164">
        <v>0.85</v>
      </c>
      <c r="I718" s="165"/>
      <c r="J718" s="166">
        <f t="shared" si="85"/>
        <v>0</v>
      </c>
      <c r="K718" s="166">
        <f t="shared" si="86"/>
        <v>0</v>
      </c>
      <c r="L718" s="166">
        <f t="shared" si="87"/>
        <v>0</v>
      </c>
      <c r="M718" s="167" t="str">
        <f>IF(I718="","",IF(I718&lt;80,"Ошибка! Не соблюден минимальный заказ на сорт!",IF(MOD(I718,40)&gt;0,"Ошибка! Не соблюдена кратность заказа!","")))</f>
        <v/>
      </c>
      <c r="P718" s="169"/>
      <c r="AA718" s="168">
        <f t="shared" si="88"/>
        <v>0</v>
      </c>
      <c r="AB718" s="168" t="s">
        <v>4669</v>
      </c>
      <c r="AC718" s="168" t="s">
        <v>4281</v>
      </c>
      <c r="AD718" s="168">
        <v>0.85</v>
      </c>
      <c r="AE718" s="170">
        <f t="shared" si="89"/>
        <v>0</v>
      </c>
      <c r="AF718" s="168">
        <f t="shared" si="90"/>
        <v>0</v>
      </c>
    </row>
    <row r="719" spans="1:32" s="168" customFormat="1" ht="15" hidden="1" customHeight="1" x14ac:dyDescent="0.3">
      <c r="A719" s="160">
        <v>0</v>
      </c>
      <c r="B719" s="161" t="s">
        <v>5913</v>
      </c>
      <c r="C719" s="161" t="s">
        <v>5809</v>
      </c>
      <c r="D719" s="162" t="s">
        <v>5700</v>
      </c>
      <c r="E719" s="162" t="s">
        <v>5701</v>
      </c>
      <c r="F719" s="162" t="s">
        <v>5702</v>
      </c>
      <c r="G719" s="163" t="s">
        <v>106</v>
      </c>
      <c r="H719" s="164">
        <v>0.75</v>
      </c>
      <c r="I719" s="165"/>
      <c r="J719" s="166">
        <f t="shared" si="85"/>
        <v>0</v>
      </c>
      <c r="K719" s="166">
        <f t="shared" si="86"/>
        <v>0</v>
      </c>
      <c r="L719" s="166">
        <f t="shared" si="87"/>
        <v>0</v>
      </c>
      <c r="M719" s="167" t="str">
        <f>IF(I719="","",IF(I719&lt;80,"Ошибка! Не соблюден минимальный заказ на сорт!",IF(MOD(I719,40)&gt;0,"Ошибка! Не соблюдена кратность заказа!","")))</f>
        <v/>
      </c>
      <c r="P719" s="169"/>
      <c r="AA719" s="168">
        <f t="shared" si="88"/>
        <v>0</v>
      </c>
      <c r="AB719" s="168" t="s">
        <v>6016</v>
      </c>
      <c r="AC719" s="168" t="s">
        <v>4281</v>
      </c>
      <c r="AD719" s="168">
        <v>0.75</v>
      </c>
      <c r="AE719" s="170">
        <f t="shared" si="89"/>
        <v>0</v>
      </c>
      <c r="AF719" s="168">
        <f t="shared" si="90"/>
        <v>0</v>
      </c>
    </row>
    <row r="720" spans="1:32" ht="15" customHeight="1" x14ac:dyDescent="0.3">
      <c r="A720" s="1">
        <v>7153</v>
      </c>
      <c r="B720" s="69" t="s">
        <v>3260</v>
      </c>
      <c r="C720" s="69" t="s">
        <v>1290</v>
      </c>
      <c r="D720" s="70" t="s">
        <v>1291</v>
      </c>
      <c r="E720" s="70" t="s">
        <v>1292</v>
      </c>
      <c r="F720" s="70"/>
      <c r="G720" s="71" t="s">
        <v>182</v>
      </c>
      <c r="H720" s="72">
        <v>1.1000000000000001</v>
      </c>
      <c r="I720" s="73"/>
      <c r="J720" s="74">
        <f t="shared" si="85"/>
        <v>0</v>
      </c>
      <c r="K720" s="74">
        <f t="shared" si="86"/>
        <v>0</v>
      </c>
      <c r="L720" s="74">
        <f t="shared" si="87"/>
        <v>0</v>
      </c>
      <c r="M720" s="153" t="str">
        <f>IF(I720="","",IF(I720&lt;50,"Ошибка! Не соблюден минимальный заказ на сорт!",""))</f>
        <v/>
      </c>
      <c r="P720" s="75"/>
      <c r="AA720" s="2">
        <f t="shared" si="88"/>
        <v>7153</v>
      </c>
      <c r="AB720" s="2" t="s">
        <v>1291</v>
      </c>
      <c r="AC720" s="2" t="s">
        <v>4327</v>
      </c>
      <c r="AD720" s="2">
        <v>1.1000000000000001</v>
      </c>
      <c r="AE720" s="129">
        <f t="shared" si="89"/>
        <v>0</v>
      </c>
      <c r="AF720" s="2">
        <f t="shared" si="90"/>
        <v>0</v>
      </c>
    </row>
    <row r="721" spans="1:32" s="168" customFormat="1" ht="15" hidden="1" customHeight="1" x14ac:dyDescent="0.3">
      <c r="A721" s="160">
        <v>0</v>
      </c>
      <c r="B721" s="161" t="s">
        <v>3261</v>
      </c>
      <c r="C721" s="161" t="s">
        <v>1293</v>
      </c>
      <c r="D721" s="162" t="s">
        <v>1294</v>
      </c>
      <c r="E721" s="162" t="s">
        <v>1295</v>
      </c>
      <c r="F721" s="162" t="s">
        <v>1296</v>
      </c>
      <c r="G721" s="163" t="s">
        <v>106</v>
      </c>
      <c r="H721" s="164">
        <v>0.65</v>
      </c>
      <c r="I721" s="165"/>
      <c r="J721" s="166">
        <f t="shared" si="85"/>
        <v>0</v>
      </c>
      <c r="K721" s="166">
        <f t="shared" si="86"/>
        <v>0</v>
      </c>
      <c r="L721" s="166">
        <f t="shared" si="87"/>
        <v>0</v>
      </c>
      <c r="M721" s="167" t="str">
        <f t="shared" ref="M721:M736" si="93">IF(I721="","",IF(I721&lt;80,"Ошибка! Не соблюден минимальный заказ на сорт!",IF(MOD(I721,40)&gt;0,"Ошибка! Не соблюдена кратность заказа!","")))</f>
        <v/>
      </c>
      <c r="P721" s="169"/>
      <c r="AA721" s="168">
        <f t="shared" si="88"/>
        <v>0</v>
      </c>
      <c r="AB721" s="168" t="s">
        <v>5181</v>
      </c>
      <c r="AC721" s="168" t="s">
        <v>4281</v>
      </c>
      <c r="AD721" s="168">
        <v>0.65</v>
      </c>
      <c r="AE721" s="170">
        <f t="shared" si="89"/>
        <v>0</v>
      </c>
      <c r="AF721" s="168">
        <f t="shared" si="90"/>
        <v>0</v>
      </c>
    </row>
    <row r="722" spans="1:32" ht="15" customHeight="1" x14ac:dyDescent="0.3">
      <c r="A722" s="1">
        <v>517</v>
      </c>
      <c r="B722" s="69" t="s">
        <v>3262</v>
      </c>
      <c r="C722" s="69" t="s">
        <v>1297</v>
      </c>
      <c r="D722" s="70" t="s">
        <v>1294</v>
      </c>
      <c r="E722" s="70" t="s">
        <v>1295</v>
      </c>
      <c r="F722" s="70" t="s">
        <v>1298</v>
      </c>
      <c r="G722" s="71" t="s">
        <v>106</v>
      </c>
      <c r="H722" s="72">
        <v>0.65</v>
      </c>
      <c r="I722" s="73"/>
      <c r="J722" s="74">
        <f t="shared" si="85"/>
        <v>0</v>
      </c>
      <c r="K722" s="74">
        <f t="shared" si="86"/>
        <v>0</v>
      </c>
      <c r="L722" s="74">
        <f t="shared" si="87"/>
        <v>0</v>
      </c>
      <c r="M722" s="153" t="str">
        <f t="shared" si="93"/>
        <v/>
      </c>
      <c r="P722" s="75"/>
      <c r="AA722" s="2">
        <f t="shared" si="88"/>
        <v>517</v>
      </c>
      <c r="AB722" s="2" t="s">
        <v>4670</v>
      </c>
      <c r="AC722" s="2" t="s">
        <v>4281</v>
      </c>
      <c r="AD722" s="2">
        <v>0.65</v>
      </c>
      <c r="AE722" s="129">
        <f t="shared" si="89"/>
        <v>0</v>
      </c>
      <c r="AF722" s="2">
        <f t="shared" si="90"/>
        <v>0</v>
      </c>
    </row>
    <row r="723" spans="1:32" s="168" customFormat="1" ht="15" hidden="1" customHeight="1" x14ac:dyDescent="0.3">
      <c r="A723" s="160">
        <v>0</v>
      </c>
      <c r="B723" s="161" t="s">
        <v>3263</v>
      </c>
      <c r="C723" s="161" t="s">
        <v>1299</v>
      </c>
      <c r="D723" s="162" t="s">
        <v>1300</v>
      </c>
      <c r="E723" s="162" t="s">
        <v>1301</v>
      </c>
      <c r="F723" s="162"/>
      <c r="G723" s="163" t="s">
        <v>106</v>
      </c>
      <c r="H723" s="164">
        <v>0.75</v>
      </c>
      <c r="I723" s="165"/>
      <c r="J723" s="166">
        <f t="shared" si="85"/>
        <v>0</v>
      </c>
      <c r="K723" s="166">
        <f t="shared" si="86"/>
        <v>0</v>
      </c>
      <c r="L723" s="166">
        <f t="shared" si="87"/>
        <v>0</v>
      </c>
      <c r="M723" s="167" t="str">
        <f t="shared" si="93"/>
        <v/>
      </c>
      <c r="P723" s="169"/>
      <c r="AA723" s="168">
        <f t="shared" si="88"/>
        <v>0</v>
      </c>
      <c r="AB723" s="168" t="s">
        <v>1300</v>
      </c>
      <c r="AC723" s="168" t="s">
        <v>4281</v>
      </c>
      <c r="AD723" s="168">
        <v>0.75</v>
      </c>
      <c r="AE723" s="170">
        <f t="shared" si="89"/>
        <v>0</v>
      </c>
      <c r="AF723" s="168">
        <f t="shared" si="90"/>
        <v>0</v>
      </c>
    </row>
    <row r="724" spans="1:32" s="168" customFormat="1" ht="15" hidden="1" customHeight="1" x14ac:dyDescent="0.3">
      <c r="A724" s="160">
        <v>0</v>
      </c>
      <c r="B724" s="161" t="s">
        <v>3264</v>
      </c>
      <c r="C724" s="161" t="s">
        <v>1302</v>
      </c>
      <c r="D724" s="162" t="s">
        <v>1303</v>
      </c>
      <c r="E724" s="162" t="s">
        <v>1304</v>
      </c>
      <c r="F724" s="162" t="s">
        <v>1305</v>
      </c>
      <c r="G724" s="163" t="s">
        <v>106</v>
      </c>
      <c r="H724" s="164">
        <v>0.65</v>
      </c>
      <c r="I724" s="165"/>
      <c r="J724" s="166">
        <f t="shared" si="85"/>
        <v>0</v>
      </c>
      <c r="K724" s="166">
        <f t="shared" si="86"/>
        <v>0</v>
      </c>
      <c r="L724" s="166">
        <f t="shared" si="87"/>
        <v>0</v>
      </c>
      <c r="M724" s="167" t="str">
        <f t="shared" si="93"/>
        <v/>
      </c>
      <c r="P724" s="169"/>
      <c r="AA724" s="168">
        <f t="shared" si="88"/>
        <v>0</v>
      </c>
      <c r="AB724" s="168" t="s">
        <v>4671</v>
      </c>
      <c r="AC724" s="168" t="s">
        <v>4281</v>
      </c>
      <c r="AD724" s="168">
        <v>0.65</v>
      </c>
      <c r="AE724" s="170">
        <f t="shared" si="89"/>
        <v>0</v>
      </c>
      <c r="AF724" s="168">
        <f t="shared" si="90"/>
        <v>0</v>
      </c>
    </row>
    <row r="725" spans="1:32" ht="15" customHeight="1" x14ac:dyDescent="0.3">
      <c r="A725" s="1">
        <v>300</v>
      </c>
      <c r="B725" s="69" t="s">
        <v>3265</v>
      </c>
      <c r="C725" s="69" t="s">
        <v>1306</v>
      </c>
      <c r="D725" s="70" t="s">
        <v>1307</v>
      </c>
      <c r="E725" s="70" t="s">
        <v>1308</v>
      </c>
      <c r="F725" s="70" t="s">
        <v>1309</v>
      </c>
      <c r="G725" s="71" t="s">
        <v>106</v>
      </c>
      <c r="H725" s="72">
        <v>0.65</v>
      </c>
      <c r="I725" s="73"/>
      <c r="J725" s="74">
        <f t="shared" si="85"/>
        <v>0</v>
      </c>
      <c r="K725" s="74">
        <f t="shared" si="86"/>
        <v>0</v>
      </c>
      <c r="L725" s="74">
        <f t="shared" si="87"/>
        <v>0</v>
      </c>
      <c r="M725" s="153" t="str">
        <f t="shared" si="93"/>
        <v/>
      </c>
      <c r="P725" s="75"/>
      <c r="AA725" s="2">
        <f t="shared" si="88"/>
        <v>300</v>
      </c>
      <c r="AB725" s="2" t="s">
        <v>5182</v>
      </c>
      <c r="AC725" s="2" t="s">
        <v>4281</v>
      </c>
      <c r="AD725" s="2">
        <v>0.65</v>
      </c>
      <c r="AE725" s="129">
        <f t="shared" si="89"/>
        <v>0</v>
      </c>
      <c r="AF725" s="2">
        <f t="shared" si="90"/>
        <v>0</v>
      </c>
    </row>
    <row r="726" spans="1:32" s="168" customFormat="1" ht="15" hidden="1" customHeight="1" x14ac:dyDescent="0.3">
      <c r="A726" s="160">
        <v>0</v>
      </c>
      <c r="B726" s="161" t="s">
        <v>3266</v>
      </c>
      <c r="C726" s="161" t="s">
        <v>1310</v>
      </c>
      <c r="D726" s="162" t="s">
        <v>1307</v>
      </c>
      <c r="E726" s="162" t="s">
        <v>1308</v>
      </c>
      <c r="F726" s="162" t="s">
        <v>1311</v>
      </c>
      <c r="G726" s="163" t="s">
        <v>106</v>
      </c>
      <c r="H726" s="164">
        <v>0.65</v>
      </c>
      <c r="I726" s="165"/>
      <c r="J726" s="166">
        <f t="shared" si="85"/>
        <v>0</v>
      </c>
      <c r="K726" s="166">
        <f t="shared" si="86"/>
        <v>0</v>
      </c>
      <c r="L726" s="166">
        <f t="shared" si="87"/>
        <v>0</v>
      </c>
      <c r="M726" s="167" t="str">
        <f t="shared" si="93"/>
        <v/>
      </c>
      <c r="P726" s="169"/>
      <c r="AA726" s="2">
        <f t="shared" si="88"/>
        <v>0</v>
      </c>
      <c r="AB726" s="2" t="s">
        <v>4672</v>
      </c>
      <c r="AC726" s="2" t="s">
        <v>4281</v>
      </c>
      <c r="AD726" s="2">
        <v>0.65</v>
      </c>
      <c r="AE726" s="129">
        <f t="shared" si="89"/>
        <v>0</v>
      </c>
      <c r="AF726" s="2">
        <f t="shared" si="90"/>
        <v>0</v>
      </c>
    </row>
    <row r="727" spans="1:32" ht="15" customHeight="1" x14ac:dyDescent="0.3">
      <c r="A727" s="1">
        <v>1021</v>
      </c>
      <c r="B727" s="69" t="s">
        <v>3267</v>
      </c>
      <c r="C727" s="69" t="s">
        <v>1312</v>
      </c>
      <c r="D727" s="70" t="s">
        <v>1307</v>
      </c>
      <c r="E727" s="70" t="s">
        <v>1308</v>
      </c>
      <c r="F727" s="70" t="s">
        <v>1313</v>
      </c>
      <c r="G727" s="71" t="s">
        <v>106</v>
      </c>
      <c r="H727" s="72">
        <v>0.65</v>
      </c>
      <c r="I727" s="73"/>
      <c r="J727" s="74">
        <f t="shared" si="85"/>
        <v>0</v>
      </c>
      <c r="K727" s="74">
        <f t="shared" si="86"/>
        <v>0</v>
      </c>
      <c r="L727" s="74">
        <f t="shared" si="87"/>
        <v>0</v>
      </c>
      <c r="M727" s="153" t="str">
        <f t="shared" si="93"/>
        <v/>
      </c>
      <c r="P727" s="75"/>
      <c r="AA727" s="2">
        <f t="shared" si="88"/>
        <v>1021</v>
      </c>
      <c r="AB727" s="2" t="s">
        <v>4673</v>
      </c>
      <c r="AC727" s="2" t="s">
        <v>4281</v>
      </c>
      <c r="AD727" s="2">
        <v>0.65</v>
      </c>
      <c r="AE727" s="129">
        <f t="shared" si="89"/>
        <v>0</v>
      </c>
      <c r="AF727" s="2">
        <f t="shared" si="90"/>
        <v>0</v>
      </c>
    </row>
    <row r="728" spans="1:32" s="168" customFormat="1" ht="15" hidden="1" customHeight="1" x14ac:dyDescent="0.3">
      <c r="A728" s="160">
        <v>0</v>
      </c>
      <c r="B728" s="161" t="s">
        <v>3268</v>
      </c>
      <c r="C728" s="161" t="s">
        <v>1314</v>
      </c>
      <c r="D728" s="162" t="s">
        <v>1307</v>
      </c>
      <c r="E728" s="162" t="s">
        <v>1308</v>
      </c>
      <c r="F728" s="162"/>
      <c r="G728" s="163" t="s">
        <v>106</v>
      </c>
      <c r="H728" s="164">
        <v>0.65</v>
      </c>
      <c r="I728" s="165"/>
      <c r="J728" s="166">
        <f t="shared" si="85"/>
        <v>0</v>
      </c>
      <c r="K728" s="166">
        <f t="shared" si="86"/>
        <v>0</v>
      </c>
      <c r="L728" s="166">
        <f t="shared" si="87"/>
        <v>0</v>
      </c>
      <c r="M728" s="167" t="str">
        <f t="shared" si="93"/>
        <v/>
      </c>
      <c r="P728" s="169"/>
      <c r="AA728" s="168">
        <f t="shared" si="88"/>
        <v>0</v>
      </c>
      <c r="AB728" s="168" t="s">
        <v>1303</v>
      </c>
      <c r="AC728" s="168" t="s">
        <v>4281</v>
      </c>
      <c r="AD728" s="168">
        <v>0.65</v>
      </c>
      <c r="AE728" s="170">
        <f t="shared" si="89"/>
        <v>0</v>
      </c>
      <c r="AF728" s="168">
        <f t="shared" si="90"/>
        <v>0</v>
      </c>
    </row>
    <row r="729" spans="1:32" s="168" customFormat="1" ht="15" hidden="1" customHeight="1" x14ac:dyDescent="0.3">
      <c r="A729" s="160">
        <v>0</v>
      </c>
      <c r="B729" s="161" t="s">
        <v>3269</v>
      </c>
      <c r="C729" s="161" t="s">
        <v>1315</v>
      </c>
      <c r="D729" s="162" t="s">
        <v>1316</v>
      </c>
      <c r="E729" s="162" t="s">
        <v>1317</v>
      </c>
      <c r="F729" s="162" t="s">
        <v>1318</v>
      </c>
      <c r="G729" s="163" t="s">
        <v>106</v>
      </c>
      <c r="H729" s="164">
        <v>0.65</v>
      </c>
      <c r="I729" s="165"/>
      <c r="J729" s="166">
        <f t="shared" si="85"/>
        <v>0</v>
      </c>
      <c r="K729" s="166">
        <f t="shared" si="86"/>
        <v>0</v>
      </c>
      <c r="L729" s="166">
        <f t="shared" si="87"/>
        <v>0</v>
      </c>
      <c r="M729" s="167" t="str">
        <f t="shared" si="93"/>
        <v/>
      </c>
      <c r="P729" s="169"/>
      <c r="AA729" s="2">
        <f t="shared" si="88"/>
        <v>0</v>
      </c>
      <c r="AB729" s="2" t="s">
        <v>4674</v>
      </c>
      <c r="AC729" s="2" t="s">
        <v>4281</v>
      </c>
      <c r="AD729" s="2">
        <v>0.65</v>
      </c>
      <c r="AE729" s="129">
        <f t="shared" si="89"/>
        <v>0</v>
      </c>
      <c r="AF729" s="2">
        <f t="shared" si="90"/>
        <v>0</v>
      </c>
    </row>
    <row r="730" spans="1:32" ht="15" customHeight="1" x14ac:dyDescent="0.3">
      <c r="A730" s="1">
        <v>100</v>
      </c>
      <c r="B730" s="69" t="s">
        <v>3270</v>
      </c>
      <c r="C730" s="69" t="s">
        <v>1319</v>
      </c>
      <c r="D730" s="70" t="s">
        <v>1316</v>
      </c>
      <c r="E730" s="70" t="s">
        <v>1317</v>
      </c>
      <c r="F730" s="70" t="s">
        <v>1320</v>
      </c>
      <c r="G730" s="71" t="s">
        <v>106</v>
      </c>
      <c r="H730" s="72">
        <v>0.65</v>
      </c>
      <c r="I730" s="73"/>
      <c r="J730" s="74">
        <f t="shared" si="85"/>
        <v>0</v>
      </c>
      <c r="K730" s="74">
        <f t="shared" si="86"/>
        <v>0</v>
      </c>
      <c r="L730" s="74">
        <f t="shared" si="87"/>
        <v>0</v>
      </c>
      <c r="M730" s="153" t="str">
        <f t="shared" si="93"/>
        <v/>
      </c>
      <c r="P730" s="75"/>
      <c r="AA730" s="2">
        <f t="shared" si="88"/>
        <v>100</v>
      </c>
      <c r="AB730" s="2" t="s">
        <v>5183</v>
      </c>
      <c r="AC730" s="2" t="s">
        <v>4281</v>
      </c>
      <c r="AD730" s="2">
        <v>0.65</v>
      </c>
      <c r="AE730" s="129">
        <f t="shared" si="89"/>
        <v>0</v>
      </c>
      <c r="AF730" s="2">
        <f t="shared" si="90"/>
        <v>0</v>
      </c>
    </row>
    <row r="731" spans="1:32" ht="15" customHeight="1" x14ac:dyDescent="0.3">
      <c r="A731" s="1">
        <v>824</v>
      </c>
      <c r="B731" s="69" t="s">
        <v>3271</v>
      </c>
      <c r="C731" s="69" t="s">
        <v>1321</v>
      </c>
      <c r="D731" s="70" t="s">
        <v>1322</v>
      </c>
      <c r="E731" s="70" t="s">
        <v>1323</v>
      </c>
      <c r="F731" s="70"/>
      <c r="G731" s="71" t="s">
        <v>106</v>
      </c>
      <c r="H731" s="72">
        <v>0.65</v>
      </c>
      <c r="I731" s="73"/>
      <c r="J731" s="74">
        <f t="shared" si="85"/>
        <v>0</v>
      </c>
      <c r="K731" s="74">
        <f t="shared" si="86"/>
        <v>0</v>
      </c>
      <c r="L731" s="74">
        <f t="shared" si="87"/>
        <v>0</v>
      </c>
      <c r="M731" s="153" t="str">
        <f t="shared" si="93"/>
        <v/>
      </c>
      <c r="P731" s="75"/>
      <c r="AA731" s="2">
        <f t="shared" si="88"/>
        <v>824</v>
      </c>
      <c r="AB731" s="2" t="s">
        <v>1322</v>
      </c>
      <c r="AC731" s="2" t="s">
        <v>4281</v>
      </c>
      <c r="AD731" s="2">
        <v>0.65</v>
      </c>
      <c r="AE731" s="129">
        <f t="shared" si="89"/>
        <v>0</v>
      </c>
      <c r="AF731" s="2">
        <f t="shared" si="90"/>
        <v>0</v>
      </c>
    </row>
    <row r="732" spans="1:32" ht="15" customHeight="1" x14ac:dyDescent="0.3">
      <c r="A732" s="1">
        <v>1000</v>
      </c>
      <c r="B732" s="69" t="s">
        <v>3272</v>
      </c>
      <c r="C732" s="69" t="s">
        <v>1324</v>
      </c>
      <c r="D732" s="70" t="s">
        <v>1325</v>
      </c>
      <c r="E732" s="70" t="s">
        <v>1326</v>
      </c>
      <c r="F732" s="70"/>
      <c r="G732" s="71" t="s">
        <v>106</v>
      </c>
      <c r="H732" s="72">
        <v>0.65</v>
      </c>
      <c r="I732" s="73"/>
      <c r="J732" s="74">
        <f t="shared" si="85"/>
        <v>0</v>
      </c>
      <c r="K732" s="74">
        <f t="shared" si="86"/>
        <v>0</v>
      </c>
      <c r="L732" s="74">
        <f t="shared" si="87"/>
        <v>0</v>
      </c>
      <c r="M732" s="153" t="str">
        <f t="shared" si="93"/>
        <v/>
      </c>
      <c r="P732" s="75"/>
      <c r="AA732" s="2">
        <f t="shared" si="88"/>
        <v>1000</v>
      </c>
      <c r="AB732" s="2" t="s">
        <v>1325</v>
      </c>
      <c r="AC732" s="2" t="s">
        <v>4281</v>
      </c>
      <c r="AD732" s="2">
        <v>0.65</v>
      </c>
      <c r="AE732" s="129">
        <f t="shared" si="89"/>
        <v>0</v>
      </c>
      <c r="AF732" s="2">
        <f t="shared" si="90"/>
        <v>0</v>
      </c>
    </row>
    <row r="733" spans="1:32" s="168" customFormat="1" ht="15" hidden="1" customHeight="1" x14ac:dyDescent="0.3">
      <c r="A733" s="160">
        <v>0</v>
      </c>
      <c r="B733" s="161" t="s">
        <v>3273</v>
      </c>
      <c r="C733" s="161" t="s">
        <v>1327</v>
      </c>
      <c r="D733" s="162" t="s">
        <v>1328</v>
      </c>
      <c r="E733" s="162" t="s">
        <v>1329</v>
      </c>
      <c r="F733" s="162" t="s">
        <v>1330</v>
      </c>
      <c r="G733" s="163" t="s">
        <v>106</v>
      </c>
      <c r="H733" s="164">
        <v>0.8</v>
      </c>
      <c r="I733" s="165"/>
      <c r="J733" s="166">
        <f t="shared" si="85"/>
        <v>0</v>
      </c>
      <c r="K733" s="166">
        <f t="shared" si="86"/>
        <v>0</v>
      </c>
      <c r="L733" s="166">
        <f t="shared" si="87"/>
        <v>0</v>
      </c>
      <c r="M733" s="167" t="str">
        <f t="shared" si="93"/>
        <v/>
      </c>
      <c r="P733" s="169"/>
      <c r="AA733" s="168">
        <f t="shared" si="88"/>
        <v>0</v>
      </c>
      <c r="AB733" s="168" t="s">
        <v>4675</v>
      </c>
      <c r="AC733" s="168" t="s">
        <v>4281</v>
      </c>
      <c r="AD733" s="168">
        <v>0.8</v>
      </c>
      <c r="AE733" s="170">
        <f t="shared" si="89"/>
        <v>0</v>
      </c>
      <c r="AF733" s="168">
        <f t="shared" si="90"/>
        <v>0</v>
      </c>
    </row>
    <row r="734" spans="1:32" s="168" customFormat="1" ht="15" hidden="1" customHeight="1" x14ac:dyDescent="0.3">
      <c r="A734" s="160">
        <v>0</v>
      </c>
      <c r="B734" s="161" t="s">
        <v>3274</v>
      </c>
      <c r="C734" s="161" t="s">
        <v>1331</v>
      </c>
      <c r="D734" s="162" t="s">
        <v>1328</v>
      </c>
      <c r="E734" s="162" t="s">
        <v>1329</v>
      </c>
      <c r="F734" s="162" t="s">
        <v>1332</v>
      </c>
      <c r="G734" s="163" t="s">
        <v>106</v>
      </c>
      <c r="H734" s="164">
        <v>0.8</v>
      </c>
      <c r="I734" s="165"/>
      <c r="J734" s="166">
        <f t="shared" si="85"/>
        <v>0</v>
      </c>
      <c r="K734" s="166">
        <f t="shared" si="86"/>
        <v>0</v>
      </c>
      <c r="L734" s="166">
        <f t="shared" si="87"/>
        <v>0</v>
      </c>
      <c r="M734" s="167" t="str">
        <f t="shared" si="93"/>
        <v/>
      </c>
      <c r="P734" s="169"/>
      <c r="AA734" s="2">
        <f t="shared" si="88"/>
        <v>0</v>
      </c>
      <c r="AB734" s="2" t="s">
        <v>4676</v>
      </c>
      <c r="AC734" s="2" t="s">
        <v>4281</v>
      </c>
      <c r="AD734" s="2">
        <v>0.8</v>
      </c>
      <c r="AE734" s="129">
        <f t="shared" si="89"/>
        <v>0</v>
      </c>
      <c r="AF734" s="2">
        <f t="shared" si="90"/>
        <v>0</v>
      </c>
    </row>
    <row r="735" spans="1:32" s="168" customFormat="1" ht="15" hidden="1" customHeight="1" x14ac:dyDescent="0.3">
      <c r="A735" s="160">
        <v>0</v>
      </c>
      <c r="B735" s="161" t="s">
        <v>3275</v>
      </c>
      <c r="C735" s="161" t="s">
        <v>1333</v>
      </c>
      <c r="D735" s="162" t="s">
        <v>1328</v>
      </c>
      <c r="E735" s="162" t="s">
        <v>1329</v>
      </c>
      <c r="F735" s="162" t="s">
        <v>1334</v>
      </c>
      <c r="G735" s="163" t="s">
        <v>106</v>
      </c>
      <c r="H735" s="164">
        <v>0.8</v>
      </c>
      <c r="I735" s="165"/>
      <c r="J735" s="166">
        <f t="shared" si="85"/>
        <v>0</v>
      </c>
      <c r="K735" s="166">
        <f t="shared" si="86"/>
        <v>0</v>
      </c>
      <c r="L735" s="166">
        <f t="shared" si="87"/>
        <v>0</v>
      </c>
      <c r="M735" s="167" t="str">
        <f t="shared" si="93"/>
        <v/>
      </c>
      <c r="P735" s="169"/>
      <c r="AA735" s="168">
        <f t="shared" si="88"/>
        <v>0</v>
      </c>
      <c r="AB735" s="168" t="s">
        <v>4677</v>
      </c>
      <c r="AC735" s="168" t="s">
        <v>4281</v>
      </c>
      <c r="AD735" s="168">
        <v>0.8</v>
      </c>
      <c r="AE735" s="170">
        <f t="shared" si="89"/>
        <v>0</v>
      </c>
      <c r="AF735" s="168">
        <f t="shared" si="90"/>
        <v>0</v>
      </c>
    </row>
    <row r="736" spans="1:32" s="168" customFormat="1" ht="15" hidden="1" customHeight="1" x14ac:dyDescent="0.3">
      <c r="A736" s="160">
        <v>0</v>
      </c>
      <c r="B736" s="161" t="s">
        <v>3276</v>
      </c>
      <c r="C736" s="161" t="s">
        <v>1335</v>
      </c>
      <c r="D736" s="162" t="s">
        <v>1328</v>
      </c>
      <c r="E736" s="162" t="s">
        <v>1329</v>
      </c>
      <c r="F736" s="162" t="s">
        <v>340</v>
      </c>
      <c r="G736" s="163" t="s">
        <v>106</v>
      </c>
      <c r="H736" s="164">
        <v>0.8</v>
      </c>
      <c r="I736" s="165"/>
      <c r="J736" s="166">
        <f t="shared" si="85"/>
        <v>0</v>
      </c>
      <c r="K736" s="166">
        <f t="shared" si="86"/>
        <v>0</v>
      </c>
      <c r="L736" s="166">
        <f t="shared" si="87"/>
        <v>0</v>
      </c>
      <c r="M736" s="167" t="str">
        <f t="shared" si="93"/>
        <v/>
      </c>
      <c r="P736" s="169"/>
      <c r="AA736" s="168">
        <f t="shared" si="88"/>
        <v>0</v>
      </c>
      <c r="AB736" s="168" t="s">
        <v>4678</v>
      </c>
      <c r="AC736" s="168" t="s">
        <v>4281</v>
      </c>
      <c r="AD736" s="168">
        <v>0.8</v>
      </c>
      <c r="AE736" s="170">
        <f t="shared" si="89"/>
        <v>0</v>
      </c>
      <c r="AF736" s="168">
        <f t="shared" si="90"/>
        <v>0</v>
      </c>
    </row>
    <row r="737" spans="1:32" s="168" customFormat="1" ht="15" hidden="1" customHeight="1" x14ac:dyDescent="0.3">
      <c r="A737" s="160">
        <v>0</v>
      </c>
      <c r="B737" s="161" t="s">
        <v>3277</v>
      </c>
      <c r="C737" s="161" t="s">
        <v>1336</v>
      </c>
      <c r="D737" s="162" t="s">
        <v>1337</v>
      </c>
      <c r="E737" s="162" t="s">
        <v>1338</v>
      </c>
      <c r="F737" s="162" t="s">
        <v>1339</v>
      </c>
      <c r="G737" s="163" t="s">
        <v>182</v>
      </c>
      <c r="H737" s="164">
        <v>3.5</v>
      </c>
      <c r="I737" s="165"/>
      <c r="J737" s="166">
        <f t="shared" si="85"/>
        <v>0</v>
      </c>
      <c r="K737" s="166">
        <f t="shared" si="86"/>
        <v>0</v>
      </c>
      <c r="L737" s="166">
        <f t="shared" si="87"/>
        <v>0</v>
      </c>
      <c r="M737" s="167" t="str">
        <f>IF(I737="","",IF(I737&lt;50,"Ошибка! Не соблюден минимальный заказ на сорт!",""))</f>
        <v/>
      </c>
      <c r="P737" s="169"/>
      <c r="AA737" s="168">
        <f t="shared" si="88"/>
        <v>0</v>
      </c>
      <c r="AB737" s="168" t="s">
        <v>4679</v>
      </c>
      <c r="AC737" s="168" t="s">
        <v>4327</v>
      </c>
      <c r="AD737" s="168">
        <v>3.5</v>
      </c>
      <c r="AE737" s="170">
        <f t="shared" si="89"/>
        <v>0</v>
      </c>
      <c r="AF737" s="168">
        <f t="shared" si="90"/>
        <v>0</v>
      </c>
    </row>
    <row r="738" spans="1:32" ht="15" customHeight="1" x14ac:dyDescent="0.3">
      <c r="A738" s="1">
        <v>30789</v>
      </c>
      <c r="B738" s="69" t="s">
        <v>3278</v>
      </c>
      <c r="C738" s="69" t="s">
        <v>1340</v>
      </c>
      <c r="D738" s="70" t="s">
        <v>1337</v>
      </c>
      <c r="E738" s="70" t="s">
        <v>1338</v>
      </c>
      <c r="F738" s="70" t="s">
        <v>1339</v>
      </c>
      <c r="G738" s="71" t="s">
        <v>106</v>
      </c>
      <c r="H738" s="72">
        <v>1.25</v>
      </c>
      <c r="I738" s="73"/>
      <c r="J738" s="74">
        <f t="shared" si="85"/>
        <v>0</v>
      </c>
      <c r="K738" s="74">
        <f t="shared" si="86"/>
        <v>0</v>
      </c>
      <c r="L738" s="74">
        <f t="shared" si="87"/>
        <v>0</v>
      </c>
      <c r="M738" s="153" t="str">
        <f>IF(I738="","",IF(I738&lt;80,"Ошибка! Не соблюден минимальный заказ на сорт!",IF(MOD(I738,40)&gt;0,"Ошибка! Не соблюдена кратность заказа!","")))</f>
        <v/>
      </c>
      <c r="P738" s="75"/>
      <c r="AA738" s="2">
        <f t="shared" si="88"/>
        <v>30789</v>
      </c>
      <c r="AB738" s="2" t="s">
        <v>4679</v>
      </c>
      <c r="AC738" s="2" t="s">
        <v>4281</v>
      </c>
      <c r="AD738" s="2">
        <v>1.25</v>
      </c>
      <c r="AE738" s="129">
        <f t="shared" si="89"/>
        <v>0</v>
      </c>
      <c r="AF738" s="2">
        <f t="shared" si="90"/>
        <v>0</v>
      </c>
    </row>
    <row r="739" spans="1:32" s="168" customFormat="1" ht="15" hidden="1" customHeight="1" x14ac:dyDescent="0.3">
      <c r="A739" s="160">
        <v>0</v>
      </c>
      <c r="B739" s="161" t="s">
        <v>3945</v>
      </c>
      <c r="C739" s="161" t="s">
        <v>4017</v>
      </c>
      <c r="D739" s="162" t="s">
        <v>1342</v>
      </c>
      <c r="E739" s="162" t="s">
        <v>1343</v>
      </c>
      <c r="F739" s="162" t="s">
        <v>3872</v>
      </c>
      <c r="G739" s="163" t="s">
        <v>106</v>
      </c>
      <c r="H739" s="164">
        <v>0.85</v>
      </c>
      <c r="I739" s="165"/>
      <c r="J739" s="166">
        <f t="shared" si="85"/>
        <v>0</v>
      </c>
      <c r="K739" s="166">
        <f t="shared" si="86"/>
        <v>0</v>
      </c>
      <c r="L739" s="166">
        <f t="shared" si="87"/>
        <v>0</v>
      </c>
      <c r="M739" s="167" t="str">
        <f>IF(I739="","",IF(I739&lt;80,"Ошибка! Не соблюден минимальный заказ на сорт!",IF(MOD(I739,40)&gt;0,"Ошибка! Не соблюдена кратность заказа!","")))</f>
        <v/>
      </c>
      <c r="P739" s="169"/>
      <c r="AA739" s="168">
        <f t="shared" si="88"/>
        <v>0</v>
      </c>
      <c r="AB739" s="168" t="s">
        <v>4680</v>
      </c>
      <c r="AC739" s="168" t="s">
        <v>4281</v>
      </c>
      <c r="AD739" s="168">
        <v>0.85</v>
      </c>
      <c r="AE739" s="170">
        <f t="shared" si="89"/>
        <v>0</v>
      </c>
      <c r="AF739" s="168">
        <f t="shared" si="90"/>
        <v>0</v>
      </c>
    </row>
    <row r="740" spans="1:32" s="168" customFormat="1" ht="15" hidden="1" customHeight="1" x14ac:dyDescent="0.3">
      <c r="A740" s="160">
        <v>0</v>
      </c>
      <c r="B740" s="161" t="s">
        <v>3946</v>
      </c>
      <c r="C740" s="161" t="s">
        <v>4018</v>
      </c>
      <c r="D740" s="162" t="s">
        <v>1342</v>
      </c>
      <c r="E740" s="162" t="s">
        <v>1343</v>
      </c>
      <c r="F740" s="162" t="s">
        <v>3873</v>
      </c>
      <c r="G740" s="163" t="s">
        <v>106</v>
      </c>
      <c r="H740" s="164">
        <v>0.85</v>
      </c>
      <c r="I740" s="165"/>
      <c r="J740" s="166">
        <f t="shared" ref="J740:J803" si="94">H740*I740</f>
        <v>0</v>
      </c>
      <c r="K740" s="166">
        <f t="shared" ref="K740:K803" si="95">IF($I$9&gt;=7000,0,H740*0.07*I740)</f>
        <v>0</v>
      </c>
      <c r="L740" s="166">
        <f t="shared" ref="L740:L803" si="96">J740+K740</f>
        <v>0</v>
      </c>
      <c r="M740" s="167" t="str">
        <f>IF(I740="","",IF(I740&lt;80,"Ошибка! Не соблюден минимальный заказ на сорт!",IF(MOD(I740,40)&gt;0,"Ошибка! Не соблюдена кратность заказа!","")))</f>
        <v/>
      </c>
      <c r="P740" s="169"/>
      <c r="AA740" s="168">
        <f t="shared" ref="AA740:AA803" si="97">A740</f>
        <v>0</v>
      </c>
      <c r="AB740" s="168" t="s">
        <v>5184</v>
      </c>
      <c r="AC740" s="168" t="s">
        <v>4281</v>
      </c>
      <c r="AD740" s="168">
        <v>0.85</v>
      </c>
      <c r="AE740" s="170">
        <f t="shared" ref="AE740:AE803" si="98">I740</f>
        <v>0</v>
      </c>
      <c r="AF740" s="168">
        <f t="shared" ref="AF740:AF803" si="99">AD740*AE740</f>
        <v>0</v>
      </c>
    </row>
    <row r="741" spans="1:32" s="168" customFormat="1" ht="15" hidden="1" customHeight="1" x14ac:dyDescent="0.3">
      <c r="A741" s="160">
        <v>0</v>
      </c>
      <c r="B741" s="161" t="s">
        <v>3279</v>
      </c>
      <c r="C741" s="161" t="s">
        <v>1341</v>
      </c>
      <c r="D741" s="162" t="s">
        <v>1342</v>
      </c>
      <c r="E741" s="162" t="s">
        <v>1343</v>
      </c>
      <c r="F741" s="162" t="s">
        <v>1344</v>
      </c>
      <c r="G741" s="163" t="s">
        <v>106</v>
      </c>
      <c r="H741" s="164">
        <v>0.85</v>
      </c>
      <c r="I741" s="165"/>
      <c r="J741" s="166">
        <f t="shared" si="94"/>
        <v>0</v>
      </c>
      <c r="K741" s="166">
        <f t="shared" si="95"/>
        <v>0</v>
      </c>
      <c r="L741" s="166">
        <f t="shared" si="96"/>
        <v>0</v>
      </c>
      <c r="M741" s="167" t="str">
        <f>IF(I741="","",IF(I741&lt;80,"Ошибка! Не соблюден минимальный заказ на сорт!",IF(MOD(I741,40)&gt;0,"Ошибка! Не соблюдена кратность заказа!","")))</f>
        <v/>
      </c>
      <c r="P741" s="169"/>
      <c r="AA741" s="2">
        <f t="shared" si="97"/>
        <v>0</v>
      </c>
      <c r="AB741" s="2" t="s">
        <v>4681</v>
      </c>
      <c r="AC741" s="2" t="s">
        <v>4281</v>
      </c>
      <c r="AD741" s="2">
        <v>0.85</v>
      </c>
      <c r="AE741" s="129">
        <f t="shared" si="98"/>
        <v>0</v>
      </c>
      <c r="AF741" s="2">
        <f t="shared" si="99"/>
        <v>0</v>
      </c>
    </row>
    <row r="742" spans="1:32" s="168" customFormat="1" ht="15" hidden="1" customHeight="1" x14ac:dyDescent="0.3">
      <c r="A742" s="160">
        <v>0</v>
      </c>
      <c r="B742" s="161" t="s">
        <v>3944</v>
      </c>
      <c r="C742" s="161" t="s">
        <v>4016</v>
      </c>
      <c r="D742" s="162" t="s">
        <v>1342</v>
      </c>
      <c r="E742" s="162" t="s">
        <v>1343</v>
      </c>
      <c r="F742" s="162"/>
      <c r="G742" s="163" t="s">
        <v>106</v>
      </c>
      <c r="H742" s="164">
        <v>0.9</v>
      </c>
      <c r="I742" s="165"/>
      <c r="J742" s="166">
        <f t="shared" si="94"/>
        <v>0</v>
      </c>
      <c r="K742" s="166">
        <f t="shared" si="95"/>
        <v>0</v>
      </c>
      <c r="L742" s="166">
        <f t="shared" si="96"/>
        <v>0</v>
      </c>
      <c r="M742" s="167" t="str">
        <f>IF(I742="","",IF(I742&lt;80,"Ошибка! Не соблюден минимальный заказ на сорт!",IF(MOD(I742,40)&gt;0,"Ошибка! Не соблюдена кратность заказа!","")))</f>
        <v/>
      </c>
      <c r="P742" s="169"/>
      <c r="AA742" s="168">
        <f t="shared" si="97"/>
        <v>0</v>
      </c>
      <c r="AB742" s="168" t="s">
        <v>1342</v>
      </c>
      <c r="AC742" s="168" t="s">
        <v>4281</v>
      </c>
      <c r="AD742" s="168">
        <v>0.9</v>
      </c>
      <c r="AE742" s="170">
        <f t="shared" si="98"/>
        <v>0</v>
      </c>
      <c r="AF742" s="168">
        <f t="shared" si="99"/>
        <v>0</v>
      </c>
    </row>
    <row r="743" spans="1:32" s="168" customFormat="1" ht="15" hidden="1" customHeight="1" x14ac:dyDescent="0.3">
      <c r="A743" s="160">
        <v>0</v>
      </c>
      <c r="B743" s="161" t="s">
        <v>3280</v>
      </c>
      <c r="C743" s="161" t="s">
        <v>1345</v>
      </c>
      <c r="D743" s="162" t="s">
        <v>1346</v>
      </c>
      <c r="E743" s="162" t="s">
        <v>1347</v>
      </c>
      <c r="F743" s="162"/>
      <c r="G743" s="163" t="s">
        <v>182</v>
      </c>
      <c r="H743" s="164">
        <v>1.75</v>
      </c>
      <c r="I743" s="165"/>
      <c r="J743" s="166">
        <f t="shared" si="94"/>
        <v>0</v>
      </c>
      <c r="K743" s="166">
        <f t="shared" si="95"/>
        <v>0</v>
      </c>
      <c r="L743" s="166">
        <f t="shared" si="96"/>
        <v>0</v>
      </c>
      <c r="M743" s="167" t="str">
        <f>IF(I743="","",IF(I743&lt;50,"Ошибка! Не соблюден минимальный заказ на сорт!",""))</f>
        <v/>
      </c>
      <c r="P743" s="169"/>
      <c r="AA743" s="168">
        <f t="shared" si="97"/>
        <v>0</v>
      </c>
      <c r="AB743" s="168" t="s">
        <v>1346</v>
      </c>
      <c r="AC743" s="168" t="s">
        <v>4327</v>
      </c>
      <c r="AD743" s="168">
        <v>1.75</v>
      </c>
      <c r="AE743" s="170">
        <f t="shared" si="98"/>
        <v>0</v>
      </c>
      <c r="AF743" s="168">
        <f t="shared" si="99"/>
        <v>0</v>
      </c>
    </row>
    <row r="744" spans="1:32" s="168" customFormat="1" ht="15" hidden="1" customHeight="1" x14ac:dyDescent="0.3">
      <c r="A744" s="160">
        <v>0</v>
      </c>
      <c r="B744" s="161" t="s">
        <v>5513</v>
      </c>
      <c r="C744" s="161" t="s">
        <v>5522</v>
      </c>
      <c r="D744" s="162" t="s">
        <v>5575</v>
      </c>
      <c r="E744" s="162" t="s">
        <v>5576</v>
      </c>
      <c r="F744" s="162" t="s">
        <v>5577</v>
      </c>
      <c r="G744" s="163" t="s">
        <v>106</v>
      </c>
      <c r="H744" s="164">
        <v>1.95</v>
      </c>
      <c r="I744" s="165"/>
      <c r="J744" s="166">
        <f t="shared" si="94"/>
        <v>0</v>
      </c>
      <c r="K744" s="166">
        <f t="shared" si="95"/>
        <v>0</v>
      </c>
      <c r="L744" s="166">
        <f t="shared" si="96"/>
        <v>0</v>
      </c>
      <c r="M744" s="167" t="str">
        <f t="shared" ref="M744:M757" si="100">IF(I744="","",IF(I744&lt;80,"Ошибка! Не соблюден минимальный заказ на сорт!",IF(MOD(I744,40)&gt;0,"Ошибка! Не соблюдена кратность заказа!","")))</f>
        <v/>
      </c>
      <c r="P744" s="169"/>
      <c r="AA744" s="168">
        <f t="shared" si="97"/>
        <v>0</v>
      </c>
      <c r="AB744" s="168" t="s">
        <v>5605</v>
      </c>
      <c r="AC744" s="168" t="s">
        <v>4281</v>
      </c>
      <c r="AD744" s="168">
        <v>1.95</v>
      </c>
      <c r="AE744" s="170">
        <f t="shared" si="98"/>
        <v>0</v>
      </c>
      <c r="AF744" s="168">
        <f t="shared" si="99"/>
        <v>0</v>
      </c>
    </row>
    <row r="745" spans="1:32" s="168" customFormat="1" ht="15" hidden="1" customHeight="1" x14ac:dyDescent="0.3">
      <c r="A745" s="160">
        <v>0</v>
      </c>
      <c r="B745" s="161" t="s">
        <v>5514</v>
      </c>
      <c r="C745" s="161" t="s">
        <v>5523</v>
      </c>
      <c r="D745" s="162" t="s">
        <v>5575</v>
      </c>
      <c r="E745" s="162" t="s">
        <v>5576</v>
      </c>
      <c r="F745" s="162" t="s">
        <v>5578</v>
      </c>
      <c r="G745" s="163" t="s">
        <v>106</v>
      </c>
      <c r="H745" s="164">
        <v>1.95</v>
      </c>
      <c r="I745" s="165"/>
      <c r="J745" s="166">
        <f t="shared" si="94"/>
        <v>0</v>
      </c>
      <c r="K745" s="166">
        <f t="shared" si="95"/>
        <v>0</v>
      </c>
      <c r="L745" s="166">
        <f t="shared" si="96"/>
        <v>0</v>
      </c>
      <c r="M745" s="167" t="str">
        <f t="shared" si="100"/>
        <v/>
      </c>
      <c r="P745" s="169"/>
      <c r="AA745" s="168">
        <f t="shared" si="97"/>
        <v>0</v>
      </c>
      <c r="AB745" s="168" t="s">
        <v>5606</v>
      </c>
      <c r="AC745" s="168" t="s">
        <v>4281</v>
      </c>
      <c r="AD745" s="168">
        <v>1.95</v>
      </c>
      <c r="AE745" s="170">
        <f t="shared" si="98"/>
        <v>0</v>
      </c>
      <c r="AF745" s="168">
        <f t="shared" si="99"/>
        <v>0</v>
      </c>
    </row>
    <row r="746" spans="1:32" s="168" customFormat="1" ht="15" hidden="1" customHeight="1" x14ac:dyDescent="0.3">
      <c r="A746" s="160">
        <v>0</v>
      </c>
      <c r="B746" s="161" t="s">
        <v>5515</v>
      </c>
      <c r="C746" s="161" t="s">
        <v>5524</v>
      </c>
      <c r="D746" s="162" t="s">
        <v>5575</v>
      </c>
      <c r="E746" s="162" t="s">
        <v>5576</v>
      </c>
      <c r="F746" s="162" t="s">
        <v>5579</v>
      </c>
      <c r="G746" s="163" t="s">
        <v>106</v>
      </c>
      <c r="H746" s="164">
        <v>1.95</v>
      </c>
      <c r="I746" s="165"/>
      <c r="J746" s="166">
        <f t="shared" si="94"/>
        <v>0</v>
      </c>
      <c r="K746" s="166">
        <f t="shared" si="95"/>
        <v>0</v>
      </c>
      <c r="L746" s="166">
        <f t="shared" si="96"/>
        <v>0</v>
      </c>
      <c r="M746" s="167" t="str">
        <f t="shared" si="100"/>
        <v/>
      </c>
      <c r="P746" s="169"/>
      <c r="AA746" s="168">
        <f t="shared" si="97"/>
        <v>0</v>
      </c>
      <c r="AB746" s="168" t="s">
        <v>5607</v>
      </c>
      <c r="AC746" s="168" t="s">
        <v>4281</v>
      </c>
      <c r="AD746" s="168">
        <v>1.95</v>
      </c>
      <c r="AE746" s="170">
        <f t="shared" si="98"/>
        <v>0</v>
      </c>
      <c r="AF746" s="168">
        <f t="shared" si="99"/>
        <v>0</v>
      </c>
    </row>
    <row r="747" spans="1:32" s="168" customFormat="1" ht="15" hidden="1" customHeight="1" x14ac:dyDescent="0.3">
      <c r="A747" s="160">
        <v>0</v>
      </c>
      <c r="B747" s="161" t="s">
        <v>5516</v>
      </c>
      <c r="C747" s="161" t="s">
        <v>5525</v>
      </c>
      <c r="D747" s="162" t="s">
        <v>5575</v>
      </c>
      <c r="E747" s="162" t="s">
        <v>5576</v>
      </c>
      <c r="F747" s="162" t="s">
        <v>5580</v>
      </c>
      <c r="G747" s="163" t="s">
        <v>106</v>
      </c>
      <c r="H747" s="164">
        <v>1.95</v>
      </c>
      <c r="I747" s="165"/>
      <c r="J747" s="166">
        <f t="shared" si="94"/>
        <v>0</v>
      </c>
      <c r="K747" s="166">
        <f t="shared" si="95"/>
        <v>0</v>
      </c>
      <c r="L747" s="166">
        <f t="shared" si="96"/>
        <v>0</v>
      </c>
      <c r="M747" s="167" t="str">
        <f t="shared" si="100"/>
        <v/>
      </c>
      <c r="P747" s="169"/>
      <c r="AA747" s="168">
        <f t="shared" si="97"/>
        <v>0</v>
      </c>
      <c r="AB747" s="168" t="s">
        <v>5608</v>
      </c>
      <c r="AC747" s="168" t="s">
        <v>4281</v>
      </c>
      <c r="AD747" s="168">
        <v>1.95</v>
      </c>
      <c r="AE747" s="170">
        <f t="shared" si="98"/>
        <v>0</v>
      </c>
      <c r="AF747" s="168">
        <f t="shared" si="99"/>
        <v>0</v>
      </c>
    </row>
    <row r="748" spans="1:32" s="168" customFormat="1" ht="15" hidden="1" customHeight="1" x14ac:dyDescent="0.3">
      <c r="A748" s="160">
        <v>0</v>
      </c>
      <c r="B748" s="161" t="s">
        <v>5517</v>
      </c>
      <c r="C748" s="161" t="s">
        <v>5526</v>
      </c>
      <c r="D748" s="162" t="s">
        <v>5575</v>
      </c>
      <c r="E748" s="162" t="s">
        <v>5576</v>
      </c>
      <c r="F748" s="162" t="s">
        <v>5581</v>
      </c>
      <c r="G748" s="163" t="s">
        <v>106</v>
      </c>
      <c r="H748" s="164">
        <v>1.95</v>
      </c>
      <c r="I748" s="165"/>
      <c r="J748" s="166">
        <f t="shared" si="94"/>
        <v>0</v>
      </c>
      <c r="K748" s="166">
        <f t="shared" si="95"/>
        <v>0</v>
      </c>
      <c r="L748" s="166">
        <f t="shared" si="96"/>
        <v>0</v>
      </c>
      <c r="M748" s="167" t="str">
        <f t="shared" si="100"/>
        <v/>
      </c>
      <c r="P748" s="169"/>
      <c r="AA748" s="168">
        <f t="shared" si="97"/>
        <v>0</v>
      </c>
      <c r="AB748" s="168" t="s">
        <v>5609</v>
      </c>
      <c r="AC748" s="168" t="s">
        <v>4281</v>
      </c>
      <c r="AD748" s="168">
        <v>1.95</v>
      </c>
      <c r="AE748" s="170">
        <f t="shared" si="98"/>
        <v>0</v>
      </c>
      <c r="AF748" s="168">
        <f t="shared" si="99"/>
        <v>0</v>
      </c>
    </row>
    <row r="749" spans="1:32" s="168" customFormat="1" ht="15" hidden="1" customHeight="1" x14ac:dyDescent="0.3">
      <c r="A749" s="160">
        <v>0</v>
      </c>
      <c r="B749" s="161" t="s">
        <v>5518</v>
      </c>
      <c r="C749" s="161" t="s">
        <v>5527</v>
      </c>
      <c r="D749" s="162" t="s">
        <v>5575</v>
      </c>
      <c r="E749" s="162" t="s">
        <v>5576</v>
      </c>
      <c r="F749" s="162" t="s">
        <v>5582</v>
      </c>
      <c r="G749" s="163" t="s">
        <v>106</v>
      </c>
      <c r="H749" s="164">
        <v>1.95</v>
      </c>
      <c r="I749" s="165"/>
      <c r="J749" s="166">
        <f t="shared" si="94"/>
        <v>0</v>
      </c>
      <c r="K749" s="166">
        <f t="shared" si="95"/>
        <v>0</v>
      </c>
      <c r="L749" s="166">
        <f t="shared" si="96"/>
        <v>0</v>
      </c>
      <c r="M749" s="167" t="str">
        <f t="shared" si="100"/>
        <v/>
      </c>
      <c r="P749" s="169"/>
      <c r="AA749" s="168">
        <f t="shared" si="97"/>
        <v>0</v>
      </c>
      <c r="AB749" s="168" t="s">
        <v>5610</v>
      </c>
      <c r="AC749" s="168" t="s">
        <v>4281</v>
      </c>
      <c r="AD749" s="168">
        <v>1.95</v>
      </c>
      <c r="AE749" s="170">
        <f t="shared" si="98"/>
        <v>0</v>
      </c>
      <c r="AF749" s="168">
        <f t="shared" si="99"/>
        <v>0</v>
      </c>
    </row>
    <row r="750" spans="1:32" s="168" customFormat="1" ht="15" hidden="1" customHeight="1" x14ac:dyDescent="0.3">
      <c r="A750" s="160">
        <v>0</v>
      </c>
      <c r="B750" s="161" t="s">
        <v>5519</v>
      </c>
      <c r="C750" s="161" t="s">
        <v>5528</v>
      </c>
      <c r="D750" s="162" t="s">
        <v>5575</v>
      </c>
      <c r="E750" s="162" t="s">
        <v>5576</v>
      </c>
      <c r="F750" s="162" t="s">
        <v>5583</v>
      </c>
      <c r="G750" s="163" t="s">
        <v>106</v>
      </c>
      <c r="H750" s="164">
        <v>1.95</v>
      </c>
      <c r="I750" s="165"/>
      <c r="J750" s="166">
        <f t="shared" si="94"/>
        <v>0</v>
      </c>
      <c r="K750" s="166">
        <f t="shared" si="95"/>
        <v>0</v>
      </c>
      <c r="L750" s="166">
        <f t="shared" si="96"/>
        <v>0</v>
      </c>
      <c r="M750" s="167" t="str">
        <f t="shared" si="100"/>
        <v/>
      </c>
      <c r="P750" s="169"/>
      <c r="AA750" s="168">
        <f t="shared" si="97"/>
        <v>0</v>
      </c>
      <c r="AB750" s="168" t="s">
        <v>5611</v>
      </c>
      <c r="AC750" s="168" t="s">
        <v>4281</v>
      </c>
      <c r="AD750" s="168">
        <v>1.95</v>
      </c>
      <c r="AE750" s="170">
        <f t="shared" si="98"/>
        <v>0</v>
      </c>
      <c r="AF750" s="168">
        <f t="shared" si="99"/>
        <v>0</v>
      </c>
    </row>
    <row r="751" spans="1:32" s="168" customFormat="1" ht="15" hidden="1" customHeight="1" x14ac:dyDescent="0.3">
      <c r="A751" s="160">
        <v>0</v>
      </c>
      <c r="B751" s="161" t="s">
        <v>5520</v>
      </c>
      <c r="C751" s="161" t="s">
        <v>5529</v>
      </c>
      <c r="D751" s="162" t="s">
        <v>5575</v>
      </c>
      <c r="E751" s="162" t="s">
        <v>5576</v>
      </c>
      <c r="F751" s="162" t="s">
        <v>5584</v>
      </c>
      <c r="G751" s="163" t="s">
        <v>106</v>
      </c>
      <c r="H751" s="164">
        <v>1.95</v>
      </c>
      <c r="I751" s="165"/>
      <c r="J751" s="166">
        <f t="shared" si="94"/>
        <v>0</v>
      </c>
      <c r="K751" s="166">
        <f t="shared" si="95"/>
        <v>0</v>
      </c>
      <c r="L751" s="166">
        <f t="shared" si="96"/>
        <v>0</v>
      </c>
      <c r="M751" s="167" t="str">
        <f t="shared" si="100"/>
        <v/>
      </c>
      <c r="P751" s="169"/>
      <c r="AA751" s="168">
        <f t="shared" si="97"/>
        <v>0</v>
      </c>
      <c r="AB751" s="168" t="s">
        <v>5612</v>
      </c>
      <c r="AC751" s="168" t="s">
        <v>4281</v>
      </c>
      <c r="AD751" s="168">
        <v>1.95</v>
      </c>
      <c r="AE751" s="170">
        <f t="shared" si="98"/>
        <v>0</v>
      </c>
      <c r="AF751" s="168">
        <f t="shared" si="99"/>
        <v>0</v>
      </c>
    </row>
    <row r="752" spans="1:32" s="168" customFormat="1" ht="15" hidden="1" customHeight="1" x14ac:dyDescent="0.3">
      <c r="A752" s="160">
        <v>0</v>
      </c>
      <c r="B752" s="161" t="s">
        <v>5667</v>
      </c>
      <c r="C752" s="161" t="s">
        <v>5661</v>
      </c>
      <c r="D752" s="162" t="s">
        <v>5673</v>
      </c>
      <c r="E752" s="162" t="s">
        <v>5681</v>
      </c>
      <c r="F752" s="162"/>
      <c r="G752" s="163" t="s">
        <v>106</v>
      </c>
      <c r="H752" s="164">
        <v>1.95</v>
      </c>
      <c r="I752" s="165"/>
      <c r="J752" s="166">
        <f t="shared" si="94"/>
        <v>0</v>
      </c>
      <c r="K752" s="166">
        <f t="shared" si="95"/>
        <v>0</v>
      </c>
      <c r="L752" s="166">
        <f t="shared" si="96"/>
        <v>0</v>
      </c>
      <c r="M752" s="167" t="str">
        <f t="shared" si="100"/>
        <v/>
      </c>
      <c r="P752" s="169"/>
      <c r="AA752" s="168">
        <f t="shared" si="97"/>
        <v>0</v>
      </c>
      <c r="AB752" s="168" t="s">
        <v>5673</v>
      </c>
      <c r="AC752" s="168" t="s">
        <v>4281</v>
      </c>
      <c r="AD752" s="168">
        <v>1.95</v>
      </c>
      <c r="AE752" s="170">
        <f t="shared" si="98"/>
        <v>0</v>
      </c>
      <c r="AF752" s="168">
        <f t="shared" si="99"/>
        <v>0</v>
      </c>
    </row>
    <row r="753" spans="1:32" s="168" customFormat="1" ht="15" hidden="1" customHeight="1" x14ac:dyDescent="0.3">
      <c r="A753" s="160">
        <v>0</v>
      </c>
      <c r="B753" s="161" t="s">
        <v>5512</v>
      </c>
      <c r="C753" s="176" t="s">
        <v>5521</v>
      </c>
      <c r="D753" s="162" t="s">
        <v>5572</v>
      </c>
      <c r="E753" s="162" t="s">
        <v>5573</v>
      </c>
      <c r="F753" s="162" t="s">
        <v>5574</v>
      </c>
      <c r="G753" s="163" t="s">
        <v>106</v>
      </c>
      <c r="H753" s="164">
        <v>1.95</v>
      </c>
      <c r="I753" s="165"/>
      <c r="J753" s="166">
        <f t="shared" si="94"/>
        <v>0</v>
      </c>
      <c r="K753" s="166">
        <f t="shared" si="95"/>
        <v>0</v>
      </c>
      <c r="L753" s="166">
        <f t="shared" si="96"/>
        <v>0</v>
      </c>
      <c r="M753" s="167" t="str">
        <f t="shared" si="100"/>
        <v/>
      </c>
      <c r="P753" s="169"/>
      <c r="AA753" s="168">
        <f t="shared" si="97"/>
        <v>0</v>
      </c>
      <c r="AB753" s="168" t="s">
        <v>5604</v>
      </c>
      <c r="AC753" s="168" t="s">
        <v>4281</v>
      </c>
      <c r="AD753" s="168">
        <v>1.95</v>
      </c>
      <c r="AE753" s="170">
        <f t="shared" si="98"/>
        <v>0</v>
      </c>
      <c r="AF753" s="168">
        <f t="shared" si="99"/>
        <v>0</v>
      </c>
    </row>
    <row r="754" spans="1:32" s="168" customFormat="1" ht="15" hidden="1" customHeight="1" x14ac:dyDescent="0.3">
      <c r="A754" s="160">
        <v>0</v>
      </c>
      <c r="B754" s="161" t="s">
        <v>3281</v>
      </c>
      <c r="C754" s="161" t="s">
        <v>1348</v>
      </c>
      <c r="D754" s="162" t="s">
        <v>1349</v>
      </c>
      <c r="E754" s="162" t="s">
        <v>1350</v>
      </c>
      <c r="F754" s="162" t="s">
        <v>1351</v>
      </c>
      <c r="G754" s="163" t="s">
        <v>106</v>
      </c>
      <c r="H754" s="164">
        <v>1.5</v>
      </c>
      <c r="I754" s="165"/>
      <c r="J754" s="166">
        <f t="shared" si="94"/>
        <v>0</v>
      </c>
      <c r="K754" s="166">
        <f t="shared" si="95"/>
        <v>0</v>
      </c>
      <c r="L754" s="166">
        <f t="shared" si="96"/>
        <v>0</v>
      </c>
      <c r="M754" s="167" t="str">
        <f t="shared" si="100"/>
        <v/>
      </c>
      <c r="P754" s="169"/>
      <c r="AA754" s="168">
        <f t="shared" si="97"/>
        <v>0</v>
      </c>
      <c r="AB754" s="168" t="s">
        <v>4682</v>
      </c>
      <c r="AC754" s="168" t="s">
        <v>4281</v>
      </c>
      <c r="AD754" s="168">
        <v>1.5</v>
      </c>
      <c r="AE754" s="170">
        <f t="shared" si="98"/>
        <v>0</v>
      </c>
      <c r="AF754" s="168">
        <f t="shared" si="99"/>
        <v>0</v>
      </c>
    </row>
    <row r="755" spans="1:32" s="168" customFormat="1" ht="15" hidden="1" customHeight="1" x14ac:dyDescent="0.3">
      <c r="A755" s="160">
        <v>0</v>
      </c>
      <c r="B755" s="161" t="s">
        <v>3282</v>
      </c>
      <c r="C755" s="161" t="s">
        <v>1352</v>
      </c>
      <c r="D755" s="162" t="s">
        <v>1349</v>
      </c>
      <c r="E755" s="162" t="s">
        <v>1350</v>
      </c>
      <c r="F755" s="162" t="s">
        <v>1353</v>
      </c>
      <c r="G755" s="163" t="s">
        <v>106</v>
      </c>
      <c r="H755" s="164">
        <v>1.85</v>
      </c>
      <c r="I755" s="165"/>
      <c r="J755" s="166">
        <f t="shared" si="94"/>
        <v>0</v>
      </c>
      <c r="K755" s="166">
        <f t="shared" si="95"/>
        <v>0</v>
      </c>
      <c r="L755" s="166">
        <f t="shared" si="96"/>
        <v>0</v>
      </c>
      <c r="M755" s="167" t="str">
        <f t="shared" si="100"/>
        <v/>
      </c>
      <c r="P755" s="169"/>
      <c r="AA755" s="168">
        <f t="shared" si="97"/>
        <v>0</v>
      </c>
      <c r="AB755" s="168" t="s">
        <v>5185</v>
      </c>
      <c r="AC755" s="168" t="s">
        <v>4281</v>
      </c>
      <c r="AD755" s="168">
        <v>1.85</v>
      </c>
      <c r="AE755" s="170">
        <f t="shared" si="98"/>
        <v>0</v>
      </c>
      <c r="AF755" s="168">
        <f t="shared" si="99"/>
        <v>0</v>
      </c>
    </row>
    <row r="756" spans="1:32" s="168" customFormat="1" ht="15" hidden="1" customHeight="1" x14ac:dyDescent="0.3">
      <c r="A756" s="160">
        <v>0</v>
      </c>
      <c r="B756" s="161" t="s">
        <v>3283</v>
      </c>
      <c r="C756" s="161" t="s">
        <v>1354</v>
      </c>
      <c r="D756" s="162" t="s">
        <v>1349</v>
      </c>
      <c r="E756" s="162" t="s">
        <v>1350</v>
      </c>
      <c r="F756" s="162" t="s">
        <v>1355</v>
      </c>
      <c r="G756" s="163" t="s">
        <v>106</v>
      </c>
      <c r="H756" s="164">
        <v>1.85</v>
      </c>
      <c r="I756" s="165"/>
      <c r="J756" s="166">
        <f t="shared" si="94"/>
        <v>0</v>
      </c>
      <c r="K756" s="166">
        <f t="shared" si="95"/>
        <v>0</v>
      </c>
      <c r="L756" s="166">
        <f t="shared" si="96"/>
        <v>0</v>
      </c>
      <c r="M756" s="167" t="str">
        <f t="shared" si="100"/>
        <v/>
      </c>
      <c r="P756" s="169"/>
      <c r="AA756" s="168">
        <f t="shared" si="97"/>
        <v>0</v>
      </c>
      <c r="AB756" s="168" t="s">
        <v>5186</v>
      </c>
      <c r="AC756" s="168" t="s">
        <v>4281</v>
      </c>
      <c r="AD756" s="168">
        <v>1.85</v>
      </c>
      <c r="AE756" s="170">
        <f t="shared" si="98"/>
        <v>0</v>
      </c>
      <c r="AF756" s="168">
        <f t="shared" si="99"/>
        <v>0</v>
      </c>
    </row>
    <row r="757" spans="1:32" s="168" customFormat="1" ht="15" hidden="1" customHeight="1" x14ac:dyDescent="0.3">
      <c r="A757" s="160">
        <v>0</v>
      </c>
      <c r="B757" s="161" t="s">
        <v>3284</v>
      </c>
      <c r="C757" s="161" t="s">
        <v>1356</v>
      </c>
      <c r="D757" s="162" t="s">
        <v>1349</v>
      </c>
      <c r="E757" s="162" t="s">
        <v>1350</v>
      </c>
      <c r="F757" s="162" t="s">
        <v>1357</v>
      </c>
      <c r="G757" s="163" t="s">
        <v>106</v>
      </c>
      <c r="H757" s="164">
        <v>1.5</v>
      </c>
      <c r="I757" s="165"/>
      <c r="J757" s="166">
        <f t="shared" si="94"/>
        <v>0</v>
      </c>
      <c r="K757" s="166">
        <f t="shared" si="95"/>
        <v>0</v>
      </c>
      <c r="L757" s="166">
        <f t="shared" si="96"/>
        <v>0</v>
      </c>
      <c r="M757" s="167" t="str">
        <f t="shared" si="100"/>
        <v/>
      </c>
      <c r="P757" s="169"/>
      <c r="AA757" s="168">
        <f t="shared" si="97"/>
        <v>0</v>
      </c>
      <c r="AB757" s="168" t="s">
        <v>4683</v>
      </c>
      <c r="AC757" s="168" t="s">
        <v>4281</v>
      </c>
      <c r="AD757" s="168">
        <v>1.5</v>
      </c>
      <c r="AE757" s="170">
        <f t="shared" si="98"/>
        <v>0</v>
      </c>
      <c r="AF757" s="168">
        <f t="shared" si="99"/>
        <v>0</v>
      </c>
    </row>
    <row r="758" spans="1:32" s="168" customFormat="1" ht="15" hidden="1" customHeight="1" x14ac:dyDescent="0.3">
      <c r="A758" s="160">
        <v>0</v>
      </c>
      <c r="B758" s="161" t="s">
        <v>3285</v>
      </c>
      <c r="C758" s="161" t="s">
        <v>1358</v>
      </c>
      <c r="D758" s="162" t="s">
        <v>1349</v>
      </c>
      <c r="E758" s="162" t="s">
        <v>1350</v>
      </c>
      <c r="F758" s="162" t="s">
        <v>1359</v>
      </c>
      <c r="G758" s="163" t="s">
        <v>21</v>
      </c>
      <c r="H758" s="164">
        <v>5.5</v>
      </c>
      <c r="I758" s="165"/>
      <c r="J758" s="166">
        <f t="shared" si="94"/>
        <v>0</v>
      </c>
      <c r="K758" s="166">
        <f t="shared" si="95"/>
        <v>0</v>
      </c>
      <c r="L758" s="166">
        <f t="shared" si="96"/>
        <v>0</v>
      </c>
      <c r="M758" s="167" t="str">
        <f>IF(I758="","",IF(I758&lt;50,"Ошибка! Не соблюден минимальный заказ на сорт!",""))</f>
        <v/>
      </c>
      <c r="P758" s="169"/>
      <c r="AA758" s="168">
        <f t="shared" si="97"/>
        <v>0</v>
      </c>
      <c r="AB758" s="168" t="s">
        <v>4684</v>
      </c>
      <c r="AC758" s="168" t="s">
        <v>4323</v>
      </c>
      <c r="AD758" s="168">
        <v>5.5</v>
      </c>
      <c r="AE758" s="170">
        <f t="shared" si="98"/>
        <v>0</v>
      </c>
      <c r="AF758" s="168">
        <f t="shared" si="99"/>
        <v>0</v>
      </c>
    </row>
    <row r="759" spans="1:32" s="168" customFormat="1" ht="15" hidden="1" customHeight="1" x14ac:dyDescent="0.3">
      <c r="A759" s="160">
        <v>0</v>
      </c>
      <c r="B759" s="161" t="s">
        <v>3286</v>
      </c>
      <c r="C759" s="161" t="s">
        <v>1360</v>
      </c>
      <c r="D759" s="162" t="s">
        <v>1349</v>
      </c>
      <c r="E759" s="162" t="s">
        <v>1350</v>
      </c>
      <c r="F759" s="162" t="s">
        <v>1361</v>
      </c>
      <c r="G759" s="163" t="s">
        <v>106</v>
      </c>
      <c r="H759" s="164">
        <v>1.5</v>
      </c>
      <c r="I759" s="165"/>
      <c r="J759" s="166">
        <f t="shared" si="94"/>
        <v>0</v>
      </c>
      <c r="K759" s="166">
        <f t="shared" si="95"/>
        <v>0</v>
      </c>
      <c r="L759" s="166">
        <f t="shared" si="96"/>
        <v>0</v>
      </c>
      <c r="M759" s="167" t="str">
        <f t="shared" ref="M759:M764" si="101">IF(I759="","",IF(I759&lt;80,"Ошибка! Не соблюден минимальный заказ на сорт!",IF(MOD(I759,40)&gt;0,"Ошибка! Не соблюдена кратность заказа!","")))</f>
        <v/>
      </c>
      <c r="P759" s="169"/>
      <c r="AA759" s="2">
        <f t="shared" si="97"/>
        <v>0</v>
      </c>
      <c r="AB759" s="2" t="s">
        <v>4685</v>
      </c>
      <c r="AC759" s="2" t="s">
        <v>4281</v>
      </c>
      <c r="AD759" s="2">
        <v>1.5</v>
      </c>
      <c r="AE759" s="129">
        <f t="shared" si="98"/>
        <v>0</v>
      </c>
      <c r="AF759" s="2">
        <f t="shared" si="99"/>
        <v>0</v>
      </c>
    </row>
    <row r="760" spans="1:32" s="168" customFormat="1" ht="15" hidden="1" customHeight="1" x14ac:dyDescent="0.3">
      <c r="A760" s="160">
        <v>0</v>
      </c>
      <c r="B760" s="161" t="s">
        <v>3287</v>
      </c>
      <c r="C760" s="161" t="s">
        <v>1362</v>
      </c>
      <c r="D760" s="162" t="s">
        <v>1349</v>
      </c>
      <c r="E760" s="162" t="s">
        <v>1350</v>
      </c>
      <c r="F760" s="162" t="s">
        <v>1363</v>
      </c>
      <c r="G760" s="163" t="s">
        <v>106</v>
      </c>
      <c r="H760" s="164">
        <v>1.5</v>
      </c>
      <c r="I760" s="165"/>
      <c r="J760" s="166">
        <f t="shared" si="94"/>
        <v>0</v>
      </c>
      <c r="K760" s="166">
        <f t="shared" si="95"/>
        <v>0</v>
      </c>
      <c r="L760" s="166">
        <f t="shared" si="96"/>
        <v>0</v>
      </c>
      <c r="M760" s="167" t="str">
        <f t="shared" si="101"/>
        <v/>
      </c>
      <c r="P760" s="169"/>
      <c r="AA760" s="168">
        <f t="shared" si="97"/>
        <v>0</v>
      </c>
      <c r="AB760" s="168" t="s">
        <v>5187</v>
      </c>
      <c r="AC760" s="168" t="s">
        <v>4281</v>
      </c>
      <c r="AD760" s="168">
        <v>1.5</v>
      </c>
      <c r="AE760" s="170">
        <f t="shared" si="98"/>
        <v>0</v>
      </c>
      <c r="AF760" s="168">
        <f t="shared" si="99"/>
        <v>0</v>
      </c>
    </row>
    <row r="761" spans="1:32" s="168" customFormat="1" ht="15" hidden="1" customHeight="1" x14ac:dyDescent="0.3">
      <c r="A761" s="160">
        <v>0</v>
      </c>
      <c r="B761" s="161" t="s">
        <v>3288</v>
      </c>
      <c r="C761" s="161" t="s">
        <v>1364</v>
      </c>
      <c r="D761" s="162" t="s">
        <v>1349</v>
      </c>
      <c r="E761" s="162" t="s">
        <v>1350</v>
      </c>
      <c r="F761" s="162" t="s">
        <v>1365</v>
      </c>
      <c r="G761" s="163" t="s">
        <v>106</v>
      </c>
      <c r="H761" s="164">
        <v>1.5</v>
      </c>
      <c r="I761" s="165"/>
      <c r="J761" s="166">
        <f t="shared" si="94"/>
        <v>0</v>
      </c>
      <c r="K761" s="166">
        <f t="shared" si="95"/>
        <v>0</v>
      </c>
      <c r="L761" s="166">
        <f t="shared" si="96"/>
        <v>0</v>
      </c>
      <c r="M761" s="167" t="str">
        <f t="shared" si="101"/>
        <v/>
      </c>
      <c r="P761" s="169"/>
      <c r="AA761" s="168">
        <f t="shared" si="97"/>
        <v>0</v>
      </c>
      <c r="AB761" s="168" t="s">
        <v>5307</v>
      </c>
      <c r="AC761" s="168" t="s">
        <v>4281</v>
      </c>
      <c r="AD761" s="168">
        <v>1.5</v>
      </c>
      <c r="AE761" s="170">
        <f t="shared" si="98"/>
        <v>0</v>
      </c>
      <c r="AF761" s="168">
        <f t="shared" si="99"/>
        <v>0</v>
      </c>
    </row>
    <row r="762" spans="1:32" s="168" customFormat="1" ht="15" hidden="1" customHeight="1" x14ac:dyDescent="0.3">
      <c r="A762" s="160">
        <v>0</v>
      </c>
      <c r="B762" s="161" t="s">
        <v>3289</v>
      </c>
      <c r="C762" s="161" t="s">
        <v>1366</v>
      </c>
      <c r="D762" s="162" t="s">
        <v>1349</v>
      </c>
      <c r="E762" s="162" t="s">
        <v>1350</v>
      </c>
      <c r="F762" s="162" t="s">
        <v>1367</v>
      </c>
      <c r="G762" s="163" t="s">
        <v>106</v>
      </c>
      <c r="H762" s="164">
        <v>2.5</v>
      </c>
      <c r="I762" s="165"/>
      <c r="J762" s="166">
        <f t="shared" si="94"/>
        <v>0</v>
      </c>
      <c r="K762" s="166">
        <f t="shared" si="95"/>
        <v>0</v>
      </c>
      <c r="L762" s="166">
        <f t="shared" si="96"/>
        <v>0</v>
      </c>
      <c r="M762" s="167" t="str">
        <f t="shared" si="101"/>
        <v/>
      </c>
      <c r="P762" s="169"/>
      <c r="AA762" s="168">
        <f t="shared" si="97"/>
        <v>0</v>
      </c>
      <c r="AB762" s="168" t="s">
        <v>5188</v>
      </c>
      <c r="AC762" s="168" t="s">
        <v>4281</v>
      </c>
      <c r="AD762" s="168">
        <v>2.5</v>
      </c>
      <c r="AE762" s="170">
        <f t="shared" si="98"/>
        <v>0</v>
      </c>
      <c r="AF762" s="168">
        <f t="shared" si="99"/>
        <v>0</v>
      </c>
    </row>
    <row r="763" spans="1:32" s="168" customFormat="1" ht="15" hidden="1" customHeight="1" x14ac:dyDescent="0.3">
      <c r="A763" s="160">
        <v>0</v>
      </c>
      <c r="B763" s="161" t="s">
        <v>3290</v>
      </c>
      <c r="C763" s="161" t="s">
        <v>1368</v>
      </c>
      <c r="D763" s="162" t="s">
        <v>1349</v>
      </c>
      <c r="E763" s="162" t="s">
        <v>1350</v>
      </c>
      <c r="F763" s="162" t="s">
        <v>1369</v>
      </c>
      <c r="G763" s="163" t="s">
        <v>106</v>
      </c>
      <c r="H763" s="164">
        <v>1.5</v>
      </c>
      <c r="I763" s="165"/>
      <c r="J763" s="166">
        <f t="shared" si="94"/>
        <v>0</v>
      </c>
      <c r="K763" s="166">
        <f t="shared" si="95"/>
        <v>0</v>
      </c>
      <c r="L763" s="166">
        <f t="shared" si="96"/>
        <v>0</v>
      </c>
      <c r="M763" s="167" t="str">
        <f t="shared" si="101"/>
        <v/>
      </c>
      <c r="P763" s="169"/>
      <c r="AA763" s="168">
        <f t="shared" si="97"/>
        <v>0</v>
      </c>
      <c r="AB763" s="168" t="s">
        <v>5308</v>
      </c>
      <c r="AC763" s="168" t="s">
        <v>4281</v>
      </c>
      <c r="AD763" s="168">
        <v>1.5</v>
      </c>
      <c r="AE763" s="170">
        <f t="shared" si="98"/>
        <v>0</v>
      </c>
      <c r="AF763" s="168">
        <f t="shared" si="99"/>
        <v>0</v>
      </c>
    </row>
    <row r="764" spans="1:32" s="168" customFormat="1" ht="15" hidden="1" customHeight="1" x14ac:dyDescent="0.3">
      <c r="A764" s="160">
        <v>0</v>
      </c>
      <c r="B764" s="161" t="s">
        <v>3291</v>
      </c>
      <c r="C764" s="161" t="s">
        <v>1370</v>
      </c>
      <c r="D764" s="162" t="s">
        <v>1349</v>
      </c>
      <c r="E764" s="162" t="s">
        <v>1350</v>
      </c>
      <c r="F764" s="162" t="s">
        <v>1371</v>
      </c>
      <c r="G764" s="163" t="s">
        <v>106</v>
      </c>
      <c r="H764" s="164">
        <v>1.5</v>
      </c>
      <c r="I764" s="165"/>
      <c r="J764" s="166">
        <f t="shared" si="94"/>
        <v>0</v>
      </c>
      <c r="K764" s="166">
        <f t="shared" si="95"/>
        <v>0</v>
      </c>
      <c r="L764" s="166">
        <f t="shared" si="96"/>
        <v>0</v>
      </c>
      <c r="M764" s="167" t="str">
        <f t="shared" si="101"/>
        <v/>
      </c>
      <c r="P764" s="169"/>
      <c r="AA764" s="168">
        <f t="shared" si="97"/>
        <v>0</v>
      </c>
      <c r="AB764" s="168" t="s">
        <v>4686</v>
      </c>
      <c r="AC764" s="168" t="s">
        <v>4281</v>
      </c>
      <c r="AD764" s="168">
        <v>1.5</v>
      </c>
      <c r="AE764" s="170">
        <f t="shared" si="98"/>
        <v>0</v>
      </c>
      <c r="AF764" s="168">
        <f t="shared" si="99"/>
        <v>0</v>
      </c>
    </row>
    <row r="765" spans="1:32" s="168" customFormat="1" ht="15" hidden="1" customHeight="1" x14ac:dyDescent="0.3">
      <c r="A765" s="160">
        <v>0</v>
      </c>
      <c r="B765" s="161" t="s">
        <v>3292</v>
      </c>
      <c r="C765" s="161" t="s">
        <v>1372</v>
      </c>
      <c r="D765" s="162" t="s">
        <v>1349</v>
      </c>
      <c r="E765" s="162" t="s">
        <v>1350</v>
      </c>
      <c r="F765" s="162" t="s">
        <v>1373</v>
      </c>
      <c r="G765" s="163" t="s">
        <v>21</v>
      </c>
      <c r="H765" s="164">
        <v>6.5</v>
      </c>
      <c r="I765" s="165"/>
      <c r="J765" s="166">
        <f t="shared" si="94"/>
        <v>0</v>
      </c>
      <c r="K765" s="166">
        <f t="shared" si="95"/>
        <v>0</v>
      </c>
      <c r="L765" s="166">
        <f t="shared" si="96"/>
        <v>0</v>
      </c>
      <c r="M765" s="167" t="str">
        <f>IF(I765="","",IF(I765&lt;50,"Ошибка! Не соблюден минимальный заказ на сорт!",""))</f>
        <v/>
      </c>
      <c r="P765" s="169"/>
      <c r="AA765" s="168">
        <f t="shared" si="97"/>
        <v>0</v>
      </c>
      <c r="AB765" s="168" t="s">
        <v>4687</v>
      </c>
      <c r="AC765" s="168" t="s">
        <v>4323</v>
      </c>
      <c r="AD765" s="168">
        <v>6.5</v>
      </c>
      <c r="AE765" s="170">
        <f t="shared" si="98"/>
        <v>0</v>
      </c>
      <c r="AF765" s="168">
        <f t="shared" si="99"/>
        <v>0</v>
      </c>
    </row>
    <row r="766" spans="1:32" ht="15" customHeight="1" x14ac:dyDescent="0.3">
      <c r="A766" s="1">
        <v>759</v>
      </c>
      <c r="B766" s="69" t="s">
        <v>5352</v>
      </c>
      <c r="C766" s="69" t="s">
        <v>5374</v>
      </c>
      <c r="D766" s="70" t="s">
        <v>1349</v>
      </c>
      <c r="E766" s="70" t="s">
        <v>1350</v>
      </c>
      <c r="F766" s="70" t="s">
        <v>5396</v>
      </c>
      <c r="G766" s="71" t="s">
        <v>21</v>
      </c>
      <c r="H766" s="72">
        <v>5.5</v>
      </c>
      <c r="I766" s="73"/>
      <c r="J766" s="74">
        <f t="shared" si="94"/>
        <v>0</v>
      </c>
      <c r="K766" s="74">
        <f t="shared" si="95"/>
        <v>0</v>
      </c>
      <c r="L766" s="74">
        <f t="shared" si="96"/>
        <v>0</v>
      </c>
      <c r="M766" s="153" t="str">
        <f>IF(I766="","",IF(I766&lt;50,"Ошибка! Не соблюден минимальный заказ на сорт!",""))</f>
        <v/>
      </c>
      <c r="P766" s="75"/>
      <c r="AA766" s="2">
        <f t="shared" si="97"/>
        <v>759</v>
      </c>
      <c r="AB766" s="2" t="s">
        <v>5416</v>
      </c>
      <c r="AC766" s="2" t="s">
        <v>4323</v>
      </c>
      <c r="AD766" s="2">
        <v>5.5</v>
      </c>
      <c r="AE766" s="129">
        <f t="shared" si="98"/>
        <v>0</v>
      </c>
      <c r="AF766" s="2">
        <f t="shared" si="99"/>
        <v>0</v>
      </c>
    </row>
    <row r="767" spans="1:32" s="168" customFormat="1" ht="15" hidden="1" customHeight="1" x14ac:dyDescent="0.3">
      <c r="A767" s="160">
        <v>0</v>
      </c>
      <c r="B767" s="161" t="s">
        <v>3293</v>
      </c>
      <c r="C767" s="161" t="s">
        <v>1374</v>
      </c>
      <c r="D767" s="162" t="s">
        <v>1349</v>
      </c>
      <c r="E767" s="162" t="s">
        <v>1350</v>
      </c>
      <c r="F767" s="162"/>
      <c r="G767" s="163" t="s">
        <v>106</v>
      </c>
      <c r="H767" s="164">
        <v>0.85</v>
      </c>
      <c r="I767" s="165"/>
      <c r="J767" s="166">
        <f t="shared" si="94"/>
        <v>0</v>
      </c>
      <c r="K767" s="166">
        <f t="shared" si="95"/>
        <v>0</v>
      </c>
      <c r="L767" s="166">
        <f t="shared" si="96"/>
        <v>0</v>
      </c>
      <c r="M767" s="167" t="str">
        <f t="shared" ref="M767:M777" si="102">IF(I767="","",IF(I767&lt;80,"Ошибка! Не соблюден минимальный заказ на сорт!",IF(MOD(I767,40)&gt;0,"Ошибка! Не соблюдена кратность заказа!","")))</f>
        <v/>
      </c>
      <c r="P767" s="169"/>
      <c r="AA767" s="168">
        <f t="shared" si="97"/>
        <v>0</v>
      </c>
      <c r="AB767" s="168" t="s">
        <v>1349</v>
      </c>
      <c r="AC767" s="168" t="s">
        <v>4281</v>
      </c>
      <c r="AD767" s="168">
        <v>0.85</v>
      </c>
      <c r="AE767" s="170">
        <f t="shared" si="98"/>
        <v>0</v>
      </c>
      <c r="AF767" s="168">
        <f t="shared" si="99"/>
        <v>0</v>
      </c>
    </row>
    <row r="768" spans="1:32" s="168" customFormat="1" ht="15" hidden="1" customHeight="1" x14ac:dyDescent="0.3">
      <c r="A768" s="160">
        <v>0</v>
      </c>
      <c r="B768" s="161" t="s">
        <v>3294</v>
      </c>
      <c r="C768" s="161" t="s">
        <v>1375</v>
      </c>
      <c r="D768" s="162" t="s">
        <v>1376</v>
      </c>
      <c r="E768" s="162" t="s">
        <v>1377</v>
      </c>
      <c r="F768" s="162" t="s">
        <v>1378</v>
      </c>
      <c r="G768" s="163" t="s">
        <v>106</v>
      </c>
      <c r="H768" s="164">
        <v>0.85</v>
      </c>
      <c r="I768" s="165"/>
      <c r="J768" s="166">
        <f t="shared" si="94"/>
        <v>0</v>
      </c>
      <c r="K768" s="166">
        <f t="shared" si="95"/>
        <v>0</v>
      </c>
      <c r="L768" s="166">
        <f t="shared" si="96"/>
        <v>0</v>
      </c>
      <c r="M768" s="167" t="str">
        <f t="shared" si="102"/>
        <v/>
      </c>
      <c r="P768" s="169"/>
      <c r="AA768" s="168">
        <f t="shared" si="97"/>
        <v>0</v>
      </c>
      <c r="AB768" s="168" t="s">
        <v>4688</v>
      </c>
      <c r="AC768" s="168" t="s">
        <v>4281</v>
      </c>
      <c r="AD768" s="168">
        <v>0.85</v>
      </c>
      <c r="AE768" s="170">
        <f t="shared" si="98"/>
        <v>0</v>
      </c>
      <c r="AF768" s="168">
        <f t="shared" si="99"/>
        <v>0</v>
      </c>
    </row>
    <row r="769" spans="1:32" s="168" customFormat="1" ht="15" hidden="1" customHeight="1" x14ac:dyDescent="0.3">
      <c r="A769" s="160">
        <v>0</v>
      </c>
      <c r="B769" s="161" t="s">
        <v>3295</v>
      </c>
      <c r="C769" s="161" t="s">
        <v>1379</v>
      </c>
      <c r="D769" s="162" t="s">
        <v>1376</v>
      </c>
      <c r="E769" s="162" t="s">
        <v>1377</v>
      </c>
      <c r="F769" s="162" t="s">
        <v>1380</v>
      </c>
      <c r="G769" s="163" t="s">
        <v>106</v>
      </c>
      <c r="H769" s="164">
        <v>0.85</v>
      </c>
      <c r="I769" s="165"/>
      <c r="J769" s="166">
        <f t="shared" si="94"/>
        <v>0</v>
      </c>
      <c r="K769" s="166">
        <f t="shared" si="95"/>
        <v>0</v>
      </c>
      <c r="L769" s="166">
        <f t="shared" si="96"/>
        <v>0</v>
      </c>
      <c r="M769" s="167" t="str">
        <f t="shared" si="102"/>
        <v/>
      </c>
      <c r="P769" s="169"/>
      <c r="AA769" s="168">
        <f t="shared" si="97"/>
        <v>0</v>
      </c>
      <c r="AB769" s="168" t="s">
        <v>5309</v>
      </c>
      <c r="AC769" s="168" t="s">
        <v>4281</v>
      </c>
      <c r="AD769" s="168">
        <v>0.85</v>
      </c>
      <c r="AE769" s="170">
        <f t="shared" si="98"/>
        <v>0</v>
      </c>
      <c r="AF769" s="168">
        <f t="shared" si="99"/>
        <v>0</v>
      </c>
    </row>
    <row r="770" spans="1:32" s="168" customFormat="1" ht="15" hidden="1" customHeight="1" x14ac:dyDescent="0.3">
      <c r="A770" s="160">
        <v>0</v>
      </c>
      <c r="B770" s="161" t="s">
        <v>3296</v>
      </c>
      <c r="C770" s="161" t="s">
        <v>1381</v>
      </c>
      <c r="D770" s="162" t="s">
        <v>1376</v>
      </c>
      <c r="E770" s="162" t="s">
        <v>1377</v>
      </c>
      <c r="F770" s="162"/>
      <c r="G770" s="163" t="s">
        <v>106</v>
      </c>
      <c r="H770" s="164">
        <v>0.85</v>
      </c>
      <c r="I770" s="165"/>
      <c r="J770" s="166">
        <f t="shared" si="94"/>
        <v>0</v>
      </c>
      <c r="K770" s="166">
        <f t="shared" si="95"/>
        <v>0</v>
      </c>
      <c r="L770" s="166">
        <f t="shared" si="96"/>
        <v>0</v>
      </c>
      <c r="M770" s="167" t="str">
        <f t="shared" si="102"/>
        <v/>
      </c>
      <c r="P770" s="169"/>
      <c r="AA770" s="168">
        <f t="shared" si="97"/>
        <v>0</v>
      </c>
      <c r="AB770" s="168" t="s">
        <v>1376</v>
      </c>
      <c r="AC770" s="168" t="s">
        <v>4281</v>
      </c>
      <c r="AD770" s="168">
        <v>0.85</v>
      </c>
      <c r="AE770" s="170">
        <f t="shared" si="98"/>
        <v>0</v>
      </c>
      <c r="AF770" s="168">
        <f t="shared" si="99"/>
        <v>0</v>
      </c>
    </row>
    <row r="771" spans="1:32" s="168" customFormat="1" ht="15" hidden="1" customHeight="1" x14ac:dyDescent="0.3">
      <c r="A771" s="160">
        <v>0</v>
      </c>
      <c r="B771" s="161" t="s">
        <v>3297</v>
      </c>
      <c r="C771" s="161" t="s">
        <v>1382</v>
      </c>
      <c r="D771" s="162" t="s">
        <v>1383</v>
      </c>
      <c r="E771" s="162" t="s">
        <v>1384</v>
      </c>
      <c r="F771" s="162"/>
      <c r="G771" s="163" t="s">
        <v>106</v>
      </c>
      <c r="H771" s="164">
        <v>0.9</v>
      </c>
      <c r="I771" s="165"/>
      <c r="J771" s="166">
        <f t="shared" si="94"/>
        <v>0</v>
      </c>
      <c r="K771" s="166">
        <f t="shared" si="95"/>
        <v>0</v>
      </c>
      <c r="L771" s="166">
        <f t="shared" si="96"/>
        <v>0</v>
      </c>
      <c r="M771" s="167" t="str">
        <f t="shared" si="102"/>
        <v/>
      </c>
      <c r="P771" s="169"/>
      <c r="AA771" s="168">
        <f t="shared" si="97"/>
        <v>0</v>
      </c>
      <c r="AB771" s="168" t="s">
        <v>5189</v>
      </c>
      <c r="AC771" s="168" t="s">
        <v>4281</v>
      </c>
      <c r="AD771" s="168">
        <v>0.9</v>
      </c>
      <c r="AE771" s="170">
        <f t="shared" si="98"/>
        <v>0</v>
      </c>
      <c r="AF771" s="168">
        <f t="shared" si="99"/>
        <v>0</v>
      </c>
    </row>
    <row r="772" spans="1:32" s="168" customFormat="1" ht="15" hidden="1" customHeight="1" x14ac:dyDescent="0.3">
      <c r="A772" s="160">
        <v>0</v>
      </c>
      <c r="B772" s="161" t="s">
        <v>5462</v>
      </c>
      <c r="C772" s="161" t="s">
        <v>1385</v>
      </c>
      <c r="D772" s="162" t="s">
        <v>1386</v>
      </c>
      <c r="E772" s="162" t="s">
        <v>1387</v>
      </c>
      <c r="F772" s="162" t="s">
        <v>1388</v>
      </c>
      <c r="G772" s="163" t="s">
        <v>106</v>
      </c>
      <c r="H772" s="164">
        <v>0.9</v>
      </c>
      <c r="I772" s="165"/>
      <c r="J772" s="166">
        <f t="shared" si="94"/>
        <v>0</v>
      </c>
      <c r="K772" s="166">
        <f t="shared" si="95"/>
        <v>0</v>
      </c>
      <c r="L772" s="166">
        <f t="shared" si="96"/>
        <v>0</v>
      </c>
      <c r="M772" s="167" t="str">
        <f t="shared" si="102"/>
        <v/>
      </c>
      <c r="P772" s="169"/>
      <c r="AA772" s="168">
        <f t="shared" si="97"/>
        <v>0</v>
      </c>
      <c r="AB772" s="168" t="s">
        <v>4689</v>
      </c>
      <c r="AC772" s="168" t="s">
        <v>4281</v>
      </c>
      <c r="AD772" s="168">
        <v>0.9</v>
      </c>
      <c r="AE772" s="170">
        <f t="shared" si="98"/>
        <v>0</v>
      </c>
      <c r="AF772" s="168">
        <f t="shared" si="99"/>
        <v>0</v>
      </c>
    </row>
    <row r="773" spans="1:32" s="168" customFormat="1" ht="15" hidden="1" customHeight="1" x14ac:dyDescent="0.3">
      <c r="A773" s="160">
        <v>0</v>
      </c>
      <c r="B773" s="161" t="s">
        <v>3298</v>
      </c>
      <c r="C773" s="161" t="s">
        <v>1389</v>
      </c>
      <c r="D773" s="162" t="s">
        <v>1386</v>
      </c>
      <c r="E773" s="162" t="s">
        <v>1387</v>
      </c>
      <c r="F773" s="162" t="s">
        <v>1390</v>
      </c>
      <c r="G773" s="163" t="s">
        <v>106</v>
      </c>
      <c r="H773" s="164">
        <v>0.85</v>
      </c>
      <c r="I773" s="165"/>
      <c r="J773" s="166">
        <f t="shared" si="94"/>
        <v>0</v>
      </c>
      <c r="K773" s="166">
        <f t="shared" si="95"/>
        <v>0</v>
      </c>
      <c r="L773" s="166">
        <f t="shared" si="96"/>
        <v>0</v>
      </c>
      <c r="M773" s="167" t="str">
        <f t="shared" si="102"/>
        <v/>
      </c>
      <c r="P773" s="169"/>
      <c r="AA773" s="168">
        <f t="shared" si="97"/>
        <v>0</v>
      </c>
      <c r="AB773" s="168" t="s">
        <v>5190</v>
      </c>
      <c r="AC773" s="168" t="s">
        <v>4281</v>
      </c>
      <c r="AD773" s="168">
        <v>0.85</v>
      </c>
      <c r="AE773" s="170">
        <f t="shared" si="98"/>
        <v>0</v>
      </c>
      <c r="AF773" s="168">
        <f t="shared" si="99"/>
        <v>0</v>
      </c>
    </row>
    <row r="774" spans="1:32" s="168" customFormat="1" ht="15" hidden="1" customHeight="1" x14ac:dyDescent="0.3">
      <c r="A774" s="160">
        <v>0</v>
      </c>
      <c r="B774" s="161" t="s">
        <v>3299</v>
      </c>
      <c r="C774" s="161" t="s">
        <v>1391</v>
      </c>
      <c r="D774" s="162" t="s">
        <v>1386</v>
      </c>
      <c r="E774" s="162" t="s">
        <v>1387</v>
      </c>
      <c r="F774" s="162" t="s">
        <v>1392</v>
      </c>
      <c r="G774" s="163" t="s">
        <v>106</v>
      </c>
      <c r="H774" s="164">
        <v>0.9</v>
      </c>
      <c r="I774" s="165"/>
      <c r="J774" s="166">
        <f t="shared" si="94"/>
        <v>0</v>
      </c>
      <c r="K774" s="166">
        <f t="shared" si="95"/>
        <v>0</v>
      </c>
      <c r="L774" s="166">
        <f t="shared" si="96"/>
        <v>0</v>
      </c>
      <c r="M774" s="167" t="str">
        <f t="shared" si="102"/>
        <v/>
      </c>
      <c r="P774" s="169"/>
      <c r="AA774" s="168">
        <f t="shared" si="97"/>
        <v>0</v>
      </c>
      <c r="AB774" s="168" t="s">
        <v>4690</v>
      </c>
      <c r="AC774" s="168" t="s">
        <v>4281</v>
      </c>
      <c r="AD774" s="168">
        <v>0.9</v>
      </c>
      <c r="AE774" s="170">
        <f t="shared" si="98"/>
        <v>0</v>
      </c>
      <c r="AF774" s="168">
        <f t="shared" si="99"/>
        <v>0</v>
      </c>
    </row>
    <row r="775" spans="1:32" s="168" customFormat="1" ht="15" hidden="1" customHeight="1" x14ac:dyDescent="0.3">
      <c r="A775" s="160">
        <v>0</v>
      </c>
      <c r="B775" s="161" t="s">
        <v>3300</v>
      </c>
      <c r="C775" s="161" t="s">
        <v>1393</v>
      </c>
      <c r="D775" s="162" t="s">
        <v>1386</v>
      </c>
      <c r="E775" s="162" t="s">
        <v>1387</v>
      </c>
      <c r="F775" s="162" t="s">
        <v>1394</v>
      </c>
      <c r="G775" s="163" t="s">
        <v>106</v>
      </c>
      <c r="H775" s="164">
        <v>0.9</v>
      </c>
      <c r="I775" s="165"/>
      <c r="J775" s="166">
        <f t="shared" si="94"/>
        <v>0</v>
      </c>
      <c r="K775" s="166">
        <f t="shared" si="95"/>
        <v>0</v>
      </c>
      <c r="L775" s="166">
        <f t="shared" si="96"/>
        <v>0</v>
      </c>
      <c r="M775" s="167" t="str">
        <f t="shared" si="102"/>
        <v/>
      </c>
      <c r="P775" s="169"/>
      <c r="AA775" s="168">
        <f t="shared" si="97"/>
        <v>0</v>
      </c>
      <c r="AB775" s="168" t="s">
        <v>4691</v>
      </c>
      <c r="AC775" s="168" t="s">
        <v>4281</v>
      </c>
      <c r="AD775" s="168">
        <v>0.9</v>
      </c>
      <c r="AE775" s="170">
        <f t="shared" si="98"/>
        <v>0</v>
      </c>
      <c r="AF775" s="168">
        <f t="shared" si="99"/>
        <v>0</v>
      </c>
    </row>
    <row r="776" spans="1:32" s="168" customFormat="1" ht="15" hidden="1" customHeight="1" x14ac:dyDescent="0.3">
      <c r="A776" s="160">
        <v>0</v>
      </c>
      <c r="B776" s="161" t="s">
        <v>5463</v>
      </c>
      <c r="C776" s="161" t="s">
        <v>1395</v>
      </c>
      <c r="D776" s="162" t="s">
        <v>1396</v>
      </c>
      <c r="E776" s="162" t="s">
        <v>1397</v>
      </c>
      <c r="F776" s="162" t="s">
        <v>1398</v>
      </c>
      <c r="G776" s="163" t="s">
        <v>106</v>
      </c>
      <c r="H776" s="164">
        <v>0.95</v>
      </c>
      <c r="I776" s="165"/>
      <c r="J776" s="166">
        <f t="shared" si="94"/>
        <v>0</v>
      </c>
      <c r="K776" s="166">
        <f t="shared" si="95"/>
        <v>0</v>
      </c>
      <c r="L776" s="166">
        <f t="shared" si="96"/>
        <v>0</v>
      </c>
      <c r="M776" s="167" t="str">
        <f t="shared" si="102"/>
        <v/>
      </c>
      <c r="P776" s="169"/>
      <c r="AA776" s="168">
        <f t="shared" si="97"/>
        <v>0</v>
      </c>
      <c r="AB776" s="168" t="s">
        <v>5341</v>
      </c>
      <c r="AC776" s="168" t="s">
        <v>4281</v>
      </c>
      <c r="AD776" s="168">
        <v>0.95</v>
      </c>
      <c r="AE776" s="170">
        <f t="shared" si="98"/>
        <v>0</v>
      </c>
      <c r="AF776" s="168">
        <f t="shared" si="99"/>
        <v>0</v>
      </c>
    </row>
    <row r="777" spans="1:32" s="168" customFormat="1" ht="15" hidden="1" customHeight="1" x14ac:dyDescent="0.3">
      <c r="A777" s="160">
        <v>0</v>
      </c>
      <c r="B777" s="161" t="s">
        <v>3301</v>
      </c>
      <c r="C777" s="161" t="s">
        <v>1399</v>
      </c>
      <c r="D777" s="162" t="s">
        <v>1400</v>
      </c>
      <c r="E777" s="162" t="s">
        <v>1401</v>
      </c>
      <c r="F777" s="162" t="s">
        <v>1402</v>
      </c>
      <c r="G777" s="163" t="s">
        <v>106</v>
      </c>
      <c r="H777" s="164">
        <v>0.75</v>
      </c>
      <c r="I777" s="165"/>
      <c r="J777" s="166">
        <f t="shared" si="94"/>
        <v>0</v>
      </c>
      <c r="K777" s="166">
        <f t="shared" si="95"/>
        <v>0</v>
      </c>
      <c r="L777" s="166">
        <f t="shared" si="96"/>
        <v>0</v>
      </c>
      <c r="M777" s="167" t="str">
        <f t="shared" si="102"/>
        <v/>
      </c>
      <c r="P777" s="169"/>
      <c r="AA777" s="168">
        <f t="shared" si="97"/>
        <v>0</v>
      </c>
      <c r="AB777" s="168" t="s">
        <v>4692</v>
      </c>
      <c r="AC777" s="168" t="s">
        <v>4281</v>
      </c>
      <c r="AD777" s="168">
        <v>0.75</v>
      </c>
      <c r="AE777" s="170">
        <f t="shared" si="98"/>
        <v>0</v>
      </c>
      <c r="AF777" s="168">
        <f t="shared" si="99"/>
        <v>0</v>
      </c>
    </row>
    <row r="778" spans="1:32" s="168" customFormat="1" ht="15" hidden="1" customHeight="1" x14ac:dyDescent="0.3">
      <c r="A778" s="160">
        <v>0</v>
      </c>
      <c r="B778" s="161" t="s">
        <v>3302</v>
      </c>
      <c r="C778" s="161" t="s">
        <v>1403</v>
      </c>
      <c r="D778" s="162" t="s">
        <v>1404</v>
      </c>
      <c r="E778" s="162" t="s">
        <v>1405</v>
      </c>
      <c r="F778" s="162" t="s">
        <v>1406</v>
      </c>
      <c r="G778" s="163" t="s">
        <v>141</v>
      </c>
      <c r="H778" s="164">
        <v>0.85</v>
      </c>
      <c r="I778" s="165"/>
      <c r="J778" s="166">
        <f t="shared" si="94"/>
        <v>0</v>
      </c>
      <c r="K778" s="166">
        <f t="shared" si="95"/>
        <v>0</v>
      </c>
      <c r="L778" s="166">
        <f t="shared" si="96"/>
        <v>0</v>
      </c>
      <c r="M778" s="167" t="str">
        <f t="shared" ref="M778:M786" si="103">IF(I778="","",IF(I778&lt;75,"Ошибка! Не соблюден минимальный заказ на сорт!",IF(MOD(I778,25)&gt;0,"Ошибка! Не соблюдена кратность заказа!","")))</f>
        <v/>
      </c>
      <c r="P778" s="169"/>
      <c r="AA778" s="168">
        <f t="shared" si="97"/>
        <v>0</v>
      </c>
      <c r="AB778" s="168" t="s">
        <v>4693</v>
      </c>
      <c r="AC778" s="168" t="s">
        <v>4317</v>
      </c>
      <c r="AD778" s="168">
        <v>0.85</v>
      </c>
      <c r="AE778" s="170">
        <f t="shared" si="98"/>
        <v>0</v>
      </c>
      <c r="AF778" s="168">
        <f t="shared" si="99"/>
        <v>0</v>
      </c>
    </row>
    <row r="779" spans="1:32" s="168" customFormat="1" ht="15" hidden="1" customHeight="1" x14ac:dyDescent="0.3">
      <c r="A779" s="160">
        <v>0</v>
      </c>
      <c r="B779" s="161" t="s">
        <v>3303</v>
      </c>
      <c r="C779" s="161" t="s">
        <v>1407</v>
      </c>
      <c r="D779" s="162" t="s">
        <v>1408</v>
      </c>
      <c r="E779" s="162" t="s">
        <v>1409</v>
      </c>
      <c r="F779" s="162" t="s">
        <v>1410</v>
      </c>
      <c r="G779" s="163" t="s">
        <v>141</v>
      </c>
      <c r="H779" s="164">
        <v>0.85</v>
      </c>
      <c r="I779" s="165"/>
      <c r="J779" s="166">
        <f t="shared" si="94"/>
        <v>0</v>
      </c>
      <c r="K779" s="166">
        <f t="shared" si="95"/>
        <v>0</v>
      </c>
      <c r="L779" s="166">
        <f t="shared" si="96"/>
        <v>0</v>
      </c>
      <c r="M779" s="167" t="str">
        <f t="shared" si="103"/>
        <v/>
      </c>
      <c r="P779" s="169"/>
      <c r="AA779" s="168">
        <f t="shared" si="97"/>
        <v>0</v>
      </c>
      <c r="AB779" s="168" t="s">
        <v>4694</v>
      </c>
      <c r="AC779" s="168" t="s">
        <v>4317</v>
      </c>
      <c r="AD779" s="168">
        <v>0.85</v>
      </c>
      <c r="AE779" s="170">
        <f t="shared" si="98"/>
        <v>0</v>
      </c>
      <c r="AF779" s="168">
        <f t="shared" si="99"/>
        <v>0</v>
      </c>
    </row>
    <row r="780" spans="1:32" s="168" customFormat="1" ht="15" hidden="1" customHeight="1" x14ac:dyDescent="0.3">
      <c r="A780" s="160">
        <v>0</v>
      </c>
      <c r="B780" s="161" t="s">
        <v>3304</v>
      </c>
      <c r="C780" s="161" t="s">
        <v>1411</v>
      </c>
      <c r="D780" s="162" t="s">
        <v>1408</v>
      </c>
      <c r="E780" s="162" t="s">
        <v>1409</v>
      </c>
      <c r="F780" s="162" t="s">
        <v>1412</v>
      </c>
      <c r="G780" s="163" t="s">
        <v>141</v>
      </c>
      <c r="H780" s="164">
        <v>0.85</v>
      </c>
      <c r="I780" s="165"/>
      <c r="J780" s="166">
        <f t="shared" si="94"/>
        <v>0</v>
      </c>
      <c r="K780" s="166">
        <f t="shared" si="95"/>
        <v>0</v>
      </c>
      <c r="L780" s="166">
        <f t="shared" si="96"/>
        <v>0</v>
      </c>
      <c r="M780" s="167" t="str">
        <f t="shared" si="103"/>
        <v/>
      </c>
      <c r="P780" s="169"/>
      <c r="AA780" s="168">
        <f t="shared" si="97"/>
        <v>0</v>
      </c>
      <c r="AB780" s="168" t="s">
        <v>4695</v>
      </c>
      <c r="AC780" s="168" t="s">
        <v>4317</v>
      </c>
      <c r="AD780" s="168">
        <v>0.85</v>
      </c>
      <c r="AE780" s="170">
        <f t="shared" si="98"/>
        <v>0</v>
      </c>
      <c r="AF780" s="168">
        <f t="shared" si="99"/>
        <v>0</v>
      </c>
    </row>
    <row r="781" spans="1:32" s="168" customFormat="1" ht="15" hidden="1" customHeight="1" x14ac:dyDescent="0.3">
      <c r="A781" s="160">
        <v>0</v>
      </c>
      <c r="B781" s="161" t="s">
        <v>3305</v>
      </c>
      <c r="C781" s="161" t="s">
        <v>1413</v>
      </c>
      <c r="D781" s="162" t="s">
        <v>1414</v>
      </c>
      <c r="E781" s="162" t="s">
        <v>1415</v>
      </c>
      <c r="F781" s="162" t="s">
        <v>1416</v>
      </c>
      <c r="G781" s="163" t="s">
        <v>141</v>
      </c>
      <c r="H781" s="164">
        <v>0.85</v>
      </c>
      <c r="I781" s="165"/>
      <c r="J781" s="166">
        <f t="shared" si="94"/>
        <v>0</v>
      </c>
      <c r="K781" s="166">
        <f t="shared" si="95"/>
        <v>0</v>
      </c>
      <c r="L781" s="166">
        <f t="shared" si="96"/>
        <v>0</v>
      </c>
      <c r="M781" s="167" t="str">
        <f t="shared" si="103"/>
        <v/>
      </c>
      <c r="P781" s="169"/>
      <c r="AA781" s="168">
        <f t="shared" si="97"/>
        <v>0</v>
      </c>
      <c r="AB781" s="168" t="s">
        <v>4696</v>
      </c>
      <c r="AC781" s="168" t="s">
        <v>4317</v>
      </c>
      <c r="AD781" s="168">
        <v>0.85</v>
      </c>
      <c r="AE781" s="170">
        <f t="shared" si="98"/>
        <v>0</v>
      </c>
      <c r="AF781" s="168">
        <f t="shared" si="99"/>
        <v>0</v>
      </c>
    </row>
    <row r="782" spans="1:32" s="168" customFormat="1" ht="15" hidden="1" customHeight="1" x14ac:dyDescent="0.3">
      <c r="A782" s="160">
        <v>0</v>
      </c>
      <c r="B782" s="161" t="s">
        <v>3306</v>
      </c>
      <c r="C782" s="161" t="s">
        <v>1417</v>
      </c>
      <c r="D782" s="162" t="s">
        <v>1418</v>
      </c>
      <c r="E782" s="162" t="s">
        <v>1419</v>
      </c>
      <c r="F782" s="162" t="s">
        <v>509</v>
      </c>
      <c r="G782" s="163" t="s">
        <v>141</v>
      </c>
      <c r="H782" s="164">
        <v>0.85</v>
      </c>
      <c r="I782" s="165"/>
      <c r="J782" s="166">
        <f t="shared" si="94"/>
        <v>0</v>
      </c>
      <c r="K782" s="166">
        <f t="shared" si="95"/>
        <v>0</v>
      </c>
      <c r="L782" s="166">
        <f t="shared" si="96"/>
        <v>0</v>
      </c>
      <c r="M782" s="167" t="str">
        <f t="shared" si="103"/>
        <v/>
      </c>
      <c r="P782" s="169"/>
      <c r="AA782" s="168">
        <f t="shared" si="97"/>
        <v>0</v>
      </c>
      <c r="AB782" s="168" t="s">
        <v>4697</v>
      </c>
      <c r="AC782" s="168" t="s">
        <v>4317</v>
      </c>
      <c r="AD782" s="168">
        <v>0.85</v>
      </c>
      <c r="AE782" s="170">
        <f t="shared" si="98"/>
        <v>0</v>
      </c>
      <c r="AF782" s="168">
        <f t="shared" si="99"/>
        <v>0</v>
      </c>
    </row>
    <row r="783" spans="1:32" s="168" customFormat="1" ht="15" hidden="1" customHeight="1" x14ac:dyDescent="0.3">
      <c r="A783" s="160">
        <v>0</v>
      </c>
      <c r="B783" s="161" t="s">
        <v>3307</v>
      </c>
      <c r="C783" s="161" t="s">
        <v>1420</v>
      </c>
      <c r="D783" s="162" t="s">
        <v>1421</v>
      </c>
      <c r="E783" s="162" t="s">
        <v>1419</v>
      </c>
      <c r="F783" s="162" t="s">
        <v>1422</v>
      </c>
      <c r="G783" s="163" t="s">
        <v>141</v>
      </c>
      <c r="H783" s="164">
        <v>0.85</v>
      </c>
      <c r="I783" s="165"/>
      <c r="J783" s="166">
        <f t="shared" si="94"/>
        <v>0</v>
      </c>
      <c r="K783" s="166">
        <f t="shared" si="95"/>
        <v>0</v>
      </c>
      <c r="L783" s="166">
        <f t="shared" si="96"/>
        <v>0</v>
      </c>
      <c r="M783" s="167" t="str">
        <f t="shared" si="103"/>
        <v/>
      </c>
      <c r="P783" s="169"/>
      <c r="AA783" s="168">
        <f t="shared" si="97"/>
        <v>0</v>
      </c>
      <c r="AB783" s="168" t="s">
        <v>4698</v>
      </c>
      <c r="AC783" s="168" t="s">
        <v>4317</v>
      </c>
      <c r="AD783" s="168">
        <v>0.85</v>
      </c>
      <c r="AE783" s="170">
        <f t="shared" si="98"/>
        <v>0</v>
      </c>
      <c r="AF783" s="168">
        <f t="shared" si="99"/>
        <v>0</v>
      </c>
    </row>
    <row r="784" spans="1:32" s="168" customFormat="1" ht="15" hidden="1" customHeight="1" x14ac:dyDescent="0.3">
      <c r="A784" s="160">
        <v>0</v>
      </c>
      <c r="B784" s="161" t="s">
        <v>3308</v>
      </c>
      <c r="C784" s="161" t="s">
        <v>1423</v>
      </c>
      <c r="D784" s="162" t="s">
        <v>1421</v>
      </c>
      <c r="E784" s="162" t="s">
        <v>1419</v>
      </c>
      <c r="F784" s="162" t="s">
        <v>1424</v>
      </c>
      <c r="G784" s="163" t="s">
        <v>141</v>
      </c>
      <c r="H784" s="164">
        <v>0.85</v>
      </c>
      <c r="I784" s="165"/>
      <c r="J784" s="166">
        <f t="shared" si="94"/>
        <v>0</v>
      </c>
      <c r="K784" s="166">
        <f t="shared" si="95"/>
        <v>0</v>
      </c>
      <c r="L784" s="166">
        <f t="shared" si="96"/>
        <v>0</v>
      </c>
      <c r="M784" s="167" t="str">
        <f t="shared" si="103"/>
        <v/>
      </c>
      <c r="P784" s="169"/>
      <c r="AA784" s="168">
        <f t="shared" si="97"/>
        <v>0</v>
      </c>
      <c r="AB784" s="168" t="s">
        <v>4699</v>
      </c>
      <c r="AC784" s="168" t="s">
        <v>4317</v>
      </c>
      <c r="AD784" s="168">
        <v>0.85</v>
      </c>
      <c r="AE784" s="170">
        <f t="shared" si="98"/>
        <v>0</v>
      </c>
      <c r="AF784" s="168">
        <f t="shared" si="99"/>
        <v>0</v>
      </c>
    </row>
    <row r="785" spans="1:32" s="168" customFormat="1" ht="15" hidden="1" customHeight="1" x14ac:dyDescent="0.3">
      <c r="A785" s="160">
        <v>0</v>
      </c>
      <c r="B785" s="161" t="s">
        <v>3309</v>
      </c>
      <c r="C785" s="161" t="s">
        <v>1425</v>
      </c>
      <c r="D785" s="162" t="s">
        <v>1426</v>
      </c>
      <c r="E785" s="162" t="s">
        <v>1427</v>
      </c>
      <c r="F785" s="162" t="s">
        <v>1428</v>
      </c>
      <c r="G785" s="163" t="s">
        <v>141</v>
      </c>
      <c r="H785" s="164">
        <v>0.85</v>
      </c>
      <c r="I785" s="165"/>
      <c r="J785" s="166">
        <f t="shared" si="94"/>
        <v>0</v>
      </c>
      <c r="K785" s="166">
        <f t="shared" si="95"/>
        <v>0</v>
      </c>
      <c r="L785" s="166">
        <f t="shared" si="96"/>
        <v>0</v>
      </c>
      <c r="M785" s="167" t="str">
        <f t="shared" si="103"/>
        <v/>
      </c>
      <c r="P785" s="169"/>
      <c r="AA785" s="168">
        <f t="shared" si="97"/>
        <v>0</v>
      </c>
      <c r="AB785" s="168" t="s">
        <v>4700</v>
      </c>
      <c r="AC785" s="168" t="s">
        <v>4317</v>
      </c>
      <c r="AD785" s="168">
        <v>0.85</v>
      </c>
      <c r="AE785" s="170">
        <f t="shared" si="98"/>
        <v>0</v>
      </c>
      <c r="AF785" s="168">
        <f t="shared" si="99"/>
        <v>0</v>
      </c>
    </row>
    <row r="786" spans="1:32" s="168" customFormat="1" ht="15" hidden="1" customHeight="1" x14ac:dyDescent="0.3">
      <c r="A786" s="160">
        <v>0</v>
      </c>
      <c r="B786" s="161" t="s">
        <v>3310</v>
      </c>
      <c r="C786" s="161" t="s">
        <v>1429</v>
      </c>
      <c r="D786" s="162" t="s">
        <v>1426</v>
      </c>
      <c r="E786" s="162" t="s">
        <v>1427</v>
      </c>
      <c r="F786" s="162" t="s">
        <v>1430</v>
      </c>
      <c r="G786" s="163" t="s">
        <v>141</v>
      </c>
      <c r="H786" s="164">
        <v>0.95</v>
      </c>
      <c r="I786" s="165"/>
      <c r="J786" s="166">
        <f t="shared" si="94"/>
        <v>0</v>
      </c>
      <c r="K786" s="166">
        <f t="shared" si="95"/>
        <v>0</v>
      </c>
      <c r="L786" s="166">
        <f t="shared" si="96"/>
        <v>0</v>
      </c>
      <c r="M786" s="167" t="str">
        <f t="shared" si="103"/>
        <v/>
      </c>
      <c r="P786" s="169"/>
      <c r="AA786" s="168">
        <f t="shared" si="97"/>
        <v>0</v>
      </c>
      <c r="AB786" s="168" t="s">
        <v>4701</v>
      </c>
      <c r="AC786" s="168" t="s">
        <v>4317</v>
      </c>
      <c r="AD786" s="168">
        <v>0.95</v>
      </c>
      <c r="AE786" s="170">
        <f t="shared" si="98"/>
        <v>0</v>
      </c>
      <c r="AF786" s="168">
        <f t="shared" si="99"/>
        <v>0</v>
      </c>
    </row>
    <row r="787" spans="1:32" s="168" customFormat="1" ht="15" hidden="1" customHeight="1" x14ac:dyDescent="0.3">
      <c r="A787" s="160">
        <v>0</v>
      </c>
      <c r="B787" s="161" t="s">
        <v>3311</v>
      </c>
      <c r="C787" s="161" t="s">
        <v>1431</v>
      </c>
      <c r="D787" s="162" t="s">
        <v>1432</v>
      </c>
      <c r="E787" s="162" t="s">
        <v>1433</v>
      </c>
      <c r="F787" s="162" t="s">
        <v>1434</v>
      </c>
      <c r="G787" s="163" t="s">
        <v>106</v>
      </c>
      <c r="H787" s="164">
        <v>0.85</v>
      </c>
      <c r="I787" s="165"/>
      <c r="J787" s="166">
        <f t="shared" si="94"/>
        <v>0</v>
      </c>
      <c r="K787" s="166">
        <f t="shared" si="95"/>
        <v>0</v>
      </c>
      <c r="L787" s="166">
        <f t="shared" si="96"/>
        <v>0</v>
      </c>
      <c r="M787" s="167" t="str">
        <f t="shared" ref="M787:M798" si="104">IF(I787="","",IF(I787&lt;80,"Ошибка! Не соблюден минимальный заказ на сорт!",IF(MOD(I787,40)&gt;0,"Ошибка! Не соблюдена кратность заказа!","")))</f>
        <v/>
      </c>
      <c r="P787" s="169"/>
      <c r="AA787" s="168">
        <f t="shared" si="97"/>
        <v>0</v>
      </c>
      <c r="AB787" s="168" t="s">
        <v>4702</v>
      </c>
      <c r="AC787" s="168" t="s">
        <v>4281</v>
      </c>
      <c r="AD787" s="168">
        <v>0.85</v>
      </c>
      <c r="AE787" s="170">
        <f t="shared" si="98"/>
        <v>0</v>
      </c>
      <c r="AF787" s="168">
        <f t="shared" si="99"/>
        <v>0</v>
      </c>
    </row>
    <row r="788" spans="1:32" s="168" customFormat="1" ht="15" hidden="1" customHeight="1" x14ac:dyDescent="0.3">
      <c r="A788" s="160">
        <v>0</v>
      </c>
      <c r="B788" s="161" t="s">
        <v>3312</v>
      </c>
      <c r="C788" s="161" t="s">
        <v>1435</v>
      </c>
      <c r="D788" s="162" t="s">
        <v>1432</v>
      </c>
      <c r="E788" s="162" t="s">
        <v>1433</v>
      </c>
      <c r="F788" s="162" t="s">
        <v>1436</v>
      </c>
      <c r="G788" s="163" t="s">
        <v>106</v>
      </c>
      <c r="H788" s="164">
        <v>0.85</v>
      </c>
      <c r="I788" s="165"/>
      <c r="J788" s="166">
        <f t="shared" si="94"/>
        <v>0</v>
      </c>
      <c r="K788" s="166">
        <f t="shared" si="95"/>
        <v>0</v>
      </c>
      <c r="L788" s="166">
        <f t="shared" si="96"/>
        <v>0</v>
      </c>
      <c r="M788" s="167" t="str">
        <f t="shared" si="104"/>
        <v/>
      </c>
      <c r="P788" s="169"/>
      <c r="AA788" s="168">
        <f t="shared" si="97"/>
        <v>0</v>
      </c>
      <c r="AB788" s="168" t="s">
        <v>4703</v>
      </c>
      <c r="AC788" s="168" t="s">
        <v>4281</v>
      </c>
      <c r="AD788" s="168">
        <v>0.85</v>
      </c>
      <c r="AE788" s="170">
        <f t="shared" si="98"/>
        <v>0</v>
      </c>
      <c r="AF788" s="168">
        <f t="shared" si="99"/>
        <v>0</v>
      </c>
    </row>
    <row r="789" spans="1:32" s="168" customFormat="1" ht="15" hidden="1" customHeight="1" x14ac:dyDescent="0.3">
      <c r="A789" s="160">
        <v>0</v>
      </c>
      <c r="B789" s="161" t="s">
        <v>3313</v>
      </c>
      <c r="C789" s="161" t="s">
        <v>1437</v>
      </c>
      <c r="D789" s="162" t="s">
        <v>1438</v>
      </c>
      <c r="E789" s="162" t="s">
        <v>1439</v>
      </c>
      <c r="F789" s="162" t="s">
        <v>1440</v>
      </c>
      <c r="G789" s="163" t="s">
        <v>106</v>
      </c>
      <c r="H789" s="164">
        <v>0.85</v>
      </c>
      <c r="I789" s="165"/>
      <c r="J789" s="166">
        <f t="shared" si="94"/>
        <v>0</v>
      </c>
      <c r="K789" s="166">
        <f t="shared" si="95"/>
        <v>0</v>
      </c>
      <c r="L789" s="166">
        <f t="shared" si="96"/>
        <v>0</v>
      </c>
      <c r="M789" s="167" t="str">
        <f t="shared" si="104"/>
        <v/>
      </c>
      <c r="P789" s="169"/>
      <c r="AA789" s="2">
        <f t="shared" si="97"/>
        <v>0</v>
      </c>
      <c r="AB789" s="2" t="s">
        <v>4704</v>
      </c>
      <c r="AC789" s="2" t="s">
        <v>4281</v>
      </c>
      <c r="AD789" s="2">
        <v>0.85</v>
      </c>
      <c r="AE789" s="129">
        <f t="shared" si="98"/>
        <v>0</v>
      </c>
      <c r="AF789" s="2">
        <f t="shared" si="99"/>
        <v>0</v>
      </c>
    </row>
    <row r="790" spans="1:32" s="168" customFormat="1" ht="15" hidden="1" customHeight="1" x14ac:dyDescent="0.3">
      <c r="A790" s="160">
        <v>0</v>
      </c>
      <c r="B790" s="161" t="s">
        <v>3314</v>
      </c>
      <c r="C790" s="161" t="s">
        <v>1441</v>
      </c>
      <c r="D790" s="162" t="s">
        <v>1438</v>
      </c>
      <c r="E790" s="162" t="s">
        <v>1442</v>
      </c>
      <c r="F790" s="162" t="s">
        <v>1443</v>
      </c>
      <c r="G790" s="163" t="s">
        <v>106</v>
      </c>
      <c r="H790" s="164">
        <v>1.4</v>
      </c>
      <c r="I790" s="165"/>
      <c r="J790" s="166">
        <f t="shared" si="94"/>
        <v>0</v>
      </c>
      <c r="K790" s="166">
        <f t="shared" si="95"/>
        <v>0</v>
      </c>
      <c r="L790" s="166">
        <f t="shared" si="96"/>
        <v>0</v>
      </c>
      <c r="M790" s="167" t="str">
        <f t="shared" si="104"/>
        <v/>
      </c>
      <c r="P790" s="169"/>
      <c r="AA790" s="2">
        <f t="shared" si="97"/>
        <v>0</v>
      </c>
      <c r="AB790" s="2" t="s">
        <v>4705</v>
      </c>
      <c r="AC790" s="2" t="s">
        <v>4281</v>
      </c>
      <c r="AD790" s="2">
        <v>1.4</v>
      </c>
      <c r="AE790" s="129">
        <f t="shared" si="98"/>
        <v>0</v>
      </c>
      <c r="AF790" s="2">
        <f t="shared" si="99"/>
        <v>0</v>
      </c>
    </row>
    <row r="791" spans="1:32" ht="15" customHeight="1" x14ac:dyDescent="0.3">
      <c r="A791" s="1">
        <v>1723</v>
      </c>
      <c r="B791" s="69" t="s">
        <v>5685</v>
      </c>
      <c r="C791" s="69" t="s">
        <v>1444</v>
      </c>
      <c r="D791" s="70" t="s">
        <v>1445</v>
      </c>
      <c r="E791" s="70" t="s">
        <v>1446</v>
      </c>
      <c r="F791" s="70" t="s">
        <v>1447</v>
      </c>
      <c r="G791" s="71" t="s">
        <v>106</v>
      </c>
      <c r="H791" s="72">
        <v>1.4</v>
      </c>
      <c r="I791" s="73"/>
      <c r="J791" s="74">
        <f t="shared" si="94"/>
        <v>0</v>
      </c>
      <c r="K791" s="74">
        <f t="shared" si="95"/>
        <v>0</v>
      </c>
      <c r="L791" s="74">
        <f t="shared" si="96"/>
        <v>0</v>
      </c>
      <c r="M791" s="153" t="str">
        <f t="shared" si="104"/>
        <v/>
      </c>
      <c r="P791" s="75"/>
      <c r="AA791" s="2">
        <f t="shared" si="97"/>
        <v>1723</v>
      </c>
      <c r="AB791" s="2" t="s">
        <v>4706</v>
      </c>
      <c r="AC791" s="2" t="s">
        <v>4281</v>
      </c>
      <c r="AD791" s="2">
        <v>1.4</v>
      </c>
      <c r="AE791" s="129">
        <f t="shared" si="98"/>
        <v>0</v>
      </c>
      <c r="AF791" s="2">
        <f t="shared" si="99"/>
        <v>0</v>
      </c>
    </row>
    <row r="792" spans="1:32" ht="15" customHeight="1" x14ac:dyDescent="0.3">
      <c r="A792" s="1">
        <v>8920</v>
      </c>
      <c r="B792" s="69" t="s">
        <v>3315</v>
      </c>
      <c r="C792" s="69" t="s">
        <v>1448</v>
      </c>
      <c r="D792" s="70" t="s">
        <v>1449</v>
      </c>
      <c r="E792" s="70" t="s">
        <v>1450</v>
      </c>
      <c r="F792" s="70" t="s">
        <v>1451</v>
      </c>
      <c r="G792" s="71" t="s">
        <v>106</v>
      </c>
      <c r="H792" s="72">
        <v>0.85</v>
      </c>
      <c r="I792" s="73"/>
      <c r="J792" s="74">
        <f t="shared" si="94"/>
        <v>0</v>
      </c>
      <c r="K792" s="74">
        <f t="shared" si="95"/>
        <v>0</v>
      </c>
      <c r="L792" s="74">
        <f t="shared" si="96"/>
        <v>0</v>
      </c>
      <c r="M792" s="153" t="str">
        <f t="shared" si="104"/>
        <v/>
      </c>
      <c r="P792" s="75"/>
      <c r="AA792" s="2">
        <f t="shared" si="97"/>
        <v>8920</v>
      </c>
      <c r="AB792" s="2" t="s">
        <v>4707</v>
      </c>
      <c r="AC792" s="2" t="s">
        <v>4281</v>
      </c>
      <c r="AD792" s="2">
        <v>0.85</v>
      </c>
      <c r="AE792" s="129">
        <f t="shared" si="98"/>
        <v>0</v>
      </c>
      <c r="AF792" s="2">
        <f t="shared" si="99"/>
        <v>0</v>
      </c>
    </row>
    <row r="793" spans="1:32" ht="15" customHeight="1" x14ac:dyDescent="0.3">
      <c r="A793" s="1">
        <v>1334</v>
      </c>
      <c r="B793" s="69" t="s">
        <v>3316</v>
      </c>
      <c r="C793" s="69" t="s">
        <v>1452</v>
      </c>
      <c r="D793" s="70" t="s">
        <v>1453</v>
      </c>
      <c r="E793" s="70" t="s">
        <v>1454</v>
      </c>
      <c r="F793" s="70" t="s">
        <v>1455</v>
      </c>
      <c r="G793" s="71" t="s">
        <v>106</v>
      </c>
      <c r="H793" s="72">
        <v>0.85</v>
      </c>
      <c r="I793" s="73"/>
      <c r="J793" s="74">
        <f t="shared" si="94"/>
        <v>0</v>
      </c>
      <c r="K793" s="74">
        <f t="shared" si="95"/>
        <v>0</v>
      </c>
      <c r="L793" s="74">
        <f t="shared" si="96"/>
        <v>0</v>
      </c>
      <c r="M793" s="153" t="str">
        <f t="shared" si="104"/>
        <v/>
      </c>
      <c r="P793" s="75"/>
      <c r="AA793" s="2">
        <f t="shared" si="97"/>
        <v>1334</v>
      </c>
      <c r="AB793" s="2" t="s">
        <v>4708</v>
      </c>
      <c r="AC793" s="2" t="s">
        <v>4281</v>
      </c>
      <c r="AD793" s="2">
        <v>0.85</v>
      </c>
      <c r="AE793" s="129">
        <f t="shared" si="98"/>
        <v>0</v>
      </c>
      <c r="AF793" s="2">
        <f t="shared" si="99"/>
        <v>0</v>
      </c>
    </row>
    <row r="794" spans="1:32" s="168" customFormat="1" ht="15" hidden="1" customHeight="1" x14ac:dyDescent="0.3">
      <c r="A794" s="160">
        <v>0</v>
      </c>
      <c r="B794" s="161" t="s">
        <v>3317</v>
      </c>
      <c r="C794" s="161" t="s">
        <v>1456</v>
      </c>
      <c r="D794" s="162" t="s">
        <v>1453</v>
      </c>
      <c r="E794" s="162" t="s">
        <v>1454</v>
      </c>
      <c r="F794" s="162" t="s">
        <v>1457</v>
      </c>
      <c r="G794" s="163" t="s">
        <v>106</v>
      </c>
      <c r="H794" s="164">
        <v>0.85</v>
      </c>
      <c r="I794" s="165"/>
      <c r="J794" s="166">
        <f t="shared" si="94"/>
        <v>0</v>
      </c>
      <c r="K794" s="166">
        <f t="shared" si="95"/>
        <v>0</v>
      </c>
      <c r="L794" s="166">
        <f t="shared" si="96"/>
        <v>0</v>
      </c>
      <c r="M794" s="167" t="str">
        <f t="shared" si="104"/>
        <v/>
      </c>
      <c r="P794" s="169"/>
      <c r="AA794" s="168">
        <f t="shared" si="97"/>
        <v>0</v>
      </c>
      <c r="AB794" s="168" t="s">
        <v>4709</v>
      </c>
      <c r="AC794" s="168" t="s">
        <v>4281</v>
      </c>
      <c r="AD794" s="168">
        <v>0.85</v>
      </c>
      <c r="AE794" s="170">
        <f t="shared" si="98"/>
        <v>0</v>
      </c>
      <c r="AF794" s="168">
        <f t="shared" si="99"/>
        <v>0</v>
      </c>
    </row>
    <row r="795" spans="1:32" ht="15" customHeight="1" x14ac:dyDescent="0.3">
      <c r="A795" s="1">
        <v>6462</v>
      </c>
      <c r="B795" s="69" t="s">
        <v>3318</v>
      </c>
      <c r="C795" s="69" t="s">
        <v>1458</v>
      </c>
      <c r="D795" s="70" t="s">
        <v>1453</v>
      </c>
      <c r="E795" s="70" t="s">
        <v>1454</v>
      </c>
      <c r="F795" s="70" t="s">
        <v>1459</v>
      </c>
      <c r="G795" s="71" t="s">
        <v>106</v>
      </c>
      <c r="H795" s="72">
        <v>0.85</v>
      </c>
      <c r="I795" s="73"/>
      <c r="J795" s="74">
        <f t="shared" si="94"/>
        <v>0</v>
      </c>
      <c r="K795" s="74">
        <f t="shared" si="95"/>
        <v>0</v>
      </c>
      <c r="L795" s="74">
        <f t="shared" si="96"/>
        <v>0</v>
      </c>
      <c r="M795" s="153" t="str">
        <f t="shared" si="104"/>
        <v/>
      </c>
      <c r="P795" s="75"/>
      <c r="AA795" s="2">
        <f t="shared" si="97"/>
        <v>6462</v>
      </c>
      <c r="AB795" s="2" t="s">
        <v>4710</v>
      </c>
      <c r="AC795" s="2" t="s">
        <v>4281</v>
      </c>
      <c r="AD795" s="2">
        <v>0.85</v>
      </c>
      <c r="AE795" s="129">
        <f t="shared" si="98"/>
        <v>0</v>
      </c>
      <c r="AF795" s="2">
        <f t="shared" si="99"/>
        <v>0</v>
      </c>
    </row>
    <row r="796" spans="1:32" ht="15" customHeight="1" x14ac:dyDescent="0.3">
      <c r="A796" s="1">
        <v>4414</v>
      </c>
      <c r="B796" s="69" t="s">
        <v>3319</v>
      </c>
      <c r="C796" s="69" t="s">
        <v>1460</v>
      </c>
      <c r="D796" s="70" t="s">
        <v>1453</v>
      </c>
      <c r="E796" s="70" t="s">
        <v>1454</v>
      </c>
      <c r="F796" s="70" t="s">
        <v>1461</v>
      </c>
      <c r="G796" s="71" t="s">
        <v>106</v>
      </c>
      <c r="H796" s="72">
        <v>0.85</v>
      </c>
      <c r="I796" s="73"/>
      <c r="J796" s="74">
        <f t="shared" si="94"/>
        <v>0</v>
      </c>
      <c r="K796" s="74">
        <f t="shared" si="95"/>
        <v>0</v>
      </c>
      <c r="L796" s="74">
        <f t="shared" si="96"/>
        <v>0</v>
      </c>
      <c r="M796" s="153" t="str">
        <f t="shared" si="104"/>
        <v/>
      </c>
      <c r="P796" s="75"/>
      <c r="AA796" s="2">
        <f t="shared" si="97"/>
        <v>4414</v>
      </c>
      <c r="AB796" s="2" t="s">
        <v>4711</v>
      </c>
      <c r="AC796" s="2" t="s">
        <v>4281</v>
      </c>
      <c r="AD796" s="2">
        <v>0.85</v>
      </c>
      <c r="AE796" s="129">
        <f t="shared" si="98"/>
        <v>0</v>
      </c>
      <c r="AF796" s="2">
        <f t="shared" si="99"/>
        <v>0</v>
      </c>
    </row>
    <row r="797" spans="1:32" s="168" customFormat="1" ht="15" hidden="1" customHeight="1" x14ac:dyDescent="0.3">
      <c r="A797" s="160">
        <v>0</v>
      </c>
      <c r="B797" s="161" t="s">
        <v>3320</v>
      </c>
      <c r="C797" s="161" t="s">
        <v>1462</v>
      </c>
      <c r="D797" s="162" t="s">
        <v>1453</v>
      </c>
      <c r="E797" s="162" t="s">
        <v>1454</v>
      </c>
      <c r="F797" s="162" t="s">
        <v>1463</v>
      </c>
      <c r="G797" s="163" t="s">
        <v>106</v>
      </c>
      <c r="H797" s="164">
        <v>0.85</v>
      </c>
      <c r="I797" s="165"/>
      <c r="J797" s="166">
        <f t="shared" si="94"/>
        <v>0</v>
      </c>
      <c r="K797" s="166">
        <f t="shared" si="95"/>
        <v>0</v>
      </c>
      <c r="L797" s="166">
        <f t="shared" si="96"/>
        <v>0</v>
      </c>
      <c r="M797" s="167" t="str">
        <f t="shared" si="104"/>
        <v/>
      </c>
      <c r="P797" s="169"/>
      <c r="AA797" s="168">
        <f t="shared" si="97"/>
        <v>0</v>
      </c>
      <c r="AB797" s="168" t="s">
        <v>5191</v>
      </c>
      <c r="AC797" s="168" t="s">
        <v>4281</v>
      </c>
      <c r="AD797" s="168">
        <v>0.85</v>
      </c>
      <c r="AE797" s="170">
        <f t="shared" si="98"/>
        <v>0</v>
      </c>
      <c r="AF797" s="168">
        <f t="shared" si="99"/>
        <v>0</v>
      </c>
    </row>
    <row r="798" spans="1:32" s="168" customFormat="1" ht="15" hidden="1" customHeight="1" x14ac:dyDescent="0.3">
      <c r="A798" s="160">
        <v>0</v>
      </c>
      <c r="B798" s="161" t="s">
        <v>3321</v>
      </c>
      <c r="C798" s="161" t="s">
        <v>1464</v>
      </c>
      <c r="D798" s="162" t="s">
        <v>1465</v>
      </c>
      <c r="E798" s="162" t="s">
        <v>1466</v>
      </c>
      <c r="F798" s="162" t="s">
        <v>1467</v>
      </c>
      <c r="G798" s="163" t="s">
        <v>106</v>
      </c>
      <c r="H798" s="164">
        <v>0.85</v>
      </c>
      <c r="I798" s="165"/>
      <c r="J798" s="166">
        <f t="shared" si="94"/>
        <v>0</v>
      </c>
      <c r="K798" s="166">
        <f t="shared" si="95"/>
        <v>0</v>
      </c>
      <c r="L798" s="166">
        <f t="shared" si="96"/>
        <v>0</v>
      </c>
      <c r="M798" s="167" t="str">
        <f t="shared" si="104"/>
        <v/>
      </c>
      <c r="P798" s="169"/>
      <c r="AA798" s="168">
        <f t="shared" si="97"/>
        <v>0</v>
      </c>
      <c r="AB798" s="168" t="s">
        <v>5192</v>
      </c>
      <c r="AC798" s="168" t="s">
        <v>4281</v>
      </c>
      <c r="AD798" s="168">
        <v>0.85</v>
      </c>
      <c r="AE798" s="170">
        <f t="shared" si="98"/>
        <v>0</v>
      </c>
      <c r="AF798" s="168">
        <f t="shared" si="99"/>
        <v>0</v>
      </c>
    </row>
    <row r="799" spans="1:32" s="168" customFormat="1" ht="15" hidden="1" customHeight="1" x14ac:dyDescent="0.3">
      <c r="A799" s="160">
        <v>0</v>
      </c>
      <c r="B799" s="161" t="s">
        <v>3322</v>
      </c>
      <c r="C799" s="161" t="s">
        <v>1468</v>
      </c>
      <c r="D799" s="162" t="s">
        <v>1465</v>
      </c>
      <c r="E799" s="162" t="s">
        <v>1466</v>
      </c>
      <c r="F799" s="162" t="s">
        <v>1469</v>
      </c>
      <c r="G799" s="163" t="s">
        <v>141</v>
      </c>
      <c r="H799" s="164">
        <v>0.95</v>
      </c>
      <c r="I799" s="165"/>
      <c r="J799" s="166">
        <f t="shared" si="94"/>
        <v>0</v>
      </c>
      <c r="K799" s="166">
        <f t="shared" si="95"/>
        <v>0</v>
      </c>
      <c r="L799" s="166">
        <f t="shared" si="96"/>
        <v>0</v>
      </c>
      <c r="M799" s="167" t="str">
        <f>IF(I799="","",IF(I799&lt;75,"Ошибка! Не соблюден минимальный заказ на сорт!",IF(MOD(I799,25)&gt;0,"Ошибка! Не соблюдена кратность заказа!","")))</f>
        <v/>
      </c>
      <c r="P799" s="169"/>
      <c r="AA799" s="168">
        <f t="shared" si="97"/>
        <v>0</v>
      </c>
      <c r="AB799" s="168" t="s">
        <v>4712</v>
      </c>
      <c r="AC799" s="168" t="s">
        <v>4317</v>
      </c>
      <c r="AD799" s="168">
        <v>0.95</v>
      </c>
      <c r="AE799" s="170">
        <f t="shared" si="98"/>
        <v>0</v>
      </c>
      <c r="AF799" s="168">
        <f t="shared" si="99"/>
        <v>0</v>
      </c>
    </row>
    <row r="800" spans="1:32" s="168" customFormat="1" ht="15" hidden="1" customHeight="1" x14ac:dyDescent="0.3">
      <c r="A800" s="160">
        <v>0</v>
      </c>
      <c r="B800" s="161" t="s">
        <v>3323</v>
      </c>
      <c r="C800" s="176" t="s">
        <v>1470</v>
      </c>
      <c r="D800" s="162" t="s">
        <v>1465</v>
      </c>
      <c r="E800" s="162" t="s">
        <v>1466</v>
      </c>
      <c r="F800" s="162" t="s">
        <v>1471</v>
      </c>
      <c r="G800" s="163" t="s">
        <v>141</v>
      </c>
      <c r="H800" s="164">
        <v>0.9</v>
      </c>
      <c r="I800" s="165"/>
      <c r="J800" s="166">
        <f t="shared" si="94"/>
        <v>0</v>
      </c>
      <c r="K800" s="166">
        <f t="shared" si="95"/>
        <v>0</v>
      </c>
      <c r="L800" s="166">
        <f t="shared" si="96"/>
        <v>0</v>
      </c>
      <c r="M800" s="167" t="str">
        <f>IF(I800="","",IF(I800&lt;75,"Ошибка! Не соблюден минимальный заказ на сорт!",IF(MOD(I800,25)&gt;0,"Ошибка! Не соблюдена кратность заказа!","")))</f>
        <v/>
      </c>
      <c r="P800" s="169"/>
      <c r="AA800" s="168">
        <f t="shared" si="97"/>
        <v>0</v>
      </c>
      <c r="AB800" s="168" t="s">
        <v>4713</v>
      </c>
      <c r="AC800" s="168" t="s">
        <v>4317</v>
      </c>
      <c r="AD800" s="168">
        <v>0.9</v>
      </c>
      <c r="AE800" s="170">
        <f t="shared" si="98"/>
        <v>0</v>
      </c>
      <c r="AF800" s="168">
        <f t="shared" si="99"/>
        <v>0</v>
      </c>
    </row>
    <row r="801" spans="1:32" ht="15" customHeight="1" x14ac:dyDescent="0.3">
      <c r="A801" s="1">
        <v>2944</v>
      </c>
      <c r="B801" s="69" t="s">
        <v>3324</v>
      </c>
      <c r="C801" s="69" t="s">
        <v>1472</v>
      </c>
      <c r="D801" s="70" t="s">
        <v>1465</v>
      </c>
      <c r="E801" s="70" t="s">
        <v>1466</v>
      </c>
      <c r="F801" s="70" t="s">
        <v>1471</v>
      </c>
      <c r="G801" s="71" t="s">
        <v>106</v>
      </c>
      <c r="H801" s="72">
        <v>0.85</v>
      </c>
      <c r="I801" s="73"/>
      <c r="J801" s="74">
        <f t="shared" si="94"/>
        <v>0</v>
      </c>
      <c r="K801" s="74">
        <f t="shared" si="95"/>
        <v>0</v>
      </c>
      <c r="L801" s="74">
        <f t="shared" si="96"/>
        <v>0</v>
      </c>
      <c r="M801" s="153" t="str">
        <f>IF(I801="","",IF(I801&lt;80,"Ошибка! Не соблюден минимальный заказ на сорт!",IF(MOD(I801,40)&gt;0,"Ошибка! Не соблюдена кратность заказа!","")))</f>
        <v/>
      </c>
      <c r="P801" s="75"/>
      <c r="AA801" s="2">
        <f t="shared" si="97"/>
        <v>2944</v>
      </c>
      <c r="AB801" s="2" t="s">
        <v>4713</v>
      </c>
      <c r="AC801" s="2" t="s">
        <v>4281</v>
      </c>
      <c r="AD801" s="2">
        <v>0.85</v>
      </c>
      <c r="AE801" s="129">
        <f t="shared" si="98"/>
        <v>0</v>
      </c>
      <c r="AF801" s="2">
        <f t="shared" si="99"/>
        <v>0</v>
      </c>
    </row>
    <row r="802" spans="1:32" s="168" customFormat="1" ht="15" hidden="1" customHeight="1" x14ac:dyDescent="0.3">
      <c r="A802" s="160">
        <v>0</v>
      </c>
      <c r="B802" s="161" t="s">
        <v>3325</v>
      </c>
      <c r="C802" s="161" t="s">
        <v>1473</v>
      </c>
      <c r="D802" s="162" t="s">
        <v>1465</v>
      </c>
      <c r="E802" s="162" t="s">
        <v>1466</v>
      </c>
      <c r="F802" s="162" t="s">
        <v>1474</v>
      </c>
      <c r="G802" s="163" t="s">
        <v>141</v>
      </c>
      <c r="H802" s="164">
        <v>0.95</v>
      </c>
      <c r="I802" s="165"/>
      <c r="J802" s="166">
        <f t="shared" si="94"/>
        <v>0</v>
      </c>
      <c r="K802" s="166">
        <f t="shared" si="95"/>
        <v>0</v>
      </c>
      <c r="L802" s="166">
        <f t="shared" si="96"/>
        <v>0</v>
      </c>
      <c r="M802" s="167" t="str">
        <f>IF(I802="","",IF(I802&lt;75,"Ошибка! Не соблюден минимальный заказ на сорт!",IF(MOD(I802,25)&gt;0,"Ошибка! Не соблюдена кратность заказа!","")))</f>
        <v/>
      </c>
      <c r="P802" s="169"/>
      <c r="AA802" s="168">
        <f t="shared" si="97"/>
        <v>0</v>
      </c>
      <c r="AB802" s="168" t="s">
        <v>4714</v>
      </c>
      <c r="AC802" s="168" t="s">
        <v>4317</v>
      </c>
      <c r="AD802" s="168">
        <v>0.95</v>
      </c>
      <c r="AE802" s="170">
        <f t="shared" si="98"/>
        <v>0</v>
      </c>
      <c r="AF802" s="168">
        <f t="shared" si="99"/>
        <v>0</v>
      </c>
    </row>
    <row r="803" spans="1:32" ht="15" customHeight="1" x14ac:dyDescent="0.3">
      <c r="A803" s="1">
        <v>1270</v>
      </c>
      <c r="B803" s="69" t="s">
        <v>3326</v>
      </c>
      <c r="C803" s="69" t="s">
        <v>1475</v>
      </c>
      <c r="D803" s="70" t="s">
        <v>1465</v>
      </c>
      <c r="E803" s="70" t="s">
        <v>1466</v>
      </c>
      <c r="F803" s="70" t="s">
        <v>1474</v>
      </c>
      <c r="G803" s="71" t="s">
        <v>106</v>
      </c>
      <c r="H803" s="72">
        <v>0.9</v>
      </c>
      <c r="I803" s="73"/>
      <c r="J803" s="74">
        <f t="shared" si="94"/>
        <v>0</v>
      </c>
      <c r="K803" s="74">
        <f t="shared" si="95"/>
        <v>0</v>
      </c>
      <c r="L803" s="74">
        <f t="shared" si="96"/>
        <v>0</v>
      </c>
      <c r="M803" s="153" t="str">
        <f t="shared" ref="M803:M808" si="105">IF(I803="","",IF(I803&lt;80,"Ошибка! Не соблюден минимальный заказ на сорт!",IF(MOD(I803,40)&gt;0,"Ошибка! Не соблюдена кратность заказа!","")))</f>
        <v/>
      </c>
      <c r="P803" s="75"/>
      <c r="AA803" s="2">
        <f t="shared" si="97"/>
        <v>1270</v>
      </c>
      <c r="AB803" s="2" t="s">
        <v>4714</v>
      </c>
      <c r="AC803" s="2" t="s">
        <v>4281</v>
      </c>
      <c r="AD803" s="2">
        <v>0.9</v>
      </c>
      <c r="AE803" s="129">
        <f t="shared" si="98"/>
        <v>0</v>
      </c>
      <c r="AF803" s="2">
        <f t="shared" si="99"/>
        <v>0</v>
      </c>
    </row>
    <row r="804" spans="1:32" s="168" customFormat="1" ht="15" hidden="1" customHeight="1" x14ac:dyDescent="0.3">
      <c r="A804" s="160">
        <v>0</v>
      </c>
      <c r="B804" s="161" t="s">
        <v>3327</v>
      </c>
      <c r="C804" s="161" t="s">
        <v>1476</v>
      </c>
      <c r="D804" s="162" t="s">
        <v>1477</v>
      </c>
      <c r="E804" s="162" t="s">
        <v>1478</v>
      </c>
      <c r="F804" s="162" t="s">
        <v>1145</v>
      </c>
      <c r="G804" s="163" t="s">
        <v>106</v>
      </c>
      <c r="H804" s="164">
        <v>0.7</v>
      </c>
      <c r="I804" s="165"/>
      <c r="J804" s="166">
        <f t="shared" ref="J804:J867" si="106">H804*I804</f>
        <v>0</v>
      </c>
      <c r="K804" s="166">
        <f t="shared" ref="K804:K867" si="107">IF($I$9&gt;=7000,0,H804*0.07*I804)</f>
        <v>0</v>
      </c>
      <c r="L804" s="166">
        <f t="shared" ref="L804:L867" si="108">J804+K804</f>
        <v>0</v>
      </c>
      <c r="M804" s="167" t="str">
        <f t="shared" si="105"/>
        <v/>
      </c>
      <c r="P804" s="169"/>
      <c r="AA804" s="168">
        <f t="shared" ref="AA804:AA867" si="109">A804</f>
        <v>0</v>
      </c>
      <c r="AB804" s="168" t="s">
        <v>4715</v>
      </c>
      <c r="AC804" s="168" t="s">
        <v>4281</v>
      </c>
      <c r="AD804" s="168">
        <v>0.7</v>
      </c>
      <c r="AE804" s="170">
        <f t="shared" ref="AE804:AE867" si="110">I804</f>
        <v>0</v>
      </c>
      <c r="AF804" s="168">
        <f t="shared" ref="AF804:AF867" si="111">AD804*AE804</f>
        <v>0</v>
      </c>
    </row>
    <row r="805" spans="1:32" ht="15" customHeight="1" x14ac:dyDescent="0.3">
      <c r="A805" s="1">
        <v>3460</v>
      </c>
      <c r="B805" s="69" t="s">
        <v>3328</v>
      </c>
      <c r="C805" s="69" t="s">
        <v>1479</v>
      </c>
      <c r="D805" s="70" t="s">
        <v>1477</v>
      </c>
      <c r="E805" s="70" t="s">
        <v>1478</v>
      </c>
      <c r="F805" s="70" t="s">
        <v>1480</v>
      </c>
      <c r="G805" s="71" t="s">
        <v>106</v>
      </c>
      <c r="H805" s="72">
        <v>0.7</v>
      </c>
      <c r="I805" s="73"/>
      <c r="J805" s="74">
        <f t="shared" si="106"/>
        <v>0</v>
      </c>
      <c r="K805" s="74">
        <f t="shared" si="107"/>
        <v>0</v>
      </c>
      <c r="L805" s="74">
        <f t="shared" si="108"/>
        <v>0</v>
      </c>
      <c r="M805" s="153" t="str">
        <f t="shared" si="105"/>
        <v/>
      </c>
      <c r="P805" s="75"/>
      <c r="AA805" s="2">
        <f t="shared" si="109"/>
        <v>3460</v>
      </c>
      <c r="AB805" s="2" t="s">
        <v>4716</v>
      </c>
      <c r="AC805" s="2" t="s">
        <v>4281</v>
      </c>
      <c r="AD805" s="2">
        <v>0.7</v>
      </c>
      <c r="AE805" s="129">
        <f t="shared" si="110"/>
        <v>0</v>
      </c>
      <c r="AF805" s="2">
        <f t="shared" si="111"/>
        <v>0</v>
      </c>
    </row>
    <row r="806" spans="1:32" s="168" customFormat="1" ht="15" hidden="1" customHeight="1" x14ac:dyDescent="0.3">
      <c r="A806" s="160">
        <v>0</v>
      </c>
      <c r="B806" s="161" t="s">
        <v>3329</v>
      </c>
      <c r="C806" s="161" t="s">
        <v>1481</v>
      </c>
      <c r="D806" s="162" t="s">
        <v>1477</v>
      </c>
      <c r="E806" s="162" t="s">
        <v>1478</v>
      </c>
      <c r="F806" s="162" t="s">
        <v>1482</v>
      </c>
      <c r="G806" s="163" t="s">
        <v>106</v>
      </c>
      <c r="H806" s="164">
        <v>0.7</v>
      </c>
      <c r="I806" s="165"/>
      <c r="J806" s="166">
        <f t="shared" si="106"/>
        <v>0</v>
      </c>
      <c r="K806" s="166">
        <f t="shared" si="107"/>
        <v>0</v>
      </c>
      <c r="L806" s="166">
        <f t="shared" si="108"/>
        <v>0</v>
      </c>
      <c r="M806" s="167" t="str">
        <f t="shared" si="105"/>
        <v/>
      </c>
      <c r="P806" s="169"/>
      <c r="AA806" s="168">
        <f t="shared" si="109"/>
        <v>0</v>
      </c>
      <c r="AB806" s="168" t="s">
        <v>5310</v>
      </c>
      <c r="AC806" s="168" t="s">
        <v>4281</v>
      </c>
      <c r="AD806" s="168">
        <v>0.7</v>
      </c>
      <c r="AE806" s="170">
        <f t="shared" si="110"/>
        <v>0</v>
      </c>
      <c r="AF806" s="168">
        <f t="shared" si="111"/>
        <v>0</v>
      </c>
    </row>
    <row r="807" spans="1:32" s="168" customFormat="1" ht="15" hidden="1" customHeight="1" x14ac:dyDescent="0.3">
      <c r="A807" s="160">
        <v>0</v>
      </c>
      <c r="B807" s="161" t="s">
        <v>3330</v>
      </c>
      <c r="C807" s="161" t="s">
        <v>1483</v>
      </c>
      <c r="D807" s="162" t="s">
        <v>1477</v>
      </c>
      <c r="E807" s="162" t="s">
        <v>1478</v>
      </c>
      <c r="F807" s="162" t="s">
        <v>1484</v>
      </c>
      <c r="G807" s="163" t="s">
        <v>106</v>
      </c>
      <c r="H807" s="164">
        <v>0.85</v>
      </c>
      <c r="I807" s="165"/>
      <c r="J807" s="166">
        <f t="shared" si="106"/>
        <v>0</v>
      </c>
      <c r="K807" s="166">
        <f t="shared" si="107"/>
        <v>0</v>
      </c>
      <c r="L807" s="166">
        <f t="shared" si="108"/>
        <v>0</v>
      </c>
      <c r="M807" s="167" t="str">
        <f t="shared" si="105"/>
        <v/>
      </c>
      <c r="P807" s="169"/>
      <c r="AA807" s="168">
        <f t="shared" si="109"/>
        <v>0</v>
      </c>
      <c r="AB807" s="168" t="s">
        <v>4717</v>
      </c>
      <c r="AC807" s="168" t="s">
        <v>4281</v>
      </c>
      <c r="AD807" s="168">
        <v>0.85</v>
      </c>
      <c r="AE807" s="170">
        <f t="shared" si="110"/>
        <v>0</v>
      </c>
      <c r="AF807" s="168">
        <f t="shared" si="111"/>
        <v>0</v>
      </c>
    </row>
    <row r="808" spans="1:32" ht="15" customHeight="1" x14ac:dyDescent="0.3">
      <c r="A808" s="1">
        <v>420</v>
      </c>
      <c r="B808" s="69" t="s">
        <v>3331</v>
      </c>
      <c r="C808" s="69" t="s">
        <v>1485</v>
      </c>
      <c r="D808" s="70" t="s">
        <v>1477</v>
      </c>
      <c r="E808" s="70" t="s">
        <v>1478</v>
      </c>
      <c r="F808" s="70" t="s">
        <v>1486</v>
      </c>
      <c r="G808" s="71" t="s">
        <v>106</v>
      </c>
      <c r="H808" s="72">
        <v>0.85</v>
      </c>
      <c r="I808" s="73"/>
      <c r="J808" s="74">
        <f t="shared" si="106"/>
        <v>0</v>
      </c>
      <c r="K808" s="74">
        <f t="shared" si="107"/>
        <v>0</v>
      </c>
      <c r="L808" s="74">
        <f t="shared" si="108"/>
        <v>0</v>
      </c>
      <c r="M808" s="153" t="str">
        <f t="shared" si="105"/>
        <v/>
      </c>
      <c r="P808" s="75"/>
      <c r="AA808" s="2">
        <f t="shared" si="109"/>
        <v>420</v>
      </c>
      <c r="AB808" s="2" t="s">
        <v>4718</v>
      </c>
      <c r="AC808" s="2" t="s">
        <v>4281</v>
      </c>
      <c r="AD808" s="2">
        <v>0.85</v>
      </c>
      <c r="AE808" s="129">
        <f t="shared" si="110"/>
        <v>0</v>
      </c>
      <c r="AF808" s="2">
        <f t="shared" si="111"/>
        <v>0</v>
      </c>
    </row>
    <row r="809" spans="1:32" ht="15" customHeight="1" x14ac:dyDescent="0.35">
      <c r="A809" s="1">
        <v>15</v>
      </c>
      <c r="B809" s="150" t="s">
        <v>6173</v>
      </c>
      <c r="C809" s="70" t="s">
        <v>6112</v>
      </c>
      <c r="D809" s="70" t="s">
        <v>1477</v>
      </c>
      <c r="E809" s="70" t="s">
        <v>6141</v>
      </c>
      <c r="F809" s="70" t="s">
        <v>1480</v>
      </c>
      <c r="G809" s="149" t="s">
        <v>21</v>
      </c>
      <c r="H809" s="151">
        <v>1.5</v>
      </c>
      <c r="I809" s="73"/>
      <c r="J809" s="74">
        <f t="shared" si="106"/>
        <v>0</v>
      </c>
      <c r="K809" s="74">
        <f t="shared" si="107"/>
        <v>0</v>
      </c>
      <c r="L809" s="74">
        <f t="shared" si="108"/>
        <v>0</v>
      </c>
      <c r="M809" s="153" t="str">
        <f>IF(I809="","",IF(I809&lt;50,"Ошибка! Не соблюден минимальный заказ на сорт!",""))</f>
        <v/>
      </c>
      <c r="AA809" s="2">
        <f t="shared" si="109"/>
        <v>15</v>
      </c>
      <c r="AB809" s="154" t="s">
        <v>4716</v>
      </c>
      <c r="AC809" s="154" t="s">
        <v>4323</v>
      </c>
      <c r="AD809" s="155">
        <v>1.5</v>
      </c>
      <c r="AE809" s="129">
        <f t="shared" si="110"/>
        <v>0</v>
      </c>
      <c r="AF809" s="2">
        <f t="shared" si="111"/>
        <v>0</v>
      </c>
    </row>
    <row r="810" spans="1:32" ht="15" customHeight="1" x14ac:dyDescent="0.3">
      <c r="A810" s="1">
        <v>328</v>
      </c>
      <c r="B810" s="69" t="s">
        <v>3332</v>
      </c>
      <c r="C810" s="69" t="s">
        <v>1487</v>
      </c>
      <c r="D810" s="70" t="s">
        <v>1488</v>
      </c>
      <c r="E810" s="70" t="s">
        <v>1489</v>
      </c>
      <c r="F810" s="70" t="s">
        <v>1490</v>
      </c>
      <c r="G810" s="71" t="s">
        <v>106</v>
      </c>
      <c r="H810" s="72">
        <v>1.1000000000000001</v>
      </c>
      <c r="I810" s="73"/>
      <c r="J810" s="74">
        <f t="shared" si="106"/>
        <v>0</v>
      </c>
      <c r="K810" s="74">
        <f t="shared" si="107"/>
        <v>0</v>
      </c>
      <c r="L810" s="74">
        <f t="shared" si="108"/>
        <v>0</v>
      </c>
      <c r="M810" s="153" t="str">
        <f>IF(I810="","",IF(I810&lt;80,"Ошибка! Не соблюден минимальный заказ на сорт!",IF(MOD(I810,40)&gt;0,"Ошибка! Не соблюдена кратность заказа!","")))</f>
        <v/>
      </c>
      <c r="P810" s="75"/>
      <c r="AA810" s="2">
        <f t="shared" si="109"/>
        <v>328</v>
      </c>
      <c r="AB810" s="2" t="s">
        <v>4719</v>
      </c>
      <c r="AC810" s="2" t="s">
        <v>4281</v>
      </c>
      <c r="AD810" s="2">
        <v>1.1000000000000001</v>
      </c>
      <c r="AE810" s="129">
        <f t="shared" si="110"/>
        <v>0</v>
      </c>
      <c r="AF810" s="2">
        <f t="shared" si="111"/>
        <v>0</v>
      </c>
    </row>
    <row r="811" spans="1:32" s="168" customFormat="1" ht="15" hidden="1" customHeight="1" x14ac:dyDescent="0.3">
      <c r="A811" s="160">
        <v>0</v>
      </c>
      <c r="B811" s="161" t="s">
        <v>3333</v>
      </c>
      <c r="C811" s="161" t="s">
        <v>1491</v>
      </c>
      <c r="D811" s="162" t="s">
        <v>1488</v>
      </c>
      <c r="E811" s="162" t="s">
        <v>1489</v>
      </c>
      <c r="F811" s="162" t="s">
        <v>1492</v>
      </c>
      <c r="G811" s="163" t="s">
        <v>106</v>
      </c>
      <c r="H811" s="164">
        <v>1.1000000000000001</v>
      </c>
      <c r="I811" s="165"/>
      <c r="J811" s="166">
        <f t="shared" si="106"/>
        <v>0</v>
      </c>
      <c r="K811" s="166">
        <f t="shared" si="107"/>
        <v>0</v>
      </c>
      <c r="L811" s="166">
        <f t="shared" si="108"/>
        <v>0</v>
      </c>
      <c r="M811" s="167" t="str">
        <f>IF(I811="","",IF(I811&lt;80,"Ошибка! Не соблюден минимальный заказ на сорт!",IF(MOD(I811,40)&gt;0,"Ошибка! Не соблюдена кратность заказа!","")))</f>
        <v/>
      </c>
      <c r="P811" s="169"/>
      <c r="AA811" s="168">
        <f t="shared" si="109"/>
        <v>0</v>
      </c>
      <c r="AB811" s="168" t="s">
        <v>4720</v>
      </c>
      <c r="AC811" s="168" t="s">
        <v>4281</v>
      </c>
      <c r="AD811" s="168">
        <v>1.1000000000000001</v>
      </c>
      <c r="AE811" s="170">
        <f t="shared" si="110"/>
        <v>0</v>
      </c>
      <c r="AF811" s="168">
        <f t="shared" si="111"/>
        <v>0</v>
      </c>
    </row>
    <row r="812" spans="1:32" s="168" customFormat="1" ht="15" hidden="1" customHeight="1" x14ac:dyDescent="0.3">
      <c r="A812" s="160">
        <v>0</v>
      </c>
      <c r="B812" s="161" t="s">
        <v>3334</v>
      </c>
      <c r="C812" s="161" t="s">
        <v>1493</v>
      </c>
      <c r="D812" s="162" t="s">
        <v>1488</v>
      </c>
      <c r="E812" s="162" t="s">
        <v>1489</v>
      </c>
      <c r="F812" s="162" t="s">
        <v>1494</v>
      </c>
      <c r="G812" s="163" t="s">
        <v>106</v>
      </c>
      <c r="H812" s="164">
        <v>1.1000000000000001</v>
      </c>
      <c r="I812" s="165"/>
      <c r="J812" s="166">
        <f t="shared" si="106"/>
        <v>0</v>
      </c>
      <c r="K812" s="166">
        <f t="shared" si="107"/>
        <v>0</v>
      </c>
      <c r="L812" s="166">
        <f t="shared" si="108"/>
        <v>0</v>
      </c>
      <c r="M812" s="167" t="str">
        <f>IF(I812="","",IF(I812&lt;80,"Ошибка! Не соблюден минимальный заказ на сорт!",IF(MOD(I812,40)&gt;0,"Ошибка! Не соблюдена кратность заказа!","")))</f>
        <v/>
      </c>
      <c r="P812" s="169"/>
      <c r="AA812" s="168">
        <f t="shared" si="109"/>
        <v>0</v>
      </c>
      <c r="AB812" s="168" t="s">
        <v>4721</v>
      </c>
      <c r="AC812" s="168" t="s">
        <v>4281</v>
      </c>
      <c r="AD812" s="168">
        <v>1.1000000000000001</v>
      </c>
      <c r="AE812" s="170">
        <f t="shared" si="110"/>
        <v>0</v>
      </c>
      <c r="AF812" s="168">
        <f t="shared" si="111"/>
        <v>0</v>
      </c>
    </row>
    <row r="813" spans="1:32" ht="15" customHeight="1" x14ac:dyDescent="0.35">
      <c r="A813" s="1">
        <v>145</v>
      </c>
      <c r="B813" s="150" t="s">
        <v>6177</v>
      </c>
      <c r="C813" s="70" t="s">
        <v>6116</v>
      </c>
      <c r="D813" s="70" t="s">
        <v>1488</v>
      </c>
      <c r="E813" s="70" t="s">
        <v>6145</v>
      </c>
      <c r="F813" s="70" t="s">
        <v>1500</v>
      </c>
      <c r="G813" s="149" t="s">
        <v>6209</v>
      </c>
      <c r="H813" s="151">
        <v>3</v>
      </c>
      <c r="I813" s="73"/>
      <c r="J813" s="74">
        <f t="shared" si="106"/>
        <v>0</v>
      </c>
      <c r="K813" s="74">
        <f t="shared" si="107"/>
        <v>0</v>
      </c>
      <c r="L813" s="74">
        <f t="shared" si="108"/>
        <v>0</v>
      </c>
      <c r="AA813" s="2">
        <f t="shared" si="109"/>
        <v>145</v>
      </c>
      <c r="AB813" s="154" t="s">
        <v>4723</v>
      </c>
      <c r="AC813" s="154" t="s">
        <v>5629</v>
      </c>
      <c r="AD813" s="155">
        <v>3</v>
      </c>
      <c r="AE813" s="129">
        <f t="shared" si="110"/>
        <v>0</v>
      </c>
      <c r="AF813" s="2">
        <f t="shared" si="111"/>
        <v>0</v>
      </c>
    </row>
    <row r="814" spans="1:32" ht="15" customHeight="1" x14ac:dyDescent="0.35">
      <c r="A814" s="1">
        <v>490</v>
      </c>
      <c r="B814" s="150" t="s">
        <v>6178</v>
      </c>
      <c r="C814" s="70" t="s">
        <v>6117</v>
      </c>
      <c r="D814" s="70" t="s">
        <v>1488</v>
      </c>
      <c r="E814" s="70" t="s">
        <v>6145</v>
      </c>
      <c r="F814" s="70" t="s">
        <v>1500</v>
      </c>
      <c r="G814" s="149" t="s">
        <v>182</v>
      </c>
      <c r="H814" s="151">
        <v>1.25</v>
      </c>
      <c r="I814" s="73"/>
      <c r="J814" s="74">
        <f t="shared" si="106"/>
        <v>0</v>
      </c>
      <c r="K814" s="74">
        <f t="shared" si="107"/>
        <v>0</v>
      </c>
      <c r="L814" s="74">
        <f t="shared" si="108"/>
        <v>0</v>
      </c>
      <c r="M814" s="153" t="str">
        <f>IF(I814="","",IF(I814&lt;50,"Ошибка! Не соблюден минимальный заказ на сорт!",""))</f>
        <v/>
      </c>
      <c r="AA814" s="2">
        <f t="shared" si="109"/>
        <v>490</v>
      </c>
      <c r="AB814" s="154" t="s">
        <v>4723</v>
      </c>
      <c r="AC814" s="154" t="s">
        <v>4327</v>
      </c>
      <c r="AD814" s="155">
        <v>1.25</v>
      </c>
      <c r="AE814" s="129">
        <f t="shared" si="110"/>
        <v>0</v>
      </c>
      <c r="AF814" s="2">
        <f t="shared" si="111"/>
        <v>0</v>
      </c>
    </row>
    <row r="815" spans="1:32" ht="15" customHeight="1" x14ac:dyDescent="0.3">
      <c r="A815" s="1">
        <v>3542</v>
      </c>
      <c r="B815" s="69" t="s">
        <v>3335</v>
      </c>
      <c r="C815" s="69" t="s">
        <v>1495</v>
      </c>
      <c r="D815" s="70" t="s">
        <v>1496</v>
      </c>
      <c r="E815" s="70" t="s">
        <v>1497</v>
      </c>
      <c r="F815" s="70" t="s">
        <v>1498</v>
      </c>
      <c r="G815" s="71" t="s">
        <v>106</v>
      </c>
      <c r="H815" s="72">
        <v>0.8</v>
      </c>
      <c r="I815" s="73"/>
      <c r="J815" s="74">
        <f t="shared" si="106"/>
        <v>0</v>
      </c>
      <c r="K815" s="74">
        <f t="shared" si="107"/>
        <v>0</v>
      </c>
      <c r="L815" s="74">
        <f t="shared" si="108"/>
        <v>0</v>
      </c>
      <c r="M815" s="153" t="str">
        <f t="shared" ref="M815:M859" si="112">IF(I815="","",IF(I815&lt;80,"Ошибка! Не соблюден минимальный заказ на сорт!",IF(MOD(I815,40)&gt;0,"Ошибка! Не соблюдена кратность заказа!","")))</f>
        <v/>
      </c>
      <c r="P815" s="75"/>
      <c r="AA815" s="2">
        <f t="shared" si="109"/>
        <v>3542</v>
      </c>
      <c r="AB815" s="2" t="s">
        <v>4722</v>
      </c>
      <c r="AC815" s="2" t="s">
        <v>4281</v>
      </c>
      <c r="AD815" s="2">
        <v>0.8</v>
      </c>
      <c r="AE815" s="129">
        <f t="shared" si="110"/>
        <v>0</v>
      </c>
      <c r="AF815" s="2">
        <f t="shared" si="111"/>
        <v>0</v>
      </c>
    </row>
    <row r="816" spans="1:32" s="168" customFormat="1" ht="15" hidden="1" customHeight="1" x14ac:dyDescent="0.3">
      <c r="A816" s="160">
        <v>0</v>
      </c>
      <c r="B816" s="161" t="s">
        <v>3336</v>
      </c>
      <c r="C816" s="161" t="s">
        <v>1499</v>
      </c>
      <c r="D816" s="162" t="s">
        <v>1496</v>
      </c>
      <c r="E816" s="162" t="s">
        <v>1497</v>
      </c>
      <c r="F816" s="162" t="s">
        <v>1500</v>
      </c>
      <c r="G816" s="163" t="s">
        <v>106</v>
      </c>
      <c r="H816" s="164">
        <v>1.1000000000000001</v>
      </c>
      <c r="I816" s="165"/>
      <c r="J816" s="166">
        <f t="shared" si="106"/>
        <v>0</v>
      </c>
      <c r="K816" s="166">
        <f t="shared" si="107"/>
        <v>0</v>
      </c>
      <c r="L816" s="166">
        <f t="shared" si="108"/>
        <v>0</v>
      </c>
      <c r="M816" s="167" t="str">
        <f t="shared" si="112"/>
        <v/>
      </c>
      <c r="P816" s="169"/>
      <c r="AA816" s="168">
        <f t="shared" si="109"/>
        <v>0</v>
      </c>
      <c r="AB816" s="168" t="s">
        <v>4723</v>
      </c>
      <c r="AC816" s="168" t="s">
        <v>4281</v>
      </c>
      <c r="AD816" s="168">
        <v>1.1000000000000001</v>
      </c>
      <c r="AE816" s="170">
        <f t="shared" si="110"/>
        <v>0</v>
      </c>
      <c r="AF816" s="168">
        <f t="shared" si="111"/>
        <v>0</v>
      </c>
    </row>
    <row r="817" spans="1:32" s="168" customFormat="1" ht="15" hidden="1" customHeight="1" x14ac:dyDescent="0.3">
      <c r="A817" s="160">
        <v>0</v>
      </c>
      <c r="B817" s="161" t="s">
        <v>5534</v>
      </c>
      <c r="C817" s="161" t="s">
        <v>5535</v>
      </c>
      <c r="D817" s="162" t="s">
        <v>1496</v>
      </c>
      <c r="E817" s="162" t="s">
        <v>1497</v>
      </c>
      <c r="F817" s="162" t="s">
        <v>5586</v>
      </c>
      <c r="G817" s="163" t="s">
        <v>106</v>
      </c>
      <c r="H817" s="164">
        <v>0.75</v>
      </c>
      <c r="I817" s="165"/>
      <c r="J817" s="166">
        <f t="shared" si="106"/>
        <v>0</v>
      </c>
      <c r="K817" s="166">
        <f t="shared" si="107"/>
        <v>0</v>
      </c>
      <c r="L817" s="166">
        <f t="shared" si="108"/>
        <v>0</v>
      </c>
      <c r="M817" s="167" t="str">
        <f t="shared" si="112"/>
        <v/>
      </c>
      <c r="P817" s="169"/>
      <c r="AA817" s="168">
        <f t="shared" si="109"/>
        <v>0</v>
      </c>
      <c r="AB817" s="168" t="s">
        <v>5615</v>
      </c>
      <c r="AC817" s="168" t="s">
        <v>4281</v>
      </c>
      <c r="AD817" s="168">
        <v>0.75</v>
      </c>
      <c r="AE817" s="170">
        <f t="shared" si="110"/>
        <v>0</v>
      </c>
      <c r="AF817" s="168">
        <f t="shared" si="111"/>
        <v>0</v>
      </c>
    </row>
    <row r="818" spans="1:32" s="168" customFormat="1" ht="15" hidden="1" customHeight="1" x14ac:dyDescent="0.3">
      <c r="A818" s="160">
        <v>0</v>
      </c>
      <c r="B818" s="161" t="s">
        <v>3337</v>
      </c>
      <c r="C818" s="161" t="s">
        <v>1501</v>
      </c>
      <c r="D818" s="162" t="s">
        <v>1496</v>
      </c>
      <c r="E818" s="162" t="s">
        <v>1497</v>
      </c>
      <c r="F818" s="162" t="s">
        <v>1502</v>
      </c>
      <c r="G818" s="163" t="s">
        <v>106</v>
      </c>
      <c r="H818" s="164">
        <v>0.75</v>
      </c>
      <c r="I818" s="165"/>
      <c r="J818" s="166">
        <f t="shared" si="106"/>
        <v>0</v>
      </c>
      <c r="K818" s="166">
        <f t="shared" si="107"/>
        <v>0</v>
      </c>
      <c r="L818" s="166">
        <f t="shared" si="108"/>
        <v>0</v>
      </c>
      <c r="M818" s="167" t="str">
        <f t="shared" si="112"/>
        <v/>
      </c>
      <c r="P818" s="169"/>
      <c r="AA818" s="168">
        <f t="shared" si="109"/>
        <v>0</v>
      </c>
      <c r="AB818" s="168" t="s">
        <v>4724</v>
      </c>
      <c r="AC818" s="168" t="s">
        <v>4281</v>
      </c>
      <c r="AD818" s="168">
        <v>0.75</v>
      </c>
      <c r="AE818" s="170">
        <f t="shared" si="110"/>
        <v>0</v>
      </c>
      <c r="AF818" s="168">
        <f t="shared" si="111"/>
        <v>0</v>
      </c>
    </row>
    <row r="819" spans="1:32" s="168" customFormat="1" ht="15" hidden="1" customHeight="1" x14ac:dyDescent="0.3">
      <c r="A819" s="160">
        <v>0</v>
      </c>
      <c r="B819" s="161" t="s">
        <v>3338</v>
      </c>
      <c r="C819" s="161" t="s">
        <v>1503</v>
      </c>
      <c r="D819" s="162" t="s">
        <v>1504</v>
      </c>
      <c r="E819" s="162" t="s">
        <v>1505</v>
      </c>
      <c r="F819" s="162" t="s">
        <v>1506</v>
      </c>
      <c r="G819" s="163" t="s">
        <v>106</v>
      </c>
      <c r="H819" s="164">
        <v>2</v>
      </c>
      <c r="I819" s="165"/>
      <c r="J819" s="166">
        <f t="shared" si="106"/>
        <v>0</v>
      </c>
      <c r="K819" s="166">
        <f t="shared" si="107"/>
        <v>0</v>
      </c>
      <c r="L819" s="166">
        <f t="shared" si="108"/>
        <v>0</v>
      </c>
      <c r="M819" s="167" t="str">
        <f t="shared" si="112"/>
        <v/>
      </c>
      <c r="P819" s="169"/>
      <c r="AA819" s="168">
        <f t="shared" si="109"/>
        <v>0</v>
      </c>
      <c r="AB819" s="168" t="s">
        <v>5311</v>
      </c>
      <c r="AC819" s="168" t="s">
        <v>4281</v>
      </c>
      <c r="AD819" s="168">
        <v>2</v>
      </c>
      <c r="AE819" s="170">
        <f t="shared" si="110"/>
        <v>0</v>
      </c>
      <c r="AF819" s="168">
        <f t="shared" si="111"/>
        <v>0</v>
      </c>
    </row>
    <row r="820" spans="1:32" s="168" customFormat="1" ht="15" hidden="1" customHeight="1" x14ac:dyDescent="0.3">
      <c r="A820" s="160">
        <v>0</v>
      </c>
      <c r="B820" s="161" t="s">
        <v>3339</v>
      </c>
      <c r="C820" s="161" t="s">
        <v>1507</v>
      </c>
      <c r="D820" s="162" t="s">
        <v>1504</v>
      </c>
      <c r="E820" s="162" t="s">
        <v>1505</v>
      </c>
      <c r="F820" s="162" t="s">
        <v>1508</v>
      </c>
      <c r="G820" s="163" t="s">
        <v>106</v>
      </c>
      <c r="H820" s="164">
        <v>2</v>
      </c>
      <c r="I820" s="165"/>
      <c r="J820" s="166">
        <f t="shared" si="106"/>
        <v>0</v>
      </c>
      <c r="K820" s="166">
        <f t="shared" si="107"/>
        <v>0</v>
      </c>
      <c r="L820" s="166">
        <f t="shared" si="108"/>
        <v>0</v>
      </c>
      <c r="M820" s="167" t="str">
        <f t="shared" si="112"/>
        <v/>
      </c>
      <c r="P820" s="169"/>
      <c r="AA820" s="168">
        <f t="shared" si="109"/>
        <v>0</v>
      </c>
      <c r="AB820" s="168" t="s">
        <v>5193</v>
      </c>
      <c r="AC820" s="168" t="s">
        <v>4281</v>
      </c>
      <c r="AD820" s="168">
        <v>2</v>
      </c>
      <c r="AE820" s="170">
        <f t="shared" si="110"/>
        <v>0</v>
      </c>
      <c r="AF820" s="168">
        <f t="shared" si="111"/>
        <v>0</v>
      </c>
    </row>
    <row r="821" spans="1:32" ht="15" customHeight="1" x14ac:dyDescent="0.3">
      <c r="A821" s="1">
        <v>470</v>
      </c>
      <c r="B821" s="69" t="s">
        <v>3340</v>
      </c>
      <c r="C821" s="69" t="s">
        <v>1509</v>
      </c>
      <c r="D821" s="70" t="s">
        <v>1510</v>
      </c>
      <c r="E821" s="70" t="s">
        <v>1511</v>
      </c>
      <c r="F821" s="70" t="s">
        <v>1512</v>
      </c>
      <c r="G821" s="71" t="s">
        <v>106</v>
      </c>
      <c r="H821" s="72">
        <v>0.65</v>
      </c>
      <c r="I821" s="73"/>
      <c r="J821" s="74">
        <f t="shared" si="106"/>
        <v>0</v>
      </c>
      <c r="K821" s="74">
        <f t="shared" si="107"/>
        <v>0</v>
      </c>
      <c r="L821" s="74">
        <f t="shared" si="108"/>
        <v>0</v>
      </c>
      <c r="M821" s="153" t="str">
        <f t="shared" si="112"/>
        <v/>
      </c>
      <c r="P821" s="75"/>
      <c r="AA821" s="2">
        <f t="shared" si="109"/>
        <v>470</v>
      </c>
      <c r="AB821" s="2" t="s">
        <v>4725</v>
      </c>
      <c r="AC821" s="2" t="s">
        <v>4281</v>
      </c>
      <c r="AD821" s="2">
        <v>0.65</v>
      </c>
      <c r="AE821" s="129">
        <f t="shared" si="110"/>
        <v>0</v>
      </c>
      <c r="AF821" s="2">
        <f t="shared" si="111"/>
        <v>0</v>
      </c>
    </row>
    <row r="822" spans="1:32" ht="15" customHeight="1" x14ac:dyDescent="0.3">
      <c r="A822" s="1">
        <v>1039</v>
      </c>
      <c r="B822" s="69" t="s">
        <v>3341</v>
      </c>
      <c r="C822" s="69" t="s">
        <v>1513</v>
      </c>
      <c r="D822" s="70" t="s">
        <v>1510</v>
      </c>
      <c r="E822" s="70" t="s">
        <v>1511</v>
      </c>
      <c r="F822" s="70" t="s">
        <v>1514</v>
      </c>
      <c r="G822" s="71" t="s">
        <v>106</v>
      </c>
      <c r="H822" s="72">
        <v>0.65</v>
      </c>
      <c r="I822" s="73"/>
      <c r="J822" s="74">
        <f t="shared" si="106"/>
        <v>0</v>
      </c>
      <c r="K822" s="74">
        <f t="shared" si="107"/>
        <v>0</v>
      </c>
      <c r="L822" s="74">
        <f t="shared" si="108"/>
        <v>0</v>
      </c>
      <c r="M822" s="153" t="str">
        <f t="shared" si="112"/>
        <v/>
      </c>
      <c r="P822" s="75"/>
      <c r="AA822" s="2">
        <f t="shared" si="109"/>
        <v>1039</v>
      </c>
      <c r="AB822" s="2" t="s">
        <v>4726</v>
      </c>
      <c r="AC822" s="2" t="s">
        <v>4281</v>
      </c>
      <c r="AD822" s="2">
        <v>0.65</v>
      </c>
      <c r="AE822" s="129">
        <f t="shared" si="110"/>
        <v>0</v>
      </c>
      <c r="AF822" s="2">
        <f t="shared" si="111"/>
        <v>0</v>
      </c>
    </row>
    <row r="823" spans="1:32" ht="15" customHeight="1" x14ac:dyDescent="0.3">
      <c r="A823" s="1">
        <v>1536</v>
      </c>
      <c r="B823" s="69" t="s">
        <v>3342</v>
      </c>
      <c r="C823" s="69" t="s">
        <v>1515</v>
      </c>
      <c r="D823" s="70" t="s">
        <v>1510</v>
      </c>
      <c r="E823" s="70" t="s">
        <v>1511</v>
      </c>
      <c r="F823" s="70" t="s">
        <v>1516</v>
      </c>
      <c r="G823" s="71" t="s">
        <v>106</v>
      </c>
      <c r="H823" s="72">
        <v>1.25</v>
      </c>
      <c r="I823" s="73"/>
      <c r="J823" s="74">
        <f t="shared" si="106"/>
        <v>0</v>
      </c>
      <c r="K823" s="74">
        <f t="shared" si="107"/>
        <v>0</v>
      </c>
      <c r="L823" s="74">
        <f t="shared" si="108"/>
        <v>0</v>
      </c>
      <c r="M823" s="153" t="str">
        <f t="shared" si="112"/>
        <v/>
      </c>
      <c r="P823" s="75"/>
      <c r="AA823" s="2">
        <f t="shared" si="109"/>
        <v>1536</v>
      </c>
      <c r="AB823" s="2" t="s">
        <v>4727</v>
      </c>
      <c r="AC823" s="2" t="s">
        <v>4281</v>
      </c>
      <c r="AD823" s="2">
        <v>1.25</v>
      </c>
      <c r="AE823" s="129">
        <f t="shared" si="110"/>
        <v>0</v>
      </c>
      <c r="AF823" s="2">
        <f t="shared" si="111"/>
        <v>0</v>
      </c>
    </row>
    <row r="824" spans="1:32" ht="15" customHeight="1" x14ac:dyDescent="0.3">
      <c r="A824" s="1">
        <v>3795</v>
      </c>
      <c r="B824" s="69" t="s">
        <v>3343</v>
      </c>
      <c r="C824" s="69" t="s">
        <v>1517</v>
      </c>
      <c r="D824" s="70" t="s">
        <v>1510</v>
      </c>
      <c r="E824" s="70" t="s">
        <v>1511</v>
      </c>
      <c r="F824" s="70" t="s">
        <v>1518</v>
      </c>
      <c r="G824" s="71" t="s">
        <v>106</v>
      </c>
      <c r="H824" s="72">
        <v>1.25</v>
      </c>
      <c r="I824" s="73"/>
      <c r="J824" s="74">
        <f t="shared" si="106"/>
        <v>0</v>
      </c>
      <c r="K824" s="74">
        <f t="shared" si="107"/>
        <v>0</v>
      </c>
      <c r="L824" s="74">
        <f t="shared" si="108"/>
        <v>0</v>
      </c>
      <c r="M824" s="153" t="str">
        <f t="shared" si="112"/>
        <v/>
      </c>
      <c r="P824" s="75"/>
      <c r="AA824" s="2">
        <f t="shared" si="109"/>
        <v>3795</v>
      </c>
      <c r="AB824" s="2" t="s">
        <v>4728</v>
      </c>
      <c r="AC824" s="2" t="s">
        <v>4281</v>
      </c>
      <c r="AD824" s="2">
        <v>1.25</v>
      </c>
      <c r="AE824" s="129">
        <f t="shared" si="110"/>
        <v>0</v>
      </c>
      <c r="AF824" s="2">
        <f t="shared" si="111"/>
        <v>0</v>
      </c>
    </row>
    <row r="825" spans="1:32" ht="15" customHeight="1" x14ac:dyDescent="0.3">
      <c r="A825" s="1">
        <v>1188</v>
      </c>
      <c r="B825" s="69" t="s">
        <v>3344</v>
      </c>
      <c r="C825" s="69" t="s">
        <v>1519</v>
      </c>
      <c r="D825" s="70" t="s">
        <v>1510</v>
      </c>
      <c r="E825" s="70" t="s">
        <v>1511</v>
      </c>
      <c r="F825" s="70" t="s">
        <v>1520</v>
      </c>
      <c r="G825" s="71" t="s">
        <v>106</v>
      </c>
      <c r="H825" s="72">
        <v>1.25</v>
      </c>
      <c r="I825" s="73"/>
      <c r="J825" s="74">
        <f t="shared" si="106"/>
        <v>0</v>
      </c>
      <c r="K825" s="74">
        <f t="shared" si="107"/>
        <v>0</v>
      </c>
      <c r="L825" s="74">
        <f t="shared" si="108"/>
        <v>0</v>
      </c>
      <c r="M825" s="153" t="str">
        <f t="shared" si="112"/>
        <v/>
      </c>
      <c r="P825" s="75"/>
      <c r="AA825" s="2">
        <f t="shared" si="109"/>
        <v>1188</v>
      </c>
      <c r="AB825" s="2" t="s">
        <v>4729</v>
      </c>
      <c r="AC825" s="2" t="s">
        <v>4281</v>
      </c>
      <c r="AD825" s="2">
        <v>1.25</v>
      </c>
      <c r="AE825" s="129">
        <f t="shared" si="110"/>
        <v>0</v>
      </c>
      <c r="AF825" s="2">
        <f t="shared" si="111"/>
        <v>0</v>
      </c>
    </row>
    <row r="826" spans="1:32" ht="15" customHeight="1" x14ac:dyDescent="0.3">
      <c r="A826" s="1">
        <v>427</v>
      </c>
      <c r="B826" s="69" t="s">
        <v>3345</v>
      </c>
      <c r="C826" s="69" t="s">
        <v>1521</v>
      </c>
      <c r="D826" s="70" t="s">
        <v>1510</v>
      </c>
      <c r="E826" s="70" t="s">
        <v>1511</v>
      </c>
      <c r="F826" s="70" t="s">
        <v>1522</v>
      </c>
      <c r="G826" s="71" t="s">
        <v>106</v>
      </c>
      <c r="H826" s="72">
        <v>2</v>
      </c>
      <c r="I826" s="73"/>
      <c r="J826" s="74">
        <f t="shared" si="106"/>
        <v>0</v>
      </c>
      <c r="K826" s="74">
        <f t="shared" si="107"/>
        <v>0</v>
      </c>
      <c r="L826" s="74">
        <f t="shared" si="108"/>
        <v>0</v>
      </c>
      <c r="M826" s="153" t="str">
        <f t="shared" si="112"/>
        <v/>
      </c>
      <c r="P826" s="75"/>
      <c r="AA826" s="2">
        <f t="shared" si="109"/>
        <v>427</v>
      </c>
      <c r="AB826" s="2" t="s">
        <v>4730</v>
      </c>
      <c r="AC826" s="2" t="s">
        <v>4281</v>
      </c>
      <c r="AD826" s="2">
        <v>2</v>
      </c>
      <c r="AE826" s="129">
        <f t="shared" si="110"/>
        <v>0</v>
      </c>
      <c r="AF826" s="2">
        <f t="shared" si="111"/>
        <v>0</v>
      </c>
    </row>
    <row r="827" spans="1:32" ht="15" customHeight="1" x14ac:dyDescent="0.3">
      <c r="A827" s="1">
        <v>2046</v>
      </c>
      <c r="B827" s="69" t="s">
        <v>3346</v>
      </c>
      <c r="C827" s="69" t="s">
        <v>1523</v>
      </c>
      <c r="D827" s="70" t="s">
        <v>1510</v>
      </c>
      <c r="E827" s="70" t="s">
        <v>1511</v>
      </c>
      <c r="F827" s="70" t="s">
        <v>1524</v>
      </c>
      <c r="G827" s="71" t="s">
        <v>106</v>
      </c>
      <c r="H827" s="72">
        <v>2</v>
      </c>
      <c r="I827" s="73"/>
      <c r="J827" s="74">
        <f t="shared" si="106"/>
        <v>0</v>
      </c>
      <c r="K827" s="74">
        <f t="shared" si="107"/>
        <v>0</v>
      </c>
      <c r="L827" s="74">
        <f t="shared" si="108"/>
        <v>0</v>
      </c>
      <c r="M827" s="153" t="str">
        <f t="shared" si="112"/>
        <v/>
      </c>
      <c r="P827" s="75"/>
      <c r="AA827" s="2">
        <f t="shared" si="109"/>
        <v>2046</v>
      </c>
      <c r="AB827" s="2" t="s">
        <v>4731</v>
      </c>
      <c r="AC827" s="2" t="s">
        <v>4281</v>
      </c>
      <c r="AD827" s="2">
        <v>2</v>
      </c>
      <c r="AE827" s="129">
        <f t="shared" si="110"/>
        <v>0</v>
      </c>
      <c r="AF827" s="2">
        <f t="shared" si="111"/>
        <v>0</v>
      </c>
    </row>
    <row r="828" spans="1:32" s="168" customFormat="1" ht="15" hidden="1" customHeight="1" x14ac:dyDescent="0.3">
      <c r="A828" s="160">
        <v>0</v>
      </c>
      <c r="B828" s="161" t="s">
        <v>3347</v>
      </c>
      <c r="C828" s="161" t="s">
        <v>1525</v>
      </c>
      <c r="D828" s="162" t="s">
        <v>1510</v>
      </c>
      <c r="E828" s="162" t="s">
        <v>1511</v>
      </c>
      <c r="F828" s="162" t="s">
        <v>1526</v>
      </c>
      <c r="G828" s="163" t="s">
        <v>106</v>
      </c>
      <c r="H828" s="164">
        <v>1.25</v>
      </c>
      <c r="I828" s="165"/>
      <c r="J828" s="166">
        <f t="shared" si="106"/>
        <v>0</v>
      </c>
      <c r="K828" s="166">
        <f t="shared" si="107"/>
        <v>0</v>
      </c>
      <c r="L828" s="166">
        <f t="shared" si="108"/>
        <v>0</v>
      </c>
      <c r="M828" s="167" t="str">
        <f t="shared" si="112"/>
        <v/>
      </c>
      <c r="P828" s="169"/>
      <c r="AA828" s="168">
        <f t="shared" si="109"/>
        <v>0</v>
      </c>
      <c r="AB828" s="168" t="s">
        <v>4732</v>
      </c>
      <c r="AC828" s="168" t="s">
        <v>4281</v>
      </c>
      <c r="AD828" s="168">
        <v>1.25</v>
      </c>
      <c r="AE828" s="170">
        <f t="shared" si="110"/>
        <v>0</v>
      </c>
      <c r="AF828" s="168">
        <f t="shared" si="111"/>
        <v>0</v>
      </c>
    </row>
    <row r="829" spans="1:32" ht="15" customHeight="1" x14ac:dyDescent="0.3">
      <c r="A829" s="1">
        <v>860</v>
      </c>
      <c r="B829" s="69" t="s">
        <v>3348</v>
      </c>
      <c r="C829" s="69" t="s">
        <v>1527</v>
      </c>
      <c r="D829" s="70" t="s">
        <v>1510</v>
      </c>
      <c r="E829" s="70" t="s">
        <v>1511</v>
      </c>
      <c r="F829" s="70" t="s">
        <v>1528</v>
      </c>
      <c r="G829" s="71" t="s">
        <v>106</v>
      </c>
      <c r="H829" s="72">
        <v>0.65</v>
      </c>
      <c r="I829" s="73"/>
      <c r="J829" s="74">
        <f t="shared" si="106"/>
        <v>0</v>
      </c>
      <c r="K829" s="74">
        <f t="shared" si="107"/>
        <v>0</v>
      </c>
      <c r="L829" s="74">
        <f t="shared" si="108"/>
        <v>0</v>
      </c>
      <c r="M829" s="153" t="str">
        <f t="shared" si="112"/>
        <v/>
      </c>
      <c r="P829" s="75"/>
      <c r="AA829" s="2">
        <f t="shared" si="109"/>
        <v>860</v>
      </c>
      <c r="AB829" s="2" t="s">
        <v>4733</v>
      </c>
      <c r="AC829" s="2" t="s">
        <v>4281</v>
      </c>
      <c r="AD829" s="2">
        <v>0.65</v>
      </c>
      <c r="AE829" s="129">
        <f t="shared" si="110"/>
        <v>0</v>
      </c>
      <c r="AF829" s="2">
        <f t="shared" si="111"/>
        <v>0</v>
      </c>
    </row>
    <row r="830" spans="1:32" s="168" customFormat="1" ht="15" hidden="1" customHeight="1" x14ac:dyDescent="0.3">
      <c r="A830" s="160">
        <v>0</v>
      </c>
      <c r="B830" s="161" t="s">
        <v>3349</v>
      </c>
      <c r="C830" s="161" t="s">
        <v>1529</v>
      </c>
      <c r="D830" s="162" t="s">
        <v>1510</v>
      </c>
      <c r="E830" s="162" t="s">
        <v>1511</v>
      </c>
      <c r="F830" s="162" t="s">
        <v>1530</v>
      </c>
      <c r="G830" s="163" t="s">
        <v>106</v>
      </c>
      <c r="H830" s="164">
        <v>0.65</v>
      </c>
      <c r="I830" s="165"/>
      <c r="J830" s="166">
        <f t="shared" si="106"/>
        <v>0</v>
      </c>
      <c r="K830" s="166">
        <f t="shared" si="107"/>
        <v>0</v>
      </c>
      <c r="L830" s="166">
        <f t="shared" si="108"/>
        <v>0</v>
      </c>
      <c r="M830" s="167" t="str">
        <f t="shared" si="112"/>
        <v/>
      </c>
      <c r="P830" s="169"/>
      <c r="AA830" s="168">
        <f t="shared" si="109"/>
        <v>0</v>
      </c>
      <c r="AB830" s="168" t="s">
        <v>4734</v>
      </c>
      <c r="AC830" s="168" t="s">
        <v>4281</v>
      </c>
      <c r="AD830" s="168">
        <v>0.65</v>
      </c>
      <c r="AE830" s="170">
        <f t="shared" si="110"/>
        <v>0</v>
      </c>
      <c r="AF830" s="168">
        <f t="shared" si="111"/>
        <v>0</v>
      </c>
    </row>
    <row r="831" spans="1:32" ht="15" customHeight="1" x14ac:dyDescent="0.3">
      <c r="A831" s="1">
        <v>5069</v>
      </c>
      <c r="B831" s="69" t="s">
        <v>3350</v>
      </c>
      <c r="C831" s="69" t="s">
        <v>1531</v>
      </c>
      <c r="D831" s="70" t="s">
        <v>1510</v>
      </c>
      <c r="E831" s="70" t="s">
        <v>1511</v>
      </c>
      <c r="F831" s="70" t="s">
        <v>1532</v>
      </c>
      <c r="G831" s="71" t="s">
        <v>106</v>
      </c>
      <c r="H831" s="72">
        <v>1.25</v>
      </c>
      <c r="I831" s="73"/>
      <c r="J831" s="74">
        <f t="shared" si="106"/>
        <v>0</v>
      </c>
      <c r="K831" s="74">
        <f t="shared" si="107"/>
        <v>0</v>
      </c>
      <c r="L831" s="74">
        <f t="shared" si="108"/>
        <v>0</v>
      </c>
      <c r="M831" s="153" t="str">
        <f t="shared" si="112"/>
        <v/>
      </c>
      <c r="P831" s="75"/>
      <c r="AA831" s="2">
        <f t="shared" si="109"/>
        <v>5069</v>
      </c>
      <c r="AB831" s="2" t="s">
        <v>4735</v>
      </c>
      <c r="AC831" s="2" t="s">
        <v>4281</v>
      </c>
      <c r="AD831" s="2">
        <v>1.25</v>
      </c>
      <c r="AE831" s="129">
        <f t="shared" si="110"/>
        <v>0</v>
      </c>
      <c r="AF831" s="2">
        <f t="shared" si="111"/>
        <v>0</v>
      </c>
    </row>
    <row r="832" spans="1:32" ht="15" customHeight="1" x14ac:dyDescent="0.3">
      <c r="A832" s="1">
        <v>80</v>
      </c>
      <c r="B832" s="69" t="s">
        <v>3351</v>
      </c>
      <c r="C832" s="69" t="s">
        <v>1533</v>
      </c>
      <c r="D832" s="70" t="s">
        <v>1510</v>
      </c>
      <c r="E832" s="70" t="s">
        <v>1511</v>
      </c>
      <c r="F832" s="70" t="s">
        <v>1534</v>
      </c>
      <c r="G832" s="71" t="s">
        <v>106</v>
      </c>
      <c r="H832" s="72">
        <v>0.65</v>
      </c>
      <c r="I832" s="73"/>
      <c r="J832" s="74">
        <f t="shared" si="106"/>
        <v>0</v>
      </c>
      <c r="K832" s="74">
        <f t="shared" si="107"/>
        <v>0</v>
      </c>
      <c r="L832" s="74">
        <f t="shared" si="108"/>
        <v>0</v>
      </c>
      <c r="M832" s="153" t="str">
        <f t="shared" si="112"/>
        <v/>
      </c>
      <c r="P832" s="75"/>
      <c r="AA832" s="2">
        <f t="shared" si="109"/>
        <v>80</v>
      </c>
      <c r="AB832" s="2" t="s">
        <v>4736</v>
      </c>
      <c r="AC832" s="2" t="s">
        <v>4281</v>
      </c>
      <c r="AD832" s="2">
        <v>0.65</v>
      </c>
      <c r="AE832" s="129">
        <f t="shared" si="110"/>
        <v>0</v>
      </c>
      <c r="AF832" s="2">
        <f t="shared" si="111"/>
        <v>0</v>
      </c>
    </row>
    <row r="833" spans="1:32" s="168" customFormat="1" ht="15" hidden="1" customHeight="1" x14ac:dyDescent="0.3">
      <c r="A833" s="160">
        <v>0</v>
      </c>
      <c r="B833" s="161" t="s">
        <v>3352</v>
      </c>
      <c r="C833" s="161" t="s">
        <v>1535</v>
      </c>
      <c r="D833" s="162" t="s">
        <v>1510</v>
      </c>
      <c r="E833" s="162" t="s">
        <v>1511</v>
      </c>
      <c r="F833" s="162" t="s">
        <v>1536</v>
      </c>
      <c r="G833" s="163" t="s">
        <v>106</v>
      </c>
      <c r="H833" s="164">
        <v>0.65</v>
      </c>
      <c r="I833" s="165"/>
      <c r="J833" s="166">
        <f t="shared" si="106"/>
        <v>0</v>
      </c>
      <c r="K833" s="166">
        <f t="shared" si="107"/>
        <v>0</v>
      </c>
      <c r="L833" s="166">
        <f t="shared" si="108"/>
        <v>0</v>
      </c>
      <c r="M833" s="167" t="str">
        <f t="shared" si="112"/>
        <v/>
      </c>
      <c r="P833" s="169"/>
      <c r="AA833" s="168">
        <f t="shared" si="109"/>
        <v>0</v>
      </c>
      <c r="AB833" s="168" t="s">
        <v>4737</v>
      </c>
      <c r="AC833" s="168" t="s">
        <v>4281</v>
      </c>
      <c r="AD833" s="168">
        <v>0.65</v>
      </c>
      <c r="AE833" s="170">
        <f t="shared" si="110"/>
        <v>0</v>
      </c>
      <c r="AF833" s="168">
        <f t="shared" si="111"/>
        <v>0</v>
      </c>
    </row>
    <row r="834" spans="1:32" s="168" customFormat="1" ht="15" hidden="1" customHeight="1" x14ac:dyDescent="0.3">
      <c r="A834" s="160">
        <v>0</v>
      </c>
      <c r="B834" s="161" t="s">
        <v>3353</v>
      </c>
      <c r="C834" s="161" t="s">
        <v>1537</v>
      </c>
      <c r="D834" s="162" t="s">
        <v>1510</v>
      </c>
      <c r="E834" s="162" t="s">
        <v>1511</v>
      </c>
      <c r="F834" s="162" t="s">
        <v>1538</v>
      </c>
      <c r="G834" s="163" t="s">
        <v>106</v>
      </c>
      <c r="H834" s="164">
        <v>0.65</v>
      </c>
      <c r="I834" s="165"/>
      <c r="J834" s="166">
        <f t="shared" si="106"/>
        <v>0</v>
      </c>
      <c r="K834" s="166">
        <f t="shared" si="107"/>
        <v>0</v>
      </c>
      <c r="L834" s="166">
        <f t="shared" si="108"/>
        <v>0</v>
      </c>
      <c r="M834" s="167" t="str">
        <f t="shared" si="112"/>
        <v/>
      </c>
      <c r="P834" s="169"/>
      <c r="AA834" s="168">
        <f t="shared" si="109"/>
        <v>0</v>
      </c>
      <c r="AB834" s="168" t="s">
        <v>4738</v>
      </c>
      <c r="AC834" s="168" t="s">
        <v>4281</v>
      </c>
      <c r="AD834" s="168">
        <v>0.65</v>
      </c>
      <c r="AE834" s="170">
        <f t="shared" si="110"/>
        <v>0</v>
      </c>
      <c r="AF834" s="168">
        <f t="shared" si="111"/>
        <v>0</v>
      </c>
    </row>
    <row r="835" spans="1:32" ht="15" customHeight="1" x14ac:dyDescent="0.3">
      <c r="A835" s="1">
        <v>581</v>
      </c>
      <c r="B835" s="69" t="s">
        <v>3354</v>
      </c>
      <c r="C835" s="69" t="s">
        <v>1539</v>
      </c>
      <c r="D835" s="70" t="s">
        <v>1510</v>
      </c>
      <c r="E835" s="70" t="s">
        <v>1511</v>
      </c>
      <c r="F835" s="70" t="s">
        <v>1540</v>
      </c>
      <c r="G835" s="71" t="s">
        <v>106</v>
      </c>
      <c r="H835" s="72">
        <v>0.65</v>
      </c>
      <c r="I835" s="73"/>
      <c r="J835" s="74">
        <f t="shared" si="106"/>
        <v>0</v>
      </c>
      <c r="K835" s="74">
        <f t="shared" si="107"/>
        <v>0</v>
      </c>
      <c r="L835" s="74">
        <f t="shared" si="108"/>
        <v>0</v>
      </c>
      <c r="M835" s="153" t="str">
        <f t="shared" si="112"/>
        <v/>
      </c>
      <c r="P835" s="75"/>
      <c r="AA835" s="2">
        <f t="shared" si="109"/>
        <v>581</v>
      </c>
      <c r="AB835" s="2" t="s">
        <v>4739</v>
      </c>
      <c r="AC835" s="2" t="s">
        <v>4281</v>
      </c>
      <c r="AD835" s="2">
        <v>0.65</v>
      </c>
      <c r="AE835" s="129">
        <f t="shared" si="110"/>
        <v>0</v>
      </c>
      <c r="AF835" s="2">
        <f t="shared" si="111"/>
        <v>0</v>
      </c>
    </row>
    <row r="836" spans="1:32" ht="15" customHeight="1" x14ac:dyDescent="0.3">
      <c r="A836" s="1">
        <v>3100</v>
      </c>
      <c r="B836" s="69" t="s">
        <v>3355</v>
      </c>
      <c r="C836" s="69" t="s">
        <v>1541</v>
      </c>
      <c r="D836" s="70" t="s">
        <v>1510</v>
      </c>
      <c r="E836" s="70" t="s">
        <v>1511</v>
      </c>
      <c r="F836" s="70" t="s">
        <v>1542</v>
      </c>
      <c r="G836" s="71" t="s">
        <v>106</v>
      </c>
      <c r="H836" s="72">
        <v>1.25</v>
      </c>
      <c r="I836" s="73"/>
      <c r="J836" s="74">
        <f t="shared" si="106"/>
        <v>0</v>
      </c>
      <c r="K836" s="74">
        <f t="shared" si="107"/>
        <v>0</v>
      </c>
      <c r="L836" s="74">
        <f t="shared" si="108"/>
        <v>0</v>
      </c>
      <c r="M836" s="153" t="str">
        <f t="shared" si="112"/>
        <v/>
      </c>
      <c r="P836" s="75"/>
      <c r="AA836" s="2">
        <f t="shared" si="109"/>
        <v>3100</v>
      </c>
      <c r="AB836" s="2" t="s">
        <v>4740</v>
      </c>
      <c r="AC836" s="2" t="s">
        <v>4281</v>
      </c>
      <c r="AD836" s="2">
        <v>1.25</v>
      </c>
      <c r="AE836" s="129">
        <f t="shared" si="110"/>
        <v>0</v>
      </c>
      <c r="AF836" s="2">
        <f t="shared" si="111"/>
        <v>0</v>
      </c>
    </row>
    <row r="837" spans="1:32" s="168" customFormat="1" ht="15" hidden="1" customHeight="1" x14ac:dyDescent="0.3">
      <c r="A837" s="160">
        <v>0</v>
      </c>
      <c r="B837" s="161" t="s">
        <v>3356</v>
      </c>
      <c r="C837" s="161" t="s">
        <v>1543</v>
      </c>
      <c r="D837" s="162" t="s">
        <v>1510</v>
      </c>
      <c r="E837" s="162" t="s">
        <v>1511</v>
      </c>
      <c r="F837" s="162" t="s">
        <v>1544</v>
      </c>
      <c r="G837" s="163" t="s">
        <v>106</v>
      </c>
      <c r="H837" s="164">
        <v>0.65</v>
      </c>
      <c r="I837" s="165"/>
      <c r="J837" s="166">
        <f t="shared" si="106"/>
        <v>0</v>
      </c>
      <c r="K837" s="166">
        <f t="shared" si="107"/>
        <v>0</v>
      </c>
      <c r="L837" s="166">
        <f t="shared" si="108"/>
        <v>0</v>
      </c>
      <c r="M837" s="167" t="str">
        <f t="shared" si="112"/>
        <v/>
      </c>
      <c r="P837" s="169"/>
      <c r="AA837" s="2">
        <f t="shared" si="109"/>
        <v>0</v>
      </c>
      <c r="AB837" s="2" t="s">
        <v>4741</v>
      </c>
      <c r="AC837" s="2" t="s">
        <v>4281</v>
      </c>
      <c r="AD837" s="2">
        <v>0.65</v>
      </c>
      <c r="AE837" s="129">
        <f t="shared" si="110"/>
        <v>0</v>
      </c>
      <c r="AF837" s="2">
        <f t="shared" si="111"/>
        <v>0</v>
      </c>
    </row>
    <row r="838" spans="1:32" ht="15" customHeight="1" x14ac:dyDescent="0.3">
      <c r="A838" s="1">
        <v>1420</v>
      </c>
      <c r="B838" s="69" t="s">
        <v>3357</v>
      </c>
      <c r="C838" s="69" t="s">
        <v>1545</v>
      </c>
      <c r="D838" s="70" t="s">
        <v>1510</v>
      </c>
      <c r="E838" s="70" t="s">
        <v>1511</v>
      </c>
      <c r="F838" s="70" t="s">
        <v>1546</v>
      </c>
      <c r="G838" s="71" t="s">
        <v>106</v>
      </c>
      <c r="H838" s="72">
        <v>0.65</v>
      </c>
      <c r="I838" s="73"/>
      <c r="J838" s="74">
        <f t="shared" si="106"/>
        <v>0</v>
      </c>
      <c r="K838" s="74">
        <f t="shared" si="107"/>
        <v>0</v>
      </c>
      <c r="L838" s="74">
        <f t="shared" si="108"/>
        <v>0</v>
      </c>
      <c r="M838" s="153" t="str">
        <f t="shared" si="112"/>
        <v/>
      </c>
      <c r="P838" s="75"/>
      <c r="AA838" s="2">
        <f t="shared" si="109"/>
        <v>1420</v>
      </c>
      <c r="AB838" s="2" t="s">
        <v>4742</v>
      </c>
      <c r="AC838" s="2" t="s">
        <v>4281</v>
      </c>
      <c r="AD838" s="2">
        <v>0.65</v>
      </c>
      <c r="AE838" s="129">
        <f t="shared" si="110"/>
        <v>0</v>
      </c>
      <c r="AF838" s="2">
        <f t="shared" si="111"/>
        <v>0</v>
      </c>
    </row>
    <row r="839" spans="1:32" ht="15" customHeight="1" x14ac:dyDescent="0.3">
      <c r="A839" s="1">
        <v>1447</v>
      </c>
      <c r="B839" s="69" t="s">
        <v>3358</v>
      </c>
      <c r="C839" s="69" t="s">
        <v>1547</v>
      </c>
      <c r="D839" s="70" t="s">
        <v>1510</v>
      </c>
      <c r="E839" s="70" t="s">
        <v>1511</v>
      </c>
      <c r="F839" s="70" t="s">
        <v>1548</v>
      </c>
      <c r="G839" s="71" t="s">
        <v>106</v>
      </c>
      <c r="H839" s="72">
        <v>0.65</v>
      </c>
      <c r="I839" s="73"/>
      <c r="J839" s="74">
        <f t="shared" si="106"/>
        <v>0</v>
      </c>
      <c r="K839" s="74">
        <f t="shared" si="107"/>
        <v>0</v>
      </c>
      <c r="L839" s="74">
        <f t="shared" si="108"/>
        <v>0</v>
      </c>
      <c r="M839" s="153" t="str">
        <f t="shared" si="112"/>
        <v/>
      </c>
      <c r="P839" s="75"/>
      <c r="AA839" s="2">
        <f t="shared" si="109"/>
        <v>1447</v>
      </c>
      <c r="AB839" s="2" t="s">
        <v>4743</v>
      </c>
      <c r="AC839" s="2" t="s">
        <v>4281</v>
      </c>
      <c r="AD839" s="2">
        <v>0.65</v>
      </c>
      <c r="AE839" s="129">
        <f t="shared" si="110"/>
        <v>0</v>
      </c>
      <c r="AF839" s="2">
        <f t="shared" si="111"/>
        <v>0</v>
      </c>
    </row>
    <row r="840" spans="1:32" ht="15" customHeight="1" x14ac:dyDescent="0.3">
      <c r="A840" s="1">
        <v>1055</v>
      </c>
      <c r="B840" s="69" t="s">
        <v>3359</v>
      </c>
      <c r="C840" s="69" t="s">
        <v>1549</v>
      </c>
      <c r="D840" s="70" t="s">
        <v>1510</v>
      </c>
      <c r="E840" s="70" t="s">
        <v>1511</v>
      </c>
      <c r="F840" s="70" t="s">
        <v>1550</v>
      </c>
      <c r="G840" s="71" t="s">
        <v>106</v>
      </c>
      <c r="H840" s="72">
        <v>0.65</v>
      </c>
      <c r="I840" s="73"/>
      <c r="J840" s="74">
        <f t="shared" si="106"/>
        <v>0</v>
      </c>
      <c r="K840" s="74">
        <f t="shared" si="107"/>
        <v>0</v>
      </c>
      <c r="L840" s="74">
        <f t="shared" si="108"/>
        <v>0</v>
      </c>
      <c r="M840" s="153" t="str">
        <f t="shared" si="112"/>
        <v/>
      </c>
      <c r="P840" s="75"/>
      <c r="AA840" s="2">
        <f t="shared" si="109"/>
        <v>1055</v>
      </c>
      <c r="AB840" s="2" t="s">
        <v>4744</v>
      </c>
      <c r="AC840" s="2" t="s">
        <v>4281</v>
      </c>
      <c r="AD840" s="2">
        <v>0.65</v>
      </c>
      <c r="AE840" s="129">
        <f t="shared" si="110"/>
        <v>0</v>
      </c>
      <c r="AF840" s="2">
        <f t="shared" si="111"/>
        <v>0</v>
      </c>
    </row>
    <row r="841" spans="1:32" ht="15" customHeight="1" x14ac:dyDescent="0.3">
      <c r="A841" s="1">
        <v>856</v>
      </c>
      <c r="B841" s="69" t="s">
        <v>3360</v>
      </c>
      <c r="C841" s="69" t="s">
        <v>1551</v>
      </c>
      <c r="D841" s="70" t="s">
        <v>1510</v>
      </c>
      <c r="E841" s="70" t="s">
        <v>1511</v>
      </c>
      <c r="F841" s="70" t="s">
        <v>1552</v>
      </c>
      <c r="G841" s="71" t="s">
        <v>106</v>
      </c>
      <c r="H841" s="72">
        <v>2</v>
      </c>
      <c r="I841" s="73"/>
      <c r="J841" s="74">
        <f t="shared" si="106"/>
        <v>0</v>
      </c>
      <c r="K841" s="74">
        <f t="shared" si="107"/>
        <v>0</v>
      </c>
      <c r="L841" s="74">
        <f t="shared" si="108"/>
        <v>0</v>
      </c>
      <c r="M841" s="153" t="str">
        <f t="shared" si="112"/>
        <v/>
      </c>
      <c r="P841" s="75"/>
      <c r="AA841" s="2">
        <f t="shared" si="109"/>
        <v>856</v>
      </c>
      <c r="AB841" s="2" t="s">
        <v>4745</v>
      </c>
      <c r="AC841" s="2" t="s">
        <v>4281</v>
      </c>
      <c r="AD841" s="2">
        <v>2</v>
      </c>
      <c r="AE841" s="129">
        <f t="shared" si="110"/>
        <v>0</v>
      </c>
      <c r="AF841" s="2">
        <f t="shared" si="111"/>
        <v>0</v>
      </c>
    </row>
    <row r="842" spans="1:32" ht="15" customHeight="1" x14ac:dyDescent="0.3">
      <c r="A842" s="1">
        <v>754</v>
      </c>
      <c r="B842" s="69" t="s">
        <v>3361</v>
      </c>
      <c r="C842" s="69" t="s">
        <v>1553</v>
      </c>
      <c r="D842" s="70" t="s">
        <v>1510</v>
      </c>
      <c r="E842" s="70" t="s">
        <v>1511</v>
      </c>
      <c r="F842" s="70" t="s">
        <v>1554</v>
      </c>
      <c r="G842" s="71" t="s">
        <v>106</v>
      </c>
      <c r="H842" s="72">
        <v>0.65</v>
      </c>
      <c r="I842" s="73"/>
      <c r="J842" s="74">
        <f t="shared" si="106"/>
        <v>0</v>
      </c>
      <c r="K842" s="74">
        <f t="shared" si="107"/>
        <v>0</v>
      </c>
      <c r="L842" s="74">
        <f t="shared" si="108"/>
        <v>0</v>
      </c>
      <c r="M842" s="153" t="str">
        <f t="shared" si="112"/>
        <v/>
      </c>
      <c r="P842" s="75"/>
      <c r="AA842" s="2">
        <f t="shared" si="109"/>
        <v>754</v>
      </c>
      <c r="AB842" s="2" t="s">
        <v>4746</v>
      </c>
      <c r="AC842" s="2" t="s">
        <v>4281</v>
      </c>
      <c r="AD842" s="2">
        <v>0.65</v>
      </c>
      <c r="AE842" s="129">
        <f t="shared" si="110"/>
        <v>0</v>
      </c>
      <c r="AF842" s="2">
        <f t="shared" si="111"/>
        <v>0</v>
      </c>
    </row>
    <row r="843" spans="1:32" s="168" customFormat="1" ht="15" hidden="1" customHeight="1" x14ac:dyDescent="0.3">
      <c r="A843" s="160">
        <v>0</v>
      </c>
      <c r="B843" s="161" t="s">
        <v>3362</v>
      </c>
      <c r="C843" s="161" t="s">
        <v>1555</v>
      </c>
      <c r="D843" s="162" t="s">
        <v>1510</v>
      </c>
      <c r="E843" s="162" t="s">
        <v>1511</v>
      </c>
      <c r="F843" s="162" t="s">
        <v>1556</v>
      </c>
      <c r="G843" s="163" t="s">
        <v>106</v>
      </c>
      <c r="H843" s="164">
        <v>0.65</v>
      </c>
      <c r="I843" s="165"/>
      <c r="J843" s="166">
        <f t="shared" si="106"/>
        <v>0</v>
      </c>
      <c r="K843" s="166">
        <f t="shared" si="107"/>
        <v>0</v>
      </c>
      <c r="L843" s="166">
        <f t="shared" si="108"/>
        <v>0</v>
      </c>
      <c r="M843" s="167" t="str">
        <f t="shared" si="112"/>
        <v/>
      </c>
      <c r="P843" s="169"/>
      <c r="AA843" s="168">
        <f t="shared" si="109"/>
        <v>0</v>
      </c>
      <c r="AB843" s="168" t="s">
        <v>4747</v>
      </c>
      <c r="AC843" s="168" t="s">
        <v>4281</v>
      </c>
      <c r="AD843" s="168">
        <v>0.65</v>
      </c>
      <c r="AE843" s="170">
        <f t="shared" si="110"/>
        <v>0</v>
      </c>
      <c r="AF843" s="168">
        <f t="shared" si="111"/>
        <v>0</v>
      </c>
    </row>
    <row r="844" spans="1:32" ht="15" customHeight="1" x14ac:dyDescent="0.3">
      <c r="A844" s="1">
        <v>664</v>
      </c>
      <c r="B844" s="69" t="s">
        <v>3363</v>
      </c>
      <c r="C844" s="69" t="s">
        <v>1557</v>
      </c>
      <c r="D844" s="70" t="s">
        <v>1510</v>
      </c>
      <c r="E844" s="70" t="s">
        <v>1511</v>
      </c>
      <c r="F844" s="70" t="s">
        <v>1558</v>
      </c>
      <c r="G844" s="71" t="s">
        <v>106</v>
      </c>
      <c r="H844" s="72">
        <v>0.95</v>
      </c>
      <c r="I844" s="73"/>
      <c r="J844" s="74">
        <f t="shared" si="106"/>
        <v>0</v>
      </c>
      <c r="K844" s="74">
        <f t="shared" si="107"/>
        <v>0</v>
      </c>
      <c r="L844" s="74">
        <f t="shared" si="108"/>
        <v>0</v>
      </c>
      <c r="M844" s="153" t="str">
        <f t="shared" si="112"/>
        <v/>
      </c>
      <c r="P844" s="75"/>
      <c r="AA844" s="2">
        <f t="shared" si="109"/>
        <v>664</v>
      </c>
      <c r="AB844" s="2" t="s">
        <v>4748</v>
      </c>
      <c r="AC844" s="2" t="s">
        <v>4281</v>
      </c>
      <c r="AD844" s="2">
        <v>0.95</v>
      </c>
      <c r="AE844" s="129">
        <f t="shared" si="110"/>
        <v>0</v>
      </c>
      <c r="AF844" s="2">
        <f t="shared" si="111"/>
        <v>0</v>
      </c>
    </row>
    <row r="845" spans="1:32" s="168" customFormat="1" ht="15" hidden="1" customHeight="1" x14ac:dyDescent="0.3">
      <c r="A845" s="160">
        <v>0</v>
      </c>
      <c r="B845" s="161" t="s">
        <v>3364</v>
      </c>
      <c r="C845" s="161" t="s">
        <v>1559</v>
      </c>
      <c r="D845" s="162" t="s">
        <v>1510</v>
      </c>
      <c r="E845" s="162" t="s">
        <v>1511</v>
      </c>
      <c r="F845" s="162" t="s">
        <v>1560</v>
      </c>
      <c r="G845" s="163" t="s">
        <v>106</v>
      </c>
      <c r="H845" s="164">
        <v>0.75</v>
      </c>
      <c r="I845" s="165"/>
      <c r="J845" s="166">
        <f t="shared" si="106"/>
        <v>0</v>
      </c>
      <c r="K845" s="166">
        <f t="shared" si="107"/>
        <v>0</v>
      </c>
      <c r="L845" s="166">
        <f t="shared" si="108"/>
        <v>0</v>
      </c>
      <c r="M845" s="167" t="str">
        <f t="shared" si="112"/>
        <v/>
      </c>
      <c r="P845" s="169"/>
      <c r="AA845" s="168">
        <f t="shared" si="109"/>
        <v>0</v>
      </c>
      <c r="AB845" s="168" t="s">
        <v>4749</v>
      </c>
      <c r="AC845" s="168" t="s">
        <v>4281</v>
      </c>
      <c r="AD845" s="168">
        <v>0.75</v>
      </c>
      <c r="AE845" s="170">
        <f t="shared" si="110"/>
        <v>0</v>
      </c>
      <c r="AF845" s="168">
        <f t="shared" si="111"/>
        <v>0</v>
      </c>
    </row>
    <row r="846" spans="1:32" s="168" customFormat="1" ht="15" hidden="1" customHeight="1" x14ac:dyDescent="0.3">
      <c r="A846" s="160">
        <v>0</v>
      </c>
      <c r="B846" s="161" t="s">
        <v>3365</v>
      </c>
      <c r="C846" s="161" t="s">
        <v>1561</v>
      </c>
      <c r="D846" s="162" t="s">
        <v>1510</v>
      </c>
      <c r="E846" s="162" t="s">
        <v>1511</v>
      </c>
      <c r="F846" s="162" t="s">
        <v>1562</v>
      </c>
      <c r="G846" s="163" t="s">
        <v>106</v>
      </c>
      <c r="H846" s="164">
        <v>0.65</v>
      </c>
      <c r="I846" s="165"/>
      <c r="J846" s="166">
        <f t="shared" si="106"/>
        <v>0</v>
      </c>
      <c r="K846" s="166">
        <f t="shared" si="107"/>
        <v>0</v>
      </c>
      <c r="L846" s="166">
        <f t="shared" si="108"/>
        <v>0</v>
      </c>
      <c r="M846" s="167" t="str">
        <f t="shared" si="112"/>
        <v/>
      </c>
      <c r="P846" s="169"/>
      <c r="AA846" s="168">
        <f t="shared" si="109"/>
        <v>0</v>
      </c>
      <c r="AB846" s="168" t="s">
        <v>5194</v>
      </c>
      <c r="AC846" s="168" t="s">
        <v>4281</v>
      </c>
      <c r="AD846" s="168">
        <v>0.65</v>
      </c>
      <c r="AE846" s="170">
        <f t="shared" si="110"/>
        <v>0</v>
      </c>
      <c r="AF846" s="168">
        <f t="shared" si="111"/>
        <v>0</v>
      </c>
    </row>
    <row r="847" spans="1:32" ht="15" customHeight="1" x14ac:dyDescent="0.3">
      <c r="A847" s="1">
        <v>100</v>
      </c>
      <c r="B847" s="69" t="s">
        <v>3366</v>
      </c>
      <c r="C847" s="69" t="s">
        <v>1563</v>
      </c>
      <c r="D847" s="70" t="s">
        <v>1510</v>
      </c>
      <c r="E847" s="70" t="s">
        <v>1511</v>
      </c>
      <c r="F847" s="70" t="s">
        <v>1564</v>
      </c>
      <c r="G847" s="71" t="s">
        <v>106</v>
      </c>
      <c r="H847" s="72">
        <v>0.65</v>
      </c>
      <c r="I847" s="73"/>
      <c r="J847" s="74">
        <f t="shared" si="106"/>
        <v>0</v>
      </c>
      <c r="K847" s="74">
        <f t="shared" si="107"/>
        <v>0</v>
      </c>
      <c r="L847" s="74">
        <f t="shared" si="108"/>
        <v>0</v>
      </c>
      <c r="M847" s="153" t="str">
        <f t="shared" si="112"/>
        <v/>
      </c>
      <c r="P847" s="75"/>
      <c r="AA847" s="2">
        <f t="shared" si="109"/>
        <v>100</v>
      </c>
      <c r="AB847" s="2" t="s">
        <v>4750</v>
      </c>
      <c r="AC847" s="2" t="s">
        <v>4281</v>
      </c>
      <c r="AD847" s="2">
        <v>0.65</v>
      </c>
      <c r="AE847" s="129">
        <f t="shared" si="110"/>
        <v>0</v>
      </c>
      <c r="AF847" s="2">
        <f t="shared" si="111"/>
        <v>0</v>
      </c>
    </row>
    <row r="848" spans="1:32" ht="15" customHeight="1" x14ac:dyDescent="0.3">
      <c r="A848" s="1">
        <v>3832</v>
      </c>
      <c r="B848" s="69" t="s">
        <v>3367</v>
      </c>
      <c r="C848" s="69" t="s">
        <v>1565</v>
      </c>
      <c r="D848" s="70" t="s">
        <v>1510</v>
      </c>
      <c r="E848" s="70" t="s">
        <v>1511</v>
      </c>
      <c r="F848" s="70" t="s">
        <v>1566</v>
      </c>
      <c r="G848" s="71" t="s">
        <v>106</v>
      </c>
      <c r="H848" s="72">
        <v>0.65</v>
      </c>
      <c r="I848" s="73"/>
      <c r="J848" s="74">
        <f t="shared" si="106"/>
        <v>0</v>
      </c>
      <c r="K848" s="74">
        <f t="shared" si="107"/>
        <v>0</v>
      </c>
      <c r="L848" s="74">
        <f t="shared" si="108"/>
        <v>0</v>
      </c>
      <c r="M848" s="153" t="str">
        <f t="shared" si="112"/>
        <v/>
      </c>
      <c r="P848" s="75"/>
      <c r="AA848" s="2">
        <f t="shared" si="109"/>
        <v>3832</v>
      </c>
      <c r="AB848" s="2" t="s">
        <v>4751</v>
      </c>
      <c r="AC848" s="2" t="s">
        <v>4281</v>
      </c>
      <c r="AD848" s="2">
        <v>0.65</v>
      </c>
      <c r="AE848" s="129">
        <f t="shared" si="110"/>
        <v>0</v>
      </c>
      <c r="AF848" s="2">
        <f t="shared" si="111"/>
        <v>0</v>
      </c>
    </row>
    <row r="849" spans="1:32" ht="15" customHeight="1" x14ac:dyDescent="0.3">
      <c r="A849" s="1">
        <v>3168</v>
      </c>
      <c r="B849" s="69" t="s">
        <v>3368</v>
      </c>
      <c r="C849" s="69" t="s">
        <v>1567</v>
      </c>
      <c r="D849" s="70" t="s">
        <v>1510</v>
      </c>
      <c r="E849" s="70" t="s">
        <v>1511</v>
      </c>
      <c r="F849" s="70" t="s">
        <v>1568</v>
      </c>
      <c r="G849" s="71" t="s">
        <v>106</v>
      </c>
      <c r="H849" s="72">
        <v>1.25</v>
      </c>
      <c r="I849" s="73"/>
      <c r="J849" s="74">
        <f t="shared" si="106"/>
        <v>0</v>
      </c>
      <c r="K849" s="74">
        <f t="shared" si="107"/>
        <v>0</v>
      </c>
      <c r="L849" s="74">
        <f t="shared" si="108"/>
        <v>0</v>
      </c>
      <c r="M849" s="153" t="str">
        <f t="shared" si="112"/>
        <v/>
      </c>
      <c r="P849" s="75"/>
      <c r="AA849" s="2">
        <f t="shared" si="109"/>
        <v>3168</v>
      </c>
      <c r="AB849" s="2" t="s">
        <v>4752</v>
      </c>
      <c r="AC849" s="2" t="s">
        <v>4281</v>
      </c>
      <c r="AD849" s="2">
        <v>1.25</v>
      </c>
      <c r="AE849" s="129">
        <f t="shared" si="110"/>
        <v>0</v>
      </c>
      <c r="AF849" s="2">
        <f t="shared" si="111"/>
        <v>0</v>
      </c>
    </row>
    <row r="850" spans="1:32" ht="15" customHeight="1" x14ac:dyDescent="0.3">
      <c r="A850" s="1">
        <v>156</v>
      </c>
      <c r="B850" s="69" t="s">
        <v>3369</v>
      </c>
      <c r="C850" s="69" t="s">
        <v>1569</v>
      </c>
      <c r="D850" s="70" t="s">
        <v>1510</v>
      </c>
      <c r="E850" s="70" t="s">
        <v>1511</v>
      </c>
      <c r="F850" s="70" t="s">
        <v>1570</v>
      </c>
      <c r="G850" s="71" t="s">
        <v>106</v>
      </c>
      <c r="H850" s="72">
        <v>0.65</v>
      </c>
      <c r="I850" s="73"/>
      <c r="J850" s="74">
        <f t="shared" si="106"/>
        <v>0</v>
      </c>
      <c r="K850" s="74">
        <f t="shared" si="107"/>
        <v>0</v>
      </c>
      <c r="L850" s="74">
        <f t="shared" si="108"/>
        <v>0</v>
      </c>
      <c r="M850" s="153" t="str">
        <f t="shared" si="112"/>
        <v/>
      </c>
      <c r="P850" s="75"/>
      <c r="AA850" s="2">
        <f t="shared" si="109"/>
        <v>156</v>
      </c>
      <c r="AB850" s="2" t="s">
        <v>4753</v>
      </c>
      <c r="AC850" s="2" t="s">
        <v>4281</v>
      </c>
      <c r="AD850" s="2">
        <v>0.65</v>
      </c>
      <c r="AE850" s="129">
        <f t="shared" si="110"/>
        <v>0</v>
      </c>
      <c r="AF850" s="2">
        <f t="shared" si="111"/>
        <v>0</v>
      </c>
    </row>
    <row r="851" spans="1:32" ht="15" customHeight="1" x14ac:dyDescent="0.3">
      <c r="A851" s="1">
        <v>2379</v>
      </c>
      <c r="B851" s="69" t="s">
        <v>3370</v>
      </c>
      <c r="C851" s="69" t="s">
        <v>1571</v>
      </c>
      <c r="D851" s="70" t="s">
        <v>1510</v>
      </c>
      <c r="E851" s="70" t="s">
        <v>1511</v>
      </c>
      <c r="F851" s="70" t="s">
        <v>1572</v>
      </c>
      <c r="G851" s="71" t="s">
        <v>106</v>
      </c>
      <c r="H851" s="72">
        <v>0.65</v>
      </c>
      <c r="I851" s="73"/>
      <c r="J851" s="74">
        <f t="shared" si="106"/>
        <v>0</v>
      </c>
      <c r="K851" s="74">
        <f t="shared" si="107"/>
        <v>0</v>
      </c>
      <c r="L851" s="74">
        <f t="shared" si="108"/>
        <v>0</v>
      </c>
      <c r="M851" s="153" t="str">
        <f t="shared" si="112"/>
        <v/>
      </c>
      <c r="P851" s="75"/>
      <c r="AA851" s="2">
        <f t="shared" si="109"/>
        <v>2379</v>
      </c>
      <c r="AB851" s="2" t="s">
        <v>4754</v>
      </c>
      <c r="AC851" s="2" t="s">
        <v>4281</v>
      </c>
      <c r="AD851" s="2">
        <v>0.65</v>
      </c>
      <c r="AE851" s="129">
        <f t="shared" si="110"/>
        <v>0</v>
      </c>
      <c r="AF851" s="2">
        <f t="shared" si="111"/>
        <v>0</v>
      </c>
    </row>
    <row r="852" spans="1:32" ht="15" customHeight="1" x14ac:dyDescent="0.3">
      <c r="A852" s="1">
        <v>219</v>
      </c>
      <c r="B852" s="69" t="s">
        <v>3371</v>
      </c>
      <c r="C852" s="69" t="s">
        <v>1573</v>
      </c>
      <c r="D852" s="70" t="s">
        <v>1510</v>
      </c>
      <c r="E852" s="70" t="s">
        <v>1511</v>
      </c>
      <c r="F852" s="70" t="s">
        <v>1574</v>
      </c>
      <c r="G852" s="71" t="s">
        <v>106</v>
      </c>
      <c r="H852" s="72">
        <v>0.65</v>
      </c>
      <c r="I852" s="73"/>
      <c r="J852" s="74">
        <f t="shared" si="106"/>
        <v>0</v>
      </c>
      <c r="K852" s="74">
        <f t="shared" si="107"/>
        <v>0</v>
      </c>
      <c r="L852" s="74">
        <f t="shared" si="108"/>
        <v>0</v>
      </c>
      <c r="M852" s="153" t="str">
        <f t="shared" si="112"/>
        <v/>
      </c>
      <c r="P852" s="75"/>
      <c r="AA852" s="2">
        <f t="shared" si="109"/>
        <v>219</v>
      </c>
      <c r="AB852" s="2" t="s">
        <v>4755</v>
      </c>
      <c r="AC852" s="2" t="s">
        <v>4281</v>
      </c>
      <c r="AD852" s="2">
        <v>0.65</v>
      </c>
      <c r="AE852" s="129">
        <f t="shared" si="110"/>
        <v>0</v>
      </c>
      <c r="AF852" s="2">
        <f t="shared" si="111"/>
        <v>0</v>
      </c>
    </row>
    <row r="853" spans="1:32" s="168" customFormat="1" ht="15" hidden="1" customHeight="1" x14ac:dyDescent="0.3">
      <c r="A853" s="160">
        <v>0</v>
      </c>
      <c r="B853" s="161" t="s">
        <v>4057</v>
      </c>
      <c r="C853" s="161" t="s">
        <v>4056</v>
      </c>
      <c r="D853" s="162" t="s">
        <v>1510</v>
      </c>
      <c r="E853" s="162" t="s">
        <v>1511</v>
      </c>
      <c r="F853" s="162" t="s">
        <v>4058</v>
      </c>
      <c r="G853" s="163" t="s">
        <v>106</v>
      </c>
      <c r="H853" s="164">
        <v>0.75</v>
      </c>
      <c r="I853" s="165"/>
      <c r="J853" s="166">
        <f t="shared" si="106"/>
        <v>0</v>
      </c>
      <c r="K853" s="166">
        <f t="shared" si="107"/>
        <v>0</v>
      </c>
      <c r="L853" s="166">
        <f t="shared" si="108"/>
        <v>0</v>
      </c>
      <c r="M853" s="167" t="str">
        <f t="shared" si="112"/>
        <v/>
      </c>
      <c r="P853" s="169"/>
      <c r="AA853" s="168">
        <f t="shared" si="109"/>
        <v>0</v>
      </c>
      <c r="AB853" s="168" t="s">
        <v>4756</v>
      </c>
      <c r="AC853" s="168" t="s">
        <v>4281</v>
      </c>
      <c r="AD853" s="168">
        <v>0.75</v>
      </c>
      <c r="AE853" s="170">
        <f t="shared" si="110"/>
        <v>0</v>
      </c>
      <c r="AF853" s="168">
        <f t="shared" si="111"/>
        <v>0</v>
      </c>
    </row>
    <row r="854" spans="1:32" s="168" customFormat="1" ht="15" hidden="1" customHeight="1" x14ac:dyDescent="0.3">
      <c r="A854" s="160">
        <v>0</v>
      </c>
      <c r="B854" s="161" t="s">
        <v>3372</v>
      </c>
      <c r="C854" s="161" t="s">
        <v>1575</v>
      </c>
      <c r="D854" s="162" t="s">
        <v>1510</v>
      </c>
      <c r="E854" s="162" t="s">
        <v>1511</v>
      </c>
      <c r="F854" s="162" t="s">
        <v>489</v>
      </c>
      <c r="G854" s="163" t="s">
        <v>106</v>
      </c>
      <c r="H854" s="164">
        <v>0.65</v>
      </c>
      <c r="I854" s="165"/>
      <c r="J854" s="166">
        <f t="shared" si="106"/>
        <v>0</v>
      </c>
      <c r="K854" s="166">
        <f t="shared" si="107"/>
        <v>0</v>
      </c>
      <c r="L854" s="166">
        <f t="shared" si="108"/>
        <v>0</v>
      </c>
      <c r="M854" s="167" t="str">
        <f t="shared" si="112"/>
        <v/>
      </c>
      <c r="P854" s="169"/>
      <c r="AA854" s="2">
        <f t="shared" si="109"/>
        <v>0</v>
      </c>
      <c r="AB854" s="2" t="s">
        <v>4757</v>
      </c>
      <c r="AC854" s="2" t="s">
        <v>4281</v>
      </c>
      <c r="AD854" s="2">
        <v>0.65</v>
      </c>
      <c r="AE854" s="129">
        <f t="shared" si="110"/>
        <v>0</v>
      </c>
      <c r="AF854" s="2">
        <f t="shared" si="111"/>
        <v>0</v>
      </c>
    </row>
    <row r="855" spans="1:32" ht="15" customHeight="1" x14ac:dyDescent="0.3">
      <c r="A855" s="1">
        <v>2916</v>
      </c>
      <c r="B855" s="69" t="s">
        <v>3373</v>
      </c>
      <c r="C855" s="69" t="s">
        <v>1576</v>
      </c>
      <c r="D855" s="70" t="s">
        <v>1510</v>
      </c>
      <c r="E855" s="70" t="s">
        <v>1511</v>
      </c>
      <c r="F855" s="70" t="s">
        <v>1577</v>
      </c>
      <c r="G855" s="71" t="s">
        <v>106</v>
      </c>
      <c r="H855" s="72">
        <v>0.65</v>
      </c>
      <c r="I855" s="73"/>
      <c r="J855" s="74">
        <f t="shared" si="106"/>
        <v>0</v>
      </c>
      <c r="K855" s="74">
        <f t="shared" si="107"/>
        <v>0</v>
      </c>
      <c r="L855" s="74">
        <f t="shared" si="108"/>
        <v>0</v>
      </c>
      <c r="M855" s="153" t="str">
        <f t="shared" si="112"/>
        <v/>
      </c>
      <c r="P855" s="75"/>
      <c r="AA855" s="2">
        <f t="shared" si="109"/>
        <v>2916</v>
      </c>
      <c r="AB855" s="2" t="s">
        <v>4758</v>
      </c>
      <c r="AC855" s="2" t="s">
        <v>4281</v>
      </c>
      <c r="AD855" s="2">
        <v>0.65</v>
      </c>
      <c r="AE855" s="129">
        <f t="shared" si="110"/>
        <v>0</v>
      </c>
      <c r="AF855" s="2">
        <f t="shared" si="111"/>
        <v>0</v>
      </c>
    </row>
    <row r="856" spans="1:32" s="168" customFormat="1" ht="15" hidden="1" customHeight="1" x14ac:dyDescent="0.3">
      <c r="A856" s="160">
        <v>0</v>
      </c>
      <c r="B856" s="161" t="s">
        <v>3374</v>
      </c>
      <c r="C856" s="161" t="s">
        <v>1578</v>
      </c>
      <c r="D856" s="162" t="s">
        <v>1510</v>
      </c>
      <c r="E856" s="162" t="s">
        <v>1511</v>
      </c>
      <c r="F856" s="162" t="s">
        <v>1579</v>
      </c>
      <c r="G856" s="163" t="s">
        <v>106</v>
      </c>
      <c r="H856" s="164">
        <v>0.65</v>
      </c>
      <c r="I856" s="165"/>
      <c r="J856" s="166">
        <f t="shared" si="106"/>
        <v>0</v>
      </c>
      <c r="K856" s="166">
        <f t="shared" si="107"/>
        <v>0</v>
      </c>
      <c r="L856" s="166">
        <f t="shared" si="108"/>
        <v>0</v>
      </c>
      <c r="M856" s="167" t="str">
        <f t="shared" si="112"/>
        <v/>
      </c>
      <c r="P856" s="169"/>
      <c r="AA856" s="168">
        <f t="shared" si="109"/>
        <v>0</v>
      </c>
      <c r="AB856" s="168" t="s">
        <v>4759</v>
      </c>
      <c r="AC856" s="168" t="s">
        <v>4281</v>
      </c>
      <c r="AD856" s="168">
        <v>0.65</v>
      </c>
      <c r="AE856" s="170">
        <f t="shared" si="110"/>
        <v>0</v>
      </c>
      <c r="AF856" s="168">
        <f t="shared" si="111"/>
        <v>0</v>
      </c>
    </row>
    <row r="857" spans="1:32" s="168" customFormat="1" ht="15" hidden="1" customHeight="1" x14ac:dyDescent="0.3">
      <c r="A857" s="160">
        <v>0</v>
      </c>
      <c r="B857" s="161" t="s">
        <v>3375</v>
      </c>
      <c r="C857" s="161" t="s">
        <v>1580</v>
      </c>
      <c r="D857" s="162" t="s">
        <v>1581</v>
      </c>
      <c r="E857" s="162" t="s">
        <v>1582</v>
      </c>
      <c r="F857" s="162" t="s">
        <v>1583</v>
      </c>
      <c r="G857" s="163" t="s">
        <v>106</v>
      </c>
      <c r="H857" s="164">
        <v>1.3</v>
      </c>
      <c r="I857" s="165"/>
      <c r="J857" s="166">
        <f t="shared" si="106"/>
        <v>0</v>
      </c>
      <c r="K857" s="166">
        <f t="shared" si="107"/>
        <v>0</v>
      </c>
      <c r="L857" s="166">
        <f t="shared" si="108"/>
        <v>0</v>
      </c>
      <c r="M857" s="167" t="str">
        <f t="shared" si="112"/>
        <v/>
      </c>
      <c r="P857" s="169"/>
      <c r="AA857" s="168">
        <f t="shared" si="109"/>
        <v>0</v>
      </c>
      <c r="AB857" s="168" t="s">
        <v>4760</v>
      </c>
      <c r="AC857" s="168" t="s">
        <v>4281</v>
      </c>
      <c r="AD857" s="168">
        <v>1.3</v>
      </c>
      <c r="AE857" s="170">
        <f t="shared" si="110"/>
        <v>0</v>
      </c>
      <c r="AF857" s="168">
        <f t="shared" si="111"/>
        <v>0</v>
      </c>
    </row>
    <row r="858" spans="1:32" ht="15" customHeight="1" x14ac:dyDescent="0.3">
      <c r="A858" s="1">
        <v>1139</v>
      </c>
      <c r="B858" s="69" t="s">
        <v>3376</v>
      </c>
      <c r="C858" s="69" t="s">
        <v>1584</v>
      </c>
      <c r="D858" s="70" t="s">
        <v>1585</v>
      </c>
      <c r="E858" s="70" t="s">
        <v>1586</v>
      </c>
      <c r="F858" s="70" t="s">
        <v>1587</v>
      </c>
      <c r="G858" s="71" t="s">
        <v>106</v>
      </c>
      <c r="H858" s="72">
        <v>0.9</v>
      </c>
      <c r="I858" s="73"/>
      <c r="J858" s="74">
        <f t="shared" si="106"/>
        <v>0</v>
      </c>
      <c r="K858" s="74">
        <f t="shared" si="107"/>
        <v>0</v>
      </c>
      <c r="L858" s="74">
        <f t="shared" si="108"/>
        <v>0</v>
      </c>
      <c r="M858" s="153" t="str">
        <f t="shared" si="112"/>
        <v/>
      </c>
      <c r="P858" s="75"/>
      <c r="AA858" s="2">
        <f t="shared" si="109"/>
        <v>1139</v>
      </c>
      <c r="AB858" s="2" t="s">
        <v>4761</v>
      </c>
      <c r="AC858" s="2" t="s">
        <v>4281</v>
      </c>
      <c r="AD858" s="2">
        <v>0.9</v>
      </c>
      <c r="AE858" s="129">
        <f t="shared" si="110"/>
        <v>0</v>
      </c>
      <c r="AF858" s="2">
        <f t="shared" si="111"/>
        <v>0</v>
      </c>
    </row>
    <row r="859" spans="1:32" ht="15" customHeight="1" x14ac:dyDescent="0.3">
      <c r="A859" s="1">
        <v>158</v>
      </c>
      <c r="B859" s="69" t="s">
        <v>3377</v>
      </c>
      <c r="C859" s="69" t="s">
        <v>1588</v>
      </c>
      <c r="D859" s="70" t="s">
        <v>1589</v>
      </c>
      <c r="E859" s="70" t="s">
        <v>1590</v>
      </c>
      <c r="F859" s="70" t="s">
        <v>1591</v>
      </c>
      <c r="G859" s="71" t="s">
        <v>106</v>
      </c>
      <c r="H859" s="72">
        <v>0.9</v>
      </c>
      <c r="I859" s="73"/>
      <c r="J859" s="74">
        <f t="shared" si="106"/>
        <v>0</v>
      </c>
      <c r="K859" s="74">
        <f t="shared" si="107"/>
        <v>0</v>
      </c>
      <c r="L859" s="74">
        <f t="shared" si="108"/>
        <v>0</v>
      </c>
      <c r="M859" s="153" t="str">
        <f t="shared" si="112"/>
        <v/>
      </c>
      <c r="P859" s="75"/>
      <c r="AA859" s="2">
        <f t="shared" si="109"/>
        <v>158</v>
      </c>
      <c r="AB859" s="2" t="s">
        <v>4762</v>
      </c>
      <c r="AC859" s="2" t="s">
        <v>4281</v>
      </c>
      <c r="AD859" s="2">
        <v>0.9</v>
      </c>
      <c r="AE859" s="129">
        <f t="shared" si="110"/>
        <v>0</v>
      </c>
      <c r="AF859" s="2">
        <f t="shared" si="111"/>
        <v>0</v>
      </c>
    </row>
    <row r="860" spans="1:32" ht="15" customHeight="1" x14ac:dyDescent="0.3">
      <c r="A860" s="1">
        <v>414</v>
      </c>
      <c r="B860" s="69" t="s">
        <v>3378</v>
      </c>
      <c r="C860" s="69" t="s">
        <v>1592</v>
      </c>
      <c r="D860" s="70" t="s">
        <v>1593</v>
      </c>
      <c r="E860" s="70" t="s">
        <v>1594</v>
      </c>
      <c r="F860" s="70" t="s">
        <v>1595</v>
      </c>
      <c r="G860" s="71" t="s">
        <v>141</v>
      </c>
      <c r="H860" s="72">
        <v>3.25</v>
      </c>
      <c r="I860" s="73"/>
      <c r="J860" s="74">
        <f t="shared" si="106"/>
        <v>0</v>
      </c>
      <c r="K860" s="74">
        <f t="shared" si="107"/>
        <v>0</v>
      </c>
      <c r="L860" s="74">
        <f t="shared" si="108"/>
        <v>0</v>
      </c>
      <c r="M860" s="153" t="str">
        <f>IF(I860="","",IF(I860&lt;75,"Ошибка! Не соблюден минимальный заказ на сорт!",IF(MOD(I860,25)&gt;0,"Ошибка! Не соблюдена кратность заказа!","")))</f>
        <v/>
      </c>
      <c r="P860" s="75"/>
      <c r="AA860" s="2">
        <f t="shared" si="109"/>
        <v>414</v>
      </c>
      <c r="AB860" s="2" t="s">
        <v>4763</v>
      </c>
      <c r="AC860" s="2" t="s">
        <v>4317</v>
      </c>
      <c r="AD860" s="2">
        <v>3.25</v>
      </c>
      <c r="AE860" s="129">
        <f t="shared" si="110"/>
        <v>0</v>
      </c>
      <c r="AF860" s="2">
        <f t="shared" si="111"/>
        <v>0</v>
      </c>
    </row>
    <row r="861" spans="1:32" s="168" customFormat="1" ht="15" hidden="1" customHeight="1" x14ac:dyDescent="0.3">
      <c r="A861" s="160">
        <v>0</v>
      </c>
      <c r="B861" s="161" t="s">
        <v>3379</v>
      </c>
      <c r="C861" s="161" t="s">
        <v>1596</v>
      </c>
      <c r="D861" s="162" t="s">
        <v>1593</v>
      </c>
      <c r="E861" s="162" t="s">
        <v>1594</v>
      </c>
      <c r="F861" s="162" t="s">
        <v>1597</v>
      </c>
      <c r="G861" s="163" t="s">
        <v>141</v>
      </c>
      <c r="H861" s="164">
        <v>3.25</v>
      </c>
      <c r="I861" s="165"/>
      <c r="J861" s="166">
        <f t="shared" si="106"/>
        <v>0</v>
      </c>
      <c r="K861" s="166">
        <f t="shared" si="107"/>
        <v>0</v>
      </c>
      <c r="L861" s="166">
        <f t="shared" si="108"/>
        <v>0</v>
      </c>
      <c r="M861" s="167" t="str">
        <f>IF(I861="","",IF(I861&lt;75,"Ошибка! Не соблюден минимальный заказ на сорт!",IF(MOD(I861,25)&gt;0,"Ошибка! Не соблюдена кратность заказа!","")))</f>
        <v/>
      </c>
      <c r="P861" s="169"/>
      <c r="AA861" s="168">
        <f t="shared" si="109"/>
        <v>0</v>
      </c>
      <c r="AB861" s="168" t="s">
        <v>4764</v>
      </c>
      <c r="AC861" s="168" t="s">
        <v>4317</v>
      </c>
      <c r="AD861" s="168">
        <v>3.25</v>
      </c>
      <c r="AE861" s="170">
        <f t="shared" si="110"/>
        <v>0</v>
      </c>
      <c r="AF861" s="168">
        <f t="shared" si="111"/>
        <v>0</v>
      </c>
    </row>
    <row r="862" spans="1:32" s="168" customFormat="1" ht="15" hidden="1" customHeight="1" x14ac:dyDescent="0.35">
      <c r="A862" s="160">
        <v>0</v>
      </c>
      <c r="B862" s="171" t="s">
        <v>6185</v>
      </c>
      <c r="C862" s="162" t="s">
        <v>6124</v>
      </c>
      <c r="D862" s="162" t="s">
        <v>6162</v>
      </c>
      <c r="E862" s="162" t="s">
        <v>6151</v>
      </c>
      <c r="F862" s="162" t="s">
        <v>6199</v>
      </c>
      <c r="G862" s="172" t="s">
        <v>141</v>
      </c>
      <c r="H862" s="173">
        <v>3.25</v>
      </c>
      <c r="I862" s="165"/>
      <c r="J862" s="166">
        <f t="shared" si="106"/>
        <v>0</v>
      </c>
      <c r="K862" s="166">
        <f t="shared" si="107"/>
        <v>0</v>
      </c>
      <c r="L862" s="166">
        <f t="shared" si="108"/>
        <v>0</v>
      </c>
      <c r="M862" s="167" t="str">
        <f>IF(I862="","",IF(I862&lt;75,"Ошибка! Не соблюден минимальный заказ на сорт!",IF(MOD(I862,25)&gt;0,"Ошибка! Не соблюдена кратность заказа!","")))</f>
        <v/>
      </c>
      <c r="AA862" s="168">
        <f t="shared" si="109"/>
        <v>0</v>
      </c>
      <c r="AB862" s="174" t="s">
        <v>6214</v>
      </c>
      <c r="AC862" s="174" t="s">
        <v>4317</v>
      </c>
      <c r="AD862" s="175">
        <v>3.25</v>
      </c>
      <c r="AE862" s="170">
        <f t="shared" si="110"/>
        <v>0</v>
      </c>
      <c r="AF862" s="168">
        <f t="shared" si="111"/>
        <v>0</v>
      </c>
    </row>
    <row r="863" spans="1:32" ht="15" customHeight="1" x14ac:dyDescent="0.3">
      <c r="A863" s="1">
        <v>359</v>
      </c>
      <c r="B863" s="69" t="s">
        <v>3380</v>
      </c>
      <c r="C863" s="69" t="s">
        <v>1598</v>
      </c>
      <c r="D863" s="70" t="s">
        <v>1599</v>
      </c>
      <c r="E863" s="70" t="s">
        <v>1600</v>
      </c>
      <c r="F863" s="70" t="s">
        <v>1601</v>
      </c>
      <c r="G863" s="71" t="s">
        <v>182</v>
      </c>
      <c r="H863" s="72">
        <v>2.75</v>
      </c>
      <c r="I863" s="73"/>
      <c r="J863" s="74">
        <f t="shared" si="106"/>
        <v>0</v>
      </c>
      <c r="K863" s="74">
        <f t="shared" si="107"/>
        <v>0</v>
      </c>
      <c r="L863" s="74">
        <f t="shared" si="108"/>
        <v>0</v>
      </c>
      <c r="M863" s="153" t="str">
        <f t="shared" ref="M863:M870" si="113">IF(I863="","",IF(I863&lt;50,"Ошибка! Не соблюден минимальный заказ на сорт!",""))</f>
        <v/>
      </c>
      <c r="P863" s="75"/>
      <c r="AA863" s="2">
        <f t="shared" si="109"/>
        <v>359</v>
      </c>
      <c r="AB863" s="2" t="s">
        <v>5195</v>
      </c>
      <c r="AC863" s="2" t="s">
        <v>4327</v>
      </c>
      <c r="AD863" s="2">
        <v>2.75</v>
      </c>
      <c r="AE863" s="129">
        <f t="shared" si="110"/>
        <v>0</v>
      </c>
      <c r="AF863" s="2">
        <f t="shared" si="111"/>
        <v>0</v>
      </c>
    </row>
    <row r="864" spans="1:32" s="168" customFormat="1" ht="15" hidden="1" customHeight="1" x14ac:dyDescent="0.3">
      <c r="A864" s="160">
        <v>0</v>
      </c>
      <c r="B864" s="161" t="s">
        <v>3381</v>
      </c>
      <c r="C864" s="161" t="s">
        <v>1602</v>
      </c>
      <c r="D864" s="162" t="s">
        <v>1603</v>
      </c>
      <c r="E864" s="162" t="s">
        <v>1604</v>
      </c>
      <c r="F864" s="162" t="s">
        <v>1605</v>
      </c>
      <c r="G864" s="163" t="s">
        <v>182</v>
      </c>
      <c r="H864" s="164">
        <v>4</v>
      </c>
      <c r="I864" s="165"/>
      <c r="J864" s="166">
        <f t="shared" si="106"/>
        <v>0</v>
      </c>
      <c r="K864" s="166">
        <f t="shared" si="107"/>
        <v>0</v>
      </c>
      <c r="L864" s="166">
        <f t="shared" si="108"/>
        <v>0</v>
      </c>
      <c r="M864" s="167" t="str">
        <f t="shared" si="113"/>
        <v/>
      </c>
      <c r="P864" s="169"/>
      <c r="AA864" s="168">
        <f t="shared" si="109"/>
        <v>0</v>
      </c>
      <c r="AB864" s="168" t="s">
        <v>4765</v>
      </c>
      <c r="AC864" s="168" t="s">
        <v>4327</v>
      </c>
      <c r="AD864" s="168">
        <v>4</v>
      </c>
      <c r="AE864" s="170">
        <f t="shared" si="110"/>
        <v>0</v>
      </c>
      <c r="AF864" s="168">
        <f t="shared" si="111"/>
        <v>0</v>
      </c>
    </row>
    <row r="865" spans="1:32" s="168" customFormat="1" ht="15" hidden="1" customHeight="1" x14ac:dyDescent="0.3">
      <c r="A865" s="160">
        <v>0</v>
      </c>
      <c r="B865" s="161" t="s">
        <v>3382</v>
      </c>
      <c r="C865" s="161" t="s">
        <v>1606</v>
      </c>
      <c r="D865" s="162" t="s">
        <v>1603</v>
      </c>
      <c r="E865" s="162" t="s">
        <v>1604</v>
      </c>
      <c r="F865" s="162" t="s">
        <v>1607</v>
      </c>
      <c r="G865" s="163" t="s">
        <v>182</v>
      </c>
      <c r="H865" s="164">
        <v>4.5</v>
      </c>
      <c r="I865" s="165"/>
      <c r="J865" s="166">
        <f t="shared" si="106"/>
        <v>0</v>
      </c>
      <c r="K865" s="166">
        <f t="shared" si="107"/>
        <v>0</v>
      </c>
      <c r="L865" s="166">
        <f t="shared" si="108"/>
        <v>0</v>
      </c>
      <c r="M865" s="167" t="str">
        <f t="shared" si="113"/>
        <v/>
      </c>
      <c r="P865" s="169"/>
      <c r="AA865" s="168">
        <f t="shared" si="109"/>
        <v>0</v>
      </c>
      <c r="AB865" s="168" t="s">
        <v>4766</v>
      </c>
      <c r="AC865" s="168" t="s">
        <v>4327</v>
      </c>
      <c r="AD865" s="168">
        <v>4.5</v>
      </c>
      <c r="AE865" s="170">
        <f t="shared" si="110"/>
        <v>0</v>
      </c>
      <c r="AF865" s="168">
        <f t="shared" si="111"/>
        <v>0</v>
      </c>
    </row>
    <row r="866" spans="1:32" s="168" customFormat="1" ht="15" hidden="1" customHeight="1" x14ac:dyDescent="0.3">
      <c r="A866" s="160">
        <v>0</v>
      </c>
      <c r="B866" s="161" t="s">
        <v>4040</v>
      </c>
      <c r="C866" s="161" t="s">
        <v>4039</v>
      </c>
      <c r="D866" s="162" t="s">
        <v>1603</v>
      </c>
      <c r="E866" s="162" t="s">
        <v>1604</v>
      </c>
      <c r="F866" s="162" t="s">
        <v>4041</v>
      </c>
      <c r="G866" s="163" t="s">
        <v>182</v>
      </c>
      <c r="H866" s="164">
        <v>4</v>
      </c>
      <c r="I866" s="165"/>
      <c r="J866" s="166">
        <f t="shared" si="106"/>
        <v>0</v>
      </c>
      <c r="K866" s="166">
        <f t="shared" si="107"/>
        <v>0</v>
      </c>
      <c r="L866" s="166">
        <f t="shared" si="108"/>
        <v>0</v>
      </c>
      <c r="M866" s="167" t="str">
        <f t="shared" si="113"/>
        <v/>
      </c>
      <c r="P866" s="169"/>
      <c r="AA866" s="168">
        <f t="shared" si="109"/>
        <v>0</v>
      </c>
      <c r="AB866" s="168" t="s">
        <v>4767</v>
      </c>
      <c r="AC866" s="168" t="s">
        <v>4327</v>
      </c>
      <c r="AD866" s="168">
        <v>4</v>
      </c>
      <c r="AE866" s="170">
        <f t="shared" si="110"/>
        <v>0</v>
      </c>
      <c r="AF866" s="168">
        <f t="shared" si="111"/>
        <v>0</v>
      </c>
    </row>
    <row r="867" spans="1:32" s="168" customFormat="1" ht="15" hidden="1" customHeight="1" x14ac:dyDescent="0.3">
      <c r="A867" s="160">
        <v>0</v>
      </c>
      <c r="B867" s="161" t="s">
        <v>3383</v>
      </c>
      <c r="C867" s="161" t="s">
        <v>1608</v>
      </c>
      <c r="D867" s="162" t="s">
        <v>1603</v>
      </c>
      <c r="E867" s="162" t="s">
        <v>1604</v>
      </c>
      <c r="F867" s="162" t="s">
        <v>1609</v>
      </c>
      <c r="G867" s="163" t="s">
        <v>182</v>
      </c>
      <c r="H867" s="164">
        <v>4</v>
      </c>
      <c r="I867" s="165"/>
      <c r="J867" s="166">
        <f t="shared" si="106"/>
        <v>0</v>
      </c>
      <c r="K867" s="166">
        <f t="shared" si="107"/>
        <v>0</v>
      </c>
      <c r="L867" s="166">
        <f t="shared" si="108"/>
        <v>0</v>
      </c>
      <c r="M867" s="167" t="str">
        <f t="shared" si="113"/>
        <v/>
      </c>
      <c r="P867" s="169"/>
      <c r="AA867" s="168">
        <f t="shared" si="109"/>
        <v>0</v>
      </c>
      <c r="AB867" s="168" t="s">
        <v>4768</v>
      </c>
      <c r="AC867" s="168" t="s">
        <v>4327</v>
      </c>
      <c r="AD867" s="168">
        <v>4</v>
      </c>
      <c r="AE867" s="170">
        <f t="shared" si="110"/>
        <v>0</v>
      </c>
      <c r="AF867" s="168">
        <f t="shared" si="111"/>
        <v>0</v>
      </c>
    </row>
    <row r="868" spans="1:32" s="168" customFormat="1" ht="15" hidden="1" customHeight="1" x14ac:dyDescent="0.3">
      <c r="A868" s="160">
        <v>0</v>
      </c>
      <c r="B868" s="161" t="s">
        <v>3384</v>
      </c>
      <c r="C868" s="176" t="s">
        <v>1610</v>
      </c>
      <c r="D868" s="162" t="s">
        <v>1611</v>
      </c>
      <c r="E868" s="162" t="s">
        <v>1612</v>
      </c>
      <c r="F868" s="162"/>
      <c r="G868" s="163" t="s">
        <v>182</v>
      </c>
      <c r="H868" s="164">
        <v>1.75</v>
      </c>
      <c r="I868" s="165"/>
      <c r="J868" s="166">
        <f t="shared" ref="J868:J931" si="114">H868*I868</f>
        <v>0</v>
      </c>
      <c r="K868" s="166">
        <f t="shared" ref="K868:K931" si="115">IF($I$9&gt;=7000,0,H868*0.07*I868)</f>
        <v>0</v>
      </c>
      <c r="L868" s="166">
        <f t="shared" ref="L868:L931" si="116">J868+K868</f>
        <v>0</v>
      </c>
      <c r="M868" s="167" t="str">
        <f t="shared" si="113"/>
        <v/>
      </c>
      <c r="P868" s="169"/>
      <c r="AA868" s="168">
        <f t="shared" ref="AA868:AA931" si="117">A868</f>
        <v>0</v>
      </c>
      <c r="AB868" s="168" t="s">
        <v>1611</v>
      </c>
      <c r="AC868" s="168" t="s">
        <v>4327</v>
      </c>
      <c r="AD868" s="168">
        <v>2</v>
      </c>
      <c r="AE868" s="170">
        <f t="shared" ref="AE868:AE931" si="118">I868</f>
        <v>0</v>
      </c>
      <c r="AF868" s="168">
        <f t="shared" ref="AF868:AF931" si="119">AD868*AE868</f>
        <v>0</v>
      </c>
    </row>
    <row r="869" spans="1:32" s="168" customFormat="1" ht="15" hidden="1" customHeight="1" x14ac:dyDescent="0.3">
      <c r="A869" s="160">
        <v>0</v>
      </c>
      <c r="B869" s="161" t="s">
        <v>3385</v>
      </c>
      <c r="C869" s="161" t="s">
        <v>1613</v>
      </c>
      <c r="D869" s="162" t="s">
        <v>1614</v>
      </c>
      <c r="E869" s="162" t="s">
        <v>1615</v>
      </c>
      <c r="F869" s="162"/>
      <c r="G869" s="163" t="s">
        <v>21</v>
      </c>
      <c r="H869" s="164">
        <v>2.25</v>
      </c>
      <c r="I869" s="165"/>
      <c r="J869" s="166">
        <f t="shared" si="114"/>
        <v>0</v>
      </c>
      <c r="K869" s="166">
        <f t="shared" si="115"/>
        <v>0</v>
      </c>
      <c r="L869" s="166">
        <f t="shared" si="116"/>
        <v>0</v>
      </c>
      <c r="M869" s="167" t="str">
        <f t="shared" si="113"/>
        <v/>
      </c>
      <c r="P869" s="169"/>
      <c r="AA869" s="168">
        <f t="shared" si="117"/>
        <v>0</v>
      </c>
      <c r="AB869" s="168" t="s">
        <v>1614</v>
      </c>
      <c r="AC869" s="168" t="s">
        <v>4323</v>
      </c>
      <c r="AD869" s="168">
        <v>2.25</v>
      </c>
      <c r="AE869" s="170">
        <f t="shared" si="118"/>
        <v>0</v>
      </c>
      <c r="AF869" s="168">
        <f t="shared" si="119"/>
        <v>0</v>
      </c>
    </row>
    <row r="870" spans="1:32" s="168" customFormat="1" ht="15" hidden="1" customHeight="1" x14ac:dyDescent="0.3">
      <c r="A870" s="160">
        <v>0</v>
      </c>
      <c r="B870" s="161" t="s">
        <v>3386</v>
      </c>
      <c r="C870" s="161" t="s">
        <v>1616</v>
      </c>
      <c r="D870" s="162" t="s">
        <v>1614</v>
      </c>
      <c r="E870" s="162" t="s">
        <v>1615</v>
      </c>
      <c r="F870" s="162"/>
      <c r="G870" s="163" t="s">
        <v>182</v>
      </c>
      <c r="H870" s="164">
        <v>2</v>
      </c>
      <c r="I870" s="165"/>
      <c r="J870" s="166">
        <f t="shared" si="114"/>
        <v>0</v>
      </c>
      <c r="K870" s="166">
        <f t="shared" si="115"/>
        <v>0</v>
      </c>
      <c r="L870" s="166">
        <f t="shared" si="116"/>
        <v>0</v>
      </c>
      <c r="M870" s="167" t="str">
        <f t="shared" si="113"/>
        <v/>
      </c>
      <c r="P870" s="169"/>
      <c r="AA870" s="168">
        <f t="shared" si="117"/>
        <v>0</v>
      </c>
      <c r="AB870" s="168" t="s">
        <v>1614</v>
      </c>
      <c r="AC870" s="168" t="s">
        <v>4327</v>
      </c>
      <c r="AD870" s="168">
        <v>2</v>
      </c>
      <c r="AE870" s="170">
        <f t="shared" si="118"/>
        <v>0</v>
      </c>
      <c r="AF870" s="168">
        <f t="shared" si="119"/>
        <v>0</v>
      </c>
    </row>
    <row r="871" spans="1:32" ht="15" customHeight="1" x14ac:dyDescent="0.3">
      <c r="A871" s="1">
        <v>740</v>
      </c>
      <c r="B871" s="69" t="s">
        <v>4158</v>
      </c>
      <c r="C871" s="69" t="s">
        <v>4157</v>
      </c>
      <c r="D871" s="70" t="s">
        <v>1618</v>
      </c>
      <c r="E871" s="70" t="s">
        <v>1619</v>
      </c>
      <c r="F871" s="70" t="s">
        <v>4159</v>
      </c>
      <c r="G871" s="71" t="s">
        <v>106</v>
      </c>
      <c r="H871" s="72">
        <v>1.55</v>
      </c>
      <c r="I871" s="73"/>
      <c r="J871" s="74">
        <f t="shared" si="114"/>
        <v>0</v>
      </c>
      <c r="K871" s="74">
        <f t="shared" si="115"/>
        <v>0</v>
      </c>
      <c r="L871" s="74">
        <f t="shared" si="116"/>
        <v>0</v>
      </c>
      <c r="M871" s="153" t="str">
        <f>IF(I871="","",IF(I871&lt;80,"Ошибка! Не соблюден минимальный заказ на сорт!",IF(MOD(I871,40)&gt;0,"Ошибка! Не соблюдена кратность заказа!","")))</f>
        <v/>
      </c>
      <c r="P871" s="75"/>
      <c r="AA871" s="2">
        <f t="shared" si="117"/>
        <v>740</v>
      </c>
      <c r="AB871" s="2" t="s">
        <v>4769</v>
      </c>
      <c r="AC871" s="2" t="s">
        <v>4281</v>
      </c>
      <c r="AD871" s="2">
        <v>1.55</v>
      </c>
      <c r="AE871" s="129">
        <f t="shared" si="118"/>
        <v>0</v>
      </c>
      <c r="AF871" s="2">
        <f t="shared" si="119"/>
        <v>0</v>
      </c>
    </row>
    <row r="872" spans="1:32" s="168" customFormat="1" ht="15" hidden="1" customHeight="1" x14ac:dyDescent="0.3">
      <c r="A872" s="160">
        <v>0</v>
      </c>
      <c r="B872" s="161" t="s">
        <v>3387</v>
      </c>
      <c r="C872" s="161" t="s">
        <v>1617</v>
      </c>
      <c r="D872" s="162" t="s">
        <v>1618</v>
      </c>
      <c r="E872" s="162" t="s">
        <v>1619</v>
      </c>
      <c r="F872" s="162" t="s">
        <v>1620</v>
      </c>
      <c r="G872" s="163" t="s">
        <v>106</v>
      </c>
      <c r="H872" s="164">
        <v>1.25</v>
      </c>
      <c r="I872" s="165"/>
      <c r="J872" s="166">
        <f t="shared" si="114"/>
        <v>0</v>
      </c>
      <c r="K872" s="166">
        <f t="shared" si="115"/>
        <v>0</v>
      </c>
      <c r="L872" s="166">
        <f t="shared" si="116"/>
        <v>0</v>
      </c>
      <c r="M872" s="167" t="str">
        <f>IF(I872="","",IF(I872&lt;80,"Ошибка! Не соблюден минимальный заказ на сорт!",IF(MOD(I872,40)&gt;0,"Ошибка! Не соблюдена кратность заказа!","")))</f>
        <v/>
      </c>
      <c r="P872" s="169"/>
      <c r="AA872" s="2">
        <f t="shared" si="117"/>
        <v>0</v>
      </c>
      <c r="AB872" s="2" t="s">
        <v>4770</v>
      </c>
      <c r="AC872" s="2" t="s">
        <v>4281</v>
      </c>
      <c r="AD872" s="2">
        <v>1.25</v>
      </c>
      <c r="AE872" s="129">
        <f t="shared" si="118"/>
        <v>0</v>
      </c>
      <c r="AF872" s="2">
        <f t="shared" si="119"/>
        <v>0</v>
      </c>
    </row>
    <row r="873" spans="1:32" ht="15" customHeight="1" x14ac:dyDescent="0.35">
      <c r="A873" s="1">
        <v>1888</v>
      </c>
      <c r="B873" s="150" t="s">
        <v>6188</v>
      </c>
      <c r="C873" s="70" t="s">
        <v>6127</v>
      </c>
      <c r="D873" s="70" t="s">
        <v>1618</v>
      </c>
      <c r="E873" s="70" t="s">
        <v>6154</v>
      </c>
      <c r="F873" s="70" t="s">
        <v>6200</v>
      </c>
      <c r="G873" s="149" t="s">
        <v>106</v>
      </c>
      <c r="H873" s="151">
        <v>1.3</v>
      </c>
      <c r="I873" s="73"/>
      <c r="J873" s="74">
        <f t="shared" si="114"/>
        <v>0</v>
      </c>
      <c r="K873" s="74">
        <f t="shared" si="115"/>
        <v>0</v>
      </c>
      <c r="L873" s="74">
        <f t="shared" si="116"/>
        <v>0</v>
      </c>
      <c r="M873" s="153" t="str">
        <f>IF(I873="","",IF(I873&lt;80,"Ошибка! Не соблюден минимальный заказ на сорт!",IF(MOD(I873,40)&gt;0,"Ошибка! Не соблюдена кратность заказа!","")))</f>
        <v/>
      </c>
      <c r="AA873" s="2">
        <f t="shared" si="117"/>
        <v>1888</v>
      </c>
      <c r="AB873" s="154" t="s">
        <v>6216</v>
      </c>
      <c r="AC873" s="154" t="s">
        <v>4281</v>
      </c>
      <c r="AD873" s="155">
        <v>1.3</v>
      </c>
      <c r="AE873" s="129">
        <f t="shared" si="118"/>
        <v>0</v>
      </c>
      <c r="AF873" s="2">
        <f t="shared" si="119"/>
        <v>0</v>
      </c>
    </row>
    <row r="874" spans="1:32" s="168" customFormat="1" ht="15" hidden="1" customHeight="1" x14ac:dyDescent="0.3">
      <c r="A874" s="160">
        <v>0</v>
      </c>
      <c r="B874" s="161" t="s">
        <v>5936</v>
      </c>
      <c r="C874" s="161" t="s">
        <v>5832</v>
      </c>
      <c r="D874" s="162" t="s">
        <v>5726</v>
      </c>
      <c r="E874" s="162" t="s">
        <v>5727</v>
      </c>
      <c r="F874" s="162" t="s">
        <v>5695</v>
      </c>
      <c r="G874" s="163" t="s">
        <v>106</v>
      </c>
      <c r="H874" s="164">
        <v>0.85</v>
      </c>
      <c r="I874" s="165"/>
      <c r="J874" s="166">
        <f t="shared" si="114"/>
        <v>0</v>
      </c>
      <c r="K874" s="166">
        <f t="shared" si="115"/>
        <v>0</v>
      </c>
      <c r="L874" s="166">
        <f t="shared" si="116"/>
        <v>0</v>
      </c>
      <c r="M874" s="167" t="str">
        <f>IF(I874="","",IF(I874&lt;80,"Ошибка! Не соблюден минимальный заказ на сорт!",IF(MOD(I874,40)&gt;0,"Ошибка! Не соблюдена кратность заказа!","")))</f>
        <v/>
      </c>
      <c r="P874" s="169"/>
      <c r="AA874" s="168">
        <f t="shared" si="117"/>
        <v>0</v>
      </c>
      <c r="AB874" s="168" t="s">
        <v>5726</v>
      </c>
      <c r="AC874" s="168" t="s">
        <v>4281</v>
      </c>
      <c r="AD874" s="168">
        <v>0.85</v>
      </c>
      <c r="AE874" s="170">
        <f t="shared" si="118"/>
        <v>0</v>
      </c>
      <c r="AF874" s="168">
        <f t="shared" si="119"/>
        <v>0</v>
      </c>
    </row>
    <row r="875" spans="1:32" s="168" customFormat="1" ht="15" hidden="1" customHeight="1" x14ac:dyDescent="0.3">
      <c r="A875" s="160">
        <v>0</v>
      </c>
      <c r="B875" s="161" t="s">
        <v>5938</v>
      </c>
      <c r="C875" s="161" t="s">
        <v>5834</v>
      </c>
      <c r="D875" s="162" t="s">
        <v>5491</v>
      </c>
      <c r="E875" s="162" t="s">
        <v>5492</v>
      </c>
      <c r="F875" s="162" t="s">
        <v>5695</v>
      </c>
      <c r="G875" s="163" t="s">
        <v>106</v>
      </c>
      <c r="H875" s="164">
        <v>0.85</v>
      </c>
      <c r="I875" s="165"/>
      <c r="J875" s="166">
        <f t="shared" si="114"/>
        <v>0</v>
      </c>
      <c r="K875" s="166">
        <f t="shared" si="115"/>
        <v>0</v>
      </c>
      <c r="L875" s="166">
        <f t="shared" si="116"/>
        <v>0</v>
      </c>
      <c r="M875" s="167" t="str">
        <f>IF(I875="","",IF(I875&lt;80,"Ошибка! Не соблюден минимальный заказ на сорт!",IF(MOD(I875,40)&gt;0,"Ошибка! Не соблюдена кратность заказа!","")))</f>
        <v/>
      </c>
      <c r="P875" s="169"/>
      <c r="AA875" s="168">
        <f t="shared" si="117"/>
        <v>0</v>
      </c>
      <c r="AB875" s="168" t="s">
        <v>5491</v>
      </c>
      <c r="AC875" s="168" t="s">
        <v>4281</v>
      </c>
      <c r="AD875" s="168">
        <v>0.85</v>
      </c>
      <c r="AE875" s="170">
        <f t="shared" si="118"/>
        <v>0</v>
      </c>
      <c r="AF875" s="168">
        <f t="shared" si="119"/>
        <v>0</v>
      </c>
    </row>
    <row r="876" spans="1:32" s="168" customFormat="1" ht="15" hidden="1" customHeight="1" x14ac:dyDescent="0.3">
      <c r="A876" s="160">
        <v>0</v>
      </c>
      <c r="B876" s="161" t="s">
        <v>5474</v>
      </c>
      <c r="C876" s="161" t="s">
        <v>5483</v>
      </c>
      <c r="D876" s="162" t="s">
        <v>5491</v>
      </c>
      <c r="E876" s="162" t="s">
        <v>5492</v>
      </c>
      <c r="F876" s="162" t="s">
        <v>5493</v>
      </c>
      <c r="G876" s="163"/>
      <c r="H876" s="164">
        <v>13</v>
      </c>
      <c r="I876" s="165"/>
      <c r="J876" s="166">
        <f t="shared" si="114"/>
        <v>0</v>
      </c>
      <c r="K876" s="166">
        <f t="shared" si="115"/>
        <v>0</v>
      </c>
      <c r="L876" s="166">
        <f t="shared" si="116"/>
        <v>0</v>
      </c>
      <c r="M876" s="167"/>
      <c r="P876" s="169"/>
      <c r="AA876" s="168">
        <f t="shared" si="117"/>
        <v>0</v>
      </c>
      <c r="AB876" s="168" t="s">
        <v>5504</v>
      </c>
      <c r="AC876" s="168" t="s">
        <v>5505</v>
      </c>
      <c r="AD876" s="168">
        <v>13</v>
      </c>
      <c r="AE876" s="170">
        <f t="shared" si="118"/>
        <v>0</v>
      </c>
      <c r="AF876" s="168">
        <f t="shared" si="119"/>
        <v>0</v>
      </c>
    </row>
    <row r="877" spans="1:32" s="168" customFormat="1" ht="15" hidden="1" customHeight="1" x14ac:dyDescent="0.35">
      <c r="A877" s="160">
        <v>0</v>
      </c>
      <c r="B877" s="171" t="s">
        <v>6182</v>
      </c>
      <c r="C877" s="162" t="s">
        <v>6121</v>
      </c>
      <c r="D877" s="162" t="s">
        <v>5491</v>
      </c>
      <c r="E877" s="162" t="s">
        <v>6149</v>
      </c>
      <c r="F877" s="162" t="s">
        <v>6198</v>
      </c>
      <c r="G877" s="172" t="s">
        <v>23</v>
      </c>
      <c r="H877" s="173">
        <v>12.5</v>
      </c>
      <c r="I877" s="165"/>
      <c r="J877" s="166">
        <f t="shared" si="114"/>
        <v>0</v>
      </c>
      <c r="K877" s="166">
        <f t="shared" si="115"/>
        <v>0</v>
      </c>
      <c r="L877" s="166">
        <f t="shared" si="116"/>
        <v>0</v>
      </c>
      <c r="M877" s="167" t="str">
        <f>IF(I877="","",IF(I877&lt;25,"Ошибка! Не соблюден минимальный заказ на сорт!",""))</f>
        <v/>
      </c>
      <c r="AA877" s="168">
        <f t="shared" si="117"/>
        <v>0</v>
      </c>
      <c r="AB877" s="174" t="s">
        <v>6212</v>
      </c>
      <c r="AC877" s="174" t="s">
        <v>6213</v>
      </c>
      <c r="AD877" s="175">
        <v>12.5</v>
      </c>
      <c r="AE877" s="170">
        <f t="shared" si="118"/>
        <v>0</v>
      </c>
      <c r="AF877" s="168">
        <f t="shared" si="119"/>
        <v>0</v>
      </c>
    </row>
    <row r="878" spans="1:32" s="168" customFormat="1" ht="15" hidden="1" customHeight="1" x14ac:dyDescent="0.3">
      <c r="A878" s="160">
        <v>0</v>
      </c>
      <c r="B878" s="161" t="s">
        <v>5937</v>
      </c>
      <c r="C878" s="161" t="s">
        <v>5833</v>
      </c>
      <c r="D878" s="162" t="s">
        <v>5728</v>
      </c>
      <c r="E878" s="162" t="s">
        <v>5729</v>
      </c>
      <c r="F878" s="162" t="s">
        <v>5695</v>
      </c>
      <c r="G878" s="163" t="s">
        <v>106</v>
      </c>
      <c r="H878" s="164">
        <v>0.85</v>
      </c>
      <c r="I878" s="165"/>
      <c r="J878" s="166">
        <f t="shared" si="114"/>
        <v>0</v>
      </c>
      <c r="K878" s="166">
        <f t="shared" si="115"/>
        <v>0</v>
      </c>
      <c r="L878" s="166">
        <f t="shared" si="116"/>
        <v>0</v>
      </c>
      <c r="M878" s="167" t="str">
        <f>IF(I878="","",IF(I878&lt;80,"Ошибка! Не соблюден минимальный заказ на сорт!",IF(MOD(I878,40)&gt;0,"Ошибка! Не соблюдена кратность заказа!","")))</f>
        <v/>
      </c>
      <c r="P878" s="169"/>
      <c r="AA878" s="168">
        <f t="shared" si="117"/>
        <v>0</v>
      </c>
      <c r="AB878" s="168" t="s">
        <v>5728</v>
      </c>
      <c r="AC878" s="168" t="s">
        <v>4281</v>
      </c>
      <c r="AD878" s="168">
        <v>0.85</v>
      </c>
      <c r="AE878" s="170">
        <f t="shared" si="118"/>
        <v>0</v>
      </c>
      <c r="AF878" s="168">
        <f t="shared" si="119"/>
        <v>0</v>
      </c>
    </row>
    <row r="879" spans="1:32" s="168" customFormat="1" ht="15" hidden="1" customHeight="1" x14ac:dyDescent="0.3">
      <c r="A879" s="160">
        <v>0</v>
      </c>
      <c r="B879" s="161" t="s">
        <v>3388</v>
      </c>
      <c r="C879" s="161" t="s">
        <v>1621</v>
      </c>
      <c r="D879" s="162" t="s">
        <v>1622</v>
      </c>
      <c r="E879" s="162" t="s">
        <v>1623</v>
      </c>
      <c r="F879" s="162" t="s">
        <v>1624</v>
      </c>
      <c r="G879" s="163" t="s">
        <v>106</v>
      </c>
      <c r="H879" s="164">
        <v>0.95</v>
      </c>
      <c r="I879" s="165"/>
      <c r="J879" s="166">
        <f t="shared" si="114"/>
        <v>0</v>
      </c>
      <c r="K879" s="166">
        <f t="shared" si="115"/>
        <v>0</v>
      </c>
      <c r="L879" s="166">
        <f t="shared" si="116"/>
        <v>0</v>
      </c>
      <c r="M879" s="167" t="str">
        <f>IF(I879="","",IF(I879&lt;80,"Ошибка! Не соблюден минимальный заказ на сорт!",IF(MOD(I879,40)&gt;0,"Ошибка! Не соблюдена кратность заказа!","")))</f>
        <v/>
      </c>
      <c r="P879" s="169"/>
      <c r="AA879" s="168">
        <f t="shared" si="117"/>
        <v>0</v>
      </c>
      <c r="AB879" s="168" t="s">
        <v>5196</v>
      </c>
      <c r="AC879" s="168" t="s">
        <v>4281</v>
      </c>
      <c r="AD879" s="168">
        <v>0.95</v>
      </c>
      <c r="AE879" s="170">
        <f t="shared" si="118"/>
        <v>0</v>
      </c>
      <c r="AF879" s="168">
        <f t="shared" si="119"/>
        <v>0</v>
      </c>
    </row>
    <row r="880" spans="1:32" ht="15" customHeight="1" x14ac:dyDescent="0.3">
      <c r="A880" s="1">
        <v>4956</v>
      </c>
      <c r="B880" s="69" t="s">
        <v>3389</v>
      </c>
      <c r="C880" s="69" t="s">
        <v>1625</v>
      </c>
      <c r="D880" s="70" t="s">
        <v>1626</v>
      </c>
      <c r="E880" s="70" t="s">
        <v>1627</v>
      </c>
      <c r="F880" s="70" t="s">
        <v>1628</v>
      </c>
      <c r="G880" s="71" t="s">
        <v>106</v>
      </c>
      <c r="H880" s="72">
        <v>1.1499999999999999</v>
      </c>
      <c r="I880" s="73"/>
      <c r="J880" s="74">
        <f t="shared" si="114"/>
        <v>0</v>
      </c>
      <c r="K880" s="74">
        <f t="shared" si="115"/>
        <v>0</v>
      </c>
      <c r="L880" s="74">
        <f t="shared" si="116"/>
        <v>0</v>
      </c>
      <c r="M880" s="153" t="str">
        <f>IF(I880="","",IF(I880&lt;80,"Ошибка! Не соблюден минимальный заказ на сорт!",IF(MOD(I880,40)&gt;0,"Ошибка! Не соблюдена кратность заказа!","")))</f>
        <v/>
      </c>
      <c r="P880" s="75"/>
      <c r="AA880" s="2">
        <f t="shared" si="117"/>
        <v>4956</v>
      </c>
      <c r="AB880" s="2" t="s">
        <v>4771</v>
      </c>
      <c r="AC880" s="2" t="s">
        <v>4281</v>
      </c>
      <c r="AD880" s="2">
        <v>1.1499999999999999</v>
      </c>
      <c r="AE880" s="129">
        <f t="shared" si="118"/>
        <v>0</v>
      </c>
      <c r="AF880" s="2">
        <f t="shared" si="119"/>
        <v>0</v>
      </c>
    </row>
    <row r="881" spans="1:32" ht="15" customHeight="1" x14ac:dyDescent="0.3">
      <c r="A881" s="1">
        <v>1051</v>
      </c>
      <c r="B881" s="69" t="s">
        <v>3390</v>
      </c>
      <c r="C881" s="69" t="s">
        <v>1629</v>
      </c>
      <c r="D881" s="70" t="s">
        <v>1626</v>
      </c>
      <c r="E881" s="70" t="s">
        <v>1627</v>
      </c>
      <c r="F881" s="70"/>
      <c r="G881" s="71" t="s">
        <v>106</v>
      </c>
      <c r="H881" s="72">
        <v>1.1000000000000001</v>
      </c>
      <c r="I881" s="73"/>
      <c r="J881" s="74">
        <f t="shared" si="114"/>
        <v>0</v>
      </c>
      <c r="K881" s="74">
        <f t="shared" si="115"/>
        <v>0</v>
      </c>
      <c r="L881" s="74">
        <f t="shared" si="116"/>
        <v>0</v>
      </c>
      <c r="M881" s="153" t="str">
        <f>IF(I881="","",IF(I881&lt;80,"Ошибка! Не соблюден минимальный заказ на сорт!",IF(MOD(I881,40)&gt;0,"Ошибка! Не соблюдена кратность заказа!","")))</f>
        <v/>
      </c>
      <c r="P881" s="75"/>
      <c r="AA881" s="2">
        <f t="shared" si="117"/>
        <v>1051</v>
      </c>
      <c r="AB881" s="2" t="s">
        <v>1626</v>
      </c>
      <c r="AC881" s="2" t="s">
        <v>4281</v>
      </c>
      <c r="AD881" s="2">
        <v>1.1000000000000001</v>
      </c>
      <c r="AE881" s="129">
        <f t="shared" si="118"/>
        <v>0</v>
      </c>
      <c r="AF881" s="2">
        <f t="shared" si="119"/>
        <v>0</v>
      </c>
    </row>
    <row r="882" spans="1:32" s="168" customFormat="1" ht="15" hidden="1" customHeight="1" x14ac:dyDescent="0.3">
      <c r="A882" s="160">
        <v>0</v>
      </c>
      <c r="B882" s="161" t="s">
        <v>3391</v>
      </c>
      <c r="C882" s="161" t="s">
        <v>1630</v>
      </c>
      <c r="D882" s="162" t="s">
        <v>1631</v>
      </c>
      <c r="E882" s="162" t="s">
        <v>1632</v>
      </c>
      <c r="F882" s="162" t="s">
        <v>1633</v>
      </c>
      <c r="G882" s="163" t="s">
        <v>141</v>
      </c>
      <c r="H882" s="164">
        <v>0.85</v>
      </c>
      <c r="I882" s="165"/>
      <c r="J882" s="166">
        <f t="shared" si="114"/>
        <v>0</v>
      </c>
      <c r="K882" s="166">
        <f t="shared" si="115"/>
        <v>0</v>
      </c>
      <c r="L882" s="166">
        <f t="shared" si="116"/>
        <v>0</v>
      </c>
      <c r="M882" s="167" t="str">
        <f t="shared" ref="M882:M888" si="120">IF(I882="","",IF(I882&lt;75,"Ошибка! Не соблюден минимальный заказ на сорт!",IF(MOD(I882,25)&gt;0,"Ошибка! Не соблюдена кратность заказа!","")))</f>
        <v/>
      </c>
      <c r="P882" s="169"/>
      <c r="AA882" s="168">
        <f t="shared" si="117"/>
        <v>0</v>
      </c>
      <c r="AB882" s="168" t="s">
        <v>4772</v>
      </c>
      <c r="AC882" s="168" t="s">
        <v>4317</v>
      </c>
      <c r="AD882" s="168">
        <v>0.85</v>
      </c>
      <c r="AE882" s="170">
        <f t="shared" si="118"/>
        <v>0</v>
      </c>
      <c r="AF882" s="168">
        <f t="shared" si="119"/>
        <v>0</v>
      </c>
    </row>
    <row r="883" spans="1:32" s="168" customFormat="1" ht="15" hidden="1" customHeight="1" x14ac:dyDescent="0.3">
      <c r="A883" s="160">
        <v>0</v>
      </c>
      <c r="B883" s="161" t="s">
        <v>3392</v>
      </c>
      <c r="C883" s="161" t="s">
        <v>1634</v>
      </c>
      <c r="D883" s="162" t="s">
        <v>1635</v>
      </c>
      <c r="E883" s="162" t="s">
        <v>1636</v>
      </c>
      <c r="F883" s="162" t="s">
        <v>1637</v>
      </c>
      <c r="G883" s="163" t="s">
        <v>141</v>
      </c>
      <c r="H883" s="164">
        <v>0.95</v>
      </c>
      <c r="I883" s="165"/>
      <c r="J883" s="166">
        <f t="shared" si="114"/>
        <v>0</v>
      </c>
      <c r="K883" s="166">
        <f t="shared" si="115"/>
        <v>0</v>
      </c>
      <c r="L883" s="166">
        <f t="shared" si="116"/>
        <v>0</v>
      </c>
      <c r="M883" s="167" t="str">
        <f t="shared" si="120"/>
        <v/>
      </c>
      <c r="P883" s="169"/>
      <c r="AA883" s="168">
        <f t="shared" si="117"/>
        <v>0</v>
      </c>
      <c r="AB883" s="168" t="s">
        <v>5197</v>
      </c>
      <c r="AC883" s="168" t="s">
        <v>4317</v>
      </c>
      <c r="AD883" s="168">
        <v>0.95</v>
      </c>
      <c r="AE883" s="170">
        <f t="shared" si="118"/>
        <v>0</v>
      </c>
      <c r="AF883" s="168">
        <f t="shared" si="119"/>
        <v>0</v>
      </c>
    </row>
    <row r="884" spans="1:32" s="168" customFormat="1" ht="15" hidden="1" customHeight="1" x14ac:dyDescent="0.3">
      <c r="A884" s="160">
        <v>0</v>
      </c>
      <c r="B884" s="161" t="s">
        <v>3393</v>
      </c>
      <c r="C884" s="161" t="s">
        <v>1638</v>
      </c>
      <c r="D884" s="162" t="s">
        <v>1635</v>
      </c>
      <c r="E884" s="162" t="s">
        <v>1636</v>
      </c>
      <c r="F884" s="162" t="s">
        <v>1639</v>
      </c>
      <c r="G884" s="163" t="s">
        <v>141</v>
      </c>
      <c r="H884" s="164">
        <v>0.95</v>
      </c>
      <c r="I884" s="165"/>
      <c r="J884" s="166">
        <f t="shared" si="114"/>
        <v>0</v>
      </c>
      <c r="K884" s="166">
        <f t="shared" si="115"/>
        <v>0</v>
      </c>
      <c r="L884" s="166">
        <f t="shared" si="116"/>
        <v>0</v>
      </c>
      <c r="M884" s="167" t="str">
        <f t="shared" si="120"/>
        <v/>
      </c>
      <c r="P884" s="169"/>
      <c r="AA884" s="168">
        <f t="shared" si="117"/>
        <v>0</v>
      </c>
      <c r="AB884" s="168" t="s">
        <v>5198</v>
      </c>
      <c r="AC884" s="168" t="s">
        <v>4317</v>
      </c>
      <c r="AD884" s="168">
        <v>0.95</v>
      </c>
      <c r="AE884" s="170">
        <f t="shared" si="118"/>
        <v>0</v>
      </c>
      <c r="AF884" s="168">
        <f t="shared" si="119"/>
        <v>0</v>
      </c>
    </row>
    <row r="885" spans="1:32" s="168" customFormat="1" ht="15" hidden="1" customHeight="1" x14ac:dyDescent="0.3">
      <c r="A885" s="160">
        <v>0</v>
      </c>
      <c r="B885" s="161" t="s">
        <v>3394</v>
      </c>
      <c r="C885" s="161" t="s">
        <v>1640</v>
      </c>
      <c r="D885" s="162" t="s">
        <v>1635</v>
      </c>
      <c r="E885" s="162" t="s">
        <v>1636</v>
      </c>
      <c r="F885" s="162" t="s">
        <v>1641</v>
      </c>
      <c r="G885" s="163" t="s">
        <v>141</v>
      </c>
      <c r="H885" s="164">
        <v>0.95</v>
      </c>
      <c r="I885" s="165"/>
      <c r="J885" s="166">
        <f t="shared" si="114"/>
        <v>0</v>
      </c>
      <c r="K885" s="166">
        <f t="shared" si="115"/>
        <v>0</v>
      </c>
      <c r="L885" s="166">
        <f t="shared" si="116"/>
        <v>0</v>
      </c>
      <c r="M885" s="167" t="str">
        <f t="shared" si="120"/>
        <v/>
      </c>
      <c r="P885" s="169"/>
      <c r="AA885" s="168">
        <f t="shared" si="117"/>
        <v>0</v>
      </c>
      <c r="AB885" s="168" t="s">
        <v>5199</v>
      </c>
      <c r="AC885" s="168" t="s">
        <v>4317</v>
      </c>
      <c r="AD885" s="168">
        <v>0.95</v>
      </c>
      <c r="AE885" s="170">
        <f t="shared" si="118"/>
        <v>0</v>
      </c>
      <c r="AF885" s="168">
        <f t="shared" si="119"/>
        <v>0</v>
      </c>
    </row>
    <row r="886" spans="1:32" s="168" customFormat="1" ht="15" hidden="1" customHeight="1" x14ac:dyDescent="0.3">
      <c r="A886" s="160">
        <v>0</v>
      </c>
      <c r="B886" s="161" t="s">
        <v>3395</v>
      </c>
      <c r="C886" s="161" t="s">
        <v>1642</v>
      </c>
      <c r="D886" s="162" t="s">
        <v>1635</v>
      </c>
      <c r="E886" s="162" t="s">
        <v>1636</v>
      </c>
      <c r="F886" s="162" t="s">
        <v>1643</v>
      </c>
      <c r="G886" s="163" t="s">
        <v>141</v>
      </c>
      <c r="H886" s="164">
        <v>0.95</v>
      </c>
      <c r="I886" s="165"/>
      <c r="J886" s="166">
        <f t="shared" si="114"/>
        <v>0</v>
      </c>
      <c r="K886" s="166">
        <f t="shared" si="115"/>
        <v>0</v>
      </c>
      <c r="L886" s="166">
        <f t="shared" si="116"/>
        <v>0</v>
      </c>
      <c r="M886" s="167" t="str">
        <f t="shared" si="120"/>
        <v/>
      </c>
      <c r="P886" s="169"/>
      <c r="AA886" s="168">
        <f t="shared" si="117"/>
        <v>0</v>
      </c>
      <c r="AB886" s="168" t="s">
        <v>5200</v>
      </c>
      <c r="AC886" s="168" t="s">
        <v>4317</v>
      </c>
      <c r="AD886" s="168">
        <v>0.95</v>
      </c>
      <c r="AE886" s="170">
        <f t="shared" si="118"/>
        <v>0</v>
      </c>
      <c r="AF886" s="168">
        <f t="shared" si="119"/>
        <v>0</v>
      </c>
    </row>
    <row r="887" spans="1:32" s="168" customFormat="1" ht="15" hidden="1" customHeight="1" x14ac:dyDescent="0.3">
      <c r="A887" s="160">
        <v>0</v>
      </c>
      <c r="B887" s="161" t="s">
        <v>3396</v>
      </c>
      <c r="C887" s="161" t="s">
        <v>1644</v>
      </c>
      <c r="D887" s="162" t="s">
        <v>1635</v>
      </c>
      <c r="E887" s="162" t="s">
        <v>1636</v>
      </c>
      <c r="F887" s="162" t="s">
        <v>1645</v>
      </c>
      <c r="G887" s="163" t="s">
        <v>141</v>
      </c>
      <c r="H887" s="164">
        <v>0.95</v>
      </c>
      <c r="I887" s="165"/>
      <c r="J887" s="166">
        <f t="shared" si="114"/>
        <v>0</v>
      </c>
      <c r="K887" s="166">
        <f t="shared" si="115"/>
        <v>0</v>
      </c>
      <c r="L887" s="166">
        <f t="shared" si="116"/>
        <v>0</v>
      </c>
      <c r="M887" s="167" t="str">
        <f t="shared" si="120"/>
        <v/>
      </c>
      <c r="P887" s="169"/>
      <c r="AA887" s="168">
        <f t="shared" si="117"/>
        <v>0</v>
      </c>
      <c r="AB887" s="168" t="s">
        <v>5201</v>
      </c>
      <c r="AC887" s="168" t="s">
        <v>4317</v>
      </c>
      <c r="AD887" s="168">
        <v>0.95</v>
      </c>
      <c r="AE887" s="170">
        <f t="shared" si="118"/>
        <v>0</v>
      </c>
      <c r="AF887" s="168">
        <f t="shared" si="119"/>
        <v>0</v>
      </c>
    </row>
    <row r="888" spans="1:32" s="168" customFormat="1" ht="15" hidden="1" customHeight="1" x14ac:dyDescent="0.3">
      <c r="A888" s="160">
        <v>0</v>
      </c>
      <c r="B888" s="161" t="s">
        <v>3397</v>
      </c>
      <c r="C888" s="161" t="s">
        <v>1646</v>
      </c>
      <c r="D888" s="162" t="s">
        <v>1635</v>
      </c>
      <c r="E888" s="162" t="s">
        <v>1636</v>
      </c>
      <c r="F888" s="162" t="s">
        <v>1647</v>
      </c>
      <c r="G888" s="163" t="s">
        <v>141</v>
      </c>
      <c r="H888" s="164">
        <v>0.95</v>
      </c>
      <c r="I888" s="165"/>
      <c r="J888" s="166">
        <f t="shared" si="114"/>
        <v>0</v>
      </c>
      <c r="K888" s="166">
        <f t="shared" si="115"/>
        <v>0</v>
      </c>
      <c r="L888" s="166">
        <f t="shared" si="116"/>
        <v>0</v>
      </c>
      <c r="M888" s="167" t="str">
        <f t="shared" si="120"/>
        <v/>
      </c>
      <c r="P888" s="169"/>
      <c r="AA888" s="168">
        <f t="shared" si="117"/>
        <v>0</v>
      </c>
      <c r="AB888" s="168" t="s">
        <v>5202</v>
      </c>
      <c r="AC888" s="168" t="s">
        <v>4317</v>
      </c>
      <c r="AD888" s="168">
        <v>0.95</v>
      </c>
      <c r="AE888" s="170">
        <f t="shared" si="118"/>
        <v>0</v>
      </c>
      <c r="AF888" s="168">
        <f t="shared" si="119"/>
        <v>0</v>
      </c>
    </row>
    <row r="889" spans="1:32" s="168" customFormat="1" ht="15" hidden="1" customHeight="1" x14ac:dyDescent="0.3">
      <c r="A889" s="160">
        <v>0</v>
      </c>
      <c r="B889" s="161" t="s">
        <v>3398</v>
      </c>
      <c r="C889" s="161" t="s">
        <v>1648</v>
      </c>
      <c r="D889" s="162" t="s">
        <v>1649</v>
      </c>
      <c r="E889" s="162" t="s">
        <v>1650</v>
      </c>
      <c r="F889" s="162" t="s">
        <v>1651</v>
      </c>
      <c r="G889" s="163" t="s">
        <v>106</v>
      </c>
      <c r="H889" s="164">
        <v>1.35</v>
      </c>
      <c r="I889" s="165"/>
      <c r="J889" s="166">
        <f t="shared" si="114"/>
        <v>0</v>
      </c>
      <c r="K889" s="166">
        <f t="shared" si="115"/>
        <v>0</v>
      </c>
      <c r="L889" s="166">
        <f t="shared" si="116"/>
        <v>0</v>
      </c>
      <c r="M889" s="167" t="str">
        <f>IF(I889="","",IF(I889&lt;80,"Ошибка! Не соблюден минимальный заказ на сорт!",IF(MOD(I889,40)&gt;0,"Ошибка! Не соблюдена кратность заказа!","")))</f>
        <v/>
      </c>
      <c r="P889" s="169"/>
      <c r="AA889" s="168">
        <f t="shared" si="117"/>
        <v>0</v>
      </c>
      <c r="AB889" s="168" t="s">
        <v>4773</v>
      </c>
      <c r="AC889" s="168" t="s">
        <v>4281</v>
      </c>
      <c r="AD889" s="168">
        <v>1.35</v>
      </c>
      <c r="AE889" s="170">
        <f t="shared" si="118"/>
        <v>0</v>
      </c>
      <c r="AF889" s="168">
        <f t="shared" si="119"/>
        <v>0</v>
      </c>
    </row>
    <row r="890" spans="1:32" s="168" customFormat="1" ht="15" hidden="1" customHeight="1" x14ac:dyDescent="0.3">
      <c r="A890" s="160">
        <v>0</v>
      </c>
      <c r="B890" s="161" t="s">
        <v>3399</v>
      </c>
      <c r="C890" s="161" t="s">
        <v>1652</v>
      </c>
      <c r="D890" s="162" t="s">
        <v>1649</v>
      </c>
      <c r="E890" s="162" t="s">
        <v>1650</v>
      </c>
      <c r="F890" s="162" t="s">
        <v>1653</v>
      </c>
      <c r="G890" s="163" t="s">
        <v>21</v>
      </c>
      <c r="H890" s="164">
        <v>7.5</v>
      </c>
      <c r="I890" s="165"/>
      <c r="J890" s="166">
        <f t="shared" si="114"/>
        <v>0</v>
      </c>
      <c r="K890" s="166">
        <f t="shared" si="115"/>
        <v>0</v>
      </c>
      <c r="L890" s="166">
        <f t="shared" si="116"/>
        <v>0</v>
      </c>
      <c r="M890" s="167" t="str">
        <f>IF(I890="","",IF(I890&lt;50,"Ошибка! Не соблюден минимальный заказ на сорт!",""))</f>
        <v/>
      </c>
      <c r="P890" s="169"/>
      <c r="AA890" s="168">
        <f t="shared" si="117"/>
        <v>0</v>
      </c>
      <c r="AB890" s="168" t="s">
        <v>4774</v>
      </c>
      <c r="AC890" s="168" t="s">
        <v>4323</v>
      </c>
      <c r="AD890" s="168">
        <v>7.5</v>
      </c>
      <c r="AE890" s="170">
        <f t="shared" si="118"/>
        <v>0</v>
      </c>
      <c r="AF890" s="168">
        <f t="shared" si="119"/>
        <v>0</v>
      </c>
    </row>
    <row r="891" spans="1:32" s="168" customFormat="1" ht="15" hidden="1" customHeight="1" x14ac:dyDescent="0.3">
      <c r="A891" s="160">
        <v>0</v>
      </c>
      <c r="B891" s="161" t="s">
        <v>3400</v>
      </c>
      <c r="C891" s="161" t="s">
        <v>1654</v>
      </c>
      <c r="D891" s="162" t="s">
        <v>1649</v>
      </c>
      <c r="E891" s="162" t="s">
        <v>1650</v>
      </c>
      <c r="F891" s="162" t="s">
        <v>1655</v>
      </c>
      <c r="G891" s="163" t="s">
        <v>21</v>
      </c>
      <c r="H891" s="164">
        <v>7.5</v>
      </c>
      <c r="I891" s="165"/>
      <c r="J891" s="166">
        <f t="shared" si="114"/>
        <v>0</v>
      </c>
      <c r="K891" s="166">
        <f t="shared" si="115"/>
        <v>0</v>
      </c>
      <c r="L891" s="166">
        <f t="shared" si="116"/>
        <v>0</v>
      </c>
      <c r="M891" s="167" t="str">
        <f>IF(I891="","",IF(I891&lt;50,"Ошибка! Не соблюден минимальный заказ на сорт!",""))</f>
        <v/>
      </c>
      <c r="P891" s="169"/>
      <c r="AA891" s="168">
        <f t="shared" si="117"/>
        <v>0</v>
      </c>
      <c r="AB891" s="168" t="s">
        <v>4775</v>
      </c>
      <c r="AC891" s="168" t="s">
        <v>4323</v>
      </c>
      <c r="AD891" s="168">
        <v>7.5</v>
      </c>
      <c r="AE891" s="170">
        <f t="shared" si="118"/>
        <v>0</v>
      </c>
      <c r="AF891" s="168">
        <f t="shared" si="119"/>
        <v>0</v>
      </c>
    </row>
    <row r="892" spans="1:32" s="168" customFormat="1" ht="15" hidden="1" customHeight="1" x14ac:dyDescent="0.3">
      <c r="A892" s="160">
        <v>0</v>
      </c>
      <c r="B892" s="161" t="s">
        <v>3401</v>
      </c>
      <c r="C892" s="161" t="s">
        <v>1656</v>
      </c>
      <c r="D892" s="162" t="s">
        <v>1649</v>
      </c>
      <c r="E892" s="162" t="s">
        <v>1650</v>
      </c>
      <c r="F892" s="162" t="s">
        <v>1657</v>
      </c>
      <c r="G892" s="163" t="s">
        <v>21</v>
      </c>
      <c r="H892" s="164">
        <v>7.5</v>
      </c>
      <c r="I892" s="165"/>
      <c r="J892" s="166">
        <f t="shared" si="114"/>
        <v>0</v>
      </c>
      <c r="K892" s="166">
        <f t="shared" si="115"/>
        <v>0</v>
      </c>
      <c r="L892" s="166">
        <f t="shared" si="116"/>
        <v>0</v>
      </c>
      <c r="M892" s="167" t="str">
        <f>IF(I892="","",IF(I892&lt;50,"Ошибка! Не соблюден минимальный заказ на сорт!",""))</f>
        <v/>
      </c>
      <c r="P892" s="169"/>
      <c r="AA892" s="168">
        <f t="shared" si="117"/>
        <v>0</v>
      </c>
      <c r="AB892" s="168" t="s">
        <v>4776</v>
      </c>
      <c r="AC892" s="168" t="s">
        <v>4323</v>
      </c>
      <c r="AD892" s="168">
        <v>7.5</v>
      </c>
      <c r="AE892" s="170">
        <f t="shared" si="118"/>
        <v>0</v>
      </c>
      <c r="AF892" s="168">
        <f t="shared" si="119"/>
        <v>0</v>
      </c>
    </row>
    <row r="893" spans="1:32" s="168" customFormat="1" ht="15" hidden="1" customHeight="1" x14ac:dyDescent="0.3">
      <c r="A893" s="160">
        <v>0</v>
      </c>
      <c r="B893" s="161" t="s">
        <v>3402</v>
      </c>
      <c r="C893" s="161" t="s">
        <v>1658</v>
      </c>
      <c r="D893" s="162" t="s">
        <v>1649</v>
      </c>
      <c r="E893" s="162" t="s">
        <v>1650</v>
      </c>
      <c r="F893" s="162" t="s">
        <v>1659</v>
      </c>
      <c r="G893" s="163" t="s">
        <v>106</v>
      </c>
      <c r="H893" s="164">
        <v>1.35</v>
      </c>
      <c r="I893" s="165"/>
      <c r="J893" s="166">
        <f t="shared" si="114"/>
        <v>0</v>
      </c>
      <c r="K893" s="166">
        <f t="shared" si="115"/>
        <v>0</v>
      </c>
      <c r="L893" s="166">
        <f t="shared" si="116"/>
        <v>0</v>
      </c>
      <c r="M893" s="167" t="str">
        <f>IF(I893="","",IF(I893&lt;80,"Ошибка! Не соблюден минимальный заказ на сорт!",IF(MOD(I893,40)&gt;0,"Ошибка! Не соблюдена кратность заказа!","")))</f>
        <v/>
      </c>
      <c r="P893" s="169"/>
      <c r="AA893" s="168">
        <f t="shared" si="117"/>
        <v>0</v>
      </c>
      <c r="AB893" s="168" t="s">
        <v>5312</v>
      </c>
      <c r="AC893" s="168" t="s">
        <v>4281</v>
      </c>
      <c r="AD893" s="168">
        <v>1.35</v>
      </c>
      <c r="AE893" s="170">
        <f t="shared" si="118"/>
        <v>0</v>
      </c>
      <c r="AF893" s="168">
        <f t="shared" si="119"/>
        <v>0</v>
      </c>
    </row>
    <row r="894" spans="1:32" s="168" customFormat="1" ht="15" hidden="1" customHeight="1" x14ac:dyDescent="0.3">
      <c r="A894" s="160">
        <v>0</v>
      </c>
      <c r="B894" s="161" t="s">
        <v>3403</v>
      </c>
      <c r="C894" s="161" t="s">
        <v>1660</v>
      </c>
      <c r="D894" s="162" t="s">
        <v>1649</v>
      </c>
      <c r="E894" s="162" t="s">
        <v>1650</v>
      </c>
      <c r="F894" s="162" t="s">
        <v>1661</v>
      </c>
      <c r="G894" s="163" t="s">
        <v>21</v>
      </c>
      <c r="H894" s="164">
        <v>7.5</v>
      </c>
      <c r="I894" s="165"/>
      <c r="J894" s="166">
        <f t="shared" si="114"/>
        <v>0</v>
      </c>
      <c r="K894" s="166">
        <f t="shared" si="115"/>
        <v>0</v>
      </c>
      <c r="L894" s="166">
        <f t="shared" si="116"/>
        <v>0</v>
      </c>
      <c r="M894" s="167" t="str">
        <f>IF(I894="","",IF(I894&lt;50,"Ошибка! Не соблюден минимальный заказ на сорт!",""))</f>
        <v/>
      </c>
      <c r="P894" s="169"/>
      <c r="AA894" s="168">
        <f t="shared" si="117"/>
        <v>0</v>
      </c>
      <c r="AB894" s="168" t="s">
        <v>4777</v>
      </c>
      <c r="AC894" s="168" t="s">
        <v>4323</v>
      </c>
      <c r="AD894" s="168">
        <v>7.5</v>
      </c>
      <c r="AE894" s="170">
        <f t="shared" si="118"/>
        <v>0</v>
      </c>
      <c r="AF894" s="168">
        <f t="shared" si="119"/>
        <v>0</v>
      </c>
    </row>
    <row r="895" spans="1:32" s="168" customFormat="1" ht="15" hidden="1" customHeight="1" x14ac:dyDescent="0.3">
      <c r="A895" s="160">
        <v>0</v>
      </c>
      <c r="B895" s="161" t="s">
        <v>3404</v>
      </c>
      <c r="C895" s="161" t="s">
        <v>1662</v>
      </c>
      <c r="D895" s="162" t="s">
        <v>1649</v>
      </c>
      <c r="E895" s="162" t="s">
        <v>1650</v>
      </c>
      <c r="F895" s="162" t="s">
        <v>1663</v>
      </c>
      <c r="G895" s="163" t="s">
        <v>106</v>
      </c>
      <c r="H895" s="164">
        <v>1.35</v>
      </c>
      <c r="I895" s="165"/>
      <c r="J895" s="166">
        <f t="shared" si="114"/>
        <v>0</v>
      </c>
      <c r="K895" s="166">
        <f t="shared" si="115"/>
        <v>0</v>
      </c>
      <c r="L895" s="166">
        <f t="shared" si="116"/>
        <v>0</v>
      </c>
      <c r="M895" s="167" t="str">
        <f>IF(I895="","",IF(I895&lt;80,"Ошибка! Не соблюден минимальный заказ на сорт!",IF(MOD(I895,40)&gt;0,"Ошибка! Не соблюдена кратность заказа!","")))</f>
        <v/>
      </c>
      <c r="P895" s="169"/>
      <c r="AA895" s="168">
        <f t="shared" si="117"/>
        <v>0</v>
      </c>
      <c r="AB895" s="168" t="s">
        <v>4778</v>
      </c>
      <c r="AC895" s="168" t="s">
        <v>4281</v>
      </c>
      <c r="AD895" s="168">
        <v>1.35</v>
      </c>
      <c r="AE895" s="170">
        <f t="shared" si="118"/>
        <v>0</v>
      </c>
      <c r="AF895" s="168">
        <f t="shared" si="119"/>
        <v>0</v>
      </c>
    </row>
    <row r="896" spans="1:32" s="168" customFormat="1" ht="15" hidden="1" customHeight="1" x14ac:dyDescent="0.3">
      <c r="A896" s="160">
        <v>0</v>
      </c>
      <c r="B896" s="161" t="s">
        <v>3405</v>
      </c>
      <c r="C896" s="161" t="s">
        <v>1664</v>
      </c>
      <c r="D896" s="162" t="s">
        <v>1649</v>
      </c>
      <c r="E896" s="162" t="s">
        <v>1650</v>
      </c>
      <c r="F896" s="162" t="s">
        <v>1665</v>
      </c>
      <c r="G896" s="163" t="s">
        <v>21</v>
      </c>
      <c r="H896" s="164">
        <v>7.5</v>
      </c>
      <c r="I896" s="165"/>
      <c r="J896" s="166">
        <f t="shared" si="114"/>
        <v>0</v>
      </c>
      <c r="K896" s="166">
        <f t="shared" si="115"/>
        <v>0</v>
      </c>
      <c r="L896" s="166">
        <f t="shared" si="116"/>
        <v>0</v>
      </c>
      <c r="M896" s="167" t="str">
        <f>IF(I896="","",IF(I896&lt;50,"Ошибка! Не соблюден минимальный заказ на сорт!",""))</f>
        <v/>
      </c>
      <c r="P896" s="169"/>
      <c r="AA896" s="168">
        <f t="shared" si="117"/>
        <v>0</v>
      </c>
      <c r="AB896" s="168" t="s">
        <v>4779</v>
      </c>
      <c r="AC896" s="168" t="s">
        <v>4323</v>
      </c>
      <c r="AD896" s="168">
        <v>7.5</v>
      </c>
      <c r="AE896" s="170">
        <f t="shared" si="118"/>
        <v>0</v>
      </c>
      <c r="AF896" s="168">
        <f t="shared" si="119"/>
        <v>0</v>
      </c>
    </row>
    <row r="897" spans="1:32" s="168" customFormat="1" ht="15" hidden="1" customHeight="1" x14ac:dyDescent="0.3">
      <c r="A897" s="160">
        <v>0</v>
      </c>
      <c r="B897" s="161" t="s">
        <v>3406</v>
      </c>
      <c r="C897" s="161" t="s">
        <v>1666</v>
      </c>
      <c r="D897" s="162" t="s">
        <v>1649</v>
      </c>
      <c r="E897" s="162" t="s">
        <v>1650</v>
      </c>
      <c r="F897" s="162" t="s">
        <v>1667</v>
      </c>
      <c r="G897" s="163" t="s">
        <v>106</v>
      </c>
      <c r="H897" s="164">
        <v>1.35</v>
      </c>
      <c r="I897" s="165"/>
      <c r="J897" s="166">
        <f t="shared" si="114"/>
        <v>0</v>
      </c>
      <c r="K897" s="166">
        <f t="shared" si="115"/>
        <v>0</v>
      </c>
      <c r="L897" s="166">
        <f t="shared" si="116"/>
        <v>0</v>
      </c>
      <c r="M897" s="167" t="str">
        <f>IF(I897="","",IF(I897&lt;80,"Ошибка! Не соблюден минимальный заказ на сорт!",IF(MOD(I897,40)&gt;0,"Ошибка! Не соблюдена кратность заказа!","")))</f>
        <v/>
      </c>
      <c r="P897" s="169"/>
      <c r="AA897" s="168">
        <f t="shared" si="117"/>
        <v>0</v>
      </c>
      <c r="AB897" s="168" t="s">
        <v>5313</v>
      </c>
      <c r="AC897" s="168" t="s">
        <v>4281</v>
      </c>
      <c r="AD897" s="168">
        <v>1.35</v>
      </c>
      <c r="AE897" s="170">
        <f t="shared" si="118"/>
        <v>0</v>
      </c>
      <c r="AF897" s="168">
        <f t="shared" si="119"/>
        <v>0</v>
      </c>
    </row>
    <row r="898" spans="1:32" s="168" customFormat="1" ht="15" hidden="1" customHeight="1" x14ac:dyDescent="0.3">
      <c r="A898" s="160">
        <v>0</v>
      </c>
      <c r="B898" s="161" t="s">
        <v>3407</v>
      </c>
      <c r="C898" s="161" t="s">
        <v>1668</v>
      </c>
      <c r="D898" s="162" t="s">
        <v>1649</v>
      </c>
      <c r="E898" s="162" t="s">
        <v>1650</v>
      </c>
      <c r="F898" s="162" t="s">
        <v>1669</v>
      </c>
      <c r="G898" s="163" t="s">
        <v>106</v>
      </c>
      <c r="H898" s="164">
        <v>1.35</v>
      </c>
      <c r="I898" s="165"/>
      <c r="J898" s="166">
        <f t="shared" si="114"/>
        <v>0</v>
      </c>
      <c r="K898" s="166">
        <f t="shared" si="115"/>
        <v>0</v>
      </c>
      <c r="L898" s="166">
        <f t="shared" si="116"/>
        <v>0</v>
      </c>
      <c r="M898" s="167" t="str">
        <f>IF(I898="","",IF(I898&lt;80,"Ошибка! Не соблюден минимальный заказ на сорт!",IF(MOD(I898,40)&gt;0,"Ошибка! Не соблюдена кратность заказа!","")))</f>
        <v/>
      </c>
      <c r="P898" s="169"/>
      <c r="AA898" s="168">
        <f t="shared" si="117"/>
        <v>0</v>
      </c>
      <c r="AB898" s="168" t="s">
        <v>5203</v>
      </c>
      <c r="AC898" s="168" t="s">
        <v>4281</v>
      </c>
      <c r="AD898" s="168">
        <v>1.35</v>
      </c>
      <c r="AE898" s="170">
        <f t="shared" si="118"/>
        <v>0</v>
      </c>
      <c r="AF898" s="168">
        <f t="shared" si="119"/>
        <v>0</v>
      </c>
    </row>
    <row r="899" spans="1:32" ht="15" customHeight="1" x14ac:dyDescent="0.3">
      <c r="A899" s="1">
        <v>236</v>
      </c>
      <c r="B899" s="69" t="s">
        <v>3408</v>
      </c>
      <c r="C899" s="69" t="s">
        <v>1670</v>
      </c>
      <c r="D899" s="70" t="s">
        <v>1649</v>
      </c>
      <c r="E899" s="70" t="s">
        <v>1650</v>
      </c>
      <c r="F899" s="70" t="s">
        <v>1671</v>
      </c>
      <c r="G899" s="71" t="s">
        <v>21</v>
      </c>
      <c r="H899" s="72">
        <v>6.5</v>
      </c>
      <c r="I899" s="73"/>
      <c r="J899" s="74">
        <f t="shared" si="114"/>
        <v>0</v>
      </c>
      <c r="K899" s="74">
        <f t="shared" si="115"/>
        <v>0</v>
      </c>
      <c r="L899" s="74">
        <f t="shared" si="116"/>
        <v>0</v>
      </c>
      <c r="M899" s="153" t="str">
        <f>IF(I899="","",IF(I899&lt;50,"Ошибка! Не соблюден минимальный заказ на сорт!",""))</f>
        <v/>
      </c>
      <c r="P899" s="75"/>
      <c r="AA899" s="2">
        <f t="shared" si="117"/>
        <v>236</v>
      </c>
      <c r="AB899" s="2" t="s">
        <v>4780</v>
      </c>
      <c r="AC899" s="2" t="s">
        <v>4323</v>
      </c>
      <c r="AD899" s="2">
        <v>6.5</v>
      </c>
      <c r="AE899" s="129">
        <f t="shared" si="118"/>
        <v>0</v>
      </c>
      <c r="AF899" s="2">
        <f t="shared" si="119"/>
        <v>0</v>
      </c>
    </row>
    <row r="900" spans="1:32" s="168" customFormat="1" ht="15" hidden="1" customHeight="1" x14ac:dyDescent="0.3">
      <c r="A900" s="160">
        <v>0</v>
      </c>
      <c r="B900" s="161" t="s">
        <v>3409</v>
      </c>
      <c r="C900" s="161" t="s">
        <v>1672</v>
      </c>
      <c r="D900" s="162" t="s">
        <v>1649</v>
      </c>
      <c r="E900" s="162" t="s">
        <v>1650</v>
      </c>
      <c r="F900" s="162" t="s">
        <v>1673</v>
      </c>
      <c r="G900" s="163" t="s">
        <v>21</v>
      </c>
      <c r="H900" s="164">
        <v>6.5</v>
      </c>
      <c r="I900" s="165"/>
      <c r="J900" s="166">
        <f t="shared" si="114"/>
        <v>0</v>
      </c>
      <c r="K900" s="166">
        <f t="shared" si="115"/>
        <v>0</v>
      </c>
      <c r="L900" s="166">
        <f t="shared" si="116"/>
        <v>0</v>
      </c>
      <c r="M900" s="167" t="str">
        <f>IF(I900="","",IF(I900&lt;50,"Ошибка! Не соблюден минимальный заказ на сорт!",""))</f>
        <v/>
      </c>
      <c r="P900" s="169"/>
      <c r="AA900" s="168">
        <f t="shared" si="117"/>
        <v>0</v>
      </c>
      <c r="AB900" s="168" t="s">
        <v>4781</v>
      </c>
      <c r="AC900" s="168" t="s">
        <v>4323</v>
      </c>
      <c r="AD900" s="168">
        <v>6.5</v>
      </c>
      <c r="AE900" s="170">
        <f t="shared" si="118"/>
        <v>0</v>
      </c>
      <c r="AF900" s="168">
        <f t="shared" si="119"/>
        <v>0</v>
      </c>
    </row>
    <row r="901" spans="1:32" s="168" customFormat="1" ht="15" hidden="1" customHeight="1" x14ac:dyDescent="0.3">
      <c r="A901" s="160">
        <v>0</v>
      </c>
      <c r="B901" s="161" t="s">
        <v>5566</v>
      </c>
      <c r="C901" s="161" t="s">
        <v>5567</v>
      </c>
      <c r="D901" s="162" t="s">
        <v>5602</v>
      </c>
      <c r="E901" s="162" t="s">
        <v>5603</v>
      </c>
      <c r="F901" s="162" t="s">
        <v>401</v>
      </c>
      <c r="G901" s="163" t="s">
        <v>23</v>
      </c>
      <c r="H901" s="164">
        <v>3.5</v>
      </c>
      <c r="I901" s="165"/>
      <c r="J901" s="166">
        <f t="shared" si="114"/>
        <v>0</v>
      </c>
      <c r="K901" s="166">
        <f t="shared" si="115"/>
        <v>0</v>
      </c>
      <c r="L901" s="166">
        <f t="shared" si="116"/>
        <v>0</v>
      </c>
      <c r="M901" s="167" t="str">
        <f>IF(I901="","",IF(I901&lt;25,"Ошибка! Не соблюден минимальный заказ на сорт!",""))</f>
        <v/>
      </c>
      <c r="P901" s="169"/>
      <c r="AA901" s="168">
        <f t="shared" si="117"/>
        <v>0</v>
      </c>
      <c r="AB901" s="168" t="s">
        <v>4869</v>
      </c>
      <c r="AC901" s="168" t="s">
        <v>5629</v>
      </c>
      <c r="AD901" s="168">
        <v>3.5</v>
      </c>
      <c r="AE901" s="170">
        <f t="shared" si="118"/>
        <v>0</v>
      </c>
      <c r="AF901" s="168">
        <f t="shared" si="119"/>
        <v>0</v>
      </c>
    </row>
    <row r="902" spans="1:32" s="168" customFormat="1" ht="15" hidden="1" customHeight="1" x14ac:dyDescent="0.35">
      <c r="A902" s="160">
        <v>0</v>
      </c>
      <c r="B902" s="161" t="s">
        <v>6253</v>
      </c>
      <c r="C902" s="161" t="s">
        <v>6277</v>
      </c>
      <c r="D902" s="162" t="s">
        <v>6301</v>
      </c>
      <c r="E902" s="162" t="s">
        <v>6303</v>
      </c>
      <c r="F902" s="162"/>
      <c r="G902" s="163" t="s">
        <v>182</v>
      </c>
      <c r="H902" s="164">
        <v>1.85</v>
      </c>
      <c r="I902" s="165"/>
      <c r="J902" s="166">
        <f t="shared" si="114"/>
        <v>0</v>
      </c>
      <c r="K902" s="166">
        <f t="shared" si="115"/>
        <v>0</v>
      </c>
      <c r="L902" s="166">
        <f t="shared" si="116"/>
        <v>0</v>
      </c>
      <c r="AA902" s="2">
        <f t="shared" si="117"/>
        <v>0</v>
      </c>
      <c r="AB902" s="154" t="s">
        <v>6301</v>
      </c>
      <c r="AC902" s="154" t="s">
        <v>4327</v>
      </c>
      <c r="AD902" s="180">
        <v>1.85</v>
      </c>
      <c r="AE902" s="129">
        <f t="shared" si="118"/>
        <v>0</v>
      </c>
      <c r="AF902" s="2">
        <f t="shared" si="119"/>
        <v>0</v>
      </c>
    </row>
    <row r="903" spans="1:32" s="168" customFormat="1" ht="15" hidden="1" customHeight="1" x14ac:dyDescent="0.3">
      <c r="A903" s="160">
        <v>0</v>
      </c>
      <c r="B903" s="161" t="s">
        <v>3410</v>
      </c>
      <c r="C903" s="161" t="s">
        <v>1674</v>
      </c>
      <c r="D903" s="162" t="s">
        <v>1675</v>
      </c>
      <c r="E903" s="162" t="s">
        <v>1676</v>
      </c>
      <c r="F903" s="162"/>
      <c r="G903" s="163" t="s">
        <v>182</v>
      </c>
      <c r="H903" s="164">
        <v>1.85</v>
      </c>
      <c r="I903" s="165"/>
      <c r="J903" s="166">
        <f t="shared" si="114"/>
        <v>0</v>
      </c>
      <c r="K903" s="166">
        <f t="shared" si="115"/>
        <v>0</v>
      </c>
      <c r="L903" s="166">
        <f t="shared" si="116"/>
        <v>0</v>
      </c>
      <c r="M903" s="167" t="str">
        <f>IF(I903="","",IF(I903&lt;50,"Ошибка! Не соблюден минимальный заказ на сорт!",""))</f>
        <v/>
      </c>
      <c r="P903" s="169"/>
      <c r="AA903" s="2">
        <f t="shared" si="117"/>
        <v>0</v>
      </c>
      <c r="AB903" s="2" t="s">
        <v>1675</v>
      </c>
      <c r="AC903" s="2" t="s">
        <v>4327</v>
      </c>
      <c r="AD903" s="2">
        <v>1.85</v>
      </c>
      <c r="AE903" s="129">
        <f t="shared" si="118"/>
        <v>0</v>
      </c>
      <c r="AF903" s="2">
        <f t="shared" si="119"/>
        <v>0</v>
      </c>
    </row>
    <row r="904" spans="1:32" s="168" customFormat="1" ht="15" hidden="1" customHeight="1" x14ac:dyDescent="0.3">
      <c r="A904" s="160">
        <v>0</v>
      </c>
      <c r="B904" s="161" t="s">
        <v>3411</v>
      </c>
      <c r="C904" s="161" t="s">
        <v>1677</v>
      </c>
      <c r="D904" s="162" t="s">
        <v>1678</v>
      </c>
      <c r="E904" s="162" t="s">
        <v>1679</v>
      </c>
      <c r="F904" s="162" t="s">
        <v>1680</v>
      </c>
      <c r="G904" s="163" t="s">
        <v>106</v>
      </c>
      <c r="H904" s="164">
        <v>1.35</v>
      </c>
      <c r="I904" s="165"/>
      <c r="J904" s="166">
        <f t="shared" si="114"/>
        <v>0</v>
      </c>
      <c r="K904" s="166">
        <f t="shared" si="115"/>
        <v>0</v>
      </c>
      <c r="L904" s="166">
        <f t="shared" si="116"/>
        <v>0</v>
      </c>
      <c r="M904" s="167" t="str">
        <f>IF(I904="","",IF(I904&lt;80,"Ошибка! Не соблюден минимальный заказ на сорт!",IF(MOD(I904,40)&gt;0,"Ошибка! Не соблюдена кратность заказа!","")))</f>
        <v/>
      </c>
      <c r="P904" s="169"/>
      <c r="AA904" s="168">
        <f t="shared" si="117"/>
        <v>0</v>
      </c>
      <c r="AB904" s="168" t="s">
        <v>4782</v>
      </c>
      <c r="AC904" s="168" t="s">
        <v>4281</v>
      </c>
      <c r="AD904" s="168">
        <v>1.35</v>
      </c>
      <c r="AE904" s="170">
        <f t="shared" si="118"/>
        <v>0</v>
      </c>
      <c r="AF904" s="168">
        <f t="shared" si="119"/>
        <v>0</v>
      </c>
    </row>
    <row r="905" spans="1:32" s="168" customFormat="1" ht="15" hidden="1" customHeight="1" x14ac:dyDescent="0.3">
      <c r="A905" s="160">
        <v>0</v>
      </c>
      <c r="B905" s="161" t="s">
        <v>3412</v>
      </c>
      <c r="C905" s="161" t="s">
        <v>1681</v>
      </c>
      <c r="D905" s="162" t="s">
        <v>1682</v>
      </c>
      <c r="E905" s="162" t="s">
        <v>1683</v>
      </c>
      <c r="F905" s="162"/>
      <c r="G905" s="163" t="s">
        <v>106</v>
      </c>
      <c r="H905" s="164">
        <v>1.35</v>
      </c>
      <c r="I905" s="165"/>
      <c r="J905" s="166">
        <f t="shared" si="114"/>
        <v>0</v>
      </c>
      <c r="K905" s="166">
        <f t="shared" si="115"/>
        <v>0</v>
      </c>
      <c r="L905" s="166">
        <f t="shared" si="116"/>
        <v>0</v>
      </c>
      <c r="M905" s="167" t="str">
        <f>IF(I905="","",IF(I905&lt;80,"Ошибка! Не соблюден минимальный заказ на сорт!",IF(MOD(I905,40)&gt;0,"Ошибка! Не соблюдена кратность заказа!","")))</f>
        <v/>
      </c>
      <c r="P905" s="169"/>
      <c r="AA905" s="2">
        <f t="shared" si="117"/>
        <v>0</v>
      </c>
      <c r="AB905" s="2" t="s">
        <v>1682</v>
      </c>
      <c r="AC905" s="2" t="s">
        <v>4281</v>
      </c>
      <c r="AD905" s="2">
        <v>1.35</v>
      </c>
      <c r="AE905" s="129">
        <f t="shared" si="118"/>
        <v>0</v>
      </c>
      <c r="AF905" s="2">
        <f t="shared" si="119"/>
        <v>0</v>
      </c>
    </row>
    <row r="906" spans="1:32" ht="15" customHeight="1" x14ac:dyDescent="0.3">
      <c r="A906" s="1">
        <v>1483</v>
      </c>
      <c r="B906" s="69" t="s">
        <v>3413</v>
      </c>
      <c r="C906" s="69" t="s">
        <v>1684</v>
      </c>
      <c r="D906" s="70" t="s">
        <v>1685</v>
      </c>
      <c r="E906" s="70" t="s">
        <v>1686</v>
      </c>
      <c r="F906" s="70" t="s">
        <v>1687</v>
      </c>
      <c r="G906" s="71" t="s">
        <v>21</v>
      </c>
      <c r="H906" s="72">
        <v>6.5</v>
      </c>
      <c r="I906" s="73"/>
      <c r="J906" s="74">
        <f t="shared" si="114"/>
        <v>0</v>
      </c>
      <c r="K906" s="74">
        <f t="shared" si="115"/>
        <v>0</v>
      </c>
      <c r="L906" s="74">
        <f t="shared" si="116"/>
        <v>0</v>
      </c>
      <c r="M906" s="153" t="str">
        <f>IF(I906="","",IF(I906&lt;50,"Ошибка! Не соблюден минимальный заказ на сорт!",""))</f>
        <v/>
      </c>
      <c r="P906" s="75"/>
      <c r="AA906" s="2">
        <f t="shared" si="117"/>
        <v>1483</v>
      </c>
      <c r="AB906" s="2" t="s">
        <v>4783</v>
      </c>
      <c r="AC906" s="2" t="s">
        <v>4323</v>
      </c>
      <c r="AD906" s="2">
        <v>6.5</v>
      </c>
      <c r="AE906" s="129">
        <f t="shared" si="118"/>
        <v>0</v>
      </c>
      <c r="AF906" s="2">
        <f t="shared" si="119"/>
        <v>0</v>
      </c>
    </row>
    <row r="907" spans="1:32" s="168" customFormat="1" ht="15" hidden="1" customHeight="1" x14ac:dyDescent="0.3">
      <c r="A907" s="160">
        <v>0</v>
      </c>
      <c r="B907" s="161" t="s">
        <v>3414</v>
      </c>
      <c r="C907" s="161" t="s">
        <v>1688</v>
      </c>
      <c r="D907" s="162" t="s">
        <v>1685</v>
      </c>
      <c r="E907" s="162" t="s">
        <v>1686</v>
      </c>
      <c r="F907" s="162"/>
      <c r="G907" s="163" t="s">
        <v>106</v>
      </c>
      <c r="H907" s="164">
        <v>1.35</v>
      </c>
      <c r="I907" s="165"/>
      <c r="J907" s="166">
        <f t="shared" si="114"/>
        <v>0</v>
      </c>
      <c r="K907" s="166">
        <f t="shared" si="115"/>
        <v>0</v>
      </c>
      <c r="L907" s="166">
        <f t="shared" si="116"/>
        <v>0</v>
      </c>
      <c r="M907" s="167" t="str">
        <f>IF(I907="","",IF(I907&lt;80,"Ошибка! Не соблюден минимальный заказ на сорт!",IF(MOD(I907,40)&gt;0,"Ошибка! Не соблюдена кратность заказа!","")))</f>
        <v/>
      </c>
      <c r="P907" s="169"/>
      <c r="AA907" s="168">
        <f t="shared" si="117"/>
        <v>0</v>
      </c>
      <c r="AB907" s="168" t="s">
        <v>1685</v>
      </c>
      <c r="AC907" s="168" t="s">
        <v>4281</v>
      </c>
      <c r="AD907" s="168">
        <v>1.35</v>
      </c>
      <c r="AE907" s="170">
        <f t="shared" si="118"/>
        <v>0</v>
      </c>
      <c r="AF907" s="168">
        <f t="shared" si="119"/>
        <v>0</v>
      </c>
    </row>
    <row r="908" spans="1:32" ht="15" customHeight="1" x14ac:dyDescent="0.3">
      <c r="A908" s="1">
        <v>380</v>
      </c>
      <c r="B908" s="69" t="s">
        <v>3415</v>
      </c>
      <c r="C908" s="69" t="s">
        <v>1689</v>
      </c>
      <c r="D908" s="70" t="s">
        <v>1690</v>
      </c>
      <c r="E908" s="70" t="s">
        <v>1691</v>
      </c>
      <c r="F908" s="70"/>
      <c r="G908" s="71" t="s">
        <v>106</v>
      </c>
      <c r="H908" s="72">
        <v>0.7</v>
      </c>
      <c r="I908" s="73"/>
      <c r="J908" s="74">
        <f t="shared" si="114"/>
        <v>0</v>
      </c>
      <c r="K908" s="74">
        <f t="shared" si="115"/>
        <v>0</v>
      </c>
      <c r="L908" s="74">
        <f t="shared" si="116"/>
        <v>0</v>
      </c>
      <c r="M908" s="153" t="str">
        <f>IF(I908="","",IF(I908&lt;80,"Ошибка! Не соблюден минимальный заказ на сорт!",IF(MOD(I908,40)&gt;0,"Ошибка! Не соблюдена кратность заказа!","")))</f>
        <v/>
      </c>
      <c r="P908" s="75"/>
      <c r="AA908" s="2">
        <f t="shared" si="117"/>
        <v>380</v>
      </c>
      <c r="AB908" s="2" t="s">
        <v>1690</v>
      </c>
      <c r="AC908" s="2" t="s">
        <v>4281</v>
      </c>
      <c r="AD908" s="2">
        <v>0.7</v>
      </c>
      <c r="AE908" s="129">
        <f t="shared" si="118"/>
        <v>0</v>
      </c>
      <c r="AF908" s="2">
        <f t="shared" si="119"/>
        <v>0</v>
      </c>
    </row>
    <row r="909" spans="1:32" s="168" customFormat="1" ht="15" hidden="1" customHeight="1" x14ac:dyDescent="0.3">
      <c r="A909" s="160">
        <v>0</v>
      </c>
      <c r="B909" s="161" t="s">
        <v>3416</v>
      </c>
      <c r="C909" s="161" t="s">
        <v>1692</v>
      </c>
      <c r="D909" s="162" t="s">
        <v>1693</v>
      </c>
      <c r="E909" s="162" t="s">
        <v>1694</v>
      </c>
      <c r="F909" s="162" t="s">
        <v>1695</v>
      </c>
      <c r="G909" s="163" t="s">
        <v>106</v>
      </c>
      <c r="H909" s="164">
        <v>1.1499999999999999</v>
      </c>
      <c r="I909" s="165"/>
      <c r="J909" s="166">
        <f t="shared" si="114"/>
        <v>0</v>
      </c>
      <c r="K909" s="166">
        <f t="shared" si="115"/>
        <v>0</v>
      </c>
      <c r="L909" s="166">
        <f t="shared" si="116"/>
        <v>0</v>
      </c>
      <c r="M909" s="167" t="str">
        <f>IF(I909="","",IF(I909&lt;80,"Ошибка! Не соблюден минимальный заказ на сорт!",IF(MOD(I909,40)&gt;0,"Ошибка! Не соблюдена кратность заказа!","")))</f>
        <v/>
      </c>
      <c r="P909" s="169"/>
      <c r="AA909" s="168">
        <f t="shared" si="117"/>
        <v>0</v>
      </c>
      <c r="AB909" s="168" t="s">
        <v>5314</v>
      </c>
      <c r="AC909" s="168" t="s">
        <v>4281</v>
      </c>
      <c r="AD909" s="168">
        <v>1.1499999999999999</v>
      </c>
      <c r="AE909" s="170">
        <f t="shared" si="118"/>
        <v>0</v>
      </c>
      <c r="AF909" s="168">
        <f t="shared" si="119"/>
        <v>0</v>
      </c>
    </row>
    <row r="910" spans="1:32" s="168" customFormat="1" ht="15" hidden="1" customHeight="1" x14ac:dyDescent="0.3">
      <c r="A910" s="160">
        <v>0</v>
      </c>
      <c r="B910" s="161" t="s">
        <v>3417</v>
      </c>
      <c r="C910" s="161" t="s">
        <v>1696</v>
      </c>
      <c r="D910" s="162" t="s">
        <v>1697</v>
      </c>
      <c r="E910" s="162" t="s">
        <v>1698</v>
      </c>
      <c r="F910" s="162"/>
      <c r="G910" s="163" t="s">
        <v>106</v>
      </c>
      <c r="H910" s="164">
        <v>1</v>
      </c>
      <c r="I910" s="165"/>
      <c r="J910" s="166">
        <f t="shared" si="114"/>
        <v>0</v>
      </c>
      <c r="K910" s="166">
        <f t="shared" si="115"/>
        <v>0</v>
      </c>
      <c r="L910" s="166">
        <f t="shared" si="116"/>
        <v>0</v>
      </c>
      <c r="M910" s="167" t="str">
        <f>IF(I910="","",IF(I910&lt;80,"Ошибка! Не соблюден минимальный заказ на сорт!",IF(MOD(I910,40)&gt;0,"Ошибка! Не соблюдена кратность заказа!","")))</f>
        <v/>
      </c>
      <c r="P910" s="169"/>
      <c r="AA910" s="168">
        <f t="shared" si="117"/>
        <v>0</v>
      </c>
      <c r="AB910" s="168" t="s">
        <v>1697</v>
      </c>
      <c r="AC910" s="168" t="s">
        <v>4281</v>
      </c>
      <c r="AD910" s="168">
        <v>1</v>
      </c>
      <c r="AE910" s="170">
        <f t="shared" si="118"/>
        <v>0</v>
      </c>
      <c r="AF910" s="168">
        <f t="shared" si="119"/>
        <v>0</v>
      </c>
    </row>
    <row r="911" spans="1:32" ht="15" customHeight="1" x14ac:dyDescent="0.35">
      <c r="A911" s="1">
        <v>220</v>
      </c>
      <c r="B911" s="150" t="s">
        <v>6186</v>
      </c>
      <c r="C911" s="70" t="s">
        <v>6125</v>
      </c>
      <c r="D911" s="70" t="s">
        <v>6163</v>
      </c>
      <c r="E911" s="70" t="s">
        <v>6152</v>
      </c>
      <c r="F911" s="70"/>
      <c r="G911" s="149" t="s">
        <v>106</v>
      </c>
      <c r="H911" s="151">
        <v>1</v>
      </c>
      <c r="I911" s="73"/>
      <c r="J911" s="74">
        <f t="shared" si="114"/>
        <v>0</v>
      </c>
      <c r="K911" s="74">
        <f t="shared" si="115"/>
        <v>0</v>
      </c>
      <c r="L911" s="74">
        <f t="shared" si="116"/>
        <v>0</v>
      </c>
      <c r="M911" s="153" t="str">
        <f>IF(I911="","",IF(I911&lt;80,"Ошибка! Не соблюден минимальный заказ на сорт!",IF(MOD(I911,40)&gt;0,"Ошибка! Не соблюдена кратность заказа!","")))</f>
        <v/>
      </c>
      <c r="AA911" s="2">
        <f t="shared" si="117"/>
        <v>220</v>
      </c>
      <c r="AB911" s="154" t="s">
        <v>6163</v>
      </c>
      <c r="AC911" s="154" t="s">
        <v>4281</v>
      </c>
      <c r="AD911" s="155">
        <v>1</v>
      </c>
      <c r="AE911" s="129">
        <f t="shared" si="118"/>
        <v>0</v>
      </c>
      <c r="AF911" s="2">
        <f t="shared" si="119"/>
        <v>0</v>
      </c>
    </row>
    <row r="912" spans="1:32" ht="15" customHeight="1" x14ac:dyDescent="0.3">
      <c r="A912" s="1">
        <v>2020</v>
      </c>
      <c r="B912" s="69" t="s">
        <v>3418</v>
      </c>
      <c r="C912" s="69" t="s">
        <v>1699</v>
      </c>
      <c r="D912" s="70" t="s">
        <v>1700</v>
      </c>
      <c r="E912" s="70" t="s">
        <v>1701</v>
      </c>
      <c r="F912" s="70" t="s">
        <v>1702</v>
      </c>
      <c r="G912" s="71" t="s">
        <v>141</v>
      </c>
      <c r="H912" s="72">
        <v>1</v>
      </c>
      <c r="I912" s="73"/>
      <c r="J912" s="74">
        <f t="shared" si="114"/>
        <v>0</v>
      </c>
      <c r="K912" s="74">
        <f t="shared" si="115"/>
        <v>0</v>
      </c>
      <c r="L912" s="74">
        <f t="shared" si="116"/>
        <v>0</v>
      </c>
      <c r="M912" s="153" t="str">
        <f>IF(I912="","",IF(I912&lt;75,"Ошибка! Не соблюден минимальный заказ на сорт!",IF(MOD(I912,25)&gt;0,"Ошибка! Не соблюдена кратность заказа!","")))</f>
        <v/>
      </c>
      <c r="P912" s="75"/>
      <c r="AA912" s="2">
        <f t="shared" si="117"/>
        <v>2020</v>
      </c>
      <c r="AB912" s="2" t="s">
        <v>4784</v>
      </c>
      <c r="AC912" s="2" t="s">
        <v>4317</v>
      </c>
      <c r="AD912" s="2">
        <v>1</v>
      </c>
      <c r="AE912" s="129">
        <f t="shared" si="118"/>
        <v>0</v>
      </c>
      <c r="AF912" s="2">
        <f t="shared" si="119"/>
        <v>0</v>
      </c>
    </row>
    <row r="913" spans="1:32" ht="15" customHeight="1" x14ac:dyDescent="0.3">
      <c r="A913" s="1">
        <v>13033</v>
      </c>
      <c r="B913" s="69" t="s">
        <v>3419</v>
      </c>
      <c r="C913" s="69" t="s">
        <v>1703</v>
      </c>
      <c r="D913" s="70" t="s">
        <v>1700</v>
      </c>
      <c r="E913" s="70" t="s">
        <v>1701</v>
      </c>
      <c r="F913" s="70" t="s">
        <v>1704</v>
      </c>
      <c r="G913" s="71" t="s">
        <v>141</v>
      </c>
      <c r="H913" s="72">
        <v>1.75</v>
      </c>
      <c r="I913" s="73"/>
      <c r="J913" s="74">
        <f t="shared" si="114"/>
        <v>0</v>
      </c>
      <c r="K913" s="74">
        <f t="shared" si="115"/>
        <v>0</v>
      </c>
      <c r="L913" s="74">
        <f t="shared" si="116"/>
        <v>0</v>
      </c>
      <c r="M913" s="153" t="str">
        <f>IF(I913="","",IF(I913&lt;75,"Ошибка! Не соблюден минимальный заказ на сорт!",IF(MOD(I913,25)&gt;0,"Ошибка! Не соблюдена кратность заказа!","")))</f>
        <v/>
      </c>
      <c r="P913" s="75"/>
      <c r="AA913" s="2">
        <f t="shared" si="117"/>
        <v>13033</v>
      </c>
      <c r="AB913" s="2" t="s">
        <v>4785</v>
      </c>
      <c r="AC913" s="2" t="s">
        <v>4317</v>
      </c>
      <c r="AD913" s="2">
        <v>1.75</v>
      </c>
      <c r="AE913" s="129">
        <f t="shared" si="118"/>
        <v>0</v>
      </c>
      <c r="AF913" s="2">
        <f t="shared" si="119"/>
        <v>0</v>
      </c>
    </row>
    <row r="914" spans="1:32" s="168" customFormat="1" ht="15" hidden="1" customHeight="1" x14ac:dyDescent="0.3">
      <c r="A914" s="160">
        <v>0</v>
      </c>
      <c r="B914" s="161" t="s">
        <v>4216</v>
      </c>
      <c r="C914" s="161" t="s">
        <v>4217</v>
      </c>
      <c r="D914" s="162" t="s">
        <v>1700</v>
      </c>
      <c r="E914" s="162" t="s">
        <v>1701</v>
      </c>
      <c r="F914" s="162" t="s">
        <v>1704</v>
      </c>
      <c r="G914" s="163" t="s">
        <v>106</v>
      </c>
      <c r="H914" s="164">
        <v>1.75</v>
      </c>
      <c r="I914" s="165"/>
      <c r="J914" s="166">
        <f t="shared" si="114"/>
        <v>0</v>
      </c>
      <c r="K914" s="166">
        <f t="shared" si="115"/>
        <v>0</v>
      </c>
      <c r="L914" s="166">
        <f t="shared" si="116"/>
        <v>0</v>
      </c>
      <c r="M914" s="167" t="str">
        <f>IF(I914="","",IF(I914&lt;80,"Ошибка! Не соблюден минимальный заказ на сорт!",IF(MOD(I914,40)&gt;0,"Ошибка! Не соблюдена кратность заказа!","")))</f>
        <v/>
      </c>
      <c r="P914" s="169"/>
      <c r="AA914" s="168">
        <f t="shared" si="117"/>
        <v>0</v>
      </c>
      <c r="AB914" s="168" t="s">
        <v>4785</v>
      </c>
      <c r="AC914" s="168" t="s">
        <v>4281</v>
      </c>
      <c r="AD914" s="168">
        <v>1.75</v>
      </c>
      <c r="AE914" s="170">
        <f t="shared" si="118"/>
        <v>0</v>
      </c>
      <c r="AF914" s="168">
        <f t="shared" si="119"/>
        <v>0</v>
      </c>
    </row>
    <row r="915" spans="1:32" ht="15" customHeight="1" x14ac:dyDescent="0.3">
      <c r="A915" s="1">
        <v>517</v>
      </c>
      <c r="B915" s="69" t="s">
        <v>3420</v>
      </c>
      <c r="C915" s="69" t="s">
        <v>1705</v>
      </c>
      <c r="D915" s="70" t="s">
        <v>1700</v>
      </c>
      <c r="E915" s="70" t="s">
        <v>1701</v>
      </c>
      <c r="F915" s="70" t="s">
        <v>1706</v>
      </c>
      <c r="G915" s="71" t="s">
        <v>141</v>
      </c>
      <c r="H915" s="72">
        <v>1.2</v>
      </c>
      <c r="I915" s="73"/>
      <c r="J915" s="74">
        <f t="shared" si="114"/>
        <v>0</v>
      </c>
      <c r="K915" s="74">
        <f t="shared" si="115"/>
        <v>0</v>
      </c>
      <c r="L915" s="74">
        <f t="shared" si="116"/>
        <v>0</v>
      </c>
      <c r="M915" s="153" t="str">
        <f t="shared" ref="M915:M923" si="121">IF(I915="","",IF(I915&lt;75,"Ошибка! Не соблюден минимальный заказ на сорт!",IF(MOD(I915,25)&gt;0,"Ошибка! Не соблюдена кратность заказа!","")))</f>
        <v/>
      </c>
      <c r="P915" s="75"/>
      <c r="AA915" s="2">
        <f t="shared" si="117"/>
        <v>517</v>
      </c>
      <c r="AB915" s="2" t="s">
        <v>4786</v>
      </c>
      <c r="AC915" s="2" t="s">
        <v>4317</v>
      </c>
      <c r="AD915" s="2">
        <v>1.2</v>
      </c>
      <c r="AE915" s="129">
        <f t="shared" si="118"/>
        <v>0</v>
      </c>
      <c r="AF915" s="2">
        <f t="shared" si="119"/>
        <v>0</v>
      </c>
    </row>
    <row r="916" spans="1:32" ht="15" customHeight="1" x14ac:dyDescent="0.3">
      <c r="A916" s="1">
        <v>621</v>
      </c>
      <c r="B916" s="69" t="s">
        <v>3421</v>
      </c>
      <c r="C916" s="69" t="s">
        <v>1707</v>
      </c>
      <c r="D916" s="70" t="s">
        <v>1700</v>
      </c>
      <c r="E916" s="70" t="s">
        <v>1701</v>
      </c>
      <c r="F916" s="70" t="s">
        <v>1708</v>
      </c>
      <c r="G916" s="71" t="s">
        <v>141</v>
      </c>
      <c r="H916" s="72">
        <v>1.2</v>
      </c>
      <c r="I916" s="73"/>
      <c r="J916" s="74">
        <f t="shared" si="114"/>
        <v>0</v>
      </c>
      <c r="K916" s="74">
        <f t="shared" si="115"/>
        <v>0</v>
      </c>
      <c r="L916" s="74">
        <f t="shared" si="116"/>
        <v>0</v>
      </c>
      <c r="M916" s="153" t="str">
        <f t="shared" si="121"/>
        <v/>
      </c>
      <c r="P916" s="75"/>
      <c r="AA916" s="2">
        <f t="shared" si="117"/>
        <v>621</v>
      </c>
      <c r="AB916" s="2" t="s">
        <v>4787</v>
      </c>
      <c r="AC916" s="2" t="s">
        <v>4317</v>
      </c>
      <c r="AD916" s="2">
        <v>1.2</v>
      </c>
      <c r="AE916" s="129">
        <f t="shared" si="118"/>
        <v>0</v>
      </c>
      <c r="AF916" s="2">
        <f t="shared" si="119"/>
        <v>0</v>
      </c>
    </row>
    <row r="917" spans="1:32" s="168" customFormat="1" ht="15" hidden="1" customHeight="1" x14ac:dyDescent="0.3">
      <c r="A917" s="160">
        <v>0</v>
      </c>
      <c r="B917" s="161" t="s">
        <v>3422</v>
      </c>
      <c r="C917" s="161" t="s">
        <v>1709</v>
      </c>
      <c r="D917" s="162" t="s">
        <v>1700</v>
      </c>
      <c r="E917" s="162" t="s">
        <v>1701</v>
      </c>
      <c r="F917" s="162" t="s">
        <v>1710</v>
      </c>
      <c r="G917" s="163" t="s">
        <v>141</v>
      </c>
      <c r="H917" s="164">
        <v>1</v>
      </c>
      <c r="I917" s="165"/>
      <c r="J917" s="166">
        <f t="shared" si="114"/>
        <v>0</v>
      </c>
      <c r="K917" s="166">
        <f t="shared" si="115"/>
        <v>0</v>
      </c>
      <c r="L917" s="166">
        <f t="shared" si="116"/>
        <v>0</v>
      </c>
      <c r="M917" s="167" t="str">
        <f t="shared" si="121"/>
        <v/>
      </c>
      <c r="P917" s="169"/>
      <c r="AA917" s="168">
        <f t="shared" si="117"/>
        <v>0</v>
      </c>
      <c r="AB917" s="168" t="s">
        <v>4788</v>
      </c>
      <c r="AC917" s="168" t="s">
        <v>4317</v>
      </c>
      <c r="AD917" s="168">
        <v>1</v>
      </c>
      <c r="AE917" s="170">
        <f t="shared" si="118"/>
        <v>0</v>
      </c>
      <c r="AF917" s="168">
        <f t="shared" si="119"/>
        <v>0</v>
      </c>
    </row>
    <row r="918" spans="1:32" ht="15" customHeight="1" x14ac:dyDescent="0.3">
      <c r="A918" s="1">
        <v>138</v>
      </c>
      <c r="B918" s="69" t="s">
        <v>3423</v>
      </c>
      <c r="C918" s="69" t="s">
        <v>1711</v>
      </c>
      <c r="D918" s="70" t="s">
        <v>1700</v>
      </c>
      <c r="E918" s="70" t="s">
        <v>1701</v>
      </c>
      <c r="F918" s="70" t="s">
        <v>1712</v>
      </c>
      <c r="G918" s="71" t="s">
        <v>141</v>
      </c>
      <c r="H918" s="72">
        <v>2.5</v>
      </c>
      <c r="I918" s="73"/>
      <c r="J918" s="74">
        <f t="shared" si="114"/>
        <v>0</v>
      </c>
      <c r="K918" s="74">
        <f t="shared" si="115"/>
        <v>0</v>
      </c>
      <c r="L918" s="74">
        <f t="shared" si="116"/>
        <v>0</v>
      </c>
      <c r="M918" s="153" t="str">
        <f t="shared" si="121"/>
        <v/>
      </c>
      <c r="P918" s="75"/>
      <c r="AA918" s="2">
        <f t="shared" si="117"/>
        <v>138</v>
      </c>
      <c r="AB918" s="2" t="s">
        <v>4789</v>
      </c>
      <c r="AC918" s="2" t="s">
        <v>4317</v>
      </c>
      <c r="AD918" s="2">
        <v>2.5</v>
      </c>
      <c r="AE918" s="129">
        <f t="shared" si="118"/>
        <v>0</v>
      </c>
      <c r="AF918" s="2">
        <f t="shared" si="119"/>
        <v>0</v>
      </c>
    </row>
    <row r="919" spans="1:32" ht="15" customHeight="1" x14ac:dyDescent="0.3">
      <c r="A919" s="1">
        <v>804</v>
      </c>
      <c r="B919" s="69" t="s">
        <v>3424</v>
      </c>
      <c r="C919" s="69" t="s">
        <v>1713</v>
      </c>
      <c r="D919" s="70" t="s">
        <v>1700</v>
      </c>
      <c r="E919" s="70" t="s">
        <v>1701</v>
      </c>
      <c r="F919" s="70" t="s">
        <v>1714</v>
      </c>
      <c r="G919" s="71" t="s">
        <v>141</v>
      </c>
      <c r="H919" s="72">
        <v>1</v>
      </c>
      <c r="I919" s="73"/>
      <c r="J919" s="74">
        <f t="shared" si="114"/>
        <v>0</v>
      </c>
      <c r="K919" s="74">
        <f t="shared" si="115"/>
        <v>0</v>
      </c>
      <c r="L919" s="74">
        <f t="shared" si="116"/>
        <v>0</v>
      </c>
      <c r="M919" s="153" t="str">
        <f t="shared" si="121"/>
        <v/>
      </c>
      <c r="P919" s="75"/>
      <c r="AA919" s="2">
        <f t="shared" si="117"/>
        <v>804</v>
      </c>
      <c r="AB919" s="2" t="s">
        <v>4790</v>
      </c>
      <c r="AC919" s="2" t="s">
        <v>4317</v>
      </c>
      <c r="AD919" s="2">
        <v>1</v>
      </c>
      <c r="AE919" s="129">
        <f t="shared" si="118"/>
        <v>0</v>
      </c>
      <c r="AF919" s="2">
        <f t="shared" si="119"/>
        <v>0</v>
      </c>
    </row>
    <row r="920" spans="1:32" ht="15" customHeight="1" x14ac:dyDescent="0.3">
      <c r="A920" s="1">
        <v>958</v>
      </c>
      <c r="B920" s="69" t="s">
        <v>3425</v>
      </c>
      <c r="C920" s="69" t="s">
        <v>1715</v>
      </c>
      <c r="D920" s="70" t="s">
        <v>1700</v>
      </c>
      <c r="E920" s="70" t="s">
        <v>1701</v>
      </c>
      <c r="F920" s="70" t="s">
        <v>1716</v>
      </c>
      <c r="G920" s="71" t="s">
        <v>141</v>
      </c>
      <c r="H920" s="72">
        <v>1</v>
      </c>
      <c r="I920" s="73"/>
      <c r="J920" s="74">
        <f t="shared" si="114"/>
        <v>0</v>
      </c>
      <c r="K920" s="74">
        <f t="shared" si="115"/>
        <v>0</v>
      </c>
      <c r="L920" s="74">
        <f t="shared" si="116"/>
        <v>0</v>
      </c>
      <c r="M920" s="153" t="str">
        <f t="shared" si="121"/>
        <v/>
      </c>
      <c r="P920" s="75"/>
      <c r="AA920" s="2">
        <f t="shared" si="117"/>
        <v>958</v>
      </c>
      <c r="AB920" s="2" t="s">
        <v>4791</v>
      </c>
      <c r="AC920" s="2" t="s">
        <v>4317</v>
      </c>
      <c r="AD920" s="2">
        <v>1</v>
      </c>
      <c r="AE920" s="129">
        <f t="shared" si="118"/>
        <v>0</v>
      </c>
      <c r="AF920" s="2">
        <f t="shared" si="119"/>
        <v>0</v>
      </c>
    </row>
    <row r="921" spans="1:32" s="168" customFormat="1" ht="15" hidden="1" customHeight="1" x14ac:dyDescent="0.3">
      <c r="A921" s="160">
        <v>0</v>
      </c>
      <c r="B921" s="161" t="s">
        <v>3426</v>
      </c>
      <c r="C921" s="161" t="s">
        <v>1717</v>
      </c>
      <c r="D921" s="162" t="s">
        <v>1700</v>
      </c>
      <c r="E921" s="162" t="s">
        <v>1701</v>
      </c>
      <c r="F921" s="162" t="s">
        <v>1718</v>
      </c>
      <c r="G921" s="163" t="s">
        <v>141</v>
      </c>
      <c r="H921" s="164">
        <v>2.75</v>
      </c>
      <c r="I921" s="165"/>
      <c r="J921" s="166">
        <f t="shared" si="114"/>
        <v>0</v>
      </c>
      <c r="K921" s="166">
        <f t="shared" si="115"/>
        <v>0</v>
      </c>
      <c r="L921" s="166">
        <f t="shared" si="116"/>
        <v>0</v>
      </c>
      <c r="M921" s="167" t="str">
        <f t="shared" si="121"/>
        <v/>
      </c>
      <c r="P921" s="169"/>
      <c r="AA921" s="168">
        <f t="shared" si="117"/>
        <v>0</v>
      </c>
      <c r="AB921" s="168" t="s">
        <v>4792</v>
      </c>
      <c r="AC921" s="168" t="s">
        <v>4317</v>
      </c>
      <c r="AD921" s="168">
        <v>2.75</v>
      </c>
      <c r="AE921" s="170">
        <f t="shared" si="118"/>
        <v>0</v>
      </c>
      <c r="AF921" s="168">
        <f t="shared" si="119"/>
        <v>0</v>
      </c>
    </row>
    <row r="922" spans="1:32" ht="15" customHeight="1" x14ac:dyDescent="0.3">
      <c r="A922" s="1">
        <v>259</v>
      </c>
      <c r="B922" s="69" t="s">
        <v>3427</v>
      </c>
      <c r="C922" s="69" t="s">
        <v>1719</v>
      </c>
      <c r="D922" s="70" t="s">
        <v>1700</v>
      </c>
      <c r="E922" s="70" t="s">
        <v>1701</v>
      </c>
      <c r="F922" s="70" t="s">
        <v>1720</v>
      </c>
      <c r="G922" s="71" t="s">
        <v>141</v>
      </c>
      <c r="H922" s="72">
        <v>1</v>
      </c>
      <c r="I922" s="73"/>
      <c r="J922" s="74">
        <f t="shared" si="114"/>
        <v>0</v>
      </c>
      <c r="K922" s="74">
        <f t="shared" si="115"/>
        <v>0</v>
      </c>
      <c r="L922" s="74">
        <f t="shared" si="116"/>
        <v>0</v>
      </c>
      <c r="M922" s="153" t="str">
        <f t="shared" si="121"/>
        <v/>
      </c>
      <c r="P922" s="75"/>
      <c r="AA922" s="2">
        <f t="shared" si="117"/>
        <v>259</v>
      </c>
      <c r="AB922" s="2" t="s">
        <v>4793</v>
      </c>
      <c r="AC922" s="2" t="s">
        <v>4317</v>
      </c>
      <c r="AD922" s="2">
        <v>1</v>
      </c>
      <c r="AE922" s="129">
        <f t="shared" si="118"/>
        <v>0</v>
      </c>
      <c r="AF922" s="2">
        <f t="shared" si="119"/>
        <v>0</v>
      </c>
    </row>
    <row r="923" spans="1:32" ht="15" customHeight="1" x14ac:dyDescent="0.3">
      <c r="A923" s="1">
        <v>2471</v>
      </c>
      <c r="B923" s="69" t="s">
        <v>3428</v>
      </c>
      <c r="C923" s="69" t="s">
        <v>1721</v>
      </c>
      <c r="D923" s="70" t="s">
        <v>1700</v>
      </c>
      <c r="E923" s="70" t="s">
        <v>1701</v>
      </c>
      <c r="F923" s="70" t="s">
        <v>1722</v>
      </c>
      <c r="G923" s="71" t="s">
        <v>141</v>
      </c>
      <c r="H923" s="72">
        <v>1</v>
      </c>
      <c r="I923" s="73"/>
      <c r="J923" s="74">
        <f t="shared" si="114"/>
        <v>0</v>
      </c>
      <c r="K923" s="74">
        <f t="shared" si="115"/>
        <v>0</v>
      </c>
      <c r="L923" s="74">
        <f t="shared" si="116"/>
        <v>0</v>
      </c>
      <c r="M923" s="153" t="str">
        <f t="shared" si="121"/>
        <v/>
      </c>
      <c r="P923" s="75"/>
      <c r="AA923" s="2">
        <f t="shared" si="117"/>
        <v>2471</v>
      </c>
      <c r="AB923" s="2" t="s">
        <v>4794</v>
      </c>
      <c r="AC923" s="2" t="s">
        <v>4317</v>
      </c>
      <c r="AD923" s="2">
        <v>1</v>
      </c>
      <c r="AE923" s="129">
        <f t="shared" si="118"/>
        <v>0</v>
      </c>
      <c r="AF923" s="2">
        <f t="shared" si="119"/>
        <v>0</v>
      </c>
    </row>
    <row r="924" spans="1:32" s="168" customFormat="1" ht="15" hidden="1" customHeight="1" x14ac:dyDescent="0.3">
      <c r="A924" s="160">
        <v>0</v>
      </c>
      <c r="B924" s="161" t="s">
        <v>3429</v>
      </c>
      <c r="C924" s="161" t="s">
        <v>1723</v>
      </c>
      <c r="D924" s="162" t="s">
        <v>1724</v>
      </c>
      <c r="E924" s="162" t="s">
        <v>1725</v>
      </c>
      <c r="F924" s="162"/>
      <c r="G924" s="163" t="s">
        <v>106</v>
      </c>
      <c r="H924" s="164">
        <v>0.85</v>
      </c>
      <c r="I924" s="165"/>
      <c r="J924" s="166">
        <f t="shared" si="114"/>
        <v>0</v>
      </c>
      <c r="K924" s="166">
        <f t="shared" si="115"/>
        <v>0</v>
      </c>
      <c r="L924" s="166">
        <f t="shared" si="116"/>
        <v>0</v>
      </c>
      <c r="M924" s="167" t="str">
        <f>IF(I924="","",IF(I924&lt;80,"Ошибка! Не соблюден минимальный заказ на сорт!",IF(MOD(I924,40)&gt;0,"Ошибка! Не соблюдена кратность заказа!","")))</f>
        <v/>
      </c>
      <c r="P924" s="169"/>
      <c r="AA924" s="168">
        <f t="shared" si="117"/>
        <v>0</v>
      </c>
      <c r="AB924" s="168" t="s">
        <v>1724</v>
      </c>
      <c r="AC924" s="168" t="s">
        <v>4281</v>
      </c>
      <c r="AD924" s="168">
        <v>0.85</v>
      </c>
      <c r="AE924" s="170">
        <f t="shared" si="118"/>
        <v>0</v>
      </c>
      <c r="AF924" s="168">
        <f t="shared" si="119"/>
        <v>0</v>
      </c>
    </row>
    <row r="925" spans="1:32" s="168" customFormat="1" ht="15" hidden="1" customHeight="1" x14ac:dyDescent="0.3">
      <c r="A925" s="160">
        <v>0</v>
      </c>
      <c r="B925" s="161" t="s">
        <v>4220</v>
      </c>
      <c r="C925" s="161" t="s">
        <v>4221</v>
      </c>
      <c r="D925" s="162" t="s">
        <v>4258</v>
      </c>
      <c r="E925" s="162" t="s">
        <v>4259</v>
      </c>
      <c r="F925" s="162"/>
      <c r="G925" s="163" t="s">
        <v>106</v>
      </c>
      <c r="H925" s="164">
        <v>0.6</v>
      </c>
      <c r="I925" s="165"/>
      <c r="J925" s="166">
        <f t="shared" si="114"/>
        <v>0</v>
      </c>
      <c r="K925" s="166">
        <f t="shared" si="115"/>
        <v>0</v>
      </c>
      <c r="L925" s="166">
        <f t="shared" si="116"/>
        <v>0</v>
      </c>
      <c r="M925" s="167" t="str">
        <f>IF(I925="","",IF(I925&lt;80,"Ошибка! Не соблюден минимальный заказ на сорт!",IF(MOD(I925,40)&gt;0,"Ошибка! Не соблюдена кратность заказа!","")))</f>
        <v/>
      </c>
      <c r="P925" s="169"/>
      <c r="AA925" s="168">
        <f t="shared" si="117"/>
        <v>0</v>
      </c>
      <c r="AB925" s="168" t="s">
        <v>4258</v>
      </c>
      <c r="AC925" s="168" t="s">
        <v>4281</v>
      </c>
      <c r="AD925" s="168">
        <v>0.6</v>
      </c>
      <c r="AE925" s="170">
        <f t="shared" si="118"/>
        <v>0</v>
      </c>
      <c r="AF925" s="168">
        <f t="shared" si="119"/>
        <v>0</v>
      </c>
    </row>
    <row r="926" spans="1:32" s="168" customFormat="1" ht="15" hidden="1" customHeight="1" x14ac:dyDescent="0.3">
      <c r="A926" s="160">
        <v>0</v>
      </c>
      <c r="B926" s="161" t="s">
        <v>3430</v>
      </c>
      <c r="C926" s="161" t="s">
        <v>1726</v>
      </c>
      <c r="D926" s="162" t="s">
        <v>1727</v>
      </c>
      <c r="E926" s="162" t="s">
        <v>1728</v>
      </c>
      <c r="F926" s="162"/>
      <c r="G926" s="163" t="s">
        <v>182</v>
      </c>
      <c r="H926" s="164">
        <v>1.75</v>
      </c>
      <c r="I926" s="165"/>
      <c r="J926" s="166">
        <f t="shared" si="114"/>
        <v>0</v>
      </c>
      <c r="K926" s="166">
        <f t="shared" si="115"/>
        <v>0</v>
      </c>
      <c r="L926" s="166">
        <f t="shared" si="116"/>
        <v>0</v>
      </c>
      <c r="M926" s="167" t="str">
        <f>IF(I926="","",IF(I926&lt;50,"Ошибка! Не соблюден минимальный заказ на сорт!",""))</f>
        <v/>
      </c>
      <c r="P926" s="169"/>
      <c r="AA926" s="168">
        <f t="shared" si="117"/>
        <v>0</v>
      </c>
      <c r="AB926" s="168" t="s">
        <v>1727</v>
      </c>
      <c r="AC926" s="168" t="s">
        <v>4327</v>
      </c>
      <c r="AD926" s="168">
        <v>1.75</v>
      </c>
      <c r="AE926" s="170">
        <f t="shared" si="118"/>
        <v>0</v>
      </c>
      <c r="AF926" s="168">
        <f t="shared" si="119"/>
        <v>0</v>
      </c>
    </row>
    <row r="927" spans="1:32" s="168" customFormat="1" ht="15" hidden="1" customHeight="1" x14ac:dyDescent="0.3">
      <c r="A927" s="160">
        <v>0</v>
      </c>
      <c r="B927" s="161" t="s">
        <v>5939</v>
      </c>
      <c r="C927" s="161" t="s">
        <v>5835</v>
      </c>
      <c r="D927" s="162" t="s">
        <v>4096</v>
      </c>
      <c r="E927" s="162" t="s">
        <v>4097</v>
      </c>
      <c r="F927" s="162" t="s">
        <v>5730</v>
      </c>
      <c r="G927" s="163" t="s">
        <v>106</v>
      </c>
      <c r="H927" s="164">
        <v>0.95</v>
      </c>
      <c r="I927" s="165"/>
      <c r="J927" s="166">
        <f t="shared" si="114"/>
        <v>0</v>
      </c>
      <c r="K927" s="166">
        <f t="shared" si="115"/>
        <v>0</v>
      </c>
      <c r="L927" s="166">
        <f t="shared" si="116"/>
        <v>0</v>
      </c>
      <c r="M927" s="167" t="str">
        <f>IF(I927="","",IF(I927&lt;80,"Ошибка! Не соблюден минимальный заказ на сорт!",IF(MOD(I927,40)&gt;0,"Ошибка! Не соблюдена кратность заказа!","")))</f>
        <v/>
      </c>
      <c r="P927" s="169"/>
      <c r="AA927" s="168">
        <f t="shared" si="117"/>
        <v>0</v>
      </c>
      <c r="AB927" s="168" t="s">
        <v>6034</v>
      </c>
      <c r="AC927" s="168" t="s">
        <v>4281</v>
      </c>
      <c r="AD927" s="168">
        <v>0.95</v>
      </c>
      <c r="AE927" s="170">
        <f t="shared" si="118"/>
        <v>0</v>
      </c>
      <c r="AF927" s="168">
        <f t="shared" si="119"/>
        <v>0</v>
      </c>
    </row>
    <row r="928" spans="1:32" ht="15" customHeight="1" x14ac:dyDescent="0.3">
      <c r="A928" s="1">
        <v>1308</v>
      </c>
      <c r="B928" s="69" t="s">
        <v>5940</v>
      </c>
      <c r="C928" s="69" t="s">
        <v>5836</v>
      </c>
      <c r="D928" s="70" t="s">
        <v>4096</v>
      </c>
      <c r="E928" s="70" t="s">
        <v>4097</v>
      </c>
      <c r="F928" s="70" t="s">
        <v>5731</v>
      </c>
      <c r="G928" s="71" t="s">
        <v>106</v>
      </c>
      <c r="H928" s="72">
        <v>1.05</v>
      </c>
      <c r="I928" s="73"/>
      <c r="J928" s="74">
        <f t="shared" si="114"/>
        <v>0</v>
      </c>
      <c r="K928" s="74">
        <f t="shared" si="115"/>
        <v>0</v>
      </c>
      <c r="L928" s="74">
        <f t="shared" si="116"/>
        <v>0</v>
      </c>
      <c r="M928" s="153" t="str">
        <f>IF(I928="","",IF(I928&lt;80,"Ошибка! Не соблюден минимальный заказ на сорт!",IF(MOD(I928,40)&gt;0,"Ошибка! Не соблюдена кратность заказа!","")))</f>
        <v/>
      </c>
      <c r="P928" s="75"/>
      <c r="AA928" s="2">
        <f t="shared" si="117"/>
        <v>1308</v>
      </c>
      <c r="AB928" s="2" t="s">
        <v>6035</v>
      </c>
      <c r="AC928" s="2" t="s">
        <v>4281</v>
      </c>
      <c r="AD928" s="2">
        <v>1.05</v>
      </c>
      <c r="AE928" s="129">
        <f t="shared" si="118"/>
        <v>0</v>
      </c>
      <c r="AF928" s="2">
        <f t="shared" si="119"/>
        <v>0</v>
      </c>
    </row>
    <row r="929" spans="1:32" s="168" customFormat="1" ht="15" hidden="1" customHeight="1" x14ac:dyDescent="0.3">
      <c r="A929" s="160">
        <v>0</v>
      </c>
      <c r="B929" s="161" t="s">
        <v>4095</v>
      </c>
      <c r="C929" s="161" t="s">
        <v>4094</v>
      </c>
      <c r="D929" s="162" t="s">
        <v>4096</v>
      </c>
      <c r="E929" s="162" t="s">
        <v>4097</v>
      </c>
      <c r="F929" s="162"/>
      <c r="G929" s="163" t="s">
        <v>106</v>
      </c>
      <c r="H929" s="164">
        <v>0.9</v>
      </c>
      <c r="I929" s="165"/>
      <c r="J929" s="166">
        <f t="shared" si="114"/>
        <v>0</v>
      </c>
      <c r="K929" s="166">
        <f t="shared" si="115"/>
        <v>0</v>
      </c>
      <c r="L929" s="166">
        <f t="shared" si="116"/>
        <v>0</v>
      </c>
      <c r="M929" s="167" t="str">
        <f>IF(I929="","",IF(I929&lt;80,"Ошибка! Не соблюден минимальный заказ на сорт!",IF(MOD(I929,40)&gt;0,"Ошибка! Не соблюдена кратность заказа!","")))</f>
        <v/>
      </c>
      <c r="P929" s="169"/>
      <c r="AA929" s="168">
        <f t="shared" si="117"/>
        <v>0</v>
      </c>
      <c r="AB929" s="168" t="s">
        <v>4096</v>
      </c>
      <c r="AC929" s="168" t="s">
        <v>4281</v>
      </c>
      <c r="AD929" s="168">
        <v>0.9</v>
      </c>
      <c r="AE929" s="170">
        <f t="shared" si="118"/>
        <v>0</v>
      </c>
      <c r="AF929" s="168">
        <f t="shared" si="119"/>
        <v>0</v>
      </c>
    </row>
    <row r="930" spans="1:32" s="168" customFormat="1" ht="15" hidden="1" customHeight="1" x14ac:dyDescent="0.3">
      <c r="A930" s="160">
        <v>0</v>
      </c>
      <c r="B930" s="161" t="s">
        <v>3431</v>
      </c>
      <c r="C930" s="161" t="s">
        <v>1729</v>
      </c>
      <c r="D930" s="162" t="s">
        <v>1730</v>
      </c>
      <c r="E930" s="162" t="s">
        <v>1731</v>
      </c>
      <c r="F930" s="162" t="s">
        <v>1732</v>
      </c>
      <c r="G930" s="163" t="s">
        <v>106</v>
      </c>
      <c r="H930" s="164">
        <v>1.2</v>
      </c>
      <c r="I930" s="165"/>
      <c r="J930" s="166">
        <f t="shared" si="114"/>
        <v>0</v>
      </c>
      <c r="K930" s="166">
        <f t="shared" si="115"/>
        <v>0</v>
      </c>
      <c r="L930" s="166">
        <f t="shared" si="116"/>
        <v>0</v>
      </c>
      <c r="M930" s="167" t="str">
        <f>IF(I930="","",IF(I930&lt;80,"Ошибка! Не соблюден минимальный заказ на сорт!",IF(MOD(I930,40)&gt;0,"Ошибка! Не соблюдена кратность заказа!","")))</f>
        <v/>
      </c>
      <c r="P930" s="169"/>
      <c r="AA930" s="168">
        <f t="shared" si="117"/>
        <v>0</v>
      </c>
      <c r="AB930" s="168" t="s">
        <v>5204</v>
      </c>
      <c r="AC930" s="168" t="s">
        <v>4281</v>
      </c>
      <c r="AD930" s="168">
        <v>1.2</v>
      </c>
      <c r="AE930" s="170">
        <f t="shared" si="118"/>
        <v>0</v>
      </c>
      <c r="AF930" s="168">
        <f t="shared" si="119"/>
        <v>0</v>
      </c>
    </row>
    <row r="931" spans="1:32" s="168" customFormat="1" ht="15" hidden="1" customHeight="1" x14ac:dyDescent="0.3">
      <c r="A931" s="160">
        <v>0</v>
      </c>
      <c r="B931" s="161" t="s">
        <v>3432</v>
      </c>
      <c r="C931" s="161" t="s">
        <v>1733</v>
      </c>
      <c r="D931" s="162" t="s">
        <v>1734</v>
      </c>
      <c r="E931" s="162" t="s">
        <v>1735</v>
      </c>
      <c r="F931" s="162" t="s">
        <v>1736</v>
      </c>
      <c r="G931" s="163" t="s">
        <v>141</v>
      </c>
      <c r="H931" s="164">
        <v>1.5</v>
      </c>
      <c r="I931" s="165"/>
      <c r="J931" s="166">
        <f t="shared" si="114"/>
        <v>0</v>
      </c>
      <c r="K931" s="166">
        <f t="shared" si="115"/>
        <v>0</v>
      </c>
      <c r="L931" s="166">
        <f t="shared" si="116"/>
        <v>0</v>
      </c>
      <c r="M931" s="167" t="str">
        <f t="shared" ref="M931:M942" si="122">IF(I931="","",IF(I931&lt;75,"Ошибка! Не соблюден минимальный заказ на сорт!",IF(MOD(I931,25)&gt;0,"Ошибка! Не соблюдена кратность заказа!","")))</f>
        <v/>
      </c>
      <c r="P931" s="169"/>
      <c r="AA931" s="168">
        <f t="shared" si="117"/>
        <v>0</v>
      </c>
      <c r="AB931" s="168" t="s">
        <v>4795</v>
      </c>
      <c r="AC931" s="168" t="s">
        <v>4317</v>
      </c>
      <c r="AD931" s="168">
        <v>1.5</v>
      </c>
      <c r="AE931" s="170">
        <f t="shared" si="118"/>
        <v>0</v>
      </c>
      <c r="AF931" s="168">
        <f t="shared" si="119"/>
        <v>0</v>
      </c>
    </row>
    <row r="932" spans="1:32" s="168" customFormat="1" ht="15" hidden="1" customHeight="1" x14ac:dyDescent="0.3">
      <c r="A932" s="160">
        <v>0</v>
      </c>
      <c r="B932" s="161" t="s">
        <v>3433</v>
      </c>
      <c r="C932" s="161" t="s">
        <v>1737</v>
      </c>
      <c r="D932" s="162" t="s">
        <v>1734</v>
      </c>
      <c r="E932" s="162" t="s">
        <v>1735</v>
      </c>
      <c r="F932" s="162" t="s">
        <v>1738</v>
      </c>
      <c r="G932" s="163" t="s">
        <v>141</v>
      </c>
      <c r="H932" s="164">
        <v>1.25</v>
      </c>
      <c r="I932" s="165"/>
      <c r="J932" s="166">
        <f t="shared" ref="J932:J995" si="123">H932*I932</f>
        <v>0</v>
      </c>
      <c r="K932" s="166">
        <f t="shared" ref="K932:K995" si="124">IF($I$9&gt;=7000,0,H932*0.07*I932)</f>
        <v>0</v>
      </c>
      <c r="L932" s="166">
        <f t="shared" ref="L932:L995" si="125">J932+K932</f>
        <v>0</v>
      </c>
      <c r="M932" s="167" t="str">
        <f t="shared" si="122"/>
        <v/>
      </c>
      <c r="P932" s="169"/>
      <c r="AA932" s="168">
        <f t="shared" ref="AA932:AA995" si="126">A932</f>
        <v>0</v>
      </c>
      <c r="AB932" s="168" t="s">
        <v>4796</v>
      </c>
      <c r="AC932" s="168" t="s">
        <v>4317</v>
      </c>
      <c r="AD932" s="168">
        <v>1.25</v>
      </c>
      <c r="AE932" s="170">
        <f t="shared" ref="AE932:AE995" si="127">I932</f>
        <v>0</v>
      </c>
      <c r="AF932" s="168">
        <f t="shared" ref="AF932:AF995" si="128">AD932*AE932</f>
        <v>0</v>
      </c>
    </row>
    <row r="933" spans="1:32" s="168" customFormat="1" ht="15" hidden="1" customHeight="1" x14ac:dyDescent="0.3">
      <c r="A933" s="160">
        <v>0</v>
      </c>
      <c r="B933" s="161" t="s">
        <v>3434</v>
      </c>
      <c r="C933" s="161" t="s">
        <v>1739</v>
      </c>
      <c r="D933" s="162" t="s">
        <v>1734</v>
      </c>
      <c r="E933" s="162" t="s">
        <v>1735</v>
      </c>
      <c r="F933" s="162" t="s">
        <v>1740</v>
      </c>
      <c r="G933" s="163" t="s">
        <v>141</v>
      </c>
      <c r="H933" s="164">
        <v>1.25</v>
      </c>
      <c r="I933" s="165"/>
      <c r="J933" s="166">
        <f t="shared" si="123"/>
        <v>0</v>
      </c>
      <c r="K933" s="166">
        <f t="shared" si="124"/>
        <v>0</v>
      </c>
      <c r="L933" s="166">
        <f t="shared" si="125"/>
        <v>0</v>
      </c>
      <c r="M933" s="167" t="str">
        <f t="shared" si="122"/>
        <v/>
      </c>
      <c r="P933" s="169"/>
      <c r="AA933" s="168">
        <f t="shared" si="126"/>
        <v>0</v>
      </c>
      <c r="AB933" s="168" t="s">
        <v>4797</v>
      </c>
      <c r="AC933" s="168" t="s">
        <v>4317</v>
      </c>
      <c r="AD933" s="168">
        <v>1.25</v>
      </c>
      <c r="AE933" s="170">
        <f t="shared" si="127"/>
        <v>0</v>
      </c>
      <c r="AF933" s="168">
        <f t="shared" si="128"/>
        <v>0</v>
      </c>
    </row>
    <row r="934" spans="1:32" ht="15" customHeight="1" x14ac:dyDescent="0.3">
      <c r="A934" s="1">
        <v>703</v>
      </c>
      <c r="B934" s="69" t="s">
        <v>3435</v>
      </c>
      <c r="C934" s="69" t="s">
        <v>1741</v>
      </c>
      <c r="D934" s="70" t="s">
        <v>1734</v>
      </c>
      <c r="E934" s="70" t="s">
        <v>1735</v>
      </c>
      <c r="F934" s="70" t="s">
        <v>1742</v>
      </c>
      <c r="G934" s="71" t="s">
        <v>141</v>
      </c>
      <c r="H934" s="72">
        <v>1.5</v>
      </c>
      <c r="I934" s="73"/>
      <c r="J934" s="74">
        <f t="shared" si="123"/>
        <v>0</v>
      </c>
      <c r="K934" s="74">
        <f t="shared" si="124"/>
        <v>0</v>
      </c>
      <c r="L934" s="74">
        <f t="shared" si="125"/>
        <v>0</v>
      </c>
      <c r="M934" s="153" t="str">
        <f t="shared" si="122"/>
        <v/>
      </c>
      <c r="P934" s="75"/>
      <c r="AA934" s="2">
        <f t="shared" si="126"/>
        <v>703</v>
      </c>
      <c r="AB934" s="2" t="s">
        <v>4798</v>
      </c>
      <c r="AC934" s="2" t="s">
        <v>4317</v>
      </c>
      <c r="AD934" s="2">
        <v>1.5</v>
      </c>
      <c r="AE934" s="129">
        <f t="shared" si="127"/>
        <v>0</v>
      </c>
      <c r="AF934" s="2">
        <f t="shared" si="128"/>
        <v>0</v>
      </c>
    </row>
    <row r="935" spans="1:32" ht="15" customHeight="1" x14ac:dyDescent="0.3">
      <c r="A935" s="1">
        <v>1071</v>
      </c>
      <c r="B935" s="69" t="s">
        <v>3436</v>
      </c>
      <c r="C935" s="69" t="s">
        <v>1743</v>
      </c>
      <c r="D935" s="70" t="s">
        <v>1734</v>
      </c>
      <c r="E935" s="70" t="s">
        <v>1735</v>
      </c>
      <c r="F935" s="70" t="s">
        <v>1744</v>
      </c>
      <c r="G935" s="71" t="s">
        <v>141</v>
      </c>
      <c r="H935" s="72">
        <v>1.25</v>
      </c>
      <c r="I935" s="73"/>
      <c r="J935" s="74">
        <f t="shared" si="123"/>
        <v>0</v>
      </c>
      <c r="K935" s="74">
        <f t="shared" si="124"/>
        <v>0</v>
      </c>
      <c r="L935" s="74">
        <f t="shared" si="125"/>
        <v>0</v>
      </c>
      <c r="M935" s="153" t="str">
        <f t="shared" si="122"/>
        <v/>
      </c>
      <c r="P935" s="75"/>
      <c r="AA935" s="2">
        <f t="shared" si="126"/>
        <v>1071</v>
      </c>
      <c r="AB935" s="2" t="s">
        <v>4799</v>
      </c>
      <c r="AC935" s="2" t="s">
        <v>4317</v>
      </c>
      <c r="AD935" s="2">
        <v>1.25</v>
      </c>
      <c r="AE935" s="129">
        <f t="shared" si="127"/>
        <v>0</v>
      </c>
      <c r="AF935" s="2">
        <f t="shared" si="128"/>
        <v>0</v>
      </c>
    </row>
    <row r="936" spans="1:32" s="168" customFormat="1" ht="15" hidden="1" customHeight="1" x14ac:dyDescent="0.3">
      <c r="A936" s="160">
        <v>0</v>
      </c>
      <c r="B936" s="161" t="s">
        <v>3437</v>
      </c>
      <c r="C936" s="161" t="s">
        <v>1745</v>
      </c>
      <c r="D936" s="162" t="s">
        <v>1734</v>
      </c>
      <c r="E936" s="162" t="s">
        <v>1735</v>
      </c>
      <c r="F936" s="162" t="s">
        <v>1746</v>
      </c>
      <c r="G936" s="163" t="s">
        <v>141</v>
      </c>
      <c r="H936" s="164">
        <v>1.25</v>
      </c>
      <c r="I936" s="165"/>
      <c r="J936" s="166">
        <f t="shared" si="123"/>
        <v>0</v>
      </c>
      <c r="K936" s="166">
        <f t="shared" si="124"/>
        <v>0</v>
      </c>
      <c r="L936" s="166">
        <f t="shared" si="125"/>
        <v>0</v>
      </c>
      <c r="M936" s="167" t="str">
        <f t="shared" si="122"/>
        <v/>
      </c>
      <c r="P936" s="169"/>
      <c r="AA936" s="168">
        <f t="shared" si="126"/>
        <v>0</v>
      </c>
      <c r="AB936" s="168" t="s">
        <v>4800</v>
      </c>
      <c r="AC936" s="168" t="s">
        <v>4317</v>
      </c>
      <c r="AD936" s="168">
        <v>1.25</v>
      </c>
      <c r="AE936" s="170">
        <f t="shared" si="127"/>
        <v>0</v>
      </c>
      <c r="AF936" s="168">
        <f t="shared" si="128"/>
        <v>0</v>
      </c>
    </row>
    <row r="937" spans="1:32" ht="15" customHeight="1" x14ac:dyDescent="0.3">
      <c r="A937" s="1">
        <v>100</v>
      </c>
      <c r="B937" s="69" t="s">
        <v>3438</v>
      </c>
      <c r="C937" s="69" t="s">
        <v>1747</v>
      </c>
      <c r="D937" s="70" t="s">
        <v>1734</v>
      </c>
      <c r="E937" s="70" t="s">
        <v>1735</v>
      </c>
      <c r="F937" s="70" t="s">
        <v>1748</v>
      </c>
      <c r="G937" s="71" t="s">
        <v>141</v>
      </c>
      <c r="H937" s="72">
        <v>1.5</v>
      </c>
      <c r="I937" s="73"/>
      <c r="J937" s="74">
        <f t="shared" si="123"/>
        <v>0</v>
      </c>
      <c r="K937" s="74">
        <f t="shared" si="124"/>
        <v>0</v>
      </c>
      <c r="L937" s="74">
        <f t="shared" si="125"/>
        <v>0</v>
      </c>
      <c r="M937" s="153" t="str">
        <f t="shared" si="122"/>
        <v/>
      </c>
      <c r="P937" s="75"/>
      <c r="AA937" s="2">
        <f t="shared" si="126"/>
        <v>100</v>
      </c>
      <c r="AB937" s="2" t="s">
        <v>4801</v>
      </c>
      <c r="AC937" s="2" t="s">
        <v>4317</v>
      </c>
      <c r="AD937" s="2">
        <v>1.5</v>
      </c>
      <c r="AE937" s="129">
        <f t="shared" si="127"/>
        <v>0</v>
      </c>
      <c r="AF937" s="2">
        <f t="shared" si="128"/>
        <v>0</v>
      </c>
    </row>
    <row r="938" spans="1:32" s="168" customFormat="1" ht="15" hidden="1" customHeight="1" x14ac:dyDescent="0.3">
      <c r="A938" s="160">
        <v>0</v>
      </c>
      <c r="B938" s="161" t="s">
        <v>3439</v>
      </c>
      <c r="C938" s="161" t="s">
        <v>1749</v>
      </c>
      <c r="D938" s="162" t="s">
        <v>1734</v>
      </c>
      <c r="E938" s="162" t="s">
        <v>1735</v>
      </c>
      <c r="F938" s="162" t="s">
        <v>1750</v>
      </c>
      <c r="G938" s="163" t="s">
        <v>141</v>
      </c>
      <c r="H938" s="164">
        <v>1.5</v>
      </c>
      <c r="I938" s="165"/>
      <c r="J938" s="166">
        <f t="shared" si="123"/>
        <v>0</v>
      </c>
      <c r="K938" s="166">
        <f t="shared" si="124"/>
        <v>0</v>
      </c>
      <c r="L938" s="166">
        <f t="shared" si="125"/>
        <v>0</v>
      </c>
      <c r="M938" s="167" t="str">
        <f t="shared" si="122"/>
        <v/>
      </c>
      <c r="P938" s="169"/>
      <c r="AA938" s="168">
        <f t="shared" si="126"/>
        <v>0</v>
      </c>
      <c r="AB938" s="168" t="s">
        <v>4802</v>
      </c>
      <c r="AC938" s="168" t="s">
        <v>4317</v>
      </c>
      <c r="AD938" s="168">
        <v>1.5</v>
      </c>
      <c r="AE938" s="170">
        <f t="shared" si="127"/>
        <v>0</v>
      </c>
      <c r="AF938" s="168">
        <f t="shared" si="128"/>
        <v>0</v>
      </c>
    </row>
    <row r="939" spans="1:32" s="168" customFormat="1" ht="15" hidden="1" customHeight="1" x14ac:dyDescent="0.3">
      <c r="A939" s="160">
        <v>0</v>
      </c>
      <c r="B939" s="161" t="s">
        <v>3440</v>
      </c>
      <c r="C939" s="161" t="s">
        <v>1751</v>
      </c>
      <c r="D939" s="162" t="s">
        <v>1734</v>
      </c>
      <c r="E939" s="162" t="s">
        <v>1735</v>
      </c>
      <c r="F939" s="162" t="s">
        <v>1752</v>
      </c>
      <c r="G939" s="163" t="s">
        <v>141</v>
      </c>
      <c r="H939" s="164">
        <v>1.5</v>
      </c>
      <c r="I939" s="165"/>
      <c r="J939" s="166">
        <f t="shared" si="123"/>
        <v>0</v>
      </c>
      <c r="K939" s="166">
        <f t="shared" si="124"/>
        <v>0</v>
      </c>
      <c r="L939" s="166">
        <f t="shared" si="125"/>
        <v>0</v>
      </c>
      <c r="M939" s="167" t="str">
        <f t="shared" si="122"/>
        <v/>
      </c>
      <c r="P939" s="169"/>
      <c r="AA939" s="168">
        <f t="shared" si="126"/>
        <v>0</v>
      </c>
      <c r="AB939" s="168" t="s">
        <v>4803</v>
      </c>
      <c r="AC939" s="168" t="s">
        <v>4317</v>
      </c>
      <c r="AD939" s="168">
        <v>1.5</v>
      </c>
      <c r="AE939" s="170">
        <f t="shared" si="127"/>
        <v>0</v>
      </c>
      <c r="AF939" s="168">
        <f t="shared" si="128"/>
        <v>0</v>
      </c>
    </row>
    <row r="940" spans="1:32" ht="15" customHeight="1" x14ac:dyDescent="0.3">
      <c r="A940" s="1">
        <v>310</v>
      </c>
      <c r="B940" s="69" t="s">
        <v>5464</v>
      </c>
      <c r="C940" s="69" t="s">
        <v>1753</v>
      </c>
      <c r="D940" s="70" t="s">
        <v>1734</v>
      </c>
      <c r="E940" s="70" t="s">
        <v>1735</v>
      </c>
      <c r="F940" s="70" t="s">
        <v>1754</v>
      </c>
      <c r="G940" s="71" t="s">
        <v>141</v>
      </c>
      <c r="H940" s="72">
        <v>1.5</v>
      </c>
      <c r="I940" s="73"/>
      <c r="J940" s="74">
        <f t="shared" si="123"/>
        <v>0</v>
      </c>
      <c r="K940" s="74">
        <f t="shared" si="124"/>
        <v>0</v>
      </c>
      <c r="L940" s="74">
        <f t="shared" si="125"/>
        <v>0</v>
      </c>
      <c r="M940" s="153" t="str">
        <f t="shared" si="122"/>
        <v/>
      </c>
      <c r="P940" s="75"/>
      <c r="AA940" s="2">
        <f t="shared" si="126"/>
        <v>310</v>
      </c>
      <c r="AB940" s="2" t="s">
        <v>4804</v>
      </c>
      <c r="AC940" s="2" t="s">
        <v>4317</v>
      </c>
      <c r="AD940" s="2">
        <v>1.5</v>
      </c>
      <c r="AE940" s="129">
        <f t="shared" si="127"/>
        <v>0</v>
      </c>
      <c r="AF940" s="2">
        <f t="shared" si="128"/>
        <v>0</v>
      </c>
    </row>
    <row r="941" spans="1:32" s="168" customFormat="1" ht="15" hidden="1" customHeight="1" x14ac:dyDescent="0.3">
      <c r="A941" s="160">
        <v>0</v>
      </c>
      <c r="B941" s="161" t="s">
        <v>3441</v>
      </c>
      <c r="C941" s="161" t="s">
        <v>1755</v>
      </c>
      <c r="D941" s="162" t="s">
        <v>1734</v>
      </c>
      <c r="E941" s="162" t="s">
        <v>1735</v>
      </c>
      <c r="F941" s="162" t="s">
        <v>1756</v>
      </c>
      <c r="G941" s="163" t="s">
        <v>141</v>
      </c>
      <c r="H941" s="164">
        <v>1.25</v>
      </c>
      <c r="I941" s="165"/>
      <c r="J941" s="166">
        <f t="shared" si="123"/>
        <v>0</v>
      </c>
      <c r="K941" s="166">
        <f t="shared" si="124"/>
        <v>0</v>
      </c>
      <c r="L941" s="166">
        <f t="shared" si="125"/>
        <v>0</v>
      </c>
      <c r="M941" s="167" t="str">
        <f t="shared" si="122"/>
        <v/>
      </c>
      <c r="P941" s="169"/>
      <c r="AA941" s="168">
        <f t="shared" si="126"/>
        <v>0</v>
      </c>
      <c r="AB941" s="168" t="s">
        <v>4805</v>
      </c>
      <c r="AC941" s="168" t="s">
        <v>4317</v>
      </c>
      <c r="AD941" s="168">
        <v>1.25</v>
      </c>
      <c r="AE941" s="170">
        <f t="shared" si="127"/>
        <v>0</v>
      </c>
      <c r="AF941" s="168">
        <f t="shared" si="128"/>
        <v>0</v>
      </c>
    </row>
    <row r="942" spans="1:32" s="168" customFormat="1" ht="15" hidden="1" customHeight="1" x14ac:dyDescent="0.3">
      <c r="A942" s="160">
        <v>0</v>
      </c>
      <c r="B942" s="161" t="s">
        <v>3442</v>
      </c>
      <c r="C942" s="161" t="s">
        <v>1757</v>
      </c>
      <c r="D942" s="162" t="s">
        <v>1734</v>
      </c>
      <c r="E942" s="162" t="s">
        <v>1735</v>
      </c>
      <c r="F942" s="162" t="s">
        <v>1758</v>
      </c>
      <c r="G942" s="163" t="s">
        <v>141</v>
      </c>
      <c r="H942" s="164">
        <v>1.5</v>
      </c>
      <c r="I942" s="165"/>
      <c r="J942" s="166">
        <f t="shared" si="123"/>
        <v>0</v>
      </c>
      <c r="K942" s="166">
        <f t="shared" si="124"/>
        <v>0</v>
      </c>
      <c r="L942" s="166">
        <f t="shared" si="125"/>
        <v>0</v>
      </c>
      <c r="M942" s="167" t="str">
        <f t="shared" si="122"/>
        <v/>
      </c>
      <c r="P942" s="169"/>
      <c r="AA942" s="168">
        <f t="shared" si="126"/>
        <v>0</v>
      </c>
      <c r="AB942" s="168" t="s">
        <v>4806</v>
      </c>
      <c r="AC942" s="168" t="s">
        <v>4317</v>
      </c>
      <c r="AD942" s="168">
        <v>1.5</v>
      </c>
      <c r="AE942" s="170">
        <f t="shared" si="127"/>
        <v>0</v>
      </c>
      <c r="AF942" s="168">
        <f t="shared" si="128"/>
        <v>0</v>
      </c>
    </row>
    <row r="943" spans="1:32" s="168" customFormat="1" ht="15" hidden="1" customHeight="1" x14ac:dyDescent="0.3">
      <c r="A943" s="160">
        <v>0</v>
      </c>
      <c r="B943" s="161" t="s">
        <v>4090</v>
      </c>
      <c r="C943" s="176" t="s">
        <v>4089</v>
      </c>
      <c r="D943" s="162" t="s">
        <v>4091</v>
      </c>
      <c r="E943" s="162" t="s">
        <v>4092</v>
      </c>
      <c r="F943" s="162" t="s">
        <v>4093</v>
      </c>
      <c r="G943" s="163" t="s">
        <v>106</v>
      </c>
      <c r="H943" s="164">
        <v>0.9</v>
      </c>
      <c r="I943" s="165"/>
      <c r="J943" s="166">
        <f t="shared" si="123"/>
        <v>0</v>
      </c>
      <c r="K943" s="166">
        <f t="shared" si="124"/>
        <v>0</v>
      </c>
      <c r="L943" s="166">
        <f t="shared" si="125"/>
        <v>0</v>
      </c>
      <c r="M943" s="167" t="str">
        <f>IF(I943="","",IF(I943&lt;80,"Ошибка! Не соблюден минимальный заказ на сорт!",IF(MOD(I943,40)&gt;0,"Ошибка! Не соблюдена кратность заказа!","")))</f>
        <v/>
      </c>
      <c r="P943" s="169"/>
      <c r="AA943" s="168">
        <f t="shared" si="126"/>
        <v>0</v>
      </c>
      <c r="AB943" s="168" t="s">
        <v>5342</v>
      </c>
      <c r="AC943" s="168" t="s">
        <v>4281</v>
      </c>
      <c r="AD943" s="168">
        <v>0.9</v>
      </c>
      <c r="AE943" s="170">
        <f t="shared" si="127"/>
        <v>0</v>
      </c>
      <c r="AF943" s="168">
        <f t="shared" si="128"/>
        <v>0</v>
      </c>
    </row>
    <row r="944" spans="1:32" s="168" customFormat="1" ht="15" hidden="1" customHeight="1" x14ac:dyDescent="0.3">
      <c r="A944" s="160">
        <v>0</v>
      </c>
      <c r="B944" s="161" t="s">
        <v>5361</v>
      </c>
      <c r="C944" s="161" t="s">
        <v>5383</v>
      </c>
      <c r="D944" s="162" t="s">
        <v>1760</v>
      </c>
      <c r="E944" s="162" t="s">
        <v>1761</v>
      </c>
      <c r="F944" s="162" t="s">
        <v>5407</v>
      </c>
      <c r="G944" s="163" t="s">
        <v>106</v>
      </c>
      <c r="H944" s="164">
        <v>0.9</v>
      </c>
      <c r="I944" s="165"/>
      <c r="J944" s="166">
        <f t="shared" si="123"/>
        <v>0</v>
      </c>
      <c r="K944" s="166">
        <f t="shared" si="124"/>
        <v>0</v>
      </c>
      <c r="L944" s="166">
        <f t="shared" si="125"/>
        <v>0</v>
      </c>
      <c r="M944" s="167" t="str">
        <f>IF(I944="","",IF(I944&lt;80,"Ошибка! Не соблюден минимальный заказ на сорт!",IF(MOD(I944,40)&gt;0,"Ошибка! Не соблюдена кратность заказа!","")))</f>
        <v/>
      </c>
      <c r="P944" s="169"/>
      <c r="AA944" s="168">
        <f t="shared" si="126"/>
        <v>0</v>
      </c>
      <c r="AB944" s="168" t="s">
        <v>5423</v>
      </c>
      <c r="AC944" s="168" t="s">
        <v>4281</v>
      </c>
      <c r="AD944" s="168">
        <v>0.9</v>
      </c>
      <c r="AE944" s="170">
        <f t="shared" si="127"/>
        <v>0</v>
      </c>
      <c r="AF944" s="168">
        <f t="shared" si="128"/>
        <v>0</v>
      </c>
    </row>
    <row r="945" spans="1:32" s="168" customFormat="1" ht="15" hidden="1" customHeight="1" x14ac:dyDescent="0.3">
      <c r="A945" s="160">
        <v>0</v>
      </c>
      <c r="B945" s="161" t="s">
        <v>5930</v>
      </c>
      <c r="C945" s="161" t="s">
        <v>5826</v>
      </c>
      <c r="D945" s="162" t="s">
        <v>1760</v>
      </c>
      <c r="E945" s="162" t="s">
        <v>1761</v>
      </c>
      <c r="F945" s="162" t="s">
        <v>5721</v>
      </c>
      <c r="G945" s="163" t="s">
        <v>106</v>
      </c>
      <c r="H945" s="164">
        <v>0.9</v>
      </c>
      <c r="I945" s="165"/>
      <c r="J945" s="166">
        <f t="shared" si="123"/>
        <v>0</v>
      </c>
      <c r="K945" s="166">
        <f t="shared" si="124"/>
        <v>0</v>
      </c>
      <c r="L945" s="166">
        <f t="shared" si="125"/>
        <v>0</v>
      </c>
      <c r="M945" s="167" t="str">
        <f>IF(I945="","",IF(I945&lt;80,"Ошибка! Не соблюден минимальный заказ на сорт!",IF(MOD(I945,40)&gt;0,"Ошибка! Не соблюдена кратность заказа!","")))</f>
        <v/>
      </c>
      <c r="P945" s="169"/>
      <c r="AA945" s="168">
        <f t="shared" si="126"/>
        <v>0</v>
      </c>
      <c r="AB945" s="168" t="s">
        <v>6029</v>
      </c>
      <c r="AC945" s="168" t="s">
        <v>4281</v>
      </c>
      <c r="AD945" s="168">
        <v>0.9</v>
      </c>
      <c r="AE945" s="170">
        <f t="shared" si="127"/>
        <v>0</v>
      </c>
      <c r="AF945" s="168">
        <f t="shared" si="128"/>
        <v>0</v>
      </c>
    </row>
    <row r="946" spans="1:32" s="168" customFormat="1" ht="15" hidden="1" customHeight="1" x14ac:dyDescent="0.3">
      <c r="A946" s="160">
        <v>0</v>
      </c>
      <c r="B946" s="161" t="s">
        <v>5931</v>
      </c>
      <c r="C946" s="161" t="s">
        <v>5827</v>
      </c>
      <c r="D946" s="162" t="s">
        <v>1760</v>
      </c>
      <c r="E946" s="162" t="s">
        <v>1761</v>
      </c>
      <c r="F946" s="162" t="s">
        <v>5722</v>
      </c>
      <c r="G946" s="163" t="s">
        <v>106</v>
      </c>
      <c r="H946" s="164">
        <v>0.9</v>
      </c>
      <c r="I946" s="165"/>
      <c r="J946" s="166">
        <f t="shared" si="123"/>
        <v>0</v>
      </c>
      <c r="K946" s="166">
        <f t="shared" si="124"/>
        <v>0</v>
      </c>
      <c r="L946" s="166">
        <f t="shared" si="125"/>
        <v>0</v>
      </c>
      <c r="M946" s="167" t="str">
        <f>IF(I946="","",IF(I946&lt;80,"Ошибка! Не соблюден минимальный заказ на сорт!",IF(MOD(I946,40)&gt;0,"Ошибка! Не соблюдена кратность заказа!","")))</f>
        <v/>
      </c>
      <c r="P946" s="169"/>
      <c r="AA946" s="168">
        <f t="shared" si="126"/>
        <v>0</v>
      </c>
      <c r="AB946" s="168" t="s">
        <v>6030</v>
      </c>
      <c r="AC946" s="168" t="s">
        <v>4281</v>
      </c>
      <c r="AD946" s="168">
        <v>0.9</v>
      </c>
      <c r="AE946" s="170">
        <f t="shared" si="127"/>
        <v>0</v>
      </c>
      <c r="AF946" s="168">
        <f t="shared" si="128"/>
        <v>0</v>
      </c>
    </row>
    <row r="947" spans="1:32" s="168" customFormat="1" ht="15" hidden="1" customHeight="1" x14ac:dyDescent="0.3">
      <c r="A947" s="160">
        <v>0</v>
      </c>
      <c r="B947" s="161" t="s">
        <v>5538</v>
      </c>
      <c r="C947" s="161" t="s">
        <v>5539</v>
      </c>
      <c r="D947" s="162" t="s">
        <v>1760</v>
      </c>
      <c r="E947" s="162" t="s">
        <v>1761</v>
      </c>
      <c r="F947" s="162" t="s">
        <v>5588</v>
      </c>
      <c r="G947" s="163" t="s">
        <v>106</v>
      </c>
      <c r="H947" s="164">
        <v>0.95</v>
      </c>
      <c r="I947" s="165"/>
      <c r="J947" s="166">
        <f t="shared" si="123"/>
        <v>0</v>
      </c>
      <c r="K947" s="166">
        <f t="shared" si="124"/>
        <v>0</v>
      </c>
      <c r="L947" s="166">
        <f t="shared" si="125"/>
        <v>0</v>
      </c>
      <c r="M947" s="167" t="str">
        <f>IF(I947="","",IF(I947&lt;80,"Ошибка! Не соблюден минимальный заказ на сорт!",IF(MOD(I947,40)&gt;0,"Ошибка! Не соблюдена кратность заказа!","")))</f>
        <v/>
      </c>
      <c r="P947" s="169"/>
      <c r="AA947" s="168">
        <f t="shared" si="126"/>
        <v>0</v>
      </c>
      <c r="AB947" s="168" t="s">
        <v>5617</v>
      </c>
      <c r="AC947" s="168" t="s">
        <v>4281</v>
      </c>
      <c r="AD947" s="168">
        <v>0.95</v>
      </c>
      <c r="AE947" s="170">
        <f t="shared" si="127"/>
        <v>0</v>
      </c>
      <c r="AF947" s="168">
        <f t="shared" si="128"/>
        <v>0</v>
      </c>
    </row>
    <row r="948" spans="1:32" s="168" customFormat="1" ht="15" hidden="1" customHeight="1" x14ac:dyDescent="0.3">
      <c r="A948" s="160">
        <v>0</v>
      </c>
      <c r="B948" s="161" t="s">
        <v>3443</v>
      </c>
      <c r="C948" s="161" t="s">
        <v>1759</v>
      </c>
      <c r="D948" s="162" t="s">
        <v>1760</v>
      </c>
      <c r="E948" s="162" t="s">
        <v>1761</v>
      </c>
      <c r="F948" s="162" t="s">
        <v>1762</v>
      </c>
      <c r="G948" s="163" t="s">
        <v>21</v>
      </c>
      <c r="H948" s="164">
        <v>2.5</v>
      </c>
      <c r="I948" s="165"/>
      <c r="J948" s="166">
        <f t="shared" si="123"/>
        <v>0</v>
      </c>
      <c r="K948" s="166">
        <f t="shared" si="124"/>
        <v>0</v>
      </c>
      <c r="L948" s="166">
        <f t="shared" si="125"/>
        <v>0</v>
      </c>
      <c r="M948" s="167" t="str">
        <f>IF(I948="","",IF(I948&lt;50,"Ошибка! Не соблюден минимальный заказ на сорт!",""))</f>
        <v/>
      </c>
      <c r="P948" s="169"/>
      <c r="AA948" s="168">
        <f t="shared" si="126"/>
        <v>0</v>
      </c>
      <c r="AB948" s="168" t="s">
        <v>4807</v>
      </c>
      <c r="AC948" s="168" t="s">
        <v>4323</v>
      </c>
      <c r="AD948" s="168">
        <v>2.5</v>
      </c>
      <c r="AE948" s="170">
        <f t="shared" si="127"/>
        <v>0</v>
      </c>
      <c r="AF948" s="168">
        <f t="shared" si="128"/>
        <v>0</v>
      </c>
    </row>
    <row r="949" spans="1:32" s="168" customFormat="1" ht="15" hidden="1" customHeight="1" x14ac:dyDescent="0.3">
      <c r="A949" s="160">
        <v>0</v>
      </c>
      <c r="B949" s="161" t="s">
        <v>3444</v>
      </c>
      <c r="C949" s="161" t="s">
        <v>1763</v>
      </c>
      <c r="D949" s="162" t="s">
        <v>1760</v>
      </c>
      <c r="E949" s="162" t="s">
        <v>1761</v>
      </c>
      <c r="F949" s="162" t="s">
        <v>1762</v>
      </c>
      <c r="G949" s="163" t="s">
        <v>106</v>
      </c>
      <c r="H949" s="164">
        <v>1.3</v>
      </c>
      <c r="I949" s="165"/>
      <c r="J949" s="166">
        <f t="shared" si="123"/>
        <v>0</v>
      </c>
      <c r="K949" s="166">
        <f t="shared" si="124"/>
        <v>0</v>
      </c>
      <c r="L949" s="166">
        <f t="shared" si="125"/>
        <v>0</v>
      </c>
      <c r="M949" s="167" t="str">
        <f>IF(I949="","",IF(I949&lt;80,"Ошибка! Не соблюден минимальный заказ на сорт!",IF(MOD(I949,40)&gt;0,"Ошибка! Не соблюдена кратность заказа!","")))</f>
        <v/>
      </c>
      <c r="P949" s="169"/>
      <c r="AA949" s="168">
        <f t="shared" si="126"/>
        <v>0</v>
      </c>
      <c r="AB949" s="168" t="s">
        <v>4807</v>
      </c>
      <c r="AC949" s="168" t="s">
        <v>4281</v>
      </c>
      <c r="AD949" s="168">
        <v>1.3</v>
      </c>
      <c r="AE949" s="170">
        <f t="shared" si="127"/>
        <v>0</v>
      </c>
      <c r="AF949" s="168">
        <f t="shared" si="128"/>
        <v>0</v>
      </c>
    </row>
    <row r="950" spans="1:32" s="168" customFormat="1" ht="15" hidden="1" customHeight="1" x14ac:dyDescent="0.3">
      <c r="A950" s="160">
        <v>0</v>
      </c>
      <c r="B950" s="161" t="s">
        <v>5932</v>
      </c>
      <c r="C950" s="161" t="s">
        <v>5828</v>
      </c>
      <c r="D950" s="162" t="s">
        <v>1760</v>
      </c>
      <c r="E950" s="162" t="s">
        <v>1761</v>
      </c>
      <c r="F950" s="162" t="s">
        <v>5723</v>
      </c>
      <c r="G950" s="163" t="s">
        <v>106</v>
      </c>
      <c r="H950" s="164">
        <v>0.9</v>
      </c>
      <c r="I950" s="165"/>
      <c r="J950" s="166">
        <f t="shared" si="123"/>
        <v>0</v>
      </c>
      <c r="K950" s="166">
        <f t="shared" si="124"/>
        <v>0</v>
      </c>
      <c r="L950" s="166">
        <f t="shared" si="125"/>
        <v>0</v>
      </c>
      <c r="M950" s="167" t="str">
        <f>IF(I950="","",IF(I950&lt;80,"Ошибка! Не соблюден минимальный заказ на сорт!",IF(MOD(I950,40)&gt;0,"Ошибка! Не соблюдена кратность заказа!","")))</f>
        <v/>
      </c>
      <c r="P950" s="169"/>
      <c r="AA950" s="168">
        <f t="shared" si="126"/>
        <v>0</v>
      </c>
      <c r="AB950" s="168" t="s">
        <v>6031</v>
      </c>
      <c r="AC950" s="168" t="s">
        <v>4281</v>
      </c>
      <c r="AD950" s="168">
        <v>0.9</v>
      </c>
      <c r="AE950" s="170">
        <f t="shared" si="127"/>
        <v>0</v>
      </c>
      <c r="AF950" s="168">
        <f t="shared" si="128"/>
        <v>0</v>
      </c>
    </row>
    <row r="951" spans="1:32" s="168" customFormat="1" ht="15" hidden="1" customHeight="1" x14ac:dyDescent="0.3">
      <c r="A951" s="160">
        <v>0</v>
      </c>
      <c r="B951" s="161" t="s">
        <v>5362</v>
      </c>
      <c r="C951" s="176" t="s">
        <v>5384</v>
      </c>
      <c r="D951" s="162" t="s">
        <v>1760</v>
      </c>
      <c r="E951" s="162" t="s">
        <v>1761</v>
      </c>
      <c r="F951" s="162" t="s">
        <v>5408</v>
      </c>
      <c r="G951" s="163" t="s">
        <v>106</v>
      </c>
      <c r="H951" s="164">
        <v>0.95</v>
      </c>
      <c r="I951" s="165"/>
      <c r="J951" s="166">
        <f t="shared" si="123"/>
        <v>0</v>
      </c>
      <c r="K951" s="166">
        <f t="shared" si="124"/>
        <v>0</v>
      </c>
      <c r="L951" s="166">
        <f t="shared" si="125"/>
        <v>0</v>
      </c>
      <c r="M951" s="167" t="str">
        <f>IF(I951="","",IF(I951&lt;80,"Ошибка! Не соблюден минимальный заказ на сорт!",IF(MOD(I951,40)&gt;0,"Ошибка! Не соблюдена кратность заказа!","")))</f>
        <v/>
      </c>
      <c r="P951" s="169"/>
      <c r="AA951" s="168">
        <f t="shared" si="126"/>
        <v>0</v>
      </c>
      <c r="AB951" s="168" t="s">
        <v>5424</v>
      </c>
      <c r="AC951" s="168" t="s">
        <v>4281</v>
      </c>
      <c r="AD951" s="168">
        <v>0.95</v>
      </c>
      <c r="AE951" s="170">
        <f t="shared" si="127"/>
        <v>0</v>
      </c>
      <c r="AF951" s="168">
        <f t="shared" si="128"/>
        <v>0</v>
      </c>
    </row>
    <row r="952" spans="1:32" ht="15" customHeight="1" x14ac:dyDescent="0.3">
      <c r="A952" s="1">
        <v>241</v>
      </c>
      <c r="B952" s="69" t="s">
        <v>3445</v>
      </c>
      <c r="C952" s="69" t="s">
        <v>1764</v>
      </c>
      <c r="D952" s="70" t="s">
        <v>1760</v>
      </c>
      <c r="E952" s="70" t="s">
        <v>1761</v>
      </c>
      <c r="F952" s="70" t="s">
        <v>1765</v>
      </c>
      <c r="G952" s="71" t="s">
        <v>21</v>
      </c>
      <c r="H952" s="72">
        <v>2.25</v>
      </c>
      <c r="I952" s="73"/>
      <c r="J952" s="74">
        <f t="shared" si="123"/>
        <v>0</v>
      </c>
      <c r="K952" s="74">
        <f t="shared" si="124"/>
        <v>0</v>
      </c>
      <c r="L952" s="74">
        <f t="shared" si="125"/>
        <v>0</v>
      </c>
      <c r="M952" s="153" t="str">
        <f>IF(I952="","",IF(I952&lt;50,"Ошибка! Не соблюден минимальный заказ на сорт!",""))</f>
        <v/>
      </c>
      <c r="P952" s="75"/>
      <c r="AA952" s="2">
        <f t="shared" si="126"/>
        <v>241</v>
      </c>
      <c r="AB952" s="2" t="s">
        <v>4808</v>
      </c>
      <c r="AC952" s="2" t="s">
        <v>4323</v>
      </c>
      <c r="AD952" s="2">
        <v>2.25</v>
      </c>
      <c r="AE952" s="129">
        <f t="shared" si="127"/>
        <v>0</v>
      </c>
      <c r="AF952" s="2">
        <f t="shared" si="128"/>
        <v>0</v>
      </c>
    </row>
    <row r="953" spans="1:32" s="168" customFormat="1" ht="15" hidden="1" customHeight="1" x14ac:dyDescent="0.3">
      <c r="A953" s="160">
        <v>0</v>
      </c>
      <c r="B953" s="161" t="s">
        <v>5933</v>
      </c>
      <c r="C953" s="161" t="s">
        <v>5829</v>
      </c>
      <c r="D953" s="162" t="s">
        <v>1760</v>
      </c>
      <c r="E953" s="162" t="s">
        <v>1761</v>
      </c>
      <c r="F953" s="162" t="s">
        <v>1765</v>
      </c>
      <c r="G953" s="163" t="s">
        <v>106</v>
      </c>
      <c r="H953" s="164">
        <v>0.9</v>
      </c>
      <c r="I953" s="165"/>
      <c r="J953" s="166">
        <f t="shared" si="123"/>
        <v>0</v>
      </c>
      <c r="K953" s="166">
        <f t="shared" si="124"/>
        <v>0</v>
      </c>
      <c r="L953" s="166">
        <f t="shared" si="125"/>
        <v>0</v>
      </c>
      <c r="M953" s="167" t="str">
        <f>IF(I953="","",IF(I953&lt;80,"Ошибка! Не соблюден минимальный заказ на сорт!",IF(MOD(I953,40)&gt;0,"Ошибка! Не соблюдена кратность заказа!","")))</f>
        <v/>
      </c>
      <c r="P953" s="169"/>
      <c r="AA953" s="168">
        <f t="shared" si="126"/>
        <v>0</v>
      </c>
      <c r="AB953" s="168" t="s">
        <v>4808</v>
      </c>
      <c r="AC953" s="168" t="s">
        <v>4281</v>
      </c>
      <c r="AD953" s="168">
        <v>0.9</v>
      </c>
      <c r="AE953" s="170">
        <f t="shared" si="127"/>
        <v>0</v>
      </c>
      <c r="AF953" s="168">
        <f t="shared" si="128"/>
        <v>0</v>
      </c>
    </row>
    <row r="954" spans="1:32" s="168" customFormat="1" ht="15" hidden="1" customHeight="1" x14ac:dyDescent="0.3">
      <c r="A954" s="160">
        <v>0</v>
      </c>
      <c r="B954" s="161" t="s">
        <v>3446</v>
      </c>
      <c r="C954" s="161" t="s">
        <v>1766</v>
      </c>
      <c r="D954" s="162" t="s">
        <v>1760</v>
      </c>
      <c r="E954" s="162" t="s">
        <v>1761</v>
      </c>
      <c r="F954" s="162" t="s">
        <v>1767</v>
      </c>
      <c r="G954" s="163" t="s">
        <v>21</v>
      </c>
      <c r="H954" s="164">
        <v>2.25</v>
      </c>
      <c r="I954" s="165"/>
      <c r="J954" s="166">
        <f t="shared" si="123"/>
        <v>0</v>
      </c>
      <c r="K954" s="166">
        <f t="shared" si="124"/>
        <v>0</v>
      </c>
      <c r="L954" s="166">
        <f t="shared" si="125"/>
        <v>0</v>
      </c>
      <c r="M954" s="167" t="str">
        <f>IF(I954="","",IF(I954&lt;50,"Ошибка! Не соблюден минимальный заказ на сорт!",""))</f>
        <v/>
      </c>
      <c r="P954" s="169"/>
      <c r="AA954" s="168">
        <f t="shared" si="126"/>
        <v>0</v>
      </c>
      <c r="AB954" s="168" t="s">
        <v>4809</v>
      </c>
      <c r="AC954" s="168" t="s">
        <v>4323</v>
      </c>
      <c r="AD954" s="168">
        <v>2.25</v>
      </c>
      <c r="AE954" s="170">
        <f t="shared" si="127"/>
        <v>0</v>
      </c>
      <c r="AF954" s="168">
        <f t="shared" si="128"/>
        <v>0</v>
      </c>
    </row>
    <row r="955" spans="1:32" s="168" customFormat="1" ht="15" hidden="1" customHeight="1" x14ac:dyDescent="0.3">
      <c r="A955" s="160">
        <v>0</v>
      </c>
      <c r="B955" s="161" t="s">
        <v>3447</v>
      </c>
      <c r="C955" s="176" t="s">
        <v>1768</v>
      </c>
      <c r="D955" s="162" t="s">
        <v>1760</v>
      </c>
      <c r="E955" s="162" t="s">
        <v>1761</v>
      </c>
      <c r="F955" s="162" t="s">
        <v>1767</v>
      </c>
      <c r="G955" s="163" t="s">
        <v>106</v>
      </c>
      <c r="H955" s="164">
        <v>0.95</v>
      </c>
      <c r="I955" s="165"/>
      <c r="J955" s="166">
        <f t="shared" si="123"/>
        <v>0</v>
      </c>
      <c r="K955" s="166">
        <f t="shared" si="124"/>
        <v>0</v>
      </c>
      <c r="L955" s="166">
        <f t="shared" si="125"/>
        <v>0</v>
      </c>
      <c r="M955" s="167" t="str">
        <f>IF(I955="","",IF(I955&lt;80,"Ошибка! Не соблюден минимальный заказ на сорт!",IF(MOD(I955,40)&gt;0,"Ошибка! Не соблюдена кратность заказа!","")))</f>
        <v/>
      </c>
      <c r="P955" s="169"/>
      <c r="AA955" s="168">
        <f t="shared" si="126"/>
        <v>0</v>
      </c>
      <c r="AB955" s="168" t="s">
        <v>4809</v>
      </c>
      <c r="AC955" s="168" t="s">
        <v>4281</v>
      </c>
      <c r="AD955" s="168">
        <v>0.95</v>
      </c>
      <c r="AE955" s="170">
        <f t="shared" si="127"/>
        <v>0</v>
      </c>
      <c r="AF955" s="168">
        <f t="shared" si="128"/>
        <v>0</v>
      </c>
    </row>
    <row r="956" spans="1:32" s="168" customFormat="1" ht="15" hidden="1" customHeight="1" x14ac:dyDescent="0.3">
      <c r="A956" s="160">
        <v>0</v>
      </c>
      <c r="B956" s="161" t="s">
        <v>3448</v>
      </c>
      <c r="C956" s="161" t="s">
        <v>1769</v>
      </c>
      <c r="D956" s="162" t="s">
        <v>1770</v>
      </c>
      <c r="E956" s="162" t="s">
        <v>1771</v>
      </c>
      <c r="F956" s="162" t="s">
        <v>1772</v>
      </c>
      <c r="G956" s="163" t="s">
        <v>21</v>
      </c>
      <c r="H956" s="164">
        <v>2.5</v>
      </c>
      <c r="I956" s="165"/>
      <c r="J956" s="166">
        <f t="shared" si="123"/>
        <v>0</v>
      </c>
      <c r="K956" s="166">
        <f t="shared" si="124"/>
        <v>0</v>
      </c>
      <c r="L956" s="166">
        <f t="shared" si="125"/>
        <v>0</v>
      </c>
      <c r="M956" s="167" t="str">
        <f>IF(I956="","",IF(I956&lt;50,"Ошибка! Не соблюден минимальный заказ на сорт!",""))</f>
        <v/>
      </c>
      <c r="P956" s="169"/>
      <c r="AA956" s="168">
        <f t="shared" si="126"/>
        <v>0</v>
      </c>
      <c r="AB956" s="168" t="s">
        <v>4810</v>
      </c>
      <c r="AC956" s="168" t="s">
        <v>4323</v>
      </c>
      <c r="AD956" s="168">
        <v>2.5</v>
      </c>
      <c r="AE956" s="170">
        <f t="shared" si="127"/>
        <v>0</v>
      </c>
      <c r="AF956" s="168">
        <f t="shared" si="128"/>
        <v>0</v>
      </c>
    </row>
    <row r="957" spans="1:32" s="168" customFormat="1" ht="15" hidden="1" customHeight="1" x14ac:dyDescent="0.3">
      <c r="A957" s="160">
        <v>0</v>
      </c>
      <c r="B957" s="161" t="s">
        <v>3449</v>
      </c>
      <c r="C957" s="161" t="s">
        <v>1773</v>
      </c>
      <c r="D957" s="162" t="s">
        <v>1774</v>
      </c>
      <c r="E957" s="162" t="s">
        <v>1775</v>
      </c>
      <c r="F957" s="162" t="s">
        <v>1776</v>
      </c>
      <c r="G957" s="163" t="s">
        <v>106</v>
      </c>
      <c r="H957" s="164">
        <v>0.8</v>
      </c>
      <c r="I957" s="165"/>
      <c r="J957" s="166">
        <f t="shared" si="123"/>
        <v>0</v>
      </c>
      <c r="K957" s="166">
        <f t="shared" si="124"/>
        <v>0</v>
      </c>
      <c r="L957" s="166">
        <f t="shared" si="125"/>
        <v>0</v>
      </c>
      <c r="M957" s="167" t="str">
        <f>IF(I957="","",IF(I957&lt;80,"Ошибка! Не соблюден минимальный заказ на сорт!",IF(MOD(I957,40)&gt;0,"Ошибка! Не соблюдена кратность заказа!","")))</f>
        <v/>
      </c>
      <c r="P957" s="169"/>
      <c r="AA957" s="168">
        <f t="shared" si="126"/>
        <v>0</v>
      </c>
      <c r="AB957" s="168" t="s">
        <v>4811</v>
      </c>
      <c r="AC957" s="168" t="s">
        <v>4281</v>
      </c>
      <c r="AD957" s="168">
        <v>0.8</v>
      </c>
      <c r="AE957" s="170">
        <f t="shared" si="127"/>
        <v>0</v>
      </c>
      <c r="AF957" s="168">
        <f t="shared" si="128"/>
        <v>0</v>
      </c>
    </row>
    <row r="958" spans="1:32" s="168" customFormat="1" ht="15" hidden="1" customHeight="1" x14ac:dyDescent="0.3">
      <c r="A958" s="160">
        <v>0</v>
      </c>
      <c r="B958" s="161" t="s">
        <v>3450</v>
      </c>
      <c r="C958" s="161" t="s">
        <v>1777</v>
      </c>
      <c r="D958" s="162" t="s">
        <v>1778</v>
      </c>
      <c r="E958" s="162" t="s">
        <v>1779</v>
      </c>
      <c r="F958" s="162" t="s">
        <v>1780</v>
      </c>
      <c r="G958" s="163" t="s">
        <v>21</v>
      </c>
      <c r="H958" s="164">
        <v>2.25</v>
      </c>
      <c r="I958" s="165"/>
      <c r="J958" s="166">
        <f t="shared" si="123"/>
        <v>0</v>
      </c>
      <c r="K958" s="166">
        <f t="shared" si="124"/>
        <v>0</v>
      </c>
      <c r="L958" s="166">
        <f t="shared" si="125"/>
        <v>0</v>
      </c>
      <c r="M958" s="167" t="str">
        <f>IF(I958="","",IF(I958&lt;50,"Ошибка! Не соблюден минимальный заказ на сорт!",""))</f>
        <v/>
      </c>
      <c r="P958" s="169"/>
      <c r="AA958" s="168">
        <f t="shared" si="126"/>
        <v>0</v>
      </c>
      <c r="AB958" s="168" t="s">
        <v>5205</v>
      </c>
      <c r="AC958" s="168" t="s">
        <v>4323</v>
      </c>
      <c r="AD958" s="168">
        <v>2.25</v>
      </c>
      <c r="AE958" s="170">
        <f t="shared" si="127"/>
        <v>0</v>
      </c>
      <c r="AF958" s="168">
        <f t="shared" si="128"/>
        <v>0</v>
      </c>
    </row>
    <row r="959" spans="1:32" s="168" customFormat="1" ht="15" hidden="1" customHeight="1" x14ac:dyDescent="0.3">
      <c r="A959" s="160">
        <v>0</v>
      </c>
      <c r="B959" s="161" t="s">
        <v>5359</v>
      </c>
      <c r="C959" s="161" t="s">
        <v>5381</v>
      </c>
      <c r="D959" s="162" t="s">
        <v>1778</v>
      </c>
      <c r="E959" s="162" t="s">
        <v>1779</v>
      </c>
      <c r="F959" s="162" t="s">
        <v>1780</v>
      </c>
      <c r="G959" s="163" t="s">
        <v>106</v>
      </c>
      <c r="H959" s="164">
        <v>0.9</v>
      </c>
      <c r="I959" s="165"/>
      <c r="J959" s="166">
        <f t="shared" si="123"/>
        <v>0</v>
      </c>
      <c r="K959" s="166">
        <f t="shared" si="124"/>
        <v>0</v>
      </c>
      <c r="L959" s="166">
        <f t="shared" si="125"/>
        <v>0</v>
      </c>
      <c r="M959" s="167" t="str">
        <f>IF(I959="","",IF(I959&lt;80,"Ошибка! Не соблюден минимальный заказ на сорт!",IF(MOD(I959,40)&gt;0,"Ошибка! Не соблюдена кратность заказа!","")))</f>
        <v/>
      </c>
      <c r="P959" s="169"/>
      <c r="AA959" s="168">
        <f t="shared" si="126"/>
        <v>0</v>
      </c>
      <c r="AB959" s="168" t="s">
        <v>5205</v>
      </c>
      <c r="AC959" s="168" t="s">
        <v>4281</v>
      </c>
      <c r="AD959" s="168">
        <v>0.9</v>
      </c>
      <c r="AE959" s="170">
        <f t="shared" si="127"/>
        <v>0</v>
      </c>
      <c r="AF959" s="168">
        <f t="shared" si="128"/>
        <v>0</v>
      </c>
    </row>
    <row r="960" spans="1:32" s="168" customFormat="1" ht="15" hidden="1" customHeight="1" x14ac:dyDescent="0.3">
      <c r="A960" s="160">
        <v>0</v>
      </c>
      <c r="B960" s="161" t="s">
        <v>3451</v>
      </c>
      <c r="C960" s="161" t="s">
        <v>1781</v>
      </c>
      <c r="D960" s="162" t="s">
        <v>1778</v>
      </c>
      <c r="E960" s="162" t="s">
        <v>1779</v>
      </c>
      <c r="F960" s="162" t="s">
        <v>1782</v>
      </c>
      <c r="G960" s="163" t="s">
        <v>21</v>
      </c>
      <c r="H960" s="164">
        <v>2.25</v>
      </c>
      <c r="I960" s="165"/>
      <c r="J960" s="166">
        <f t="shared" si="123"/>
        <v>0</v>
      </c>
      <c r="K960" s="166">
        <f t="shared" si="124"/>
        <v>0</v>
      </c>
      <c r="L960" s="166">
        <f t="shared" si="125"/>
        <v>0</v>
      </c>
      <c r="M960" s="167" t="str">
        <f>IF(I960="","",IF(I960&lt;50,"Ошибка! Не соблюден минимальный заказ на сорт!",""))</f>
        <v/>
      </c>
      <c r="P960" s="169"/>
      <c r="AA960" s="168">
        <f t="shared" si="126"/>
        <v>0</v>
      </c>
      <c r="AB960" s="168" t="s">
        <v>4812</v>
      </c>
      <c r="AC960" s="168" t="s">
        <v>4323</v>
      </c>
      <c r="AD960" s="168">
        <v>2.25</v>
      </c>
      <c r="AE960" s="170">
        <f t="shared" si="127"/>
        <v>0</v>
      </c>
      <c r="AF960" s="168">
        <f t="shared" si="128"/>
        <v>0</v>
      </c>
    </row>
    <row r="961" spans="1:32" ht="15" customHeight="1" x14ac:dyDescent="0.3">
      <c r="A961" s="1">
        <v>117</v>
      </c>
      <c r="B961" s="69" t="s">
        <v>3452</v>
      </c>
      <c r="C961" s="147" t="s">
        <v>1783</v>
      </c>
      <c r="D961" s="70" t="s">
        <v>1778</v>
      </c>
      <c r="E961" s="70" t="s">
        <v>1779</v>
      </c>
      <c r="F961" s="70" t="s">
        <v>1782</v>
      </c>
      <c r="G961" s="71" t="s">
        <v>106</v>
      </c>
      <c r="H961" s="72">
        <v>0.9</v>
      </c>
      <c r="I961" s="73"/>
      <c r="J961" s="74">
        <f t="shared" si="123"/>
        <v>0</v>
      </c>
      <c r="K961" s="74">
        <f t="shared" si="124"/>
        <v>0</v>
      </c>
      <c r="L961" s="74">
        <f t="shared" si="125"/>
        <v>0</v>
      </c>
      <c r="M961" s="153" t="str">
        <f t="shared" ref="M961:M969" si="129">IF(I961="","",IF(I961&lt;80,"Ошибка! Не соблюден минимальный заказ на сорт!",IF(MOD(I961,40)&gt;0,"Ошибка! Не соблюдена кратность заказа!","")))</f>
        <v/>
      </c>
      <c r="P961" s="75"/>
      <c r="AA961" s="2">
        <f t="shared" si="126"/>
        <v>117</v>
      </c>
      <c r="AB961" s="2" t="s">
        <v>4812</v>
      </c>
      <c r="AC961" s="2" t="s">
        <v>4281</v>
      </c>
      <c r="AD961" s="2">
        <v>0.9</v>
      </c>
      <c r="AE961" s="129">
        <f t="shared" si="127"/>
        <v>0</v>
      </c>
      <c r="AF961" s="2">
        <f t="shared" si="128"/>
        <v>0</v>
      </c>
    </row>
    <row r="962" spans="1:32" s="168" customFormat="1" ht="15" hidden="1" customHeight="1" x14ac:dyDescent="0.3">
      <c r="A962" s="160">
        <v>0</v>
      </c>
      <c r="B962" s="161" t="s">
        <v>3453</v>
      </c>
      <c r="C962" s="161" t="s">
        <v>1784</v>
      </c>
      <c r="D962" s="162" t="s">
        <v>1785</v>
      </c>
      <c r="E962" s="162" t="s">
        <v>1786</v>
      </c>
      <c r="F962" s="162" t="s">
        <v>1787</v>
      </c>
      <c r="G962" s="163" t="s">
        <v>106</v>
      </c>
      <c r="H962" s="164">
        <v>1.2</v>
      </c>
      <c r="I962" s="165"/>
      <c r="J962" s="166">
        <f t="shared" si="123"/>
        <v>0</v>
      </c>
      <c r="K962" s="166">
        <f t="shared" si="124"/>
        <v>0</v>
      </c>
      <c r="L962" s="166">
        <f t="shared" si="125"/>
        <v>0</v>
      </c>
      <c r="M962" s="167" t="str">
        <f t="shared" si="129"/>
        <v/>
      </c>
      <c r="P962" s="169"/>
      <c r="AA962" s="168">
        <f t="shared" si="126"/>
        <v>0</v>
      </c>
      <c r="AB962" s="168" t="s">
        <v>5206</v>
      </c>
      <c r="AC962" s="168" t="s">
        <v>4281</v>
      </c>
      <c r="AD962" s="168">
        <v>1.2</v>
      </c>
      <c r="AE962" s="170">
        <f t="shared" si="127"/>
        <v>0</v>
      </c>
      <c r="AF962" s="168">
        <f t="shared" si="128"/>
        <v>0</v>
      </c>
    </row>
    <row r="963" spans="1:32" s="168" customFormat="1" ht="15" hidden="1" customHeight="1" x14ac:dyDescent="0.3">
      <c r="A963" s="160">
        <v>0</v>
      </c>
      <c r="B963" s="161" t="s">
        <v>5929</v>
      </c>
      <c r="C963" s="161" t="s">
        <v>5825</v>
      </c>
      <c r="D963" s="162" t="s">
        <v>1789</v>
      </c>
      <c r="E963" s="162" t="s">
        <v>1790</v>
      </c>
      <c r="F963" s="162" t="s">
        <v>216</v>
      </c>
      <c r="G963" s="163" t="s">
        <v>106</v>
      </c>
      <c r="H963" s="164">
        <v>0.8</v>
      </c>
      <c r="I963" s="165"/>
      <c r="J963" s="166">
        <f t="shared" si="123"/>
        <v>0</v>
      </c>
      <c r="K963" s="166">
        <f t="shared" si="124"/>
        <v>0</v>
      </c>
      <c r="L963" s="166">
        <f t="shared" si="125"/>
        <v>0</v>
      </c>
      <c r="M963" s="167" t="str">
        <f t="shared" si="129"/>
        <v/>
      </c>
      <c r="P963" s="169"/>
      <c r="AA963" s="168">
        <f t="shared" si="126"/>
        <v>0</v>
      </c>
      <c r="AB963" s="168" t="s">
        <v>6028</v>
      </c>
      <c r="AC963" s="168" t="s">
        <v>4281</v>
      </c>
      <c r="AD963" s="168">
        <v>0.8</v>
      </c>
      <c r="AE963" s="170">
        <f t="shared" si="127"/>
        <v>0</v>
      </c>
      <c r="AF963" s="168">
        <f t="shared" si="128"/>
        <v>0</v>
      </c>
    </row>
    <row r="964" spans="1:32" s="168" customFormat="1" ht="15" hidden="1" customHeight="1" x14ac:dyDescent="0.3">
      <c r="A964" s="160">
        <v>0</v>
      </c>
      <c r="B964" s="161" t="s">
        <v>4075</v>
      </c>
      <c r="C964" s="176" t="s">
        <v>4074</v>
      </c>
      <c r="D964" s="162" t="s">
        <v>1789</v>
      </c>
      <c r="E964" s="162" t="s">
        <v>1790</v>
      </c>
      <c r="F964" s="162" t="s">
        <v>4076</v>
      </c>
      <c r="G964" s="163" t="s">
        <v>106</v>
      </c>
      <c r="H964" s="164">
        <v>0.9</v>
      </c>
      <c r="I964" s="165"/>
      <c r="J964" s="166">
        <f t="shared" si="123"/>
        <v>0</v>
      </c>
      <c r="K964" s="166">
        <f t="shared" si="124"/>
        <v>0</v>
      </c>
      <c r="L964" s="166">
        <f t="shared" si="125"/>
        <v>0</v>
      </c>
      <c r="M964" s="167" t="str">
        <f t="shared" si="129"/>
        <v/>
      </c>
      <c r="P964" s="169"/>
      <c r="AA964" s="168">
        <f t="shared" si="126"/>
        <v>0</v>
      </c>
      <c r="AB964" s="168" t="s">
        <v>4813</v>
      </c>
      <c r="AC964" s="168" t="s">
        <v>4281</v>
      </c>
      <c r="AD964" s="168">
        <v>0.9</v>
      </c>
      <c r="AE964" s="170">
        <f t="shared" si="127"/>
        <v>0</v>
      </c>
      <c r="AF964" s="168">
        <f t="shared" si="128"/>
        <v>0</v>
      </c>
    </row>
    <row r="965" spans="1:32" s="168" customFormat="1" ht="15" hidden="1" customHeight="1" x14ac:dyDescent="0.3">
      <c r="A965" s="160">
        <v>0</v>
      </c>
      <c r="B965" s="161" t="s">
        <v>4078</v>
      </c>
      <c r="C965" s="161" t="s">
        <v>4077</v>
      </c>
      <c r="D965" s="162" t="s">
        <v>1789</v>
      </c>
      <c r="E965" s="162" t="s">
        <v>1790</v>
      </c>
      <c r="F965" s="162" t="s">
        <v>4079</v>
      </c>
      <c r="G965" s="163" t="s">
        <v>106</v>
      </c>
      <c r="H965" s="164">
        <v>0.8</v>
      </c>
      <c r="I965" s="165"/>
      <c r="J965" s="166">
        <f t="shared" si="123"/>
        <v>0</v>
      </c>
      <c r="K965" s="166">
        <f t="shared" si="124"/>
        <v>0</v>
      </c>
      <c r="L965" s="166">
        <f t="shared" si="125"/>
        <v>0</v>
      </c>
      <c r="M965" s="167" t="str">
        <f t="shared" si="129"/>
        <v/>
      </c>
      <c r="P965" s="169"/>
      <c r="AA965" s="168">
        <f t="shared" si="126"/>
        <v>0</v>
      </c>
      <c r="AB965" s="168" t="s">
        <v>4814</v>
      </c>
      <c r="AC965" s="168" t="s">
        <v>4281</v>
      </c>
      <c r="AD965" s="168">
        <v>0.8</v>
      </c>
      <c r="AE965" s="170">
        <f t="shared" si="127"/>
        <v>0</v>
      </c>
      <c r="AF965" s="168">
        <f t="shared" si="128"/>
        <v>0</v>
      </c>
    </row>
    <row r="966" spans="1:32" s="168" customFormat="1" ht="15" hidden="1" customHeight="1" x14ac:dyDescent="0.3">
      <c r="A966" s="160">
        <v>0</v>
      </c>
      <c r="B966" s="161" t="s">
        <v>3454</v>
      </c>
      <c r="C966" s="161" t="s">
        <v>1788</v>
      </c>
      <c r="D966" s="162" t="s">
        <v>1789</v>
      </c>
      <c r="E966" s="162" t="s">
        <v>1790</v>
      </c>
      <c r="F966" s="162" t="s">
        <v>1791</v>
      </c>
      <c r="G966" s="163" t="s">
        <v>106</v>
      </c>
      <c r="H966" s="164">
        <v>0.8</v>
      </c>
      <c r="I966" s="165"/>
      <c r="J966" s="166">
        <f t="shared" si="123"/>
        <v>0</v>
      </c>
      <c r="K966" s="166">
        <f t="shared" si="124"/>
        <v>0</v>
      </c>
      <c r="L966" s="166">
        <f t="shared" si="125"/>
        <v>0</v>
      </c>
      <c r="M966" s="167" t="str">
        <f t="shared" si="129"/>
        <v/>
      </c>
      <c r="P966" s="169"/>
      <c r="AA966" s="168">
        <f t="shared" si="126"/>
        <v>0</v>
      </c>
      <c r="AB966" s="168" t="s">
        <v>4815</v>
      </c>
      <c r="AC966" s="168" t="s">
        <v>4281</v>
      </c>
      <c r="AD966" s="168">
        <v>0.8</v>
      </c>
      <c r="AE966" s="170">
        <f t="shared" si="127"/>
        <v>0</v>
      </c>
      <c r="AF966" s="168">
        <f t="shared" si="128"/>
        <v>0</v>
      </c>
    </row>
    <row r="967" spans="1:32" s="168" customFormat="1" ht="15" hidden="1" customHeight="1" x14ac:dyDescent="0.3">
      <c r="A967" s="160">
        <v>0</v>
      </c>
      <c r="B967" s="161" t="s">
        <v>5360</v>
      </c>
      <c r="C967" s="161" t="s">
        <v>5382</v>
      </c>
      <c r="D967" s="162" t="s">
        <v>5404</v>
      </c>
      <c r="E967" s="162" t="s">
        <v>5405</v>
      </c>
      <c r="F967" s="162" t="s">
        <v>5406</v>
      </c>
      <c r="G967" s="163" t="s">
        <v>106</v>
      </c>
      <c r="H967" s="164">
        <v>0.95</v>
      </c>
      <c r="I967" s="165"/>
      <c r="J967" s="166">
        <f t="shared" si="123"/>
        <v>0</v>
      </c>
      <c r="K967" s="166">
        <f t="shared" si="124"/>
        <v>0</v>
      </c>
      <c r="L967" s="166">
        <f t="shared" si="125"/>
        <v>0</v>
      </c>
      <c r="M967" s="167" t="str">
        <f t="shared" si="129"/>
        <v/>
      </c>
      <c r="P967" s="169"/>
      <c r="AA967" s="168">
        <f t="shared" si="126"/>
        <v>0</v>
      </c>
      <c r="AB967" s="168" t="s">
        <v>5422</v>
      </c>
      <c r="AC967" s="168" t="s">
        <v>4281</v>
      </c>
      <c r="AD967" s="168">
        <v>0.95</v>
      </c>
      <c r="AE967" s="170">
        <f t="shared" si="127"/>
        <v>0</v>
      </c>
      <c r="AF967" s="168">
        <f t="shared" si="128"/>
        <v>0</v>
      </c>
    </row>
    <row r="968" spans="1:32" s="168" customFormat="1" ht="15" hidden="1" customHeight="1" x14ac:dyDescent="0.3">
      <c r="A968" s="160">
        <v>0</v>
      </c>
      <c r="B968" s="161" t="s">
        <v>5542</v>
      </c>
      <c r="C968" s="161" t="s">
        <v>5544</v>
      </c>
      <c r="D968" s="162" t="s">
        <v>5590</v>
      </c>
      <c r="E968" s="162" t="s">
        <v>5591</v>
      </c>
      <c r="F968" s="162" t="s">
        <v>5592</v>
      </c>
      <c r="G968" s="163" t="s">
        <v>106</v>
      </c>
      <c r="H968" s="164">
        <v>1</v>
      </c>
      <c r="I968" s="165"/>
      <c r="J968" s="166">
        <f t="shared" si="123"/>
        <v>0</v>
      </c>
      <c r="K968" s="166">
        <f t="shared" si="124"/>
        <v>0</v>
      </c>
      <c r="L968" s="166">
        <f t="shared" si="125"/>
        <v>0</v>
      </c>
      <c r="M968" s="167" t="str">
        <f t="shared" si="129"/>
        <v/>
      </c>
      <c r="P968" s="169"/>
      <c r="AA968" s="168">
        <f t="shared" si="126"/>
        <v>0</v>
      </c>
      <c r="AB968" s="168" t="s">
        <v>5619</v>
      </c>
      <c r="AC968" s="168" t="s">
        <v>4281</v>
      </c>
      <c r="AD968" s="168">
        <v>1</v>
      </c>
      <c r="AE968" s="170">
        <f t="shared" si="127"/>
        <v>0</v>
      </c>
      <c r="AF968" s="168">
        <f t="shared" si="128"/>
        <v>0</v>
      </c>
    </row>
    <row r="969" spans="1:32" s="168" customFormat="1" ht="15" hidden="1" customHeight="1" x14ac:dyDescent="0.3">
      <c r="A969" s="160">
        <v>0</v>
      </c>
      <c r="B969" s="161" t="s">
        <v>5543</v>
      </c>
      <c r="C969" s="161" t="s">
        <v>5545</v>
      </c>
      <c r="D969" s="162" t="s">
        <v>5590</v>
      </c>
      <c r="E969" s="162" t="s">
        <v>5591</v>
      </c>
      <c r="F969" s="162" t="s">
        <v>5593</v>
      </c>
      <c r="G969" s="163" t="s">
        <v>106</v>
      </c>
      <c r="H969" s="164">
        <v>1</v>
      </c>
      <c r="I969" s="165"/>
      <c r="J969" s="166">
        <f t="shared" si="123"/>
        <v>0</v>
      </c>
      <c r="K969" s="166">
        <f t="shared" si="124"/>
        <v>0</v>
      </c>
      <c r="L969" s="166">
        <f t="shared" si="125"/>
        <v>0</v>
      </c>
      <c r="M969" s="167" t="str">
        <f t="shared" si="129"/>
        <v/>
      </c>
      <c r="P969" s="169"/>
      <c r="AA969" s="168">
        <f t="shared" si="126"/>
        <v>0</v>
      </c>
      <c r="AB969" s="168" t="s">
        <v>5620</v>
      </c>
      <c r="AC969" s="168" t="s">
        <v>4281</v>
      </c>
      <c r="AD969" s="168">
        <v>1</v>
      </c>
      <c r="AE969" s="170">
        <f t="shared" si="127"/>
        <v>0</v>
      </c>
      <c r="AF969" s="168">
        <f t="shared" si="128"/>
        <v>0</v>
      </c>
    </row>
    <row r="970" spans="1:32" s="168" customFormat="1" ht="15" hidden="1" customHeight="1" x14ac:dyDescent="0.35">
      <c r="A970" s="160">
        <v>0</v>
      </c>
      <c r="B970" s="177" t="s">
        <v>6231</v>
      </c>
      <c r="C970" s="162" t="s">
        <v>6236</v>
      </c>
      <c r="D970" s="162" t="s">
        <v>5590</v>
      </c>
      <c r="E970" s="162" t="s">
        <v>5591</v>
      </c>
      <c r="F970" s="162" t="s">
        <v>6241</v>
      </c>
      <c r="G970" s="163" t="s">
        <v>106</v>
      </c>
      <c r="H970" s="164">
        <v>1</v>
      </c>
      <c r="I970" s="165"/>
      <c r="J970" s="166">
        <f t="shared" si="123"/>
        <v>0</v>
      </c>
      <c r="K970" s="166">
        <f t="shared" si="124"/>
        <v>0</v>
      </c>
      <c r="L970" s="166">
        <f t="shared" si="125"/>
        <v>0</v>
      </c>
      <c r="AA970" s="168">
        <f t="shared" si="126"/>
        <v>0</v>
      </c>
      <c r="AB970" s="174" t="s">
        <v>6228</v>
      </c>
      <c r="AC970" s="174" t="s">
        <v>4281</v>
      </c>
      <c r="AD970" s="168">
        <v>1</v>
      </c>
      <c r="AE970" s="170">
        <f t="shared" si="127"/>
        <v>0</v>
      </c>
      <c r="AF970" s="168">
        <f t="shared" si="128"/>
        <v>0</v>
      </c>
    </row>
    <row r="971" spans="1:32" s="168" customFormat="1" ht="15" hidden="1" customHeight="1" x14ac:dyDescent="0.3">
      <c r="A971" s="160">
        <v>0</v>
      </c>
      <c r="B971" s="161" t="s">
        <v>5363</v>
      </c>
      <c r="C971" s="161" t="s">
        <v>5385</v>
      </c>
      <c r="D971" s="162" t="s">
        <v>1793</v>
      </c>
      <c r="E971" s="162" t="s">
        <v>1794</v>
      </c>
      <c r="F971" s="162" t="s">
        <v>5409</v>
      </c>
      <c r="G971" s="163" t="s">
        <v>106</v>
      </c>
      <c r="H971" s="164">
        <v>0.9</v>
      </c>
      <c r="I971" s="165"/>
      <c r="J971" s="166">
        <f t="shared" si="123"/>
        <v>0</v>
      </c>
      <c r="K971" s="166">
        <f t="shared" si="124"/>
        <v>0</v>
      </c>
      <c r="L971" s="166">
        <f t="shared" si="125"/>
        <v>0</v>
      </c>
      <c r="M971" s="167" t="str">
        <f>IF(I971="","",IF(I971&lt;80,"Ошибка! Не соблюден минимальный заказ на сорт!",IF(MOD(I971,40)&gt;0,"Ошибка! Не соблюдена кратность заказа!","")))</f>
        <v/>
      </c>
      <c r="P971" s="169"/>
      <c r="AA971" s="168">
        <f t="shared" si="126"/>
        <v>0</v>
      </c>
      <c r="AB971" s="168" t="s">
        <v>5425</v>
      </c>
      <c r="AC971" s="168" t="s">
        <v>4281</v>
      </c>
      <c r="AD971" s="168">
        <v>0.9</v>
      </c>
      <c r="AE971" s="170">
        <f t="shared" si="127"/>
        <v>0</v>
      </c>
      <c r="AF971" s="168">
        <f t="shared" si="128"/>
        <v>0</v>
      </c>
    </row>
    <row r="972" spans="1:32" s="168" customFormat="1" ht="15" hidden="1" customHeight="1" x14ac:dyDescent="0.3">
      <c r="A972" s="160">
        <v>0</v>
      </c>
      <c r="B972" s="161" t="s">
        <v>5364</v>
      </c>
      <c r="C972" s="176" t="s">
        <v>5386</v>
      </c>
      <c r="D972" s="162" t="s">
        <v>1793</v>
      </c>
      <c r="E972" s="162" t="s">
        <v>1794</v>
      </c>
      <c r="F972" s="162" t="s">
        <v>5410</v>
      </c>
      <c r="G972" s="163" t="s">
        <v>106</v>
      </c>
      <c r="H972" s="164">
        <v>0.95</v>
      </c>
      <c r="I972" s="165"/>
      <c r="J972" s="166">
        <f t="shared" si="123"/>
        <v>0</v>
      </c>
      <c r="K972" s="166">
        <f t="shared" si="124"/>
        <v>0</v>
      </c>
      <c r="L972" s="166">
        <f t="shared" si="125"/>
        <v>0</v>
      </c>
      <c r="M972" s="167" t="str">
        <f>IF(I972="","",IF(I972&lt;80,"Ошибка! Не соблюден минимальный заказ на сорт!",IF(MOD(I972,40)&gt;0,"Ошибка! Не соблюдена кратность заказа!","")))</f>
        <v/>
      </c>
      <c r="P972" s="169"/>
      <c r="AA972" s="168">
        <f t="shared" si="126"/>
        <v>0</v>
      </c>
      <c r="AB972" s="168" t="s">
        <v>5426</v>
      </c>
      <c r="AC972" s="168" t="s">
        <v>4281</v>
      </c>
      <c r="AD972" s="168">
        <v>0.95</v>
      </c>
      <c r="AE972" s="170">
        <f t="shared" si="127"/>
        <v>0</v>
      </c>
      <c r="AF972" s="168">
        <f t="shared" si="128"/>
        <v>0</v>
      </c>
    </row>
    <row r="973" spans="1:32" s="168" customFormat="1" ht="15" hidden="1" customHeight="1" x14ac:dyDescent="0.3">
      <c r="A973" s="160">
        <v>0</v>
      </c>
      <c r="B973" s="161" t="s">
        <v>5540</v>
      </c>
      <c r="C973" s="161" t="s">
        <v>5541</v>
      </c>
      <c r="D973" s="162" t="s">
        <v>1793</v>
      </c>
      <c r="E973" s="162" t="s">
        <v>1794</v>
      </c>
      <c r="F973" s="162" t="s">
        <v>5589</v>
      </c>
      <c r="G973" s="163" t="s">
        <v>106</v>
      </c>
      <c r="H973" s="164">
        <v>0.95</v>
      </c>
      <c r="I973" s="165"/>
      <c r="J973" s="166">
        <f t="shared" si="123"/>
        <v>0</v>
      </c>
      <c r="K973" s="166">
        <f t="shared" si="124"/>
        <v>0</v>
      </c>
      <c r="L973" s="166">
        <f t="shared" si="125"/>
        <v>0</v>
      </c>
      <c r="M973" s="167" t="str">
        <f>IF(I973="","",IF(I973&lt;80,"Ошибка! Не соблюден минимальный заказ на сорт!",IF(MOD(I973,40)&gt;0,"Ошибка! Не соблюдена кратность заказа!","")))</f>
        <v/>
      </c>
      <c r="P973" s="169"/>
      <c r="AA973" s="168">
        <f t="shared" si="126"/>
        <v>0</v>
      </c>
      <c r="AB973" s="168" t="s">
        <v>5618</v>
      </c>
      <c r="AC973" s="168" t="s">
        <v>4281</v>
      </c>
      <c r="AD973" s="168">
        <v>0.95</v>
      </c>
      <c r="AE973" s="170">
        <f t="shared" si="127"/>
        <v>0</v>
      </c>
      <c r="AF973" s="168">
        <f t="shared" si="128"/>
        <v>0</v>
      </c>
    </row>
    <row r="974" spans="1:32" s="168" customFormat="1" ht="15" hidden="1" customHeight="1" x14ac:dyDescent="0.3">
      <c r="A974" s="160">
        <v>0</v>
      </c>
      <c r="B974" s="161" t="s">
        <v>4081</v>
      </c>
      <c r="C974" s="176" t="s">
        <v>4080</v>
      </c>
      <c r="D974" s="162" t="s">
        <v>1793</v>
      </c>
      <c r="E974" s="162" t="s">
        <v>1794</v>
      </c>
      <c r="F974" s="162" t="s">
        <v>4082</v>
      </c>
      <c r="G974" s="163" t="s">
        <v>106</v>
      </c>
      <c r="H974" s="164">
        <v>0.9</v>
      </c>
      <c r="I974" s="165"/>
      <c r="J974" s="166">
        <f t="shared" si="123"/>
        <v>0</v>
      </c>
      <c r="K974" s="166">
        <f t="shared" si="124"/>
        <v>0</v>
      </c>
      <c r="L974" s="166">
        <f t="shared" si="125"/>
        <v>0</v>
      </c>
      <c r="M974" s="167" t="str">
        <f>IF(I974="","",IF(I974&lt;80,"Ошибка! Не соблюден минимальный заказ на сорт!",IF(MOD(I974,40)&gt;0,"Ошибка! Не соблюдена кратность заказа!","")))</f>
        <v/>
      </c>
      <c r="P974" s="169"/>
      <c r="AA974" s="168">
        <f t="shared" si="126"/>
        <v>0</v>
      </c>
      <c r="AB974" s="168" t="s">
        <v>4816</v>
      </c>
      <c r="AC974" s="168" t="s">
        <v>4281</v>
      </c>
      <c r="AD974" s="168">
        <v>0.9</v>
      </c>
      <c r="AE974" s="170">
        <f t="shared" si="127"/>
        <v>0</v>
      </c>
      <c r="AF974" s="168">
        <f t="shared" si="128"/>
        <v>0</v>
      </c>
    </row>
    <row r="975" spans="1:32" s="168" customFormat="1" ht="15" hidden="1" customHeight="1" x14ac:dyDescent="0.3">
      <c r="A975" s="160">
        <v>0</v>
      </c>
      <c r="B975" s="161" t="s">
        <v>3455</v>
      </c>
      <c r="C975" s="161" t="s">
        <v>1792</v>
      </c>
      <c r="D975" s="162" t="s">
        <v>1793</v>
      </c>
      <c r="E975" s="162" t="s">
        <v>1794</v>
      </c>
      <c r="F975" s="162" t="s">
        <v>1795</v>
      </c>
      <c r="G975" s="163" t="s">
        <v>21</v>
      </c>
      <c r="H975" s="164">
        <v>2.25</v>
      </c>
      <c r="I975" s="165"/>
      <c r="J975" s="166">
        <f t="shared" si="123"/>
        <v>0</v>
      </c>
      <c r="K975" s="166">
        <f t="shared" si="124"/>
        <v>0</v>
      </c>
      <c r="L975" s="166">
        <f t="shared" si="125"/>
        <v>0</v>
      </c>
      <c r="M975" s="167" t="str">
        <f>IF(I975="","",IF(I975&lt;50,"Ошибка! Не соблюден минимальный заказ на сорт!",""))</f>
        <v/>
      </c>
      <c r="P975" s="169"/>
      <c r="AA975" s="168">
        <f t="shared" si="126"/>
        <v>0</v>
      </c>
      <c r="AB975" s="168" t="s">
        <v>4817</v>
      </c>
      <c r="AC975" s="168" t="s">
        <v>4323</v>
      </c>
      <c r="AD975" s="168">
        <v>2.25</v>
      </c>
      <c r="AE975" s="170">
        <f t="shared" si="127"/>
        <v>0</v>
      </c>
      <c r="AF975" s="168">
        <f t="shared" si="128"/>
        <v>0</v>
      </c>
    </row>
    <row r="976" spans="1:32" s="168" customFormat="1" ht="15" hidden="1" customHeight="1" x14ac:dyDescent="0.3">
      <c r="A976" s="160">
        <v>0</v>
      </c>
      <c r="B976" s="161" t="s">
        <v>5365</v>
      </c>
      <c r="C976" s="161" t="s">
        <v>5387</v>
      </c>
      <c r="D976" s="162" t="s">
        <v>1793</v>
      </c>
      <c r="E976" s="162" t="s">
        <v>1794</v>
      </c>
      <c r="F976" s="162" t="s">
        <v>1795</v>
      </c>
      <c r="G976" s="163" t="s">
        <v>106</v>
      </c>
      <c r="H976" s="164">
        <v>0.9</v>
      </c>
      <c r="I976" s="165"/>
      <c r="J976" s="166">
        <f t="shared" si="123"/>
        <v>0</v>
      </c>
      <c r="K976" s="166">
        <f t="shared" si="124"/>
        <v>0</v>
      </c>
      <c r="L976" s="166">
        <f t="shared" si="125"/>
        <v>0</v>
      </c>
      <c r="M976" s="167" t="str">
        <f t="shared" ref="M976:M984" si="130">IF(I976="","",IF(I976&lt;80,"Ошибка! Не соблюден минимальный заказ на сорт!",IF(MOD(I976,40)&gt;0,"Ошибка! Не соблюдена кратность заказа!","")))</f>
        <v/>
      </c>
      <c r="P976" s="169"/>
      <c r="AA976" s="168">
        <f t="shared" si="126"/>
        <v>0</v>
      </c>
      <c r="AB976" s="168" t="s">
        <v>4817</v>
      </c>
      <c r="AC976" s="168" t="s">
        <v>4281</v>
      </c>
      <c r="AD976" s="168">
        <v>0.9</v>
      </c>
      <c r="AE976" s="170">
        <f t="shared" si="127"/>
        <v>0</v>
      </c>
      <c r="AF976" s="168">
        <f t="shared" si="128"/>
        <v>0</v>
      </c>
    </row>
    <row r="977" spans="1:32" s="168" customFormat="1" ht="15" hidden="1" customHeight="1" x14ac:dyDescent="0.3">
      <c r="A977" s="160">
        <v>0</v>
      </c>
      <c r="B977" s="161" t="s">
        <v>5934</v>
      </c>
      <c r="C977" s="161" t="s">
        <v>5830</v>
      </c>
      <c r="D977" s="162" t="s">
        <v>1793</v>
      </c>
      <c r="E977" s="162" t="s">
        <v>1794</v>
      </c>
      <c r="F977" s="162" t="s">
        <v>5724</v>
      </c>
      <c r="G977" s="163" t="s">
        <v>106</v>
      </c>
      <c r="H977" s="164">
        <v>0.8</v>
      </c>
      <c r="I977" s="165"/>
      <c r="J977" s="166">
        <f t="shared" si="123"/>
        <v>0</v>
      </c>
      <c r="K977" s="166">
        <f t="shared" si="124"/>
        <v>0</v>
      </c>
      <c r="L977" s="166">
        <f t="shared" si="125"/>
        <v>0</v>
      </c>
      <c r="M977" s="167" t="str">
        <f t="shared" si="130"/>
        <v/>
      </c>
      <c r="P977" s="169"/>
      <c r="AA977" s="168">
        <f t="shared" si="126"/>
        <v>0</v>
      </c>
      <c r="AB977" s="168" t="s">
        <v>6032</v>
      </c>
      <c r="AC977" s="168" t="s">
        <v>4281</v>
      </c>
      <c r="AD977" s="168">
        <v>0.8</v>
      </c>
      <c r="AE977" s="170">
        <f t="shared" si="127"/>
        <v>0</v>
      </c>
      <c r="AF977" s="168">
        <f t="shared" si="128"/>
        <v>0</v>
      </c>
    </row>
    <row r="978" spans="1:32" s="168" customFormat="1" ht="15" hidden="1" customHeight="1" x14ac:dyDescent="0.3">
      <c r="A978" s="160">
        <v>0</v>
      </c>
      <c r="B978" s="161" t="s">
        <v>3456</v>
      </c>
      <c r="C978" s="161" t="s">
        <v>1796</v>
      </c>
      <c r="D978" s="162" t="s">
        <v>1797</v>
      </c>
      <c r="E978" s="162" t="s">
        <v>1798</v>
      </c>
      <c r="F978" s="162" t="s">
        <v>1799</v>
      </c>
      <c r="G978" s="163" t="s">
        <v>106</v>
      </c>
      <c r="H978" s="164">
        <v>0.8</v>
      </c>
      <c r="I978" s="165"/>
      <c r="J978" s="166">
        <f t="shared" si="123"/>
        <v>0</v>
      </c>
      <c r="K978" s="166">
        <f t="shared" si="124"/>
        <v>0</v>
      </c>
      <c r="L978" s="166">
        <f t="shared" si="125"/>
        <v>0</v>
      </c>
      <c r="M978" s="167" t="str">
        <f t="shared" si="130"/>
        <v/>
      </c>
      <c r="P978" s="169"/>
      <c r="AA978" s="168">
        <f t="shared" si="126"/>
        <v>0</v>
      </c>
      <c r="AB978" s="168" t="s">
        <v>5207</v>
      </c>
      <c r="AC978" s="168" t="s">
        <v>4281</v>
      </c>
      <c r="AD978" s="168">
        <v>0.8</v>
      </c>
      <c r="AE978" s="170">
        <f t="shared" si="127"/>
        <v>0</v>
      </c>
      <c r="AF978" s="168">
        <f t="shared" si="128"/>
        <v>0</v>
      </c>
    </row>
    <row r="979" spans="1:32" s="168" customFormat="1" ht="15" hidden="1" customHeight="1" x14ac:dyDescent="0.3">
      <c r="A979" s="160">
        <v>0</v>
      </c>
      <c r="B979" s="161" t="s">
        <v>3457</v>
      </c>
      <c r="C979" s="161" t="s">
        <v>1800</v>
      </c>
      <c r="D979" s="162" t="s">
        <v>1797</v>
      </c>
      <c r="E979" s="162" t="s">
        <v>1798</v>
      </c>
      <c r="F979" s="162" t="s">
        <v>1801</v>
      </c>
      <c r="G979" s="163" t="s">
        <v>106</v>
      </c>
      <c r="H979" s="164">
        <v>0.9</v>
      </c>
      <c r="I979" s="165"/>
      <c r="J979" s="166">
        <f t="shared" si="123"/>
        <v>0</v>
      </c>
      <c r="K979" s="166">
        <f t="shared" si="124"/>
        <v>0</v>
      </c>
      <c r="L979" s="166">
        <f t="shared" si="125"/>
        <v>0</v>
      </c>
      <c r="M979" s="167" t="str">
        <f t="shared" si="130"/>
        <v/>
      </c>
      <c r="P979" s="169"/>
      <c r="AA979" s="168">
        <f t="shared" si="126"/>
        <v>0</v>
      </c>
      <c r="AB979" s="168" t="s">
        <v>4818</v>
      </c>
      <c r="AC979" s="168" t="s">
        <v>4281</v>
      </c>
      <c r="AD979" s="168">
        <v>0.9</v>
      </c>
      <c r="AE979" s="170">
        <f t="shared" si="127"/>
        <v>0</v>
      </c>
      <c r="AF979" s="168">
        <f t="shared" si="128"/>
        <v>0</v>
      </c>
    </row>
    <row r="980" spans="1:32" s="168" customFormat="1" ht="15" hidden="1" customHeight="1" x14ac:dyDescent="0.3">
      <c r="A980" s="160">
        <v>0</v>
      </c>
      <c r="B980" s="161" t="s">
        <v>5366</v>
      </c>
      <c r="C980" s="161" t="s">
        <v>5388</v>
      </c>
      <c r="D980" s="162" t="s">
        <v>1797</v>
      </c>
      <c r="E980" s="162" t="s">
        <v>1798</v>
      </c>
      <c r="F980" s="162" t="s">
        <v>5411</v>
      </c>
      <c r="G980" s="163" t="s">
        <v>106</v>
      </c>
      <c r="H980" s="164">
        <v>0.9</v>
      </c>
      <c r="I980" s="165"/>
      <c r="J980" s="166">
        <f t="shared" si="123"/>
        <v>0</v>
      </c>
      <c r="K980" s="166">
        <f t="shared" si="124"/>
        <v>0</v>
      </c>
      <c r="L980" s="166">
        <f t="shared" si="125"/>
        <v>0</v>
      </c>
      <c r="M980" s="167" t="str">
        <f t="shared" si="130"/>
        <v/>
      </c>
      <c r="P980" s="169"/>
      <c r="AA980" s="168">
        <f t="shared" si="126"/>
        <v>0</v>
      </c>
      <c r="AB980" s="168" t="s">
        <v>5427</v>
      </c>
      <c r="AC980" s="168" t="s">
        <v>4281</v>
      </c>
      <c r="AD980" s="168">
        <v>0.9</v>
      </c>
      <c r="AE980" s="170">
        <f t="shared" si="127"/>
        <v>0</v>
      </c>
      <c r="AF980" s="168">
        <f t="shared" si="128"/>
        <v>0</v>
      </c>
    </row>
    <row r="981" spans="1:32" s="168" customFormat="1" ht="15" hidden="1" customHeight="1" x14ac:dyDescent="0.3">
      <c r="A981" s="160">
        <v>0</v>
      </c>
      <c r="B981" s="161" t="s">
        <v>4084</v>
      </c>
      <c r="C981" s="161" t="s">
        <v>4083</v>
      </c>
      <c r="D981" s="162" t="s">
        <v>1797</v>
      </c>
      <c r="E981" s="162" t="s">
        <v>1798</v>
      </c>
      <c r="F981" s="162" t="s">
        <v>4085</v>
      </c>
      <c r="G981" s="163" t="s">
        <v>106</v>
      </c>
      <c r="H981" s="164">
        <v>0.8</v>
      </c>
      <c r="I981" s="165"/>
      <c r="J981" s="166">
        <f t="shared" si="123"/>
        <v>0</v>
      </c>
      <c r="K981" s="166">
        <f t="shared" si="124"/>
        <v>0</v>
      </c>
      <c r="L981" s="166">
        <f t="shared" si="125"/>
        <v>0</v>
      </c>
      <c r="M981" s="167" t="str">
        <f t="shared" si="130"/>
        <v/>
      </c>
      <c r="P981" s="169"/>
      <c r="AA981" s="168">
        <f t="shared" si="126"/>
        <v>0</v>
      </c>
      <c r="AB981" s="168" t="s">
        <v>4819</v>
      </c>
      <c r="AC981" s="168" t="s">
        <v>4281</v>
      </c>
      <c r="AD981" s="168">
        <v>0.8</v>
      </c>
      <c r="AE981" s="170">
        <f t="shared" si="127"/>
        <v>0</v>
      </c>
      <c r="AF981" s="168">
        <f t="shared" si="128"/>
        <v>0</v>
      </c>
    </row>
    <row r="982" spans="1:32" s="168" customFormat="1" ht="15" hidden="1" customHeight="1" x14ac:dyDescent="0.3">
      <c r="A982" s="160">
        <v>0</v>
      </c>
      <c r="B982" s="161" t="s">
        <v>4087</v>
      </c>
      <c r="C982" s="161" t="s">
        <v>4086</v>
      </c>
      <c r="D982" s="162" t="s">
        <v>1797</v>
      </c>
      <c r="E982" s="162" t="s">
        <v>1798</v>
      </c>
      <c r="F982" s="162" t="s">
        <v>4088</v>
      </c>
      <c r="G982" s="163" t="s">
        <v>106</v>
      </c>
      <c r="H982" s="164">
        <v>0.8</v>
      </c>
      <c r="I982" s="165"/>
      <c r="J982" s="166">
        <f t="shared" si="123"/>
        <v>0</v>
      </c>
      <c r="K982" s="166">
        <f t="shared" si="124"/>
        <v>0</v>
      </c>
      <c r="L982" s="166">
        <f t="shared" si="125"/>
        <v>0</v>
      </c>
      <c r="M982" s="167" t="str">
        <f t="shared" si="130"/>
        <v/>
      </c>
      <c r="P982" s="169"/>
      <c r="AA982" s="168">
        <f t="shared" si="126"/>
        <v>0</v>
      </c>
      <c r="AB982" s="168" t="s">
        <v>4820</v>
      </c>
      <c r="AC982" s="168" t="s">
        <v>4281</v>
      </c>
      <c r="AD982" s="168">
        <v>0.8</v>
      </c>
      <c r="AE982" s="170">
        <f t="shared" si="127"/>
        <v>0</v>
      </c>
      <c r="AF982" s="168">
        <f t="shared" si="128"/>
        <v>0</v>
      </c>
    </row>
    <row r="983" spans="1:32" s="168" customFormat="1" ht="15" hidden="1" customHeight="1" x14ac:dyDescent="0.3">
      <c r="A983" s="160">
        <v>0</v>
      </c>
      <c r="B983" s="161" t="s">
        <v>5935</v>
      </c>
      <c r="C983" s="161" t="s">
        <v>5831</v>
      </c>
      <c r="D983" s="162" t="s">
        <v>1797</v>
      </c>
      <c r="E983" s="162" t="s">
        <v>1798</v>
      </c>
      <c r="F983" s="162" t="s">
        <v>5725</v>
      </c>
      <c r="G983" s="163" t="s">
        <v>106</v>
      </c>
      <c r="H983" s="164">
        <v>0.85</v>
      </c>
      <c r="I983" s="165"/>
      <c r="J983" s="166">
        <f t="shared" si="123"/>
        <v>0</v>
      </c>
      <c r="K983" s="166">
        <f t="shared" si="124"/>
        <v>0</v>
      </c>
      <c r="L983" s="166">
        <f t="shared" si="125"/>
        <v>0</v>
      </c>
      <c r="M983" s="167" t="str">
        <f t="shared" si="130"/>
        <v/>
      </c>
      <c r="P983" s="169"/>
      <c r="AA983" s="168">
        <f t="shared" si="126"/>
        <v>0</v>
      </c>
      <c r="AB983" s="168" t="s">
        <v>6033</v>
      </c>
      <c r="AC983" s="168" t="s">
        <v>4281</v>
      </c>
      <c r="AD983" s="168">
        <v>0.85</v>
      </c>
      <c r="AE983" s="170">
        <f t="shared" si="127"/>
        <v>0</v>
      </c>
      <c r="AF983" s="168">
        <f t="shared" si="128"/>
        <v>0</v>
      </c>
    </row>
    <row r="984" spans="1:32" s="168" customFormat="1" ht="15" hidden="1" customHeight="1" x14ac:dyDescent="0.3">
      <c r="A984" s="160">
        <v>0</v>
      </c>
      <c r="B984" s="161" t="s">
        <v>5465</v>
      </c>
      <c r="C984" s="161" t="s">
        <v>4160</v>
      </c>
      <c r="D984" s="162" t="s">
        <v>1803</v>
      </c>
      <c r="E984" s="162" t="s">
        <v>1804</v>
      </c>
      <c r="F984" s="162" t="s">
        <v>4161</v>
      </c>
      <c r="G984" s="163" t="s">
        <v>106</v>
      </c>
      <c r="H984" s="164">
        <v>0.9</v>
      </c>
      <c r="I984" s="165"/>
      <c r="J984" s="166">
        <f t="shared" si="123"/>
        <v>0</v>
      </c>
      <c r="K984" s="166">
        <f t="shared" si="124"/>
        <v>0</v>
      </c>
      <c r="L984" s="166">
        <f t="shared" si="125"/>
        <v>0</v>
      </c>
      <c r="M984" s="167" t="str">
        <f t="shared" si="130"/>
        <v/>
      </c>
      <c r="P984" s="169"/>
      <c r="AA984" s="168">
        <f t="shared" si="126"/>
        <v>0</v>
      </c>
      <c r="AB984" s="168" t="s">
        <v>4821</v>
      </c>
      <c r="AC984" s="168" t="s">
        <v>4281</v>
      </c>
      <c r="AD984" s="168">
        <v>0.9</v>
      </c>
      <c r="AE984" s="170">
        <f t="shared" si="127"/>
        <v>0</v>
      </c>
      <c r="AF984" s="168">
        <f t="shared" si="128"/>
        <v>0</v>
      </c>
    </row>
    <row r="985" spans="1:32" s="168" customFormat="1" ht="15" hidden="1" customHeight="1" x14ac:dyDescent="0.3">
      <c r="A985" s="160">
        <v>0</v>
      </c>
      <c r="B985" s="161" t="s">
        <v>3458</v>
      </c>
      <c r="C985" s="161" t="s">
        <v>1802</v>
      </c>
      <c r="D985" s="162" t="s">
        <v>1803</v>
      </c>
      <c r="E985" s="162" t="s">
        <v>1804</v>
      </c>
      <c r="F985" s="162" t="s">
        <v>1805</v>
      </c>
      <c r="G985" s="163" t="s">
        <v>141</v>
      </c>
      <c r="H985" s="164">
        <v>0.85</v>
      </c>
      <c r="I985" s="165"/>
      <c r="J985" s="166">
        <f t="shared" si="123"/>
        <v>0</v>
      </c>
      <c r="K985" s="166">
        <f t="shared" si="124"/>
        <v>0</v>
      </c>
      <c r="L985" s="166">
        <f t="shared" si="125"/>
        <v>0</v>
      </c>
      <c r="M985" s="167" t="str">
        <f t="shared" ref="M985:M990" si="131">IF(I985="","",IF(I985&lt;75,"Ошибка! Не соблюден минимальный заказ на сорт!",IF(MOD(I985,25)&gt;0,"Ошибка! Не соблюдена кратность заказа!","")))</f>
        <v/>
      </c>
      <c r="P985" s="169"/>
      <c r="AA985" s="168">
        <f t="shared" si="126"/>
        <v>0</v>
      </c>
      <c r="AB985" s="168" t="s">
        <v>4822</v>
      </c>
      <c r="AC985" s="168" t="s">
        <v>4317</v>
      </c>
      <c r="AD985" s="168">
        <v>0.85</v>
      </c>
      <c r="AE985" s="170">
        <f t="shared" si="127"/>
        <v>0</v>
      </c>
      <c r="AF985" s="168">
        <f t="shared" si="128"/>
        <v>0</v>
      </c>
    </row>
    <row r="986" spans="1:32" ht="15" customHeight="1" x14ac:dyDescent="0.3">
      <c r="A986" s="1">
        <v>301</v>
      </c>
      <c r="B986" s="69" t="s">
        <v>3459</v>
      </c>
      <c r="C986" s="69" t="s">
        <v>1806</v>
      </c>
      <c r="D986" s="70" t="s">
        <v>1803</v>
      </c>
      <c r="E986" s="70" t="s">
        <v>1804</v>
      </c>
      <c r="F986" s="70" t="s">
        <v>1807</v>
      </c>
      <c r="G986" s="71" t="s">
        <v>141</v>
      </c>
      <c r="H986" s="72">
        <v>1.25</v>
      </c>
      <c r="I986" s="73"/>
      <c r="J986" s="74">
        <f t="shared" si="123"/>
        <v>0</v>
      </c>
      <c r="K986" s="74">
        <f t="shared" si="124"/>
        <v>0</v>
      </c>
      <c r="L986" s="74">
        <f t="shared" si="125"/>
        <v>0</v>
      </c>
      <c r="M986" s="153" t="str">
        <f t="shared" si="131"/>
        <v/>
      </c>
      <c r="P986" s="75"/>
      <c r="AA986" s="2">
        <f t="shared" si="126"/>
        <v>301</v>
      </c>
      <c r="AB986" s="2" t="s">
        <v>4823</v>
      </c>
      <c r="AC986" s="2" t="s">
        <v>4317</v>
      </c>
      <c r="AD986" s="2">
        <v>1.25</v>
      </c>
      <c r="AE986" s="129">
        <f t="shared" si="127"/>
        <v>0</v>
      </c>
      <c r="AF986" s="2">
        <f t="shared" si="128"/>
        <v>0</v>
      </c>
    </row>
    <row r="987" spans="1:32" s="168" customFormat="1" ht="15" hidden="1" customHeight="1" x14ac:dyDescent="0.3">
      <c r="A987" s="160">
        <v>0</v>
      </c>
      <c r="B987" s="161" t="s">
        <v>3460</v>
      </c>
      <c r="C987" s="161" t="s">
        <v>1808</v>
      </c>
      <c r="D987" s="162" t="s">
        <v>1809</v>
      </c>
      <c r="E987" s="162" t="s">
        <v>1810</v>
      </c>
      <c r="F987" s="162" t="s">
        <v>1811</v>
      </c>
      <c r="G987" s="163" t="s">
        <v>141</v>
      </c>
      <c r="H987" s="164">
        <v>0.95</v>
      </c>
      <c r="I987" s="165"/>
      <c r="J987" s="166">
        <f t="shared" si="123"/>
        <v>0</v>
      </c>
      <c r="K987" s="166">
        <f t="shared" si="124"/>
        <v>0</v>
      </c>
      <c r="L987" s="166">
        <f t="shared" si="125"/>
        <v>0</v>
      </c>
      <c r="M987" s="167" t="str">
        <f t="shared" si="131"/>
        <v/>
      </c>
      <c r="P987" s="169"/>
      <c r="AA987" s="168">
        <f t="shared" si="126"/>
        <v>0</v>
      </c>
      <c r="AB987" s="168" t="s">
        <v>5208</v>
      </c>
      <c r="AC987" s="168" t="s">
        <v>4317</v>
      </c>
      <c r="AD987" s="168">
        <v>0.95</v>
      </c>
      <c r="AE987" s="170">
        <f t="shared" si="127"/>
        <v>0</v>
      </c>
      <c r="AF987" s="168">
        <f t="shared" si="128"/>
        <v>0</v>
      </c>
    </row>
    <row r="988" spans="1:32" s="168" customFormat="1" ht="15" hidden="1" customHeight="1" x14ac:dyDescent="0.3">
      <c r="A988" s="160">
        <v>0</v>
      </c>
      <c r="B988" s="161" t="s">
        <v>3461</v>
      </c>
      <c r="C988" s="161" t="s">
        <v>1812</v>
      </c>
      <c r="D988" s="162" t="s">
        <v>1809</v>
      </c>
      <c r="E988" s="162" t="s">
        <v>1810</v>
      </c>
      <c r="F988" s="162" t="s">
        <v>1813</v>
      </c>
      <c r="G988" s="163" t="s">
        <v>141</v>
      </c>
      <c r="H988" s="164">
        <v>0.95</v>
      </c>
      <c r="I988" s="165"/>
      <c r="J988" s="166">
        <f t="shared" si="123"/>
        <v>0</v>
      </c>
      <c r="K988" s="166">
        <f t="shared" si="124"/>
        <v>0</v>
      </c>
      <c r="L988" s="166">
        <f t="shared" si="125"/>
        <v>0</v>
      </c>
      <c r="M988" s="167" t="str">
        <f t="shared" si="131"/>
        <v/>
      </c>
      <c r="P988" s="169"/>
      <c r="AA988" s="168">
        <f t="shared" si="126"/>
        <v>0</v>
      </c>
      <c r="AB988" s="168" t="s">
        <v>5339</v>
      </c>
      <c r="AC988" s="168" t="s">
        <v>4317</v>
      </c>
      <c r="AD988" s="168">
        <v>0.95</v>
      </c>
      <c r="AE988" s="170">
        <f t="shared" si="127"/>
        <v>0</v>
      </c>
      <c r="AF988" s="168">
        <f t="shared" si="128"/>
        <v>0</v>
      </c>
    </row>
    <row r="989" spans="1:32" s="168" customFormat="1" ht="15" hidden="1" customHeight="1" x14ac:dyDescent="0.3">
      <c r="A989" s="160">
        <v>0</v>
      </c>
      <c r="B989" s="161" t="s">
        <v>3462</v>
      </c>
      <c r="C989" s="161" t="s">
        <v>1814</v>
      </c>
      <c r="D989" s="162" t="s">
        <v>1809</v>
      </c>
      <c r="E989" s="162" t="s">
        <v>1810</v>
      </c>
      <c r="F989" s="162" t="s">
        <v>1815</v>
      </c>
      <c r="G989" s="163" t="s">
        <v>141</v>
      </c>
      <c r="H989" s="164">
        <v>0.95</v>
      </c>
      <c r="I989" s="165"/>
      <c r="J989" s="166">
        <f t="shared" si="123"/>
        <v>0</v>
      </c>
      <c r="K989" s="166">
        <f t="shared" si="124"/>
        <v>0</v>
      </c>
      <c r="L989" s="166">
        <f t="shared" si="125"/>
        <v>0</v>
      </c>
      <c r="M989" s="167" t="str">
        <f t="shared" si="131"/>
        <v/>
      </c>
      <c r="P989" s="169"/>
      <c r="AA989" s="168">
        <f t="shared" si="126"/>
        <v>0</v>
      </c>
      <c r="AB989" s="168" t="s">
        <v>5209</v>
      </c>
      <c r="AC989" s="168" t="s">
        <v>4317</v>
      </c>
      <c r="AD989" s="168">
        <v>0.95</v>
      </c>
      <c r="AE989" s="170">
        <f t="shared" si="127"/>
        <v>0</v>
      </c>
      <c r="AF989" s="168">
        <f t="shared" si="128"/>
        <v>0</v>
      </c>
    </row>
    <row r="990" spans="1:32" s="168" customFormat="1" ht="15" hidden="1" customHeight="1" x14ac:dyDescent="0.3">
      <c r="A990" s="160">
        <v>0</v>
      </c>
      <c r="B990" s="161" t="s">
        <v>3463</v>
      </c>
      <c r="C990" s="161" t="s">
        <v>1816</v>
      </c>
      <c r="D990" s="162" t="s">
        <v>1809</v>
      </c>
      <c r="E990" s="162" t="s">
        <v>1810</v>
      </c>
      <c r="F990" s="162" t="s">
        <v>1817</v>
      </c>
      <c r="G990" s="163" t="s">
        <v>141</v>
      </c>
      <c r="H990" s="164">
        <v>0.95</v>
      </c>
      <c r="I990" s="165"/>
      <c r="J990" s="166">
        <f t="shared" si="123"/>
        <v>0</v>
      </c>
      <c r="K990" s="166">
        <f t="shared" si="124"/>
        <v>0</v>
      </c>
      <c r="L990" s="166">
        <f t="shared" si="125"/>
        <v>0</v>
      </c>
      <c r="M990" s="167" t="str">
        <f t="shared" si="131"/>
        <v/>
      </c>
      <c r="P990" s="169"/>
      <c r="AA990" s="168">
        <f t="shared" si="126"/>
        <v>0</v>
      </c>
      <c r="AB990" s="168" t="s">
        <v>5210</v>
      </c>
      <c r="AC990" s="168" t="s">
        <v>4317</v>
      </c>
      <c r="AD990" s="168">
        <v>0.95</v>
      </c>
      <c r="AE990" s="170">
        <f t="shared" si="127"/>
        <v>0</v>
      </c>
      <c r="AF990" s="168">
        <f t="shared" si="128"/>
        <v>0</v>
      </c>
    </row>
    <row r="991" spans="1:32" s="168" customFormat="1" ht="15" hidden="1" customHeight="1" x14ac:dyDescent="0.3">
      <c r="A991" s="160">
        <v>0</v>
      </c>
      <c r="B991" s="161" t="s">
        <v>3464</v>
      </c>
      <c r="C991" s="161" t="s">
        <v>1818</v>
      </c>
      <c r="D991" s="162" t="s">
        <v>1819</v>
      </c>
      <c r="E991" s="162" t="s">
        <v>1820</v>
      </c>
      <c r="F991" s="162"/>
      <c r="G991" s="163" t="s">
        <v>182</v>
      </c>
      <c r="H991" s="164">
        <v>2</v>
      </c>
      <c r="I991" s="165"/>
      <c r="J991" s="166">
        <f t="shared" si="123"/>
        <v>0</v>
      </c>
      <c r="K991" s="166">
        <f t="shared" si="124"/>
        <v>0</v>
      </c>
      <c r="L991" s="166">
        <f t="shared" si="125"/>
        <v>0</v>
      </c>
      <c r="M991" s="167" t="str">
        <f>IF(I991="","",IF(I991&lt;50,"Ошибка! Не соблюден минимальный заказ на сорт!",""))</f>
        <v/>
      </c>
      <c r="P991" s="169"/>
      <c r="AA991" s="168">
        <f t="shared" si="126"/>
        <v>0</v>
      </c>
      <c r="AB991" s="168" t="s">
        <v>1819</v>
      </c>
      <c r="AC991" s="168" t="s">
        <v>4327</v>
      </c>
      <c r="AD991" s="168">
        <v>2</v>
      </c>
      <c r="AE991" s="170">
        <f t="shared" si="127"/>
        <v>0</v>
      </c>
      <c r="AF991" s="168">
        <f t="shared" si="128"/>
        <v>0</v>
      </c>
    </row>
    <row r="992" spans="1:32" ht="15" customHeight="1" x14ac:dyDescent="0.3">
      <c r="A992" s="1">
        <v>492</v>
      </c>
      <c r="B992" s="69" t="s">
        <v>3465</v>
      </c>
      <c r="C992" s="69" t="s">
        <v>1821</v>
      </c>
      <c r="D992" s="70" t="s">
        <v>1822</v>
      </c>
      <c r="E992" s="70" t="s">
        <v>1823</v>
      </c>
      <c r="F992" s="70" t="s">
        <v>1824</v>
      </c>
      <c r="G992" s="71" t="s">
        <v>141</v>
      </c>
      <c r="H992" s="72">
        <v>2.5</v>
      </c>
      <c r="I992" s="73"/>
      <c r="J992" s="74">
        <f t="shared" si="123"/>
        <v>0</v>
      </c>
      <c r="K992" s="74">
        <f t="shared" si="124"/>
        <v>0</v>
      </c>
      <c r="L992" s="74">
        <f t="shared" si="125"/>
        <v>0</v>
      </c>
      <c r="M992" s="153" t="str">
        <f t="shared" ref="M992:M999" si="132">IF(I992="","",IF(I992&lt;75,"Ошибка! Не соблюден минимальный заказ на сорт!",IF(MOD(I992,25)&gt;0,"Ошибка! Не соблюдена кратность заказа!","")))</f>
        <v/>
      </c>
      <c r="P992" s="75"/>
      <c r="AA992" s="2">
        <f t="shared" si="126"/>
        <v>492</v>
      </c>
      <c r="AB992" s="2" t="s">
        <v>4824</v>
      </c>
      <c r="AC992" s="2" t="s">
        <v>4317</v>
      </c>
      <c r="AD992" s="2">
        <v>2.5</v>
      </c>
      <c r="AE992" s="129">
        <f t="shared" si="127"/>
        <v>0</v>
      </c>
      <c r="AF992" s="2">
        <f t="shared" si="128"/>
        <v>0</v>
      </c>
    </row>
    <row r="993" spans="1:32" s="168" customFormat="1" ht="15" hidden="1" customHeight="1" x14ac:dyDescent="0.3">
      <c r="A993" s="160">
        <v>0</v>
      </c>
      <c r="B993" s="161" t="s">
        <v>3466</v>
      </c>
      <c r="C993" s="161" t="s">
        <v>1825</v>
      </c>
      <c r="D993" s="162" t="s">
        <v>1822</v>
      </c>
      <c r="E993" s="162" t="s">
        <v>1823</v>
      </c>
      <c r="F993" s="162" t="s">
        <v>1826</v>
      </c>
      <c r="G993" s="163" t="s">
        <v>141</v>
      </c>
      <c r="H993" s="164">
        <v>1.25</v>
      </c>
      <c r="I993" s="165"/>
      <c r="J993" s="166">
        <f t="shared" si="123"/>
        <v>0</v>
      </c>
      <c r="K993" s="166">
        <f t="shared" si="124"/>
        <v>0</v>
      </c>
      <c r="L993" s="166">
        <f t="shared" si="125"/>
        <v>0</v>
      </c>
      <c r="M993" s="167" t="str">
        <f t="shared" si="132"/>
        <v/>
      </c>
      <c r="P993" s="169"/>
      <c r="AA993" s="168">
        <f t="shared" si="126"/>
        <v>0</v>
      </c>
      <c r="AB993" s="168" t="s">
        <v>4825</v>
      </c>
      <c r="AC993" s="168" t="s">
        <v>4317</v>
      </c>
      <c r="AD993" s="168">
        <v>1.25</v>
      </c>
      <c r="AE993" s="170">
        <f t="shared" si="127"/>
        <v>0</v>
      </c>
      <c r="AF993" s="168">
        <f t="shared" si="128"/>
        <v>0</v>
      </c>
    </row>
    <row r="994" spans="1:32" s="168" customFormat="1" ht="15" hidden="1" customHeight="1" x14ac:dyDescent="0.3">
      <c r="A994" s="160">
        <v>0</v>
      </c>
      <c r="B994" s="161" t="s">
        <v>3467</v>
      </c>
      <c r="C994" s="161" t="s">
        <v>1827</v>
      </c>
      <c r="D994" s="162" t="s">
        <v>1822</v>
      </c>
      <c r="E994" s="162" t="s">
        <v>1823</v>
      </c>
      <c r="F994" s="162" t="s">
        <v>1828</v>
      </c>
      <c r="G994" s="163" t="s">
        <v>141</v>
      </c>
      <c r="H994" s="164">
        <v>2.5</v>
      </c>
      <c r="I994" s="165"/>
      <c r="J994" s="166">
        <f t="shared" si="123"/>
        <v>0</v>
      </c>
      <c r="K994" s="166">
        <f t="shared" si="124"/>
        <v>0</v>
      </c>
      <c r="L994" s="166">
        <f t="shared" si="125"/>
        <v>0</v>
      </c>
      <c r="M994" s="167" t="str">
        <f t="shared" si="132"/>
        <v/>
      </c>
      <c r="P994" s="169"/>
      <c r="AA994" s="168">
        <f t="shared" si="126"/>
        <v>0</v>
      </c>
      <c r="AB994" s="168" t="s">
        <v>5343</v>
      </c>
      <c r="AC994" s="168" t="s">
        <v>4317</v>
      </c>
      <c r="AD994" s="168">
        <v>2.5</v>
      </c>
      <c r="AE994" s="170">
        <f t="shared" si="127"/>
        <v>0</v>
      </c>
      <c r="AF994" s="168">
        <f t="shared" si="128"/>
        <v>0</v>
      </c>
    </row>
    <row r="995" spans="1:32" ht="15" customHeight="1" x14ac:dyDescent="0.3">
      <c r="A995" s="1">
        <v>197</v>
      </c>
      <c r="B995" s="69" t="s">
        <v>3908</v>
      </c>
      <c r="C995" s="69" t="s">
        <v>3979</v>
      </c>
      <c r="D995" s="70" t="s">
        <v>1822</v>
      </c>
      <c r="E995" s="70" t="s">
        <v>1823</v>
      </c>
      <c r="F995" s="70" t="s">
        <v>1828</v>
      </c>
      <c r="G995" s="71" t="s">
        <v>141</v>
      </c>
      <c r="H995" s="72">
        <v>2.5</v>
      </c>
      <c r="I995" s="73"/>
      <c r="J995" s="74">
        <f t="shared" si="123"/>
        <v>0</v>
      </c>
      <c r="K995" s="74">
        <f t="shared" si="124"/>
        <v>0</v>
      </c>
      <c r="L995" s="74">
        <f t="shared" si="125"/>
        <v>0</v>
      </c>
      <c r="M995" s="153" t="str">
        <f t="shared" si="132"/>
        <v/>
      </c>
      <c r="P995" s="75"/>
      <c r="AA995" s="2">
        <f t="shared" si="126"/>
        <v>197</v>
      </c>
      <c r="AB995" s="2" t="s">
        <v>4826</v>
      </c>
      <c r="AC995" s="2" t="s">
        <v>4317</v>
      </c>
      <c r="AD995" s="2">
        <v>2.5</v>
      </c>
      <c r="AE995" s="129">
        <f t="shared" si="127"/>
        <v>0</v>
      </c>
      <c r="AF995" s="2">
        <f t="shared" si="128"/>
        <v>0</v>
      </c>
    </row>
    <row r="996" spans="1:32" ht="15" customHeight="1" x14ac:dyDescent="0.3">
      <c r="A996" s="1">
        <v>907</v>
      </c>
      <c r="B996" s="69" t="s">
        <v>3468</v>
      </c>
      <c r="C996" s="69" t="s">
        <v>1829</v>
      </c>
      <c r="D996" s="70" t="s">
        <v>1822</v>
      </c>
      <c r="E996" s="70" t="s">
        <v>1823</v>
      </c>
      <c r="F996" s="70" t="s">
        <v>1830</v>
      </c>
      <c r="G996" s="71" t="s">
        <v>141</v>
      </c>
      <c r="H996" s="72">
        <v>2.5</v>
      </c>
      <c r="I996" s="73"/>
      <c r="J996" s="74">
        <f t="shared" ref="J996:J1059" si="133">H996*I996</f>
        <v>0</v>
      </c>
      <c r="K996" s="74">
        <f t="shared" ref="K996:K1059" si="134">IF($I$9&gt;=7000,0,H996*0.07*I996)</f>
        <v>0</v>
      </c>
      <c r="L996" s="74">
        <f t="shared" ref="L996:L1059" si="135">J996+K996</f>
        <v>0</v>
      </c>
      <c r="M996" s="153" t="str">
        <f t="shared" si="132"/>
        <v/>
      </c>
      <c r="P996" s="75"/>
      <c r="AA996" s="2">
        <f t="shared" ref="AA996:AA1059" si="136">A996</f>
        <v>907</v>
      </c>
      <c r="AB996" s="2" t="s">
        <v>4827</v>
      </c>
      <c r="AC996" s="2" t="s">
        <v>4317</v>
      </c>
      <c r="AD996" s="2">
        <v>2.5</v>
      </c>
      <c r="AE996" s="129">
        <f t="shared" ref="AE996:AE1059" si="137">I996</f>
        <v>0</v>
      </c>
      <c r="AF996" s="2">
        <f t="shared" ref="AF996:AF1059" si="138">AD996*AE996</f>
        <v>0</v>
      </c>
    </row>
    <row r="997" spans="1:32" s="168" customFormat="1" ht="15" hidden="1" customHeight="1" x14ac:dyDescent="0.3">
      <c r="A997" s="160">
        <v>0</v>
      </c>
      <c r="B997" s="161" t="s">
        <v>3469</v>
      </c>
      <c r="C997" s="161" t="s">
        <v>1831</v>
      </c>
      <c r="D997" s="162" t="s">
        <v>1822</v>
      </c>
      <c r="E997" s="162" t="s">
        <v>1823</v>
      </c>
      <c r="F997" s="162" t="s">
        <v>1832</v>
      </c>
      <c r="G997" s="163" t="s">
        <v>141</v>
      </c>
      <c r="H997" s="164">
        <v>2</v>
      </c>
      <c r="I997" s="165"/>
      <c r="J997" s="166">
        <f t="shared" si="133"/>
        <v>0</v>
      </c>
      <c r="K997" s="166">
        <f t="shared" si="134"/>
        <v>0</v>
      </c>
      <c r="L997" s="166">
        <f t="shared" si="135"/>
        <v>0</v>
      </c>
      <c r="M997" s="167" t="str">
        <f t="shared" si="132"/>
        <v/>
      </c>
      <c r="P997" s="169"/>
      <c r="AA997" s="168">
        <f t="shared" si="136"/>
        <v>0</v>
      </c>
      <c r="AB997" s="168" t="s">
        <v>5315</v>
      </c>
      <c r="AC997" s="168" t="s">
        <v>4317</v>
      </c>
      <c r="AD997" s="168">
        <v>2</v>
      </c>
      <c r="AE997" s="170">
        <f t="shared" si="137"/>
        <v>0</v>
      </c>
      <c r="AF997" s="168">
        <f t="shared" si="138"/>
        <v>0</v>
      </c>
    </row>
    <row r="998" spans="1:32" s="168" customFormat="1" ht="15" hidden="1" customHeight="1" x14ac:dyDescent="0.3">
      <c r="A998" s="160">
        <v>0</v>
      </c>
      <c r="B998" s="161" t="s">
        <v>3470</v>
      </c>
      <c r="C998" s="161" t="s">
        <v>1833</v>
      </c>
      <c r="D998" s="162" t="s">
        <v>1834</v>
      </c>
      <c r="E998" s="162" t="s">
        <v>1835</v>
      </c>
      <c r="F998" s="162" t="s">
        <v>1836</v>
      </c>
      <c r="G998" s="163" t="s">
        <v>141</v>
      </c>
      <c r="H998" s="164">
        <v>0.95</v>
      </c>
      <c r="I998" s="165"/>
      <c r="J998" s="166">
        <f t="shared" si="133"/>
        <v>0</v>
      </c>
      <c r="K998" s="166">
        <f t="shared" si="134"/>
        <v>0</v>
      </c>
      <c r="L998" s="166">
        <f t="shared" si="135"/>
        <v>0</v>
      </c>
      <c r="M998" s="167" t="str">
        <f t="shared" si="132"/>
        <v/>
      </c>
      <c r="P998" s="169"/>
      <c r="AA998" s="168">
        <f t="shared" si="136"/>
        <v>0</v>
      </c>
      <c r="AB998" s="168" t="s">
        <v>4828</v>
      </c>
      <c r="AC998" s="168" t="s">
        <v>4317</v>
      </c>
      <c r="AD998" s="168">
        <v>0.95</v>
      </c>
      <c r="AE998" s="170">
        <f t="shared" si="137"/>
        <v>0</v>
      </c>
      <c r="AF998" s="168">
        <f t="shared" si="138"/>
        <v>0</v>
      </c>
    </row>
    <row r="999" spans="1:32" s="168" customFormat="1" ht="15" hidden="1" customHeight="1" x14ac:dyDescent="0.3">
      <c r="A999" s="160">
        <v>0</v>
      </c>
      <c r="B999" s="161" t="s">
        <v>3471</v>
      </c>
      <c r="C999" s="161" t="s">
        <v>1837</v>
      </c>
      <c r="D999" s="162" t="s">
        <v>1834</v>
      </c>
      <c r="E999" s="162" t="s">
        <v>1835</v>
      </c>
      <c r="F999" s="162" t="s">
        <v>1838</v>
      </c>
      <c r="G999" s="163" t="s">
        <v>141</v>
      </c>
      <c r="H999" s="164">
        <v>0.95</v>
      </c>
      <c r="I999" s="165"/>
      <c r="J999" s="166">
        <f t="shared" si="133"/>
        <v>0</v>
      </c>
      <c r="K999" s="166">
        <f t="shared" si="134"/>
        <v>0</v>
      </c>
      <c r="L999" s="166">
        <f t="shared" si="135"/>
        <v>0</v>
      </c>
      <c r="M999" s="167" t="str">
        <f t="shared" si="132"/>
        <v/>
      </c>
      <c r="P999" s="169"/>
      <c r="AA999" s="168">
        <f t="shared" si="136"/>
        <v>0</v>
      </c>
      <c r="AB999" s="168" t="s">
        <v>4829</v>
      </c>
      <c r="AC999" s="168" t="s">
        <v>4317</v>
      </c>
      <c r="AD999" s="168">
        <v>0.95</v>
      </c>
      <c r="AE999" s="170">
        <f t="shared" si="137"/>
        <v>0</v>
      </c>
      <c r="AF999" s="168">
        <f t="shared" si="138"/>
        <v>0</v>
      </c>
    </row>
    <row r="1000" spans="1:32" s="168" customFormat="1" ht="15" hidden="1" customHeight="1" x14ac:dyDescent="0.3">
      <c r="A1000" s="160">
        <v>0</v>
      </c>
      <c r="B1000" s="161" t="s">
        <v>3472</v>
      </c>
      <c r="C1000" s="161" t="s">
        <v>1839</v>
      </c>
      <c r="D1000" s="162" t="s">
        <v>1840</v>
      </c>
      <c r="E1000" s="162" t="s">
        <v>1841</v>
      </c>
      <c r="F1000" s="162" t="s">
        <v>1842</v>
      </c>
      <c r="G1000" s="163" t="s">
        <v>106</v>
      </c>
      <c r="H1000" s="164">
        <v>1.5</v>
      </c>
      <c r="I1000" s="165"/>
      <c r="J1000" s="166">
        <f t="shared" si="133"/>
        <v>0</v>
      </c>
      <c r="K1000" s="166">
        <f t="shared" si="134"/>
        <v>0</v>
      </c>
      <c r="L1000" s="166">
        <f t="shared" si="135"/>
        <v>0</v>
      </c>
      <c r="M1000" s="167" t="str">
        <f t="shared" ref="M1000:M1010" si="139">IF(I1000="","",IF(I1000&lt;80,"Ошибка! Не соблюден минимальный заказ на сорт!",IF(MOD(I1000,40)&gt;0,"Ошибка! Не соблюдена кратность заказа!","")))</f>
        <v/>
      </c>
      <c r="P1000" s="169"/>
      <c r="AA1000" s="168">
        <f t="shared" si="136"/>
        <v>0</v>
      </c>
      <c r="AB1000" s="168" t="s">
        <v>5316</v>
      </c>
      <c r="AC1000" s="168" t="s">
        <v>4281</v>
      </c>
      <c r="AD1000" s="168">
        <v>1.5</v>
      </c>
      <c r="AE1000" s="170">
        <f t="shared" si="137"/>
        <v>0</v>
      </c>
      <c r="AF1000" s="168">
        <f t="shared" si="138"/>
        <v>0</v>
      </c>
    </row>
    <row r="1001" spans="1:32" ht="15" customHeight="1" x14ac:dyDescent="0.3">
      <c r="A1001" s="1">
        <v>1540</v>
      </c>
      <c r="B1001" s="69" t="s">
        <v>3473</v>
      </c>
      <c r="C1001" s="69" t="s">
        <v>1843</v>
      </c>
      <c r="D1001" s="70" t="s">
        <v>1840</v>
      </c>
      <c r="E1001" s="70" t="s">
        <v>1841</v>
      </c>
      <c r="F1001" s="70" t="s">
        <v>1844</v>
      </c>
      <c r="G1001" s="71" t="s">
        <v>106</v>
      </c>
      <c r="H1001" s="72">
        <v>1.3</v>
      </c>
      <c r="I1001" s="73"/>
      <c r="J1001" s="74">
        <f t="shared" si="133"/>
        <v>0</v>
      </c>
      <c r="K1001" s="74">
        <f t="shared" si="134"/>
        <v>0</v>
      </c>
      <c r="L1001" s="74">
        <f t="shared" si="135"/>
        <v>0</v>
      </c>
      <c r="M1001" s="153" t="str">
        <f t="shared" si="139"/>
        <v/>
      </c>
      <c r="P1001" s="75"/>
      <c r="AA1001" s="2">
        <f t="shared" si="136"/>
        <v>1540</v>
      </c>
      <c r="AB1001" s="2" t="s">
        <v>4830</v>
      </c>
      <c r="AC1001" s="2" t="s">
        <v>4281</v>
      </c>
      <c r="AD1001" s="2">
        <v>1.3</v>
      </c>
      <c r="AE1001" s="129">
        <f t="shared" si="137"/>
        <v>0</v>
      </c>
      <c r="AF1001" s="2">
        <f t="shared" si="138"/>
        <v>0</v>
      </c>
    </row>
    <row r="1002" spans="1:32" s="168" customFormat="1" ht="15" hidden="1" customHeight="1" x14ac:dyDescent="0.3">
      <c r="A1002" s="160">
        <v>0</v>
      </c>
      <c r="B1002" s="161" t="s">
        <v>3474</v>
      </c>
      <c r="C1002" s="161" t="s">
        <v>1845</v>
      </c>
      <c r="D1002" s="162" t="s">
        <v>1840</v>
      </c>
      <c r="E1002" s="162" t="s">
        <v>1841</v>
      </c>
      <c r="F1002" s="162" t="s">
        <v>1846</v>
      </c>
      <c r="G1002" s="163" t="s">
        <v>106</v>
      </c>
      <c r="H1002" s="164">
        <v>1.3</v>
      </c>
      <c r="I1002" s="165"/>
      <c r="J1002" s="166">
        <f t="shared" si="133"/>
        <v>0</v>
      </c>
      <c r="K1002" s="166">
        <f t="shared" si="134"/>
        <v>0</v>
      </c>
      <c r="L1002" s="166">
        <f t="shared" si="135"/>
        <v>0</v>
      </c>
      <c r="M1002" s="167" t="str">
        <f t="shared" si="139"/>
        <v/>
      </c>
      <c r="P1002" s="169"/>
      <c r="AA1002" s="168">
        <f t="shared" si="136"/>
        <v>0</v>
      </c>
      <c r="AB1002" s="168" t="s">
        <v>5211</v>
      </c>
      <c r="AC1002" s="168" t="s">
        <v>4281</v>
      </c>
      <c r="AD1002" s="168">
        <v>1.3</v>
      </c>
      <c r="AE1002" s="170">
        <f t="shared" si="137"/>
        <v>0</v>
      </c>
      <c r="AF1002" s="168">
        <f t="shared" si="138"/>
        <v>0</v>
      </c>
    </row>
    <row r="1003" spans="1:32" s="168" customFormat="1" ht="15" hidden="1" customHeight="1" x14ac:dyDescent="0.3">
      <c r="A1003" s="160">
        <v>0</v>
      </c>
      <c r="B1003" s="161" t="s">
        <v>3475</v>
      </c>
      <c r="C1003" s="161" t="s">
        <v>1847</v>
      </c>
      <c r="D1003" s="162" t="s">
        <v>1840</v>
      </c>
      <c r="E1003" s="162" t="s">
        <v>1841</v>
      </c>
      <c r="F1003" s="162" t="s">
        <v>1848</v>
      </c>
      <c r="G1003" s="163" t="s">
        <v>106</v>
      </c>
      <c r="H1003" s="164">
        <v>1.3</v>
      </c>
      <c r="I1003" s="165"/>
      <c r="J1003" s="166">
        <f t="shared" si="133"/>
        <v>0</v>
      </c>
      <c r="K1003" s="166">
        <f t="shared" si="134"/>
        <v>0</v>
      </c>
      <c r="L1003" s="166">
        <f t="shared" si="135"/>
        <v>0</v>
      </c>
      <c r="M1003" s="167" t="str">
        <f t="shared" si="139"/>
        <v/>
      </c>
      <c r="P1003" s="169"/>
      <c r="AA1003" s="168">
        <f t="shared" si="136"/>
        <v>0</v>
      </c>
      <c r="AB1003" s="168" t="s">
        <v>4831</v>
      </c>
      <c r="AC1003" s="168" t="s">
        <v>4281</v>
      </c>
      <c r="AD1003" s="168">
        <v>1.3</v>
      </c>
      <c r="AE1003" s="170">
        <f t="shared" si="137"/>
        <v>0</v>
      </c>
      <c r="AF1003" s="168">
        <f t="shared" si="138"/>
        <v>0</v>
      </c>
    </row>
    <row r="1004" spans="1:32" s="168" customFormat="1" ht="15" hidden="1" customHeight="1" x14ac:dyDescent="0.3">
      <c r="A1004" s="160">
        <v>0</v>
      </c>
      <c r="B1004" s="161" t="s">
        <v>3476</v>
      </c>
      <c r="C1004" s="161" t="s">
        <v>1849</v>
      </c>
      <c r="D1004" s="162" t="s">
        <v>1840</v>
      </c>
      <c r="E1004" s="162" t="s">
        <v>1841</v>
      </c>
      <c r="F1004" s="162" t="s">
        <v>1850</v>
      </c>
      <c r="G1004" s="163" t="s">
        <v>106</v>
      </c>
      <c r="H1004" s="164">
        <v>1.7</v>
      </c>
      <c r="I1004" s="165"/>
      <c r="J1004" s="166">
        <f t="shared" si="133"/>
        <v>0</v>
      </c>
      <c r="K1004" s="166">
        <f t="shared" si="134"/>
        <v>0</v>
      </c>
      <c r="L1004" s="166">
        <f t="shared" si="135"/>
        <v>0</v>
      </c>
      <c r="M1004" s="167" t="str">
        <f t="shared" si="139"/>
        <v/>
      </c>
      <c r="P1004" s="169"/>
      <c r="AA1004" s="168">
        <f t="shared" si="136"/>
        <v>0</v>
      </c>
      <c r="AB1004" s="168" t="s">
        <v>4832</v>
      </c>
      <c r="AC1004" s="168" t="s">
        <v>4281</v>
      </c>
      <c r="AD1004" s="168">
        <v>1.7</v>
      </c>
      <c r="AE1004" s="170">
        <f t="shared" si="137"/>
        <v>0</v>
      </c>
      <c r="AF1004" s="168">
        <f t="shared" si="138"/>
        <v>0</v>
      </c>
    </row>
    <row r="1005" spans="1:32" s="168" customFormat="1" ht="15" hidden="1" customHeight="1" x14ac:dyDescent="0.3">
      <c r="A1005" s="160">
        <v>0</v>
      </c>
      <c r="B1005" s="161" t="s">
        <v>3477</v>
      </c>
      <c r="C1005" s="161" t="s">
        <v>1851</v>
      </c>
      <c r="D1005" s="162" t="s">
        <v>1840</v>
      </c>
      <c r="E1005" s="162" t="s">
        <v>1841</v>
      </c>
      <c r="F1005" s="162" t="s">
        <v>1852</v>
      </c>
      <c r="G1005" s="163" t="s">
        <v>106</v>
      </c>
      <c r="H1005" s="164">
        <v>1.3</v>
      </c>
      <c r="I1005" s="165"/>
      <c r="J1005" s="166">
        <f t="shared" si="133"/>
        <v>0</v>
      </c>
      <c r="K1005" s="166">
        <f t="shared" si="134"/>
        <v>0</v>
      </c>
      <c r="L1005" s="166">
        <f t="shared" si="135"/>
        <v>0</v>
      </c>
      <c r="M1005" s="167" t="str">
        <f t="shared" si="139"/>
        <v/>
      </c>
      <c r="P1005" s="169"/>
      <c r="AA1005" s="168">
        <f t="shared" si="136"/>
        <v>0</v>
      </c>
      <c r="AB1005" s="168" t="s">
        <v>4833</v>
      </c>
      <c r="AC1005" s="168" t="s">
        <v>4281</v>
      </c>
      <c r="AD1005" s="168">
        <v>1.3</v>
      </c>
      <c r="AE1005" s="170">
        <f t="shared" si="137"/>
        <v>0</v>
      </c>
      <c r="AF1005" s="168">
        <f t="shared" si="138"/>
        <v>0</v>
      </c>
    </row>
    <row r="1006" spans="1:32" ht="15" customHeight="1" x14ac:dyDescent="0.3">
      <c r="A1006" s="1">
        <v>1396</v>
      </c>
      <c r="B1006" s="69" t="s">
        <v>3478</v>
      </c>
      <c r="C1006" s="69" t="s">
        <v>1853</v>
      </c>
      <c r="D1006" s="70" t="s">
        <v>1840</v>
      </c>
      <c r="E1006" s="70" t="s">
        <v>1841</v>
      </c>
      <c r="F1006" s="70" t="s">
        <v>1854</v>
      </c>
      <c r="G1006" s="71" t="s">
        <v>106</v>
      </c>
      <c r="H1006" s="72">
        <v>1.3</v>
      </c>
      <c r="I1006" s="73"/>
      <c r="J1006" s="74">
        <f t="shared" si="133"/>
        <v>0</v>
      </c>
      <c r="K1006" s="74">
        <f t="shared" si="134"/>
        <v>0</v>
      </c>
      <c r="L1006" s="74">
        <f t="shared" si="135"/>
        <v>0</v>
      </c>
      <c r="M1006" s="153" t="str">
        <f t="shared" si="139"/>
        <v/>
      </c>
      <c r="P1006" s="75"/>
      <c r="AA1006" s="2">
        <f t="shared" si="136"/>
        <v>1396</v>
      </c>
      <c r="AB1006" s="2" t="s">
        <v>4834</v>
      </c>
      <c r="AC1006" s="2" t="s">
        <v>4281</v>
      </c>
      <c r="AD1006" s="2">
        <v>1.3</v>
      </c>
      <c r="AE1006" s="129">
        <f t="shared" si="137"/>
        <v>0</v>
      </c>
      <c r="AF1006" s="2">
        <f t="shared" si="138"/>
        <v>0</v>
      </c>
    </row>
    <row r="1007" spans="1:32" s="168" customFormat="1" ht="15" hidden="1" customHeight="1" x14ac:dyDescent="0.3">
      <c r="A1007" s="160">
        <v>0</v>
      </c>
      <c r="B1007" s="161" t="s">
        <v>3479</v>
      </c>
      <c r="C1007" s="161" t="s">
        <v>1855</v>
      </c>
      <c r="D1007" s="162" t="s">
        <v>1856</v>
      </c>
      <c r="E1007" s="162" t="s">
        <v>1857</v>
      </c>
      <c r="F1007" s="162" t="s">
        <v>1858</v>
      </c>
      <c r="G1007" s="163" t="s">
        <v>106</v>
      </c>
      <c r="H1007" s="164">
        <v>0.75</v>
      </c>
      <c r="I1007" s="165"/>
      <c r="J1007" s="166">
        <f t="shared" si="133"/>
        <v>0</v>
      </c>
      <c r="K1007" s="166">
        <f t="shared" si="134"/>
        <v>0</v>
      </c>
      <c r="L1007" s="166">
        <f t="shared" si="135"/>
        <v>0</v>
      </c>
      <c r="M1007" s="167" t="str">
        <f t="shared" si="139"/>
        <v/>
      </c>
      <c r="P1007" s="169"/>
      <c r="AA1007" s="168">
        <f t="shared" si="136"/>
        <v>0</v>
      </c>
      <c r="AB1007" s="168" t="s">
        <v>4835</v>
      </c>
      <c r="AC1007" s="168" t="s">
        <v>4281</v>
      </c>
      <c r="AD1007" s="168">
        <v>0.75</v>
      </c>
      <c r="AE1007" s="170">
        <f t="shared" si="137"/>
        <v>0</v>
      </c>
      <c r="AF1007" s="168">
        <f t="shared" si="138"/>
        <v>0</v>
      </c>
    </row>
    <row r="1008" spans="1:32" s="168" customFormat="1" ht="15" hidden="1" customHeight="1" x14ac:dyDescent="0.3">
      <c r="A1008" s="160">
        <v>0</v>
      </c>
      <c r="B1008" s="161" t="s">
        <v>3480</v>
      </c>
      <c r="C1008" s="161" t="s">
        <v>1859</v>
      </c>
      <c r="D1008" s="162" t="s">
        <v>1860</v>
      </c>
      <c r="E1008" s="162" t="s">
        <v>1861</v>
      </c>
      <c r="F1008" s="162" t="s">
        <v>1862</v>
      </c>
      <c r="G1008" s="163" t="s">
        <v>106</v>
      </c>
      <c r="H1008" s="164">
        <v>0.75</v>
      </c>
      <c r="I1008" s="165"/>
      <c r="J1008" s="166">
        <f t="shared" si="133"/>
        <v>0</v>
      </c>
      <c r="K1008" s="166">
        <f t="shared" si="134"/>
        <v>0</v>
      </c>
      <c r="L1008" s="166">
        <f t="shared" si="135"/>
        <v>0</v>
      </c>
      <c r="M1008" s="167" t="str">
        <f t="shared" si="139"/>
        <v/>
      </c>
      <c r="P1008" s="169"/>
      <c r="AA1008" s="168">
        <f t="shared" si="136"/>
        <v>0</v>
      </c>
      <c r="AB1008" s="168" t="s">
        <v>4836</v>
      </c>
      <c r="AC1008" s="168" t="s">
        <v>4281</v>
      </c>
      <c r="AD1008" s="168">
        <v>0.75</v>
      </c>
      <c r="AE1008" s="170">
        <f t="shared" si="137"/>
        <v>0</v>
      </c>
      <c r="AF1008" s="168">
        <f t="shared" si="138"/>
        <v>0</v>
      </c>
    </row>
    <row r="1009" spans="1:32" ht="15" customHeight="1" x14ac:dyDescent="0.3">
      <c r="A1009" s="1">
        <v>588</v>
      </c>
      <c r="B1009" s="69" t="s">
        <v>3481</v>
      </c>
      <c r="C1009" s="69" t="s">
        <v>1863</v>
      </c>
      <c r="D1009" s="70" t="s">
        <v>1860</v>
      </c>
      <c r="E1009" s="70" t="s">
        <v>1861</v>
      </c>
      <c r="F1009" s="70" t="s">
        <v>1864</v>
      </c>
      <c r="G1009" s="71" t="s">
        <v>106</v>
      </c>
      <c r="H1009" s="72">
        <v>1.1000000000000001</v>
      </c>
      <c r="I1009" s="73"/>
      <c r="J1009" s="74">
        <f t="shared" si="133"/>
        <v>0</v>
      </c>
      <c r="K1009" s="74">
        <f t="shared" si="134"/>
        <v>0</v>
      </c>
      <c r="L1009" s="74">
        <f t="shared" si="135"/>
        <v>0</v>
      </c>
      <c r="M1009" s="153" t="str">
        <f t="shared" si="139"/>
        <v/>
      </c>
      <c r="P1009" s="75"/>
      <c r="AA1009" s="2">
        <f t="shared" si="136"/>
        <v>588</v>
      </c>
      <c r="AB1009" s="2" t="s">
        <v>4837</v>
      </c>
      <c r="AC1009" s="2" t="s">
        <v>4281</v>
      </c>
      <c r="AD1009" s="2">
        <v>1.1000000000000001</v>
      </c>
      <c r="AE1009" s="129">
        <f t="shared" si="137"/>
        <v>0</v>
      </c>
      <c r="AF1009" s="2">
        <f t="shared" si="138"/>
        <v>0</v>
      </c>
    </row>
    <row r="1010" spans="1:32" ht="15" customHeight="1" x14ac:dyDescent="0.3">
      <c r="A1010" s="1">
        <v>1618</v>
      </c>
      <c r="B1010" s="69" t="s">
        <v>3482</v>
      </c>
      <c r="C1010" s="69" t="s">
        <v>1865</v>
      </c>
      <c r="D1010" s="70" t="s">
        <v>1866</v>
      </c>
      <c r="E1010" s="70" t="s">
        <v>1867</v>
      </c>
      <c r="F1010" s="70"/>
      <c r="G1010" s="71" t="s">
        <v>106</v>
      </c>
      <c r="H1010" s="72">
        <v>0.9</v>
      </c>
      <c r="I1010" s="73"/>
      <c r="J1010" s="74">
        <f t="shared" si="133"/>
        <v>0</v>
      </c>
      <c r="K1010" s="74">
        <f t="shared" si="134"/>
        <v>0</v>
      </c>
      <c r="L1010" s="74">
        <f t="shared" si="135"/>
        <v>0</v>
      </c>
      <c r="M1010" s="153" t="str">
        <f t="shared" si="139"/>
        <v/>
      </c>
      <c r="P1010" s="75"/>
      <c r="AA1010" s="2">
        <f t="shared" si="136"/>
        <v>1618</v>
      </c>
      <c r="AB1010" s="2" t="s">
        <v>1866</v>
      </c>
      <c r="AC1010" s="2" t="s">
        <v>4281</v>
      </c>
      <c r="AD1010" s="2">
        <v>0.9</v>
      </c>
      <c r="AE1010" s="129">
        <f t="shared" si="137"/>
        <v>0</v>
      </c>
      <c r="AF1010" s="2">
        <f t="shared" si="138"/>
        <v>0</v>
      </c>
    </row>
    <row r="1011" spans="1:32" s="168" customFormat="1" ht="15" hidden="1" customHeight="1" x14ac:dyDescent="0.3">
      <c r="A1011" s="160">
        <v>0</v>
      </c>
      <c r="B1011" s="161" t="s">
        <v>3483</v>
      </c>
      <c r="C1011" s="161" t="s">
        <v>1868</v>
      </c>
      <c r="D1011" s="162" t="s">
        <v>1869</v>
      </c>
      <c r="E1011" s="162" t="s">
        <v>1870</v>
      </c>
      <c r="F1011" s="162" t="s">
        <v>1871</v>
      </c>
      <c r="G1011" s="163" t="s">
        <v>141</v>
      </c>
      <c r="H1011" s="164">
        <v>1.5</v>
      </c>
      <c r="I1011" s="165"/>
      <c r="J1011" s="166">
        <f t="shared" si="133"/>
        <v>0</v>
      </c>
      <c r="K1011" s="166">
        <f t="shared" si="134"/>
        <v>0</v>
      </c>
      <c r="L1011" s="166">
        <f t="shared" si="135"/>
        <v>0</v>
      </c>
      <c r="M1011" s="167" t="str">
        <f>IF(I1011="","",IF(I1011&lt;75,"Ошибка! Не соблюден минимальный заказ на сорт!",IF(MOD(I1011,25)&gt;0,"Ошибка! Не соблюдена кратность заказа!","")))</f>
        <v/>
      </c>
      <c r="P1011" s="169"/>
      <c r="AA1011" s="168">
        <f t="shared" si="136"/>
        <v>0</v>
      </c>
      <c r="AB1011" s="168" t="s">
        <v>4838</v>
      </c>
      <c r="AC1011" s="168" t="s">
        <v>4317</v>
      </c>
      <c r="AD1011" s="168">
        <v>1.5</v>
      </c>
      <c r="AE1011" s="170">
        <f t="shared" si="137"/>
        <v>0</v>
      </c>
      <c r="AF1011" s="168">
        <f t="shared" si="138"/>
        <v>0</v>
      </c>
    </row>
    <row r="1012" spans="1:32" s="168" customFormat="1" ht="15" hidden="1" customHeight="1" x14ac:dyDescent="0.3">
      <c r="A1012" s="160">
        <v>0</v>
      </c>
      <c r="B1012" s="161" t="s">
        <v>3484</v>
      </c>
      <c r="C1012" s="161" t="s">
        <v>1872</v>
      </c>
      <c r="D1012" s="162" t="s">
        <v>1869</v>
      </c>
      <c r="E1012" s="162" t="s">
        <v>1870</v>
      </c>
      <c r="F1012" s="162" t="s">
        <v>1873</v>
      </c>
      <c r="G1012" s="163" t="s">
        <v>141</v>
      </c>
      <c r="H1012" s="164">
        <v>1.5</v>
      </c>
      <c r="I1012" s="165"/>
      <c r="J1012" s="166">
        <f t="shared" si="133"/>
        <v>0</v>
      </c>
      <c r="K1012" s="166">
        <f t="shared" si="134"/>
        <v>0</v>
      </c>
      <c r="L1012" s="166">
        <f t="shared" si="135"/>
        <v>0</v>
      </c>
      <c r="M1012" s="167" t="str">
        <f>IF(I1012="","",IF(I1012&lt;75,"Ошибка! Не соблюден минимальный заказ на сорт!",IF(MOD(I1012,25)&gt;0,"Ошибка! Не соблюдена кратность заказа!","")))</f>
        <v/>
      </c>
      <c r="P1012" s="169"/>
      <c r="AA1012" s="168">
        <f t="shared" si="136"/>
        <v>0</v>
      </c>
      <c r="AB1012" s="168" t="s">
        <v>4839</v>
      </c>
      <c r="AC1012" s="168" t="s">
        <v>4317</v>
      </c>
      <c r="AD1012" s="168">
        <v>1.5</v>
      </c>
      <c r="AE1012" s="170">
        <f t="shared" si="137"/>
        <v>0</v>
      </c>
      <c r="AF1012" s="168">
        <f t="shared" si="138"/>
        <v>0</v>
      </c>
    </row>
    <row r="1013" spans="1:32" s="168" customFormat="1" ht="15" hidden="1" customHeight="1" x14ac:dyDescent="0.3">
      <c r="A1013" s="160">
        <v>0</v>
      </c>
      <c r="B1013" s="161" t="s">
        <v>3485</v>
      </c>
      <c r="C1013" s="161" t="s">
        <v>1874</v>
      </c>
      <c r="D1013" s="162" t="s">
        <v>1875</v>
      </c>
      <c r="E1013" s="162" t="s">
        <v>1876</v>
      </c>
      <c r="F1013" s="162" t="s">
        <v>1877</v>
      </c>
      <c r="G1013" s="163" t="s">
        <v>106</v>
      </c>
      <c r="H1013" s="164">
        <v>0.65</v>
      </c>
      <c r="I1013" s="165"/>
      <c r="J1013" s="166">
        <f t="shared" si="133"/>
        <v>0</v>
      </c>
      <c r="K1013" s="166">
        <f t="shared" si="134"/>
        <v>0</v>
      </c>
      <c r="L1013" s="166">
        <f t="shared" si="135"/>
        <v>0</v>
      </c>
      <c r="M1013" s="167" t="str">
        <f>IF(I1013="","",IF(I1013&lt;80,"Ошибка! Не соблюден минимальный заказ на сорт!",IF(MOD(I1013,40)&gt;0,"Ошибка! Не соблюдена кратность заказа!","")))</f>
        <v/>
      </c>
      <c r="P1013" s="169"/>
      <c r="AA1013" s="168">
        <f t="shared" si="136"/>
        <v>0</v>
      </c>
      <c r="AB1013" s="168" t="s">
        <v>4840</v>
      </c>
      <c r="AC1013" s="168" t="s">
        <v>4281</v>
      </c>
      <c r="AD1013" s="168">
        <v>0.65</v>
      </c>
      <c r="AE1013" s="170">
        <f t="shared" si="137"/>
        <v>0</v>
      </c>
      <c r="AF1013" s="168">
        <f t="shared" si="138"/>
        <v>0</v>
      </c>
    </row>
    <row r="1014" spans="1:32" ht="15" customHeight="1" x14ac:dyDescent="0.3">
      <c r="A1014" s="1">
        <v>45</v>
      </c>
      <c r="B1014" s="69" t="s">
        <v>3486</v>
      </c>
      <c r="C1014" s="69" t="s">
        <v>1878</v>
      </c>
      <c r="D1014" s="70" t="s">
        <v>1875</v>
      </c>
      <c r="E1014" s="70" t="s">
        <v>1876</v>
      </c>
      <c r="F1014" s="70" t="s">
        <v>1879</v>
      </c>
      <c r="G1014" s="71" t="s">
        <v>106</v>
      </c>
      <c r="H1014" s="72">
        <v>0.65</v>
      </c>
      <c r="I1014" s="73"/>
      <c r="J1014" s="74">
        <f t="shared" si="133"/>
        <v>0</v>
      </c>
      <c r="K1014" s="74">
        <f t="shared" si="134"/>
        <v>0</v>
      </c>
      <c r="L1014" s="74">
        <f t="shared" si="135"/>
        <v>0</v>
      </c>
      <c r="M1014" s="153" t="str">
        <f>IF(I1014="","",IF(I1014&lt;80,"Ошибка! Не соблюден минимальный заказ на сорт!",IF(MOD(I1014,40)&gt;0,"Ошибка! Не соблюдена кратность заказа!","")))</f>
        <v/>
      </c>
      <c r="P1014" s="75"/>
      <c r="AA1014" s="2">
        <f t="shared" si="136"/>
        <v>45</v>
      </c>
      <c r="AB1014" s="2" t="s">
        <v>4841</v>
      </c>
      <c r="AC1014" s="2" t="s">
        <v>4281</v>
      </c>
      <c r="AD1014" s="2">
        <v>0.65</v>
      </c>
      <c r="AE1014" s="129">
        <f t="shared" si="137"/>
        <v>0</v>
      </c>
      <c r="AF1014" s="2">
        <f t="shared" si="138"/>
        <v>0</v>
      </c>
    </row>
    <row r="1015" spans="1:32" s="168" customFormat="1" ht="15" hidden="1" customHeight="1" x14ac:dyDescent="0.3">
      <c r="A1015" s="160">
        <v>0</v>
      </c>
      <c r="B1015" s="161" t="s">
        <v>3487</v>
      </c>
      <c r="C1015" s="161" t="s">
        <v>1880</v>
      </c>
      <c r="D1015" s="162" t="s">
        <v>1881</v>
      </c>
      <c r="E1015" s="162" t="s">
        <v>1882</v>
      </c>
      <c r="F1015" s="162" t="s">
        <v>1883</v>
      </c>
      <c r="G1015" s="163" t="s">
        <v>106</v>
      </c>
      <c r="H1015" s="164">
        <v>0.75</v>
      </c>
      <c r="I1015" s="165"/>
      <c r="J1015" s="166">
        <f t="shared" si="133"/>
        <v>0</v>
      </c>
      <c r="K1015" s="166">
        <f t="shared" si="134"/>
        <v>0</v>
      </c>
      <c r="L1015" s="166">
        <f t="shared" si="135"/>
        <v>0</v>
      </c>
      <c r="M1015" s="167" t="str">
        <f>IF(I1015="","",IF(I1015&lt;80,"Ошибка! Не соблюден минимальный заказ на сорт!",IF(MOD(I1015,40)&gt;0,"Ошибка! Не соблюдена кратность заказа!","")))</f>
        <v/>
      </c>
      <c r="P1015" s="169"/>
      <c r="AA1015" s="168">
        <f t="shared" si="136"/>
        <v>0</v>
      </c>
      <c r="AB1015" s="168" t="s">
        <v>4842</v>
      </c>
      <c r="AC1015" s="168" t="s">
        <v>4281</v>
      </c>
      <c r="AD1015" s="168">
        <v>0.75</v>
      </c>
      <c r="AE1015" s="170">
        <f t="shared" si="137"/>
        <v>0</v>
      </c>
      <c r="AF1015" s="168">
        <f t="shared" si="138"/>
        <v>0</v>
      </c>
    </row>
    <row r="1016" spans="1:32" s="168" customFormat="1" ht="15" hidden="1" customHeight="1" x14ac:dyDescent="0.3">
      <c r="A1016" s="160">
        <v>0</v>
      </c>
      <c r="B1016" s="161" t="s">
        <v>4111</v>
      </c>
      <c r="C1016" s="161" t="s">
        <v>4110</v>
      </c>
      <c r="D1016" s="162" t="s">
        <v>1885</v>
      </c>
      <c r="E1016" s="162" t="s">
        <v>1886</v>
      </c>
      <c r="F1016" s="162" t="s">
        <v>4112</v>
      </c>
      <c r="G1016" s="163" t="s">
        <v>106</v>
      </c>
      <c r="H1016" s="164">
        <v>0.9</v>
      </c>
      <c r="I1016" s="165"/>
      <c r="J1016" s="166">
        <f t="shared" si="133"/>
        <v>0</v>
      </c>
      <c r="K1016" s="166">
        <f t="shared" si="134"/>
        <v>0</v>
      </c>
      <c r="L1016" s="166">
        <f t="shared" si="135"/>
        <v>0</v>
      </c>
      <c r="M1016" s="167" t="str">
        <f>IF(I1016="","",IF(I1016&lt;80,"Ошибка! Не соблюден минимальный заказ на сорт!",IF(MOD(I1016,40)&gt;0,"Ошибка! Не соблюдена кратность заказа!","")))</f>
        <v/>
      </c>
      <c r="P1016" s="169"/>
      <c r="AA1016" s="168">
        <f t="shared" si="136"/>
        <v>0</v>
      </c>
      <c r="AB1016" s="168" t="s">
        <v>4843</v>
      </c>
      <c r="AC1016" s="168" t="s">
        <v>4281</v>
      </c>
      <c r="AD1016" s="168">
        <v>0.9</v>
      </c>
      <c r="AE1016" s="170">
        <f t="shared" si="137"/>
        <v>0</v>
      </c>
      <c r="AF1016" s="168">
        <f t="shared" si="138"/>
        <v>0</v>
      </c>
    </row>
    <row r="1017" spans="1:32" s="168" customFormat="1" ht="15" hidden="1" customHeight="1" x14ac:dyDescent="0.3">
      <c r="A1017" s="160">
        <v>0</v>
      </c>
      <c r="B1017" s="161" t="s">
        <v>3488</v>
      </c>
      <c r="C1017" s="161" t="s">
        <v>1884</v>
      </c>
      <c r="D1017" s="162" t="s">
        <v>1885</v>
      </c>
      <c r="E1017" s="162" t="s">
        <v>1886</v>
      </c>
      <c r="F1017" s="162" t="s">
        <v>1887</v>
      </c>
      <c r="G1017" s="163" t="s">
        <v>141</v>
      </c>
      <c r="H1017" s="164">
        <v>1</v>
      </c>
      <c r="I1017" s="165"/>
      <c r="J1017" s="166">
        <f t="shared" si="133"/>
        <v>0</v>
      </c>
      <c r="K1017" s="166">
        <f t="shared" si="134"/>
        <v>0</v>
      </c>
      <c r="L1017" s="166">
        <f t="shared" si="135"/>
        <v>0</v>
      </c>
      <c r="M1017" s="167" t="str">
        <f>IF(I1017="","",IF(I1017&lt;75,"Ошибка! Не соблюден минимальный заказ на сорт!",IF(MOD(I1017,25)&gt;0,"Ошибка! Не соблюдена кратность заказа!","")))</f>
        <v/>
      </c>
      <c r="P1017" s="169"/>
      <c r="AA1017" s="2">
        <f t="shared" si="136"/>
        <v>0</v>
      </c>
      <c r="AB1017" s="2" t="s">
        <v>4844</v>
      </c>
      <c r="AC1017" s="2" t="s">
        <v>4317</v>
      </c>
      <c r="AD1017" s="2">
        <v>1</v>
      </c>
      <c r="AE1017" s="129">
        <f t="shared" si="137"/>
        <v>0</v>
      </c>
      <c r="AF1017" s="2">
        <f t="shared" si="138"/>
        <v>0</v>
      </c>
    </row>
    <row r="1018" spans="1:32" s="168" customFormat="1" ht="15" hidden="1" customHeight="1" x14ac:dyDescent="0.3">
      <c r="A1018" s="160">
        <v>0</v>
      </c>
      <c r="B1018" s="161" t="s">
        <v>3489</v>
      </c>
      <c r="C1018" s="161" t="s">
        <v>1888</v>
      </c>
      <c r="D1018" s="162" t="s">
        <v>1885</v>
      </c>
      <c r="E1018" s="162" t="s">
        <v>1886</v>
      </c>
      <c r="F1018" s="162" t="s">
        <v>1889</v>
      </c>
      <c r="G1018" s="163" t="s">
        <v>141</v>
      </c>
      <c r="H1018" s="164">
        <v>1</v>
      </c>
      <c r="I1018" s="165"/>
      <c r="J1018" s="166">
        <f t="shared" si="133"/>
        <v>0</v>
      </c>
      <c r="K1018" s="166">
        <f t="shared" si="134"/>
        <v>0</v>
      </c>
      <c r="L1018" s="166">
        <f t="shared" si="135"/>
        <v>0</v>
      </c>
      <c r="M1018" s="167" t="str">
        <f>IF(I1018="","",IF(I1018&lt;75,"Ошибка! Не соблюден минимальный заказ на сорт!",IF(MOD(I1018,25)&gt;0,"Ошибка! Не соблюдена кратность заказа!","")))</f>
        <v/>
      </c>
      <c r="P1018" s="169"/>
      <c r="AA1018" s="168">
        <f t="shared" si="136"/>
        <v>0</v>
      </c>
      <c r="AB1018" s="168" t="s">
        <v>4845</v>
      </c>
      <c r="AC1018" s="168" t="s">
        <v>4317</v>
      </c>
      <c r="AD1018" s="168">
        <v>1</v>
      </c>
      <c r="AE1018" s="170">
        <f t="shared" si="137"/>
        <v>0</v>
      </c>
      <c r="AF1018" s="168">
        <f t="shared" si="138"/>
        <v>0</v>
      </c>
    </row>
    <row r="1019" spans="1:32" s="168" customFormat="1" ht="15" hidden="1" customHeight="1" x14ac:dyDescent="0.3">
      <c r="A1019" s="160">
        <v>0</v>
      </c>
      <c r="B1019" s="161" t="s">
        <v>3490</v>
      </c>
      <c r="C1019" s="161" t="s">
        <v>1890</v>
      </c>
      <c r="D1019" s="162" t="s">
        <v>1885</v>
      </c>
      <c r="E1019" s="162" t="s">
        <v>1886</v>
      </c>
      <c r="F1019" s="162" t="s">
        <v>1891</v>
      </c>
      <c r="G1019" s="163" t="s">
        <v>141</v>
      </c>
      <c r="H1019" s="164">
        <v>0.9</v>
      </c>
      <c r="I1019" s="165"/>
      <c r="J1019" s="166">
        <f t="shared" si="133"/>
        <v>0</v>
      </c>
      <c r="K1019" s="166">
        <f t="shared" si="134"/>
        <v>0</v>
      </c>
      <c r="L1019" s="166">
        <f t="shared" si="135"/>
        <v>0</v>
      </c>
      <c r="M1019" s="167" t="str">
        <f>IF(I1019="","",IF(I1019&lt;75,"Ошибка! Не соблюден минимальный заказ на сорт!",IF(MOD(I1019,25)&gt;0,"Ошибка! Не соблюдена кратность заказа!","")))</f>
        <v/>
      </c>
      <c r="P1019" s="169"/>
      <c r="AA1019" s="168">
        <f t="shared" si="136"/>
        <v>0</v>
      </c>
      <c r="AB1019" s="168" t="s">
        <v>4846</v>
      </c>
      <c r="AC1019" s="168" t="s">
        <v>4317</v>
      </c>
      <c r="AD1019" s="168">
        <v>0.9</v>
      </c>
      <c r="AE1019" s="170">
        <f t="shared" si="137"/>
        <v>0</v>
      </c>
      <c r="AF1019" s="168">
        <f t="shared" si="138"/>
        <v>0</v>
      </c>
    </row>
    <row r="1020" spans="1:32" s="168" customFormat="1" ht="15" hidden="1" customHeight="1" x14ac:dyDescent="0.3">
      <c r="A1020" s="160">
        <v>0</v>
      </c>
      <c r="B1020" s="161" t="s">
        <v>3491</v>
      </c>
      <c r="C1020" s="161" t="s">
        <v>1892</v>
      </c>
      <c r="D1020" s="162" t="s">
        <v>1885</v>
      </c>
      <c r="E1020" s="162" t="s">
        <v>1886</v>
      </c>
      <c r="F1020" s="162" t="s">
        <v>250</v>
      </c>
      <c r="G1020" s="163" t="s">
        <v>141</v>
      </c>
      <c r="H1020" s="164">
        <v>0.95</v>
      </c>
      <c r="I1020" s="165"/>
      <c r="J1020" s="166">
        <f t="shared" si="133"/>
        <v>0</v>
      </c>
      <c r="K1020" s="166">
        <f t="shared" si="134"/>
        <v>0</v>
      </c>
      <c r="L1020" s="166">
        <f t="shared" si="135"/>
        <v>0</v>
      </c>
      <c r="M1020" s="167" t="str">
        <f>IF(I1020="","",IF(I1020&lt;75,"Ошибка! Не соблюден минимальный заказ на сорт!",IF(MOD(I1020,25)&gt;0,"Ошибка! Не соблюдена кратность заказа!","")))</f>
        <v/>
      </c>
      <c r="P1020" s="169"/>
      <c r="AA1020" s="168">
        <f t="shared" si="136"/>
        <v>0</v>
      </c>
      <c r="AB1020" s="168" t="s">
        <v>4847</v>
      </c>
      <c r="AC1020" s="168" t="s">
        <v>4317</v>
      </c>
      <c r="AD1020" s="168">
        <v>0.95</v>
      </c>
      <c r="AE1020" s="170">
        <f t="shared" si="137"/>
        <v>0</v>
      </c>
      <c r="AF1020" s="168">
        <f t="shared" si="138"/>
        <v>0</v>
      </c>
    </row>
    <row r="1021" spans="1:32" s="168" customFormat="1" ht="15" hidden="1" customHeight="1" x14ac:dyDescent="0.35">
      <c r="A1021" s="160">
        <v>0</v>
      </c>
      <c r="B1021" s="177" t="s">
        <v>6232</v>
      </c>
      <c r="C1021" s="162" t="s">
        <v>6237</v>
      </c>
      <c r="D1021" s="162" t="s">
        <v>1885</v>
      </c>
      <c r="E1021" s="162" t="s">
        <v>1886</v>
      </c>
      <c r="F1021" s="162" t="s">
        <v>1887</v>
      </c>
      <c r="G1021" s="163" t="s">
        <v>106</v>
      </c>
      <c r="H1021" s="164">
        <v>0.9</v>
      </c>
      <c r="I1021" s="165"/>
      <c r="J1021" s="166">
        <f t="shared" si="133"/>
        <v>0</v>
      </c>
      <c r="K1021" s="166">
        <f t="shared" si="134"/>
        <v>0</v>
      </c>
      <c r="L1021" s="166">
        <f t="shared" si="135"/>
        <v>0</v>
      </c>
      <c r="AA1021" s="168">
        <f t="shared" si="136"/>
        <v>0</v>
      </c>
      <c r="AB1021" s="174" t="s">
        <v>4844</v>
      </c>
      <c r="AC1021" s="174" t="s">
        <v>4281</v>
      </c>
      <c r="AD1021" s="168">
        <v>0.9</v>
      </c>
      <c r="AE1021" s="170">
        <f t="shared" si="137"/>
        <v>0</v>
      </c>
      <c r="AF1021" s="168">
        <f t="shared" si="138"/>
        <v>0</v>
      </c>
    </row>
    <row r="1022" spans="1:32" s="168" customFormat="1" ht="15" hidden="1" customHeight="1" x14ac:dyDescent="0.3">
      <c r="A1022" s="160">
        <v>0</v>
      </c>
      <c r="B1022" s="161" t="s">
        <v>3492</v>
      </c>
      <c r="C1022" s="161" t="s">
        <v>1893</v>
      </c>
      <c r="D1022" s="162" t="s">
        <v>1894</v>
      </c>
      <c r="E1022" s="162" t="s">
        <v>1895</v>
      </c>
      <c r="F1022" s="162" t="s">
        <v>1896</v>
      </c>
      <c r="G1022" s="163" t="s">
        <v>141</v>
      </c>
      <c r="H1022" s="164">
        <v>0.95</v>
      </c>
      <c r="I1022" s="165"/>
      <c r="J1022" s="166">
        <f t="shared" si="133"/>
        <v>0</v>
      </c>
      <c r="K1022" s="166">
        <f t="shared" si="134"/>
        <v>0</v>
      </c>
      <c r="L1022" s="166">
        <f t="shared" si="135"/>
        <v>0</v>
      </c>
      <c r="M1022" s="167" t="str">
        <f>IF(I1022="","",IF(I1022&lt;75,"Ошибка! Не соблюден минимальный заказ на сорт!",IF(MOD(I1022,25)&gt;0,"Ошибка! Не соблюдена кратность заказа!","")))</f>
        <v/>
      </c>
      <c r="P1022" s="169"/>
      <c r="AA1022" s="168">
        <f t="shared" si="136"/>
        <v>0</v>
      </c>
      <c r="AB1022" s="168" t="s">
        <v>4848</v>
      </c>
      <c r="AC1022" s="168" t="s">
        <v>4317</v>
      </c>
      <c r="AD1022" s="168">
        <v>0.95</v>
      </c>
      <c r="AE1022" s="170">
        <f t="shared" si="137"/>
        <v>0</v>
      </c>
      <c r="AF1022" s="168">
        <f t="shared" si="138"/>
        <v>0</v>
      </c>
    </row>
    <row r="1023" spans="1:32" s="168" customFormat="1" ht="15" hidden="1" customHeight="1" x14ac:dyDescent="0.3">
      <c r="A1023" s="160">
        <v>0</v>
      </c>
      <c r="B1023" s="161" t="s">
        <v>3493</v>
      </c>
      <c r="C1023" s="161" t="s">
        <v>1897</v>
      </c>
      <c r="D1023" s="162" t="s">
        <v>1898</v>
      </c>
      <c r="E1023" s="162" t="s">
        <v>1899</v>
      </c>
      <c r="F1023" s="162"/>
      <c r="G1023" s="163" t="s">
        <v>106</v>
      </c>
      <c r="H1023" s="164">
        <v>1.2</v>
      </c>
      <c r="I1023" s="165"/>
      <c r="J1023" s="166">
        <f t="shared" si="133"/>
        <v>0</v>
      </c>
      <c r="K1023" s="166">
        <f t="shared" si="134"/>
        <v>0</v>
      </c>
      <c r="L1023" s="166">
        <f t="shared" si="135"/>
        <v>0</v>
      </c>
      <c r="M1023" s="167" t="str">
        <f>IF(I1023="","",IF(I1023&lt;80,"Ошибка! Не соблюден минимальный заказ на сорт!",IF(MOD(I1023,40)&gt;0,"Ошибка! Не соблюдена кратность заказа!","")))</f>
        <v/>
      </c>
      <c r="P1023" s="169"/>
      <c r="AA1023" s="168">
        <f t="shared" si="136"/>
        <v>0</v>
      </c>
      <c r="AB1023" s="168" t="s">
        <v>1898</v>
      </c>
      <c r="AC1023" s="168" t="s">
        <v>4281</v>
      </c>
      <c r="AD1023" s="168">
        <v>1.2</v>
      </c>
      <c r="AE1023" s="170">
        <f t="shared" si="137"/>
        <v>0</v>
      </c>
      <c r="AF1023" s="168">
        <f t="shared" si="138"/>
        <v>0</v>
      </c>
    </row>
    <row r="1024" spans="1:32" s="168" customFormat="1" ht="15" hidden="1" customHeight="1" x14ac:dyDescent="0.3">
      <c r="A1024" s="160">
        <v>0</v>
      </c>
      <c r="B1024" s="161" t="s">
        <v>3494</v>
      </c>
      <c r="C1024" s="161" t="s">
        <v>1900</v>
      </c>
      <c r="D1024" s="162" t="s">
        <v>1901</v>
      </c>
      <c r="E1024" s="162" t="s">
        <v>1902</v>
      </c>
      <c r="F1024" s="162" t="s">
        <v>1903</v>
      </c>
      <c r="G1024" s="163" t="s">
        <v>141</v>
      </c>
      <c r="H1024" s="164">
        <v>0.95</v>
      </c>
      <c r="I1024" s="165"/>
      <c r="J1024" s="166">
        <f t="shared" si="133"/>
        <v>0</v>
      </c>
      <c r="K1024" s="166">
        <f t="shared" si="134"/>
        <v>0</v>
      </c>
      <c r="L1024" s="166">
        <f t="shared" si="135"/>
        <v>0</v>
      </c>
      <c r="M1024" s="167" t="str">
        <f>IF(I1024="","",IF(I1024&lt;75,"Ошибка! Не соблюден минимальный заказ на сорт!",IF(MOD(I1024,25)&gt;0,"Ошибка! Не соблюдена кратность заказа!","")))</f>
        <v/>
      </c>
      <c r="P1024" s="169"/>
      <c r="AA1024" s="168">
        <f t="shared" si="136"/>
        <v>0</v>
      </c>
      <c r="AB1024" s="168" t="s">
        <v>4849</v>
      </c>
      <c r="AC1024" s="168" t="s">
        <v>4317</v>
      </c>
      <c r="AD1024" s="168">
        <v>0.95</v>
      </c>
      <c r="AE1024" s="170">
        <f t="shared" si="137"/>
        <v>0</v>
      </c>
      <c r="AF1024" s="168">
        <f t="shared" si="138"/>
        <v>0</v>
      </c>
    </row>
    <row r="1025" spans="1:32" s="168" customFormat="1" ht="15" hidden="1" customHeight="1" x14ac:dyDescent="0.3">
      <c r="A1025" s="160">
        <v>0</v>
      </c>
      <c r="B1025" s="161" t="s">
        <v>3495</v>
      </c>
      <c r="C1025" s="161" t="s">
        <v>1904</v>
      </c>
      <c r="D1025" s="162" t="s">
        <v>1905</v>
      </c>
      <c r="E1025" s="162" t="s">
        <v>1906</v>
      </c>
      <c r="F1025" s="162" t="s">
        <v>1907</v>
      </c>
      <c r="G1025" s="163" t="s">
        <v>141</v>
      </c>
      <c r="H1025" s="164">
        <v>0.95</v>
      </c>
      <c r="I1025" s="165"/>
      <c r="J1025" s="166">
        <f t="shared" si="133"/>
        <v>0</v>
      </c>
      <c r="K1025" s="166">
        <f t="shared" si="134"/>
        <v>0</v>
      </c>
      <c r="L1025" s="166">
        <f t="shared" si="135"/>
        <v>0</v>
      </c>
      <c r="M1025" s="167" t="str">
        <f>IF(I1025="","",IF(I1025&lt;75,"Ошибка! Не соблюден минимальный заказ на сорт!",IF(MOD(I1025,25)&gt;0,"Ошибка! Не соблюдена кратность заказа!","")))</f>
        <v/>
      </c>
      <c r="P1025" s="169"/>
      <c r="AA1025" s="168">
        <f t="shared" si="136"/>
        <v>0</v>
      </c>
      <c r="AB1025" s="168" t="s">
        <v>4850</v>
      </c>
      <c r="AC1025" s="168" t="s">
        <v>4317</v>
      </c>
      <c r="AD1025" s="168">
        <v>0.95</v>
      </c>
      <c r="AE1025" s="170">
        <f t="shared" si="137"/>
        <v>0</v>
      </c>
      <c r="AF1025" s="168">
        <f t="shared" si="138"/>
        <v>0</v>
      </c>
    </row>
    <row r="1026" spans="1:32" s="168" customFormat="1" ht="15" hidden="1" customHeight="1" x14ac:dyDescent="0.3">
      <c r="A1026" s="160">
        <v>0</v>
      </c>
      <c r="B1026" s="161" t="s">
        <v>3496</v>
      </c>
      <c r="C1026" s="161" t="s">
        <v>1908</v>
      </c>
      <c r="D1026" s="162" t="s">
        <v>1905</v>
      </c>
      <c r="E1026" s="162" t="s">
        <v>1906</v>
      </c>
      <c r="F1026" s="162" t="s">
        <v>1909</v>
      </c>
      <c r="G1026" s="163" t="s">
        <v>141</v>
      </c>
      <c r="H1026" s="164">
        <v>0.95</v>
      </c>
      <c r="I1026" s="165"/>
      <c r="J1026" s="166">
        <f t="shared" si="133"/>
        <v>0</v>
      </c>
      <c r="K1026" s="166">
        <f t="shared" si="134"/>
        <v>0</v>
      </c>
      <c r="L1026" s="166">
        <f t="shared" si="135"/>
        <v>0</v>
      </c>
      <c r="M1026" s="167" t="str">
        <f>IF(I1026="","",IF(I1026&lt;75,"Ошибка! Не соблюден минимальный заказ на сорт!",IF(MOD(I1026,25)&gt;0,"Ошибка! Не соблюдена кратность заказа!","")))</f>
        <v/>
      </c>
      <c r="P1026" s="169"/>
      <c r="AA1026" s="168">
        <f t="shared" si="136"/>
        <v>0</v>
      </c>
      <c r="AB1026" s="168" t="s">
        <v>4851</v>
      </c>
      <c r="AC1026" s="168" t="s">
        <v>4317</v>
      </c>
      <c r="AD1026" s="168">
        <v>0.95</v>
      </c>
      <c r="AE1026" s="170">
        <f t="shared" si="137"/>
        <v>0</v>
      </c>
      <c r="AF1026" s="168">
        <f t="shared" si="138"/>
        <v>0</v>
      </c>
    </row>
    <row r="1027" spans="1:32" s="168" customFormat="1" ht="15" hidden="1" customHeight="1" x14ac:dyDescent="0.3">
      <c r="A1027" s="160">
        <v>0</v>
      </c>
      <c r="B1027" s="161" t="s">
        <v>3497</v>
      </c>
      <c r="C1027" s="161" t="s">
        <v>1910</v>
      </c>
      <c r="D1027" s="162" t="s">
        <v>1911</v>
      </c>
      <c r="E1027" s="162" t="s">
        <v>1912</v>
      </c>
      <c r="F1027" s="162" t="s">
        <v>1913</v>
      </c>
      <c r="G1027" s="163" t="s">
        <v>106</v>
      </c>
      <c r="H1027" s="164">
        <v>1</v>
      </c>
      <c r="I1027" s="165"/>
      <c r="J1027" s="166">
        <f t="shared" si="133"/>
        <v>0</v>
      </c>
      <c r="K1027" s="166">
        <f t="shared" si="134"/>
        <v>0</v>
      </c>
      <c r="L1027" s="166">
        <f t="shared" si="135"/>
        <v>0</v>
      </c>
      <c r="M1027" s="167" t="str">
        <f t="shared" ref="M1027:M1046" si="140">IF(I1027="","",IF(I1027&lt;80,"Ошибка! Не соблюден минимальный заказ на сорт!",IF(MOD(I1027,40)&gt;0,"Ошибка! Не соблюдена кратность заказа!","")))</f>
        <v/>
      </c>
      <c r="P1027" s="169"/>
      <c r="AA1027" s="168">
        <f t="shared" si="136"/>
        <v>0</v>
      </c>
      <c r="AB1027" s="168" t="s">
        <v>4852</v>
      </c>
      <c r="AC1027" s="168" t="s">
        <v>4281</v>
      </c>
      <c r="AD1027" s="168">
        <v>1</v>
      </c>
      <c r="AE1027" s="170">
        <f t="shared" si="137"/>
        <v>0</v>
      </c>
      <c r="AF1027" s="168">
        <f t="shared" si="138"/>
        <v>0</v>
      </c>
    </row>
    <row r="1028" spans="1:32" s="168" customFormat="1" ht="15" hidden="1" customHeight="1" x14ac:dyDescent="0.3">
      <c r="A1028" s="160">
        <v>0</v>
      </c>
      <c r="B1028" s="161" t="s">
        <v>3498</v>
      </c>
      <c r="C1028" s="161" t="s">
        <v>1914</v>
      </c>
      <c r="D1028" s="162" t="s">
        <v>1915</v>
      </c>
      <c r="E1028" s="162" t="s">
        <v>1916</v>
      </c>
      <c r="F1028" s="162" t="s">
        <v>1917</v>
      </c>
      <c r="G1028" s="163" t="s">
        <v>106</v>
      </c>
      <c r="H1028" s="164">
        <v>0.8</v>
      </c>
      <c r="I1028" s="165"/>
      <c r="J1028" s="166">
        <f t="shared" si="133"/>
        <v>0</v>
      </c>
      <c r="K1028" s="166">
        <f t="shared" si="134"/>
        <v>0</v>
      </c>
      <c r="L1028" s="166">
        <f t="shared" si="135"/>
        <v>0</v>
      </c>
      <c r="M1028" s="167" t="str">
        <f t="shared" si="140"/>
        <v/>
      </c>
      <c r="P1028" s="169"/>
      <c r="AA1028" s="168">
        <f t="shared" si="136"/>
        <v>0</v>
      </c>
      <c r="AB1028" s="168" t="s">
        <v>4853</v>
      </c>
      <c r="AC1028" s="168" t="s">
        <v>4281</v>
      </c>
      <c r="AD1028" s="168">
        <v>0.8</v>
      </c>
      <c r="AE1028" s="170">
        <f t="shared" si="137"/>
        <v>0</v>
      </c>
      <c r="AF1028" s="168">
        <f t="shared" si="138"/>
        <v>0</v>
      </c>
    </row>
    <row r="1029" spans="1:32" s="168" customFormat="1" ht="15" hidden="1" customHeight="1" x14ac:dyDescent="0.3">
      <c r="A1029" s="160">
        <v>0</v>
      </c>
      <c r="B1029" s="161" t="s">
        <v>3499</v>
      </c>
      <c r="C1029" s="161" t="s">
        <v>1918</v>
      </c>
      <c r="D1029" s="162" t="s">
        <v>1915</v>
      </c>
      <c r="E1029" s="162" t="s">
        <v>1916</v>
      </c>
      <c r="F1029" s="162" t="s">
        <v>1919</v>
      </c>
      <c r="G1029" s="163" t="s">
        <v>106</v>
      </c>
      <c r="H1029" s="164">
        <v>0.8</v>
      </c>
      <c r="I1029" s="165"/>
      <c r="J1029" s="166">
        <f t="shared" si="133"/>
        <v>0</v>
      </c>
      <c r="K1029" s="166">
        <f t="shared" si="134"/>
        <v>0</v>
      </c>
      <c r="L1029" s="166">
        <f t="shared" si="135"/>
        <v>0</v>
      </c>
      <c r="M1029" s="167" t="str">
        <f t="shared" si="140"/>
        <v/>
      </c>
      <c r="P1029" s="169"/>
      <c r="AA1029" s="168">
        <f t="shared" si="136"/>
        <v>0</v>
      </c>
      <c r="AB1029" s="168" t="s">
        <v>4854</v>
      </c>
      <c r="AC1029" s="168" t="s">
        <v>4281</v>
      </c>
      <c r="AD1029" s="168">
        <v>0.8</v>
      </c>
      <c r="AE1029" s="170">
        <f t="shared" si="137"/>
        <v>0</v>
      </c>
      <c r="AF1029" s="168">
        <f t="shared" si="138"/>
        <v>0</v>
      </c>
    </row>
    <row r="1030" spans="1:32" s="168" customFormat="1" ht="15" hidden="1" customHeight="1" x14ac:dyDescent="0.3">
      <c r="A1030" s="160">
        <v>0</v>
      </c>
      <c r="B1030" s="161" t="s">
        <v>3500</v>
      </c>
      <c r="C1030" s="161" t="s">
        <v>1920</v>
      </c>
      <c r="D1030" s="162" t="s">
        <v>1915</v>
      </c>
      <c r="E1030" s="162" t="s">
        <v>1916</v>
      </c>
      <c r="F1030" s="162" t="s">
        <v>1921</v>
      </c>
      <c r="G1030" s="163" t="s">
        <v>106</v>
      </c>
      <c r="H1030" s="164">
        <v>0.8</v>
      </c>
      <c r="I1030" s="165"/>
      <c r="J1030" s="166">
        <f t="shared" si="133"/>
        <v>0</v>
      </c>
      <c r="K1030" s="166">
        <f t="shared" si="134"/>
        <v>0</v>
      </c>
      <c r="L1030" s="166">
        <f t="shared" si="135"/>
        <v>0</v>
      </c>
      <c r="M1030" s="167" t="str">
        <f t="shared" si="140"/>
        <v/>
      </c>
      <c r="P1030" s="169"/>
      <c r="AA1030" s="168">
        <f t="shared" si="136"/>
        <v>0</v>
      </c>
      <c r="AB1030" s="168" t="s">
        <v>5212</v>
      </c>
      <c r="AC1030" s="168" t="s">
        <v>4281</v>
      </c>
      <c r="AD1030" s="168">
        <v>0.8</v>
      </c>
      <c r="AE1030" s="170">
        <f t="shared" si="137"/>
        <v>0</v>
      </c>
      <c r="AF1030" s="168">
        <f t="shared" si="138"/>
        <v>0</v>
      </c>
    </row>
    <row r="1031" spans="1:32" ht="15" customHeight="1" x14ac:dyDescent="0.3">
      <c r="A1031" s="1">
        <v>241</v>
      </c>
      <c r="B1031" s="69" t="s">
        <v>3501</v>
      </c>
      <c r="C1031" s="69" t="s">
        <v>1922</v>
      </c>
      <c r="D1031" s="70" t="s">
        <v>1923</v>
      </c>
      <c r="E1031" s="70" t="s">
        <v>1924</v>
      </c>
      <c r="F1031" s="70" t="s">
        <v>1925</v>
      </c>
      <c r="G1031" s="71" t="s">
        <v>106</v>
      </c>
      <c r="H1031" s="72">
        <v>0.85</v>
      </c>
      <c r="I1031" s="73"/>
      <c r="J1031" s="74">
        <f t="shared" si="133"/>
        <v>0</v>
      </c>
      <c r="K1031" s="74">
        <f t="shared" si="134"/>
        <v>0</v>
      </c>
      <c r="L1031" s="74">
        <f t="shared" si="135"/>
        <v>0</v>
      </c>
      <c r="M1031" s="153" t="str">
        <f t="shared" si="140"/>
        <v/>
      </c>
      <c r="P1031" s="75"/>
      <c r="AA1031" s="2">
        <f t="shared" si="136"/>
        <v>241</v>
      </c>
      <c r="AB1031" s="2" t="s">
        <v>4855</v>
      </c>
      <c r="AC1031" s="2" t="s">
        <v>4281</v>
      </c>
      <c r="AD1031" s="2">
        <v>0.85</v>
      </c>
      <c r="AE1031" s="129">
        <f t="shared" si="137"/>
        <v>0</v>
      </c>
      <c r="AF1031" s="2">
        <f t="shared" si="138"/>
        <v>0</v>
      </c>
    </row>
    <row r="1032" spans="1:32" s="168" customFormat="1" ht="15" hidden="1" customHeight="1" x14ac:dyDescent="0.3">
      <c r="A1032" s="160">
        <v>0</v>
      </c>
      <c r="B1032" s="161" t="s">
        <v>3502</v>
      </c>
      <c r="C1032" s="161" t="s">
        <v>1926</v>
      </c>
      <c r="D1032" s="162" t="s">
        <v>1923</v>
      </c>
      <c r="E1032" s="162" t="s">
        <v>1924</v>
      </c>
      <c r="F1032" s="162" t="s">
        <v>1927</v>
      </c>
      <c r="G1032" s="163" t="s">
        <v>106</v>
      </c>
      <c r="H1032" s="164">
        <v>0.85</v>
      </c>
      <c r="I1032" s="165"/>
      <c r="J1032" s="166">
        <f t="shared" si="133"/>
        <v>0</v>
      </c>
      <c r="K1032" s="166">
        <f t="shared" si="134"/>
        <v>0</v>
      </c>
      <c r="L1032" s="166">
        <f t="shared" si="135"/>
        <v>0</v>
      </c>
      <c r="M1032" s="167" t="str">
        <f t="shared" si="140"/>
        <v/>
      </c>
      <c r="P1032" s="169"/>
      <c r="AA1032" s="2">
        <f t="shared" si="136"/>
        <v>0</v>
      </c>
      <c r="AB1032" s="2" t="s">
        <v>4856</v>
      </c>
      <c r="AC1032" s="2" t="s">
        <v>4281</v>
      </c>
      <c r="AD1032" s="2">
        <v>0.85</v>
      </c>
      <c r="AE1032" s="129">
        <f t="shared" si="137"/>
        <v>0</v>
      </c>
      <c r="AF1032" s="2">
        <f t="shared" si="138"/>
        <v>0</v>
      </c>
    </row>
    <row r="1033" spans="1:32" s="168" customFormat="1" ht="15" hidden="1" customHeight="1" x14ac:dyDescent="0.3">
      <c r="A1033" s="160">
        <v>0</v>
      </c>
      <c r="B1033" s="161" t="s">
        <v>3503</v>
      </c>
      <c r="C1033" s="161" t="s">
        <v>1928</v>
      </c>
      <c r="D1033" s="162" t="s">
        <v>1923</v>
      </c>
      <c r="E1033" s="162" t="s">
        <v>1924</v>
      </c>
      <c r="F1033" s="162" t="s">
        <v>1929</v>
      </c>
      <c r="G1033" s="163" t="s">
        <v>106</v>
      </c>
      <c r="H1033" s="164">
        <v>0.85</v>
      </c>
      <c r="I1033" s="165"/>
      <c r="J1033" s="166">
        <f t="shared" si="133"/>
        <v>0</v>
      </c>
      <c r="K1033" s="166">
        <f t="shared" si="134"/>
        <v>0</v>
      </c>
      <c r="L1033" s="166">
        <f t="shared" si="135"/>
        <v>0</v>
      </c>
      <c r="M1033" s="167" t="str">
        <f t="shared" si="140"/>
        <v/>
      </c>
      <c r="P1033" s="169"/>
      <c r="AA1033" s="168">
        <f t="shared" si="136"/>
        <v>0</v>
      </c>
      <c r="AB1033" s="168" t="s">
        <v>4857</v>
      </c>
      <c r="AC1033" s="168" t="s">
        <v>4281</v>
      </c>
      <c r="AD1033" s="168">
        <v>0.85</v>
      </c>
      <c r="AE1033" s="170">
        <f t="shared" si="137"/>
        <v>0</v>
      </c>
      <c r="AF1033" s="168">
        <f t="shared" si="138"/>
        <v>0</v>
      </c>
    </row>
    <row r="1034" spans="1:32" s="168" customFormat="1" ht="15" hidden="1" customHeight="1" x14ac:dyDescent="0.3">
      <c r="A1034" s="160">
        <v>0</v>
      </c>
      <c r="B1034" s="161" t="s">
        <v>3504</v>
      </c>
      <c r="C1034" s="161" t="s">
        <v>1930</v>
      </c>
      <c r="D1034" s="162" t="s">
        <v>1923</v>
      </c>
      <c r="E1034" s="162" t="s">
        <v>1924</v>
      </c>
      <c r="F1034" s="162" t="s">
        <v>1931</v>
      </c>
      <c r="G1034" s="163" t="s">
        <v>106</v>
      </c>
      <c r="H1034" s="164">
        <v>0.85</v>
      </c>
      <c r="I1034" s="165"/>
      <c r="J1034" s="166">
        <f t="shared" si="133"/>
        <v>0</v>
      </c>
      <c r="K1034" s="166">
        <f t="shared" si="134"/>
        <v>0</v>
      </c>
      <c r="L1034" s="166">
        <f t="shared" si="135"/>
        <v>0</v>
      </c>
      <c r="M1034" s="167" t="str">
        <f t="shared" si="140"/>
        <v/>
      </c>
      <c r="P1034" s="169"/>
      <c r="AA1034" s="168">
        <f t="shared" si="136"/>
        <v>0</v>
      </c>
      <c r="AB1034" s="168" t="s">
        <v>4858</v>
      </c>
      <c r="AC1034" s="168" t="s">
        <v>4281</v>
      </c>
      <c r="AD1034" s="168">
        <v>0.85</v>
      </c>
      <c r="AE1034" s="170">
        <f t="shared" si="137"/>
        <v>0</v>
      </c>
      <c r="AF1034" s="168">
        <f t="shared" si="138"/>
        <v>0</v>
      </c>
    </row>
    <row r="1035" spans="1:32" ht="15" customHeight="1" x14ac:dyDescent="0.3">
      <c r="A1035" s="1">
        <v>340</v>
      </c>
      <c r="B1035" s="69" t="s">
        <v>3505</v>
      </c>
      <c r="C1035" s="69" t="s">
        <v>1932</v>
      </c>
      <c r="D1035" s="70" t="s">
        <v>1923</v>
      </c>
      <c r="E1035" s="70" t="s">
        <v>1924</v>
      </c>
      <c r="F1035" s="70" t="s">
        <v>1933</v>
      </c>
      <c r="G1035" s="71" t="s">
        <v>106</v>
      </c>
      <c r="H1035" s="72">
        <v>1.25</v>
      </c>
      <c r="I1035" s="73"/>
      <c r="J1035" s="74">
        <f t="shared" si="133"/>
        <v>0</v>
      </c>
      <c r="K1035" s="74">
        <f t="shared" si="134"/>
        <v>0</v>
      </c>
      <c r="L1035" s="74">
        <f t="shared" si="135"/>
        <v>0</v>
      </c>
      <c r="M1035" s="153" t="str">
        <f t="shared" si="140"/>
        <v/>
      </c>
      <c r="P1035" s="75"/>
      <c r="AA1035" s="2">
        <f t="shared" si="136"/>
        <v>340</v>
      </c>
      <c r="AB1035" s="2" t="s">
        <v>4859</v>
      </c>
      <c r="AC1035" s="2" t="s">
        <v>4281</v>
      </c>
      <c r="AD1035" s="2">
        <v>1.25</v>
      </c>
      <c r="AE1035" s="129">
        <f t="shared" si="137"/>
        <v>0</v>
      </c>
      <c r="AF1035" s="2">
        <f t="shared" si="138"/>
        <v>0</v>
      </c>
    </row>
    <row r="1036" spans="1:32" ht="15" customHeight="1" x14ac:dyDescent="0.3">
      <c r="A1036" s="1">
        <v>256</v>
      </c>
      <c r="B1036" s="69" t="s">
        <v>3506</v>
      </c>
      <c r="C1036" s="69" t="s">
        <v>1934</v>
      </c>
      <c r="D1036" s="70" t="s">
        <v>1923</v>
      </c>
      <c r="E1036" s="70" t="s">
        <v>1924</v>
      </c>
      <c r="F1036" s="70" t="s">
        <v>1935</v>
      </c>
      <c r="G1036" s="71" t="s">
        <v>106</v>
      </c>
      <c r="H1036" s="72">
        <v>1.25</v>
      </c>
      <c r="I1036" s="73"/>
      <c r="J1036" s="74">
        <f t="shared" si="133"/>
        <v>0</v>
      </c>
      <c r="K1036" s="74">
        <f t="shared" si="134"/>
        <v>0</v>
      </c>
      <c r="L1036" s="74">
        <f t="shared" si="135"/>
        <v>0</v>
      </c>
      <c r="M1036" s="153" t="str">
        <f t="shared" si="140"/>
        <v/>
      </c>
      <c r="P1036" s="75"/>
      <c r="AA1036" s="2">
        <f t="shared" si="136"/>
        <v>256</v>
      </c>
      <c r="AB1036" s="2" t="s">
        <v>4860</v>
      </c>
      <c r="AC1036" s="2" t="s">
        <v>4281</v>
      </c>
      <c r="AD1036" s="2">
        <v>1.25</v>
      </c>
      <c r="AE1036" s="129">
        <f t="shared" si="137"/>
        <v>0</v>
      </c>
      <c r="AF1036" s="2">
        <f t="shared" si="138"/>
        <v>0</v>
      </c>
    </row>
    <row r="1037" spans="1:32" ht="15" customHeight="1" x14ac:dyDescent="0.3">
      <c r="A1037" s="1">
        <v>220</v>
      </c>
      <c r="B1037" s="69" t="s">
        <v>3507</v>
      </c>
      <c r="C1037" s="69" t="s">
        <v>1936</v>
      </c>
      <c r="D1037" s="70" t="s">
        <v>1923</v>
      </c>
      <c r="E1037" s="70" t="s">
        <v>1924</v>
      </c>
      <c r="F1037" s="70" t="s">
        <v>1937</v>
      </c>
      <c r="G1037" s="71" t="s">
        <v>106</v>
      </c>
      <c r="H1037" s="72">
        <v>1.25</v>
      </c>
      <c r="I1037" s="73"/>
      <c r="J1037" s="74">
        <f t="shared" si="133"/>
        <v>0</v>
      </c>
      <c r="K1037" s="74">
        <f t="shared" si="134"/>
        <v>0</v>
      </c>
      <c r="L1037" s="74">
        <f t="shared" si="135"/>
        <v>0</v>
      </c>
      <c r="M1037" s="153" t="str">
        <f t="shared" si="140"/>
        <v/>
      </c>
      <c r="P1037" s="75"/>
      <c r="AA1037" s="2">
        <f t="shared" si="136"/>
        <v>220</v>
      </c>
      <c r="AB1037" s="2" t="s">
        <v>4861</v>
      </c>
      <c r="AC1037" s="2" t="s">
        <v>4281</v>
      </c>
      <c r="AD1037" s="2">
        <v>1.25</v>
      </c>
      <c r="AE1037" s="129">
        <f t="shared" si="137"/>
        <v>0</v>
      </c>
      <c r="AF1037" s="2">
        <f t="shared" si="138"/>
        <v>0</v>
      </c>
    </row>
    <row r="1038" spans="1:32" ht="15" customHeight="1" x14ac:dyDescent="0.3">
      <c r="A1038" s="1">
        <v>1185</v>
      </c>
      <c r="B1038" s="69" t="s">
        <v>3508</v>
      </c>
      <c r="C1038" s="69" t="s">
        <v>1938</v>
      </c>
      <c r="D1038" s="70" t="s">
        <v>1923</v>
      </c>
      <c r="E1038" s="70" t="s">
        <v>1924</v>
      </c>
      <c r="F1038" s="70" t="s">
        <v>1939</v>
      </c>
      <c r="G1038" s="71" t="s">
        <v>106</v>
      </c>
      <c r="H1038" s="72">
        <v>1.25</v>
      </c>
      <c r="I1038" s="73"/>
      <c r="J1038" s="74">
        <f t="shared" si="133"/>
        <v>0</v>
      </c>
      <c r="K1038" s="74">
        <f t="shared" si="134"/>
        <v>0</v>
      </c>
      <c r="L1038" s="74">
        <f t="shared" si="135"/>
        <v>0</v>
      </c>
      <c r="M1038" s="153" t="str">
        <f t="shared" si="140"/>
        <v/>
      </c>
      <c r="P1038" s="75"/>
      <c r="AA1038" s="2">
        <f t="shared" si="136"/>
        <v>1185</v>
      </c>
      <c r="AB1038" s="2" t="s">
        <v>4862</v>
      </c>
      <c r="AC1038" s="2" t="s">
        <v>4281</v>
      </c>
      <c r="AD1038" s="2">
        <v>1.25</v>
      </c>
      <c r="AE1038" s="129">
        <f t="shared" si="137"/>
        <v>0</v>
      </c>
      <c r="AF1038" s="2">
        <f t="shared" si="138"/>
        <v>0</v>
      </c>
    </row>
    <row r="1039" spans="1:32" s="168" customFormat="1" ht="15" hidden="1" customHeight="1" x14ac:dyDescent="0.3">
      <c r="A1039" s="160">
        <v>0</v>
      </c>
      <c r="B1039" s="161" t="s">
        <v>3509</v>
      </c>
      <c r="C1039" s="161" t="s">
        <v>1940</v>
      </c>
      <c r="D1039" s="162" t="s">
        <v>1923</v>
      </c>
      <c r="E1039" s="162" t="s">
        <v>1924</v>
      </c>
      <c r="F1039" s="162" t="s">
        <v>1941</v>
      </c>
      <c r="G1039" s="163" t="s">
        <v>106</v>
      </c>
      <c r="H1039" s="164">
        <v>1.25</v>
      </c>
      <c r="I1039" s="165"/>
      <c r="J1039" s="166">
        <f t="shared" si="133"/>
        <v>0</v>
      </c>
      <c r="K1039" s="166">
        <f t="shared" si="134"/>
        <v>0</v>
      </c>
      <c r="L1039" s="166">
        <f t="shared" si="135"/>
        <v>0</v>
      </c>
      <c r="M1039" s="167" t="str">
        <f t="shared" si="140"/>
        <v/>
      </c>
      <c r="P1039" s="169"/>
      <c r="AA1039" s="168">
        <f t="shared" si="136"/>
        <v>0</v>
      </c>
      <c r="AB1039" s="168" t="s">
        <v>4863</v>
      </c>
      <c r="AC1039" s="168" t="s">
        <v>4281</v>
      </c>
      <c r="AD1039" s="168">
        <v>1.25</v>
      </c>
      <c r="AE1039" s="170">
        <f t="shared" si="137"/>
        <v>0</v>
      </c>
      <c r="AF1039" s="168">
        <f t="shared" si="138"/>
        <v>0</v>
      </c>
    </row>
    <row r="1040" spans="1:32" s="168" customFormat="1" ht="15" hidden="1" customHeight="1" x14ac:dyDescent="0.3">
      <c r="A1040" s="160">
        <v>0</v>
      </c>
      <c r="B1040" s="161" t="s">
        <v>3510</v>
      </c>
      <c r="C1040" s="161" t="s">
        <v>1942</v>
      </c>
      <c r="D1040" s="162" t="s">
        <v>1943</v>
      </c>
      <c r="E1040" s="162" t="s">
        <v>1944</v>
      </c>
      <c r="F1040" s="162" t="s">
        <v>1945</v>
      </c>
      <c r="G1040" s="163" t="s">
        <v>106</v>
      </c>
      <c r="H1040" s="164">
        <v>1</v>
      </c>
      <c r="I1040" s="165"/>
      <c r="J1040" s="166">
        <f t="shared" si="133"/>
        <v>0</v>
      </c>
      <c r="K1040" s="166">
        <f t="shared" si="134"/>
        <v>0</v>
      </c>
      <c r="L1040" s="166">
        <f t="shared" si="135"/>
        <v>0</v>
      </c>
      <c r="M1040" s="167" t="str">
        <f t="shared" si="140"/>
        <v/>
      </c>
      <c r="P1040" s="169"/>
      <c r="AA1040" s="168">
        <f t="shared" si="136"/>
        <v>0</v>
      </c>
      <c r="AB1040" s="168" t="s">
        <v>5317</v>
      </c>
      <c r="AC1040" s="168" t="s">
        <v>4281</v>
      </c>
      <c r="AD1040" s="168">
        <v>1</v>
      </c>
      <c r="AE1040" s="170">
        <f t="shared" si="137"/>
        <v>0</v>
      </c>
      <c r="AF1040" s="168">
        <f t="shared" si="138"/>
        <v>0</v>
      </c>
    </row>
    <row r="1041" spans="1:32" s="168" customFormat="1" ht="15" hidden="1" customHeight="1" x14ac:dyDescent="0.3">
      <c r="A1041" s="160">
        <v>0</v>
      </c>
      <c r="B1041" s="161" t="s">
        <v>3511</v>
      </c>
      <c r="C1041" s="161" t="s">
        <v>1946</v>
      </c>
      <c r="D1041" s="162" t="s">
        <v>1943</v>
      </c>
      <c r="E1041" s="162" t="s">
        <v>1944</v>
      </c>
      <c r="F1041" s="162"/>
      <c r="G1041" s="163" t="s">
        <v>106</v>
      </c>
      <c r="H1041" s="164">
        <v>0.85</v>
      </c>
      <c r="I1041" s="165"/>
      <c r="J1041" s="166">
        <f t="shared" si="133"/>
        <v>0</v>
      </c>
      <c r="K1041" s="166">
        <f t="shared" si="134"/>
        <v>0</v>
      </c>
      <c r="L1041" s="166">
        <f t="shared" si="135"/>
        <v>0</v>
      </c>
      <c r="M1041" s="167" t="str">
        <f t="shared" si="140"/>
        <v/>
      </c>
      <c r="P1041" s="169"/>
      <c r="AA1041" s="168">
        <f t="shared" si="136"/>
        <v>0</v>
      </c>
      <c r="AB1041" s="168" t="s">
        <v>1943</v>
      </c>
      <c r="AC1041" s="168" t="s">
        <v>4281</v>
      </c>
      <c r="AD1041" s="168">
        <v>0.85</v>
      </c>
      <c r="AE1041" s="170">
        <f t="shared" si="137"/>
        <v>0</v>
      </c>
      <c r="AF1041" s="168">
        <f t="shared" si="138"/>
        <v>0</v>
      </c>
    </row>
    <row r="1042" spans="1:32" ht="15" customHeight="1" x14ac:dyDescent="0.3">
      <c r="A1042" s="1">
        <v>380</v>
      </c>
      <c r="B1042" s="69" t="s">
        <v>3512</v>
      </c>
      <c r="C1042" s="69" t="s">
        <v>1947</v>
      </c>
      <c r="D1042" s="70" t="s">
        <v>1948</v>
      </c>
      <c r="E1042" s="70" t="s">
        <v>1949</v>
      </c>
      <c r="F1042" s="70" t="s">
        <v>1950</v>
      </c>
      <c r="G1042" s="71" t="s">
        <v>106</v>
      </c>
      <c r="H1042" s="72">
        <v>1.75</v>
      </c>
      <c r="I1042" s="73"/>
      <c r="J1042" s="74">
        <f t="shared" si="133"/>
        <v>0</v>
      </c>
      <c r="K1042" s="74">
        <f t="shared" si="134"/>
        <v>0</v>
      </c>
      <c r="L1042" s="74">
        <f t="shared" si="135"/>
        <v>0</v>
      </c>
      <c r="M1042" s="153" t="str">
        <f t="shared" si="140"/>
        <v/>
      </c>
      <c r="P1042" s="75"/>
      <c r="AA1042" s="2">
        <f t="shared" si="136"/>
        <v>380</v>
      </c>
      <c r="AB1042" s="2" t="s">
        <v>4864</v>
      </c>
      <c r="AC1042" s="2" t="s">
        <v>4281</v>
      </c>
      <c r="AD1042" s="2">
        <v>1.75</v>
      </c>
      <c r="AE1042" s="129">
        <f t="shared" si="137"/>
        <v>0</v>
      </c>
      <c r="AF1042" s="2">
        <f t="shared" si="138"/>
        <v>0</v>
      </c>
    </row>
    <row r="1043" spans="1:32" ht="15" customHeight="1" x14ac:dyDescent="0.3">
      <c r="A1043" s="1">
        <v>4150</v>
      </c>
      <c r="B1043" s="69" t="s">
        <v>3513</v>
      </c>
      <c r="C1043" s="69" t="s">
        <v>1951</v>
      </c>
      <c r="D1043" s="70" t="s">
        <v>1952</v>
      </c>
      <c r="E1043" s="70" t="s">
        <v>1953</v>
      </c>
      <c r="F1043" s="70" t="s">
        <v>216</v>
      </c>
      <c r="G1043" s="71" t="s">
        <v>106</v>
      </c>
      <c r="H1043" s="72">
        <v>0.65</v>
      </c>
      <c r="I1043" s="73"/>
      <c r="J1043" s="74">
        <f t="shared" si="133"/>
        <v>0</v>
      </c>
      <c r="K1043" s="74">
        <f t="shared" si="134"/>
        <v>0</v>
      </c>
      <c r="L1043" s="74">
        <f t="shared" si="135"/>
        <v>0</v>
      </c>
      <c r="M1043" s="153" t="str">
        <f t="shared" si="140"/>
        <v/>
      </c>
      <c r="P1043" s="75"/>
      <c r="AA1043" s="2">
        <f t="shared" si="136"/>
        <v>4150</v>
      </c>
      <c r="AB1043" s="2" t="s">
        <v>4865</v>
      </c>
      <c r="AC1043" s="2" t="s">
        <v>4281</v>
      </c>
      <c r="AD1043" s="2">
        <v>0.65</v>
      </c>
      <c r="AE1043" s="129">
        <f t="shared" si="137"/>
        <v>0</v>
      </c>
      <c r="AF1043" s="2">
        <f t="shared" si="138"/>
        <v>0</v>
      </c>
    </row>
    <row r="1044" spans="1:32" ht="15" customHeight="1" x14ac:dyDescent="0.3">
      <c r="A1044" s="1">
        <v>1865</v>
      </c>
      <c r="B1044" s="69" t="s">
        <v>3514</v>
      </c>
      <c r="C1044" s="69" t="s">
        <v>1954</v>
      </c>
      <c r="D1044" s="70" t="s">
        <v>1952</v>
      </c>
      <c r="E1044" s="70" t="s">
        <v>1953</v>
      </c>
      <c r="F1044" s="70" t="s">
        <v>1955</v>
      </c>
      <c r="G1044" s="71" t="s">
        <v>106</v>
      </c>
      <c r="H1044" s="72">
        <v>0.65</v>
      </c>
      <c r="I1044" s="73"/>
      <c r="J1044" s="74">
        <f t="shared" si="133"/>
        <v>0</v>
      </c>
      <c r="K1044" s="74">
        <f t="shared" si="134"/>
        <v>0</v>
      </c>
      <c r="L1044" s="74">
        <f t="shared" si="135"/>
        <v>0</v>
      </c>
      <c r="M1044" s="153" t="str">
        <f t="shared" si="140"/>
        <v/>
      </c>
      <c r="P1044" s="75"/>
      <c r="AA1044" s="2">
        <f t="shared" si="136"/>
        <v>1865</v>
      </c>
      <c r="AB1044" s="2" t="s">
        <v>4866</v>
      </c>
      <c r="AC1044" s="2" t="s">
        <v>4281</v>
      </c>
      <c r="AD1044" s="2">
        <v>0.65</v>
      </c>
      <c r="AE1044" s="129">
        <f t="shared" si="137"/>
        <v>0</v>
      </c>
      <c r="AF1044" s="2">
        <f t="shared" si="138"/>
        <v>0</v>
      </c>
    </row>
    <row r="1045" spans="1:32" s="168" customFormat="1" ht="15" hidden="1" customHeight="1" x14ac:dyDescent="0.3">
      <c r="A1045" s="160">
        <v>0</v>
      </c>
      <c r="B1045" s="161" t="s">
        <v>3515</v>
      </c>
      <c r="C1045" s="161" t="s">
        <v>1956</v>
      </c>
      <c r="D1045" s="162" t="s">
        <v>1952</v>
      </c>
      <c r="E1045" s="162" t="s">
        <v>1953</v>
      </c>
      <c r="F1045" s="162" t="s">
        <v>250</v>
      </c>
      <c r="G1045" s="163" t="s">
        <v>106</v>
      </c>
      <c r="H1045" s="164">
        <v>0.7</v>
      </c>
      <c r="I1045" s="165"/>
      <c r="J1045" s="166">
        <f t="shared" si="133"/>
        <v>0</v>
      </c>
      <c r="K1045" s="166">
        <f t="shared" si="134"/>
        <v>0</v>
      </c>
      <c r="L1045" s="166">
        <f t="shared" si="135"/>
        <v>0</v>
      </c>
      <c r="M1045" s="167" t="str">
        <f t="shared" si="140"/>
        <v/>
      </c>
      <c r="P1045" s="169"/>
      <c r="AA1045" s="168">
        <f t="shared" si="136"/>
        <v>0</v>
      </c>
      <c r="AB1045" s="168" t="s">
        <v>4867</v>
      </c>
      <c r="AC1045" s="168" t="s">
        <v>4281</v>
      </c>
      <c r="AD1045" s="168">
        <v>0.7</v>
      </c>
      <c r="AE1045" s="170">
        <f t="shared" si="137"/>
        <v>0</v>
      </c>
      <c r="AF1045" s="168">
        <f t="shared" si="138"/>
        <v>0</v>
      </c>
    </row>
    <row r="1046" spans="1:32" ht="15" customHeight="1" x14ac:dyDescent="0.3">
      <c r="A1046" s="1">
        <v>1309</v>
      </c>
      <c r="B1046" s="69" t="s">
        <v>3516</v>
      </c>
      <c r="C1046" s="69" t="s">
        <v>1957</v>
      </c>
      <c r="D1046" s="70" t="s">
        <v>1952</v>
      </c>
      <c r="E1046" s="70" t="s">
        <v>1953</v>
      </c>
      <c r="F1046" s="70"/>
      <c r="G1046" s="71" t="s">
        <v>106</v>
      </c>
      <c r="H1046" s="72">
        <v>0.65</v>
      </c>
      <c r="I1046" s="73"/>
      <c r="J1046" s="74">
        <f t="shared" si="133"/>
        <v>0</v>
      </c>
      <c r="K1046" s="74">
        <f t="shared" si="134"/>
        <v>0</v>
      </c>
      <c r="L1046" s="74">
        <f t="shared" si="135"/>
        <v>0</v>
      </c>
      <c r="M1046" s="153" t="str">
        <f t="shared" si="140"/>
        <v/>
      </c>
      <c r="P1046" s="75"/>
      <c r="AA1046" s="2">
        <f t="shared" si="136"/>
        <v>1309</v>
      </c>
      <c r="AB1046" s="2" t="s">
        <v>1952</v>
      </c>
      <c r="AC1046" s="2" t="s">
        <v>4281</v>
      </c>
      <c r="AD1046" s="2">
        <v>0.65</v>
      </c>
      <c r="AE1046" s="129">
        <f t="shared" si="137"/>
        <v>0</v>
      </c>
      <c r="AF1046" s="2">
        <f t="shared" si="138"/>
        <v>0</v>
      </c>
    </row>
    <row r="1047" spans="1:32" s="168" customFormat="1" ht="15" hidden="1" customHeight="1" x14ac:dyDescent="0.3">
      <c r="A1047" s="160">
        <v>0</v>
      </c>
      <c r="B1047" s="161" t="s">
        <v>3517</v>
      </c>
      <c r="C1047" s="161" t="s">
        <v>1958</v>
      </c>
      <c r="D1047" s="162" t="s">
        <v>1959</v>
      </c>
      <c r="E1047" s="162" t="s">
        <v>1960</v>
      </c>
      <c r="F1047" s="162" t="s">
        <v>208</v>
      </c>
      <c r="G1047" s="163" t="s">
        <v>141</v>
      </c>
      <c r="H1047" s="164">
        <v>1.25</v>
      </c>
      <c r="I1047" s="165"/>
      <c r="J1047" s="166">
        <f t="shared" si="133"/>
        <v>0</v>
      </c>
      <c r="K1047" s="166">
        <f t="shared" si="134"/>
        <v>0</v>
      </c>
      <c r="L1047" s="166">
        <f t="shared" si="135"/>
        <v>0</v>
      </c>
      <c r="M1047" s="167" t="str">
        <f>IF(I1047="","",IF(I1047&lt;75,"Ошибка! Не соблюден минимальный заказ на сорт!",IF(MOD(I1047,25)&gt;0,"Ошибка! Не соблюдена кратность заказа!","")))</f>
        <v/>
      </c>
      <c r="P1047" s="169"/>
      <c r="AA1047" s="168">
        <f t="shared" si="136"/>
        <v>0</v>
      </c>
      <c r="AB1047" s="168" t="s">
        <v>4868</v>
      </c>
      <c r="AC1047" s="168" t="s">
        <v>4317</v>
      </c>
      <c r="AD1047" s="168">
        <v>1.25</v>
      </c>
      <c r="AE1047" s="170">
        <f t="shared" si="137"/>
        <v>0</v>
      </c>
      <c r="AF1047" s="168">
        <f t="shared" si="138"/>
        <v>0</v>
      </c>
    </row>
    <row r="1048" spans="1:32" ht="15" customHeight="1" x14ac:dyDescent="0.3">
      <c r="A1048" s="1">
        <v>108</v>
      </c>
      <c r="B1048" s="69" t="s">
        <v>3518</v>
      </c>
      <c r="C1048" s="69" t="s">
        <v>1961</v>
      </c>
      <c r="D1048" s="70" t="s">
        <v>1962</v>
      </c>
      <c r="E1048" s="70" t="s">
        <v>1963</v>
      </c>
      <c r="F1048" s="70" t="s">
        <v>401</v>
      </c>
      <c r="G1048" s="71" t="s">
        <v>141</v>
      </c>
      <c r="H1048" s="72">
        <v>0.95</v>
      </c>
      <c r="I1048" s="73"/>
      <c r="J1048" s="74">
        <f t="shared" si="133"/>
        <v>0</v>
      </c>
      <c r="K1048" s="74">
        <f t="shared" si="134"/>
        <v>0</v>
      </c>
      <c r="L1048" s="74">
        <f t="shared" si="135"/>
        <v>0</v>
      </c>
      <c r="M1048" s="153" t="str">
        <f>IF(I1048="","",IF(I1048&lt;75,"Ошибка! Не соблюден минимальный заказ на сорт!",IF(MOD(I1048,25)&gt;0,"Ошибка! Не соблюдена кратность заказа!","")))</f>
        <v/>
      </c>
      <c r="P1048" s="75"/>
      <c r="AA1048" s="2">
        <f t="shared" si="136"/>
        <v>108</v>
      </c>
      <c r="AB1048" s="2" t="s">
        <v>4869</v>
      </c>
      <c r="AC1048" s="2" t="s">
        <v>4317</v>
      </c>
      <c r="AD1048" s="2">
        <v>0.95</v>
      </c>
      <c r="AE1048" s="129">
        <f t="shared" si="137"/>
        <v>0</v>
      </c>
      <c r="AF1048" s="2">
        <f t="shared" si="138"/>
        <v>0</v>
      </c>
    </row>
    <row r="1049" spans="1:32" s="168" customFormat="1" ht="15" hidden="1" customHeight="1" x14ac:dyDescent="0.3">
      <c r="A1049" s="160">
        <v>0</v>
      </c>
      <c r="B1049" s="161" t="s">
        <v>5373</v>
      </c>
      <c r="C1049" s="161" t="s">
        <v>5395</v>
      </c>
      <c r="D1049" s="162" t="s">
        <v>1962</v>
      </c>
      <c r="E1049" s="162" t="s">
        <v>1963</v>
      </c>
      <c r="F1049" s="162" t="s">
        <v>401</v>
      </c>
      <c r="G1049" s="163" t="s">
        <v>106</v>
      </c>
      <c r="H1049" s="164">
        <v>0.95</v>
      </c>
      <c r="I1049" s="165"/>
      <c r="J1049" s="166">
        <f t="shared" si="133"/>
        <v>0</v>
      </c>
      <c r="K1049" s="166">
        <f t="shared" si="134"/>
        <v>0</v>
      </c>
      <c r="L1049" s="166">
        <f t="shared" si="135"/>
        <v>0</v>
      </c>
      <c r="M1049" s="167" t="str">
        <f>IF(I1049="","",IF(I1049&lt;80,"Ошибка! Не соблюден минимальный заказ на сорт!",IF(MOD(I1049,40)&gt;0,"Ошибка! Не соблюдена кратность заказа!","")))</f>
        <v/>
      </c>
      <c r="P1049" s="169"/>
      <c r="AA1049" s="168">
        <f t="shared" si="136"/>
        <v>0</v>
      </c>
      <c r="AB1049" s="168" t="s">
        <v>4869</v>
      </c>
      <c r="AC1049" s="168" t="s">
        <v>4281</v>
      </c>
      <c r="AD1049" s="168">
        <v>0.95</v>
      </c>
      <c r="AE1049" s="170">
        <f t="shared" si="137"/>
        <v>0</v>
      </c>
      <c r="AF1049" s="168">
        <f t="shared" si="138"/>
        <v>0</v>
      </c>
    </row>
    <row r="1050" spans="1:32" ht="15" customHeight="1" x14ac:dyDescent="0.3">
      <c r="A1050" s="1">
        <v>140</v>
      </c>
      <c r="B1050" s="69" t="s">
        <v>4163</v>
      </c>
      <c r="C1050" s="69" t="s">
        <v>4162</v>
      </c>
      <c r="D1050" s="70" t="s">
        <v>1962</v>
      </c>
      <c r="E1050" s="70" t="s">
        <v>1963</v>
      </c>
      <c r="F1050" s="70" t="s">
        <v>4164</v>
      </c>
      <c r="G1050" s="71" t="s">
        <v>106</v>
      </c>
      <c r="H1050" s="72">
        <v>0.9</v>
      </c>
      <c r="I1050" s="73"/>
      <c r="J1050" s="74">
        <f t="shared" si="133"/>
        <v>0</v>
      </c>
      <c r="K1050" s="74">
        <f t="shared" si="134"/>
        <v>0</v>
      </c>
      <c r="L1050" s="74">
        <f t="shared" si="135"/>
        <v>0</v>
      </c>
      <c r="M1050" s="153" t="str">
        <f>IF(I1050="","",IF(I1050&lt;80,"Ошибка! Не соблюден минимальный заказ на сорт!",IF(MOD(I1050,40)&gt;0,"Ошибка! Не соблюдена кратность заказа!","")))</f>
        <v/>
      </c>
      <c r="P1050" s="75"/>
      <c r="AA1050" s="2">
        <f t="shared" si="136"/>
        <v>140</v>
      </c>
      <c r="AB1050" s="2" t="s">
        <v>4870</v>
      </c>
      <c r="AC1050" s="2" t="s">
        <v>4281</v>
      </c>
      <c r="AD1050" s="2">
        <v>0.9</v>
      </c>
      <c r="AE1050" s="129">
        <f t="shared" si="137"/>
        <v>0</v>
      </c>
      <c r="AF1050" s="2">
        <f t="shared" si="138"/>
        <v>0</v>
      </c>
    </row>
    <row r="1051" spans="1:32" s="168" customFormat="1" ht="15" hidden="1" customHeight="1" x14ac:dyDescent="0.3">
      <c r="A1051" s="160">
        <v>0</v>
      </c>
      <c r="B1051" s="161" t="s">
        <v>3961</v>
      </c>
      <c r="C1051" s="161" t="s">
        <v>4033</v>
      </c>
      <c r="D1051" s="162" t="s">
        <v>1962</v>
      </c>
      <c r="E1051" s="162" t="s">
        <v>1963</v>
      </c>
      <c r="F1051" s="162" t="s">
        <v>3890</v>
      </c>
      <c r="G1051" s="163" t="s">
        <v>106</v>
      </c>
      <c r="H1051" s="164">
        <v>0.9</v>
      </c>
      <c r="I1051" s="165"/>
      <c r="J1051" s="166">
        <f t="shared" si="133"/>
        <v>0</v>
      </c>
      <c r="K1051" s="166">
        <f t="shared" si="134"/>
        <v>0</v>
      </c>
      <c r="L1051" s="166">
        <f t="shared" si="135"/>
        <v>0</v>
      </c>
      <c r="M1051" s="167" t="str">
        <f>IF(I1051="","",IF(I1051&lt;80,"Ошибка! Не соблюден минимальный заказ на сорт!",IF(MOD(I1051,40)&gt;0,"Ошибка! Не соблюдена кратность заказа!","")))</f>
        <v/>
      </c>
      <c r="P1051" s="169"/>
      <c r="AA1051" s="168">
        <f t="shared" si="136"/>
        <v>0</v>
      </c>
      <c r="AB1051" s="168" t="s">
        <v>4871</v>
      </c>
      <c r="AC1051" s="168" t="s">
        <v>4281</v>
      </c>
      <c r="AD1051" s="168">
        <v>0.9</v>
      </c>
      <c r="AE1051" s="170">
        <f t="shared" si="137"/>
        <v>0</v>
      </c>
      <c r="AF1051" s="168">
        <f t="shared" si="138"/>
        <v>0</v>
      </c>
    </row>
    <row r="1052" spans="1:32" ht="15" customHeight="1" x14ac:dyDescent="0.3">
      <c r="A1052" s="1">
        <v>486</v>
      </c>
      <c r="B1052" s="69" t="s">
        <v>3519</v>
      </c>
      <c r="C1052" s="69" t="s">
        <v>1964</v>
      </c>
      <c r="D1052" s="70" t="s">
        <v>1962</v>
      </c>
      <c r="E1052" s="70" t="s">
        <v>1963</v>
      </c>
      <c r="F1052" s="70" t="s">
        <v>1965</v>
      </c>
      <c r="G1052" s="71" t="s">
        <v>141</v>
      </c>
      <c r="H1052" s="72">
        <v>1.5</v>
      </c>
      <c r="I1052" s="73"/>
      <c r="J1052" s="74">
        <f t="shared" si="133"/>
        <v>0</v>
      </c>
      <c r="K1052" s="74">
        <f t="shared" si="134"/>
        <v>0</v>
      </c>
      <c r="L1052" s="74">
        <f t="shared" si="135"/>
        <v>0</v>
      </c>
      <c r="M1052" s="153" t="str">
        <f>IF(I1052="","",IF(I1052&lt;75,"Ошибка! Не соблюден минимальный заказ на сорт!",IF(MOD(I1052,25)&gt;0,"Ошибка! Не соблюдена кратность заказа!","")))</f>
        <v/>
      </c>
      <c r="P1052" s="75"/>
      <c r="AA1052" s="2">
        <f t="shared" si="136"/>
        <v>486</v>
      </c>
      <c r="AB1052" s="2" t="s">
        <v>4872</v>
      </c>
      <c r="AC1052" s="2" t="s">
        <v>4317</v>
      </c>
      <c r="AD1052" s="2">
        <v>1.5</v>
      </c>
      <c r="AE1052" s="129">
        <f t="shared" si="137"/>
        <v>0</v>
      </c>
      <c r="AF1052" s="2">
        <f t="shared" si="138"/>
        <v>0</v>
      </c>
    </row>
    <row r="1053" spans="1:32" s="168" customFormat="1" ht="15" hidden="1" customHeight="1" x14ac:dyDescent="0.3">
      <c r="A1053" s="160">
        <v>0</v>
      </c>
      <c r="B1053" s="161" t="s">
        <v>3520</v>
      </c>
      <c r="C1053" s="161" t="s">
        <v>1966</v>
      </c>
      <c r="D1053" s="162" t="s">
        <v>1962</v>
      </c>
      <c r="E1053" s="162" t="s">
        <v>1963</v>
      </c>
      <c r="F1053" s="162" t="s">
        <v>1967</v>
      </c>
      <c r="G1053" s="163" t="s">
        <v>141</v>
      </c>
      <c r="H1053" s="164">
        <v>0.95</v>
      </c>
      <c r="I1053" s="165"/>
      <c r="J1053" s="166">
        <f t="shared" si="133"/>
        <v>0</v>
      </c>
      <c r="K1053" s="166">
        <f t="shared" si="134"/>
        <v>0</v>
      </c>
      <c r="L1053" s="166">
        <f t="shared" si="135"/>
        <v>0</v>
      </c>
      <c r="M1053" s="167" t="str">
        <f>IF(I1053="","",IF(I1053&lt;75,"Ошибка! Не соблюден минимальный заказ на сорт!",IF(MOD(I1053,25)&gt;0,"Ошибка! Не соблюдена кратность заказа!","")))</f>
        <v/>
      </c>
      <c r="P1053" s="169"/>
      <c r="AA1053" s="168">
        <f t="shared" si="136"/>
        <v>0</v>
      </c>
      <c r="AB1053" s="168" t="s">
        <v>4873</v>
      </c>
      <c r="AC1053" s="168" t="s">
        <v>4317</v>
      </c>
      <c r="AD1053" s="168">
        <v>0.95</v>
      </c>
      <c r="AE1053" s="170">
        <f t="shared" si="137"/>
        <v>0</v>
      </c>
      <c r="AF1053" s="168">
        <f t="shared" si="138"/>
        <v>0</v>
      </c>
    </row>
    <row r="1054" spans="1:32" ht="15" customHeight="1" x14ac:dyDescent="0.3">
      <c r="A1054" s="1">
        <v>415</v>
      </c>
      <c r="B1054" s="69" t="s">
        <v>5568</v>
      </c>
      <c r="C1054" s="69" t="s">
        <v>5569</v>
      </c>
      <c r="D1054" s="70" t="s">
        <v>1962</v>
      </c>
      <c r="E1054" s="70" t="s">
        <v>1969</v>
      </c>
      <c r="F1054" s="70" t="s">
        <v>1970</v>
      </c>
      <c r="G1054" s="71" t="s">
        <v>23</v>
      </c>
      <c r="H1054" s="72">
        <v>3.5</v>
      </c>
      <c r="I1054" s="73"/>
      <c r="J1054" s="74">
        <f t="shared" si="133"/>
        <v>0</v>
      </c>
      <c r="K1054" s="74">
        <f t="shared" si="134"/>
        <v>0</v>
      </c>
      <c r="L1054" s="74">
        <f t="shared" si="135"/>
        <v>0</v>
      </c>
      <c r="M1054" s="153" t="str">
        <f>IF(I1054="","",IF(I1054&lt;25,"Ошибка! Не соблюден минимальный заказ на сорт!",""))</f>
        <v/>
      </c>
      <c r="P1054" s="75"/>
      <c r="AA1054" s="2">
        <f t="shared" si="136"/>
        <v>415</v>
      </c>
      <c r="AB1054" s="2" t="s">
        <v>4874</v>
      </c>
      <c r="AC1054" s="2" t="s">
        <v>5629</v>
      </c>
      <c r="AD1054" s="2">
        <v>3.5</v>
      </c>
      <c r="AE1054" s="129">
        <f t="shared" si="137"/>
        <v>0</v>
      </c>
      <c r="AF1054" s="2">
        <f t="shared" si="138"/>
        <v>0</v>
      </c>
    </row>
    <row r="1055" spans="1:32" ht="15" customHeight="1" x14ac:dyDescent="0.3">
      <c r="A1055" s="1">
        <v>810</v>
      </c>
      <c r="B1055" s="69" t="s">
        <v>3521</v>
      </c>
      <c r="C1055" s="69" t="s">
        <v>1968</v>
      </c>
      <c r="D1055" s="70" t="s">
        <v>1962</v>
      </c>
      <c r="E1055" s="70" t="s">
        <v>1969</v>
      </c>
      <c r="F1055" s="70" t="s">
        <v>1970</v>
      </c>
      <c r="G1055" s="71" t="s">
        <v>141</v>
      </c>
      <c r="H1055" s="72">
        <v>0.95</v>
      </c>
      <c r="I1055" s="73"/>
      <c r="J1055" s="74">
        <f t="shared" si="133"/>
        <v>0</v>
      </c>
      <c r="K1055" s="74">
        <f t="shared" si="134"/>
        <v>0</v>
      </c>
      <c r="L1055" s="74">
        <f t="shared" si="135"/>
        <v>0</v>
      </c>
      <c r="M1055" s="153" t="str">
        <f>IF(I1055="","",IF(I1055&lt;75,"Ошибка! Не соблюден минимальный заказ на сорт!",IF(MOD(I1055,25)&gt;0,"Ошибка! Не соблюдена кратность заказа!","")))</f>
        <v/>
      </c>
      <c r="P1055" s="75"/>
      <c r="AA1055" s="2">
        <f t="shared" si="136"/>
        <v>810</v>
      </c>
      <c r="AB1055" s="2" t="s">
        <v>4874</v>
      </c>
      <c r="AC1055" s="2" t="s">
        <v>4317</v>
      </c>
      <c r="AD1055" s="2">
        <v>0.95</v>
      </c>
      <c r="AE1055" s="129">
        <f t="shared" si="137"/>
        <v>0</v>
      </c>
      <c r="AF1055" s="2">
        <f t="shared" si="138"/>
        <v>0</v>
      </c>
    </row>
    <row r="1056" spans="1:32" ht="15" customHeight="1" x14ac:dyDescent="0.3">
      <c r="A1056" s="1">
        <v>250</v>
      </c>
      <c r="B1056" s="69" t="s">
        <v>5570</v>
      </c>
      <c r="C1056" s="69" t="s">
        <v>5571</v>
      </c>
      <c r="D1056" s="70" t="s">
        <v>1962</v>
      </c>
      <c r="E1056" s="70" t="s">
        <v>1969</v>
      </c>
      <c r="F1056" s="70" t="s">
        <v>1972</v>
      </c>
      <c r="G1056" s="71" t="s">
        <v>23</v>
      </c>
      <c r="H1056" s="72">
        <v>3.5</v>
      </c>
      <c r="I1056" s="73"/>
      <c r="J1056" s="74">
        <f t="shared" si="133"/>
        <v>0</v>
      </c>
      <c r="K1056" s="74">
        <f t="shared" si="134"/>
        <v>0</v>
      </c>
      <c r="L1056" s="74">
        <f t="shared" si="135"/>
        <v>0</v>
      </c>
      <c r="M1056" s="153" t="str">
        <f>IF(I1056="","",IF(I1056&lt;25,"Ошибка! Не соблюден минимальный заказ на сорт!",""))</f>
        <v/>
      </c>
      <c r="P1056" s="75"/>
      <c r="AA1056" s="2">
        <f t="shared" si="136"/>
        <v>250</v>
      </c>
      <c r="AB1056" s="2" t="s">
        <v>4875</v>
      </c>
      <c r="AC1056" s="2" t="s">
        <v>5629</v>
      </c>
      <c r="AD1056" s="2">
        <v>3.5</v>
      </c>
      <c r="AE1056" s="129">
        <f t="shared" si="137"/>
        <v>0</v>
      </c>
      <c r="AF1056" s="2">
        <f t="shared" si="138"/>
        <v>0</v>
      </c>
    </row>
    <row r="1057" spans="1:32" ht="15" customHeight="1" x14ac:dyDescent="0.3">
      <c r="A1057" s="1">
        <v>400</v>
      </c>
      <c r="B1057" s="69" t="s">
        <v>3522</v>
      </c>
      <c r="C1057" s="69" t="s">
        <v>1971</v>
      </c>
      <c r="D1057" s="70" t="s">
        <v>1962</v>
      </c>
      <c r="E1057" s="70" t="s">
        <v>1969</v>
      </c>
      <c r="F1057" s="70" t="s">
        <v>1972</v>
      </c>
      <c r="G1057" s="71" t="s">
        <v>141</v>
      </c>
      <c r="H1057" s="72">
        <v>0.95</v>
      </c>
      <c r="I1057" s="73"/>
      <c r="J1057" s="74">
        <f t="shared" si="133"/>
        <v>0</v>
      </c>
      <c r="K1057" s="74">
        <f t="shared" si="134"/>
        <v>0</v>
      </c>
      <c r="L1057" s="74">
        <f t="shared" si="135"/>
        <v>0</v>
      </c>
      <c r="M1057" s="153" t="str">
        <f>IF(I1057="","",IF(I1057&lt;75,"Ошибка! Не соблюден минимальный заказ на сорт!",IF(MOD(I1057,25)&gt;0,"Ошибка! Не соблюдена кратность заказа!","")))</f>
        <v/>
      </c>
      <c r="P1057" s="75"/>
      <c r="AA1057" s="2">
        <f t="shared" si="136"/>
        <v>400</v>
      </c>
      <c r="AB1057" s="2" t="s">
        <v>4875</v>
      </c>
      <c r="AC1057" s="2" t="s">
        <v>4317</v>
      </c>
      <c r="AD1057" s="2">
        <v>0.95</v>
      </c>
      <c r="AE1057" s="129">
        <f t="shared" si="137"/>
        <v>0</v>
      </c>
      <c r="AF1057" s="2">
        <f t="shared" si="138"/>
        <v>0</v>
      </c>
    </row>
    <row r="1058" spans="1:32" s="168" customFormat="1" ht="15" hidden="1" customHeight="1" x14ac:dyDescent="0.3">
      <c r="A1058" s="160">
        <v>0</v>
      </c>
      <c r="B1058" s="161" t="s">
        <v>3523</v>
      </c>
      <c r="C1058" s="161" t="s">
        <v>1973</v>
      </c>
      <c r="D1058" s="162" t="s">
        <v>1962</v>
      </c>
      <c r="E1058" s="162" t="s">
        <v>1969</v>
      </c>
      <c r="F1058" s="162" t="s">
        <v>1974</v>
      </c>
      <c r="G1058" s="163" t="s">
        <v>141</v>
      </c>
      <c r="H1058" s="164">
        <v>0.95</v>
      </c>
      <c r="I1058" s="165"/>
      <c r="J1058" s="166">
        <f t="shared" si="133"/>
        <v>0</v>
      </c>
      <c r="K1058" s="166">
        <f t="shared" si="134"/>
        <v>0</v>
      </c>
      <c r="L1058" s="166">
        <f t="shared" si="135"/>
        <v>0</v>
      </c>
      <c r="M1058" s="167" t="str">
        <f>IF(I1058="","",IF(I1058&lt;75,"Ошибка! Не соблюден минимальный заказ на сорт!",IF(MOD(I1058,25)&gt;0,"Ошибка! Не соблюдена кратность заказа!","")))</f>
        <v/>
      </c>
      <c r="P1058" s="169"/>
      <c r="AA1058" s="168">
        <f t="shared" si="136"/>
        <v>0</v>
      </c>
      <c r="AB1058" s="168" t="s">
        <v>4876</v>
      </c>
      <c r="AC1058" s="168" t="s">
        <v>4317</v>
      </c>
      <c r="AD1058" s="168">
        <v>0.95</v>
      </c>
      <c r="AE1058" s="170">
        <f t="shared" si="137"/>
        <v>0</v>
      </c>
      <c r="AF1058" s="168">
        <f t="shared" si="138"/>
        <v>0</v>
      </c>
    </row>
    <row r="1059" spans="1:32" ht="15" customHeight="1" x14ac:dyDescent="0.3">
      <c r="A1059" s="1">
        <v>30</v>
      </c>
      <c r="B1059" s="69" t="s">
        <v>3524</v>
      </c>
      <c r="C1059" s="69" t="s">
        <v>1975</v>
      </c>
      <c r="D1059" s="70" t="s">
        <v>1962</v>
      </c>
      <c r="E1059" s="70" t="s">
        <v>1969</v>
      </c>
      <c r="F1059" s="70" t="s">
        <v>1976</v>
      </c>
      <c r="G1059" s="71" t="s">
        <v>141</v>
      </c>
      <c r="H1059" s="72">
        <v>0.95</v>
      </c>
      <c r="I1059" s="73"/>
      <c r="J1059" s="74">
        <f t="shared" si="133"/>
        <v>0</v>
      </c>
      <c r="K1059" s="74">
        <f t="shared" si="134"/>
        <v>0</v>
      </c>
      <c r="L1059" s="74">
        <f t="shared" si="135"/>
        <v>0</v>
      </c>
      <c r="M1059" s="153" t="str">
        <f>IF(I1059="","",IF(I1059&lt;75,"Ошибка! Не соблюден минимальный заказ на сорт!",IF(MOD(I1059,25)&gt;0,"Ошибка! Не соблюдена кратность заказа!","")))</f>
        <v/>
      </c>
      <c r="P1059" s="75"/>
      <c r="AA1059" s="2">
        <f t="shared" si="136"/>
        <v>30</v>
      </c>
      <c r="AB1059" s="2" t="s">
        <v>4877</v>
      </c>
      <c r="AC1059" s="2" t="s">
        <v>4317</v>
      </c>
      <c r="AD1059" s="2">
        <v>0.95</v>
      </c>
      <c r="AE1059" s="129">
        <f t="shared" si="137"/>
        <v>0</v>
      </c>
      <c r="AF1059" s="2">
        <f t="shared" si="138"/>
        <v>0</v>
      </c>
    </row>
    <row r="1060" spans="1:32" s="168" customFormat="1" ht="15" hidden="1" customHeight="1" x14ac:dyDescent="0.3">
      <c r="A1060" s="160">
        <v>0</v>
      </c>
      <c r="B1060" s="161" t="s">
        <v>3525</v>
      </c>
      <c r="C1060" s="161" t="s">
        <v>1977</v>
      </c>
      <c r="D1060" s="162" t="s">
        <v>1962</v>
      </c>
      <c r="E1060" s="162" t="s">
        <v>1969</v>
      </c>
      <c r="F1060" s="162"/>
      <c r="G1060" s="163" t="s">
        <v>141</v>
      </c>
      <c r="H1060" s="164">
        <v>0.95</v>
      </c>
      <c r="I1060" s="165"/>
      <c r="J1060" s="166">
        <f t="shared" ref="J1060:J1123" si="141">H1060*I1060</f>
        <v>0</v>
      </c>
      <c r="K1060" s="166">
        <f t="shared" ref="K1060:K1123" si="142">IF($I$9&gt;=7000,0,H1060*0.07*I1060)</f>
        <v>0</v>
      </c>
      <c r="L1060" s="166">
        <f t="shared" ref="L1060:L1123" si="143">J1060+K1060</f>
        <v>0</v>
      </c>
      <c r="M1060" s="167" t="str">
        <f>IF(I1060="","",IF(I1060&lt;75,"Ошибка! Не соблюден минимальный заказ на сорт!",IF(MOD(I1060,25)&gt;0,"Ошибка! Не соблюдена кратность заказа!","")))</f>
        <v/>
      </c>
      <c r="P1060" s="169"/>
      <c r="AA1060" s="168">
        <f t="shared" ref="AA1060:AA1123" si="144">A1060</f>
        <v>0</v>
      </c>
      <c r="AB1060" s="168" t="s">
        <v>1962</v>
      </c>
      <c r="AC1060" s="168" t="s">
        <v>4317</v>
      </c>
      <c r="AD1060" s="168">
        <v>0.95</v>
      </c>
      <c r="AE1060" s="170">
        <f t="shared" ref="AE1060:AE1123" si="145">I1060</f>
        <v>0</v>
      </c>
      <c r="AF1060" s="168">
        <f t="shared" ref="AF1060:AF1123" si="146">AD1060*AE1060</f>
        <v>0</v>
      </c>
    </row>
    <row r="1061" spans="1:32" s="168" customFormat="1" ht="15" hidden="1" customHeight="1" x14ac:dyDescent="0.3">
      <c r="A1061" s="160">
        <v>0</v>
      </c>
      <c r="B1061" s="161" t="s">
        <v>3526</v>
      </c>
      <c r="C1061" s="161" t="s">
        <v>1978</v>
      </c>
      <c r="D1061" s="162" t="s">
        <v>1979</v>
      </c>
      <c r="E1061" s="162" t="s">
        <v>1980</v>
      </c>
      <c r="F1061" s="162" t="s">
        <v>1981</v>
      </c>
      <c r="G1061" s="163" t="s">
        <v>106</v>
      </c>
      <c r="H1061" s="164">
        <v>0.9</v>
      </c>
      <c r="I1061" s="165"/>
      <c r="J1061" s="166">
        <f t="shared" si="141"/>
        <v>0</v>
      </c>
      <c r="K1061" s="166">
        <f t="shared" si="142"/>
        <v>0</v>
      </c>
      <c r="L1061" s="166">
        <f t="shared" si="143"/>
        <v>0</v>
      </c>
      <c r="M1061" s="167" t="str">
        <f>IF(I1061="","",IF(I1061&lt;80,"Ошибка! Не соблюден минимальный заказ на сорт!",IF(MOD(I1061,40)&gt;0,"Ошибка! Не соблюдена кратность заказа!","")))</f>
        <v/>
      </c>
      <c r="P1061" s="169"/>
      <c r="AA1061" s="168">
        <f t="shared" si="144"/>
        <v>0</v>
      </c>
      <c r="AB1061" s="168" t="s">
        <v>4878</v>
      </c>
      <c r="AC1061" s="168" t="s">
        <v>4281</v>
      </c>
      <c r="AD1061" s="168">
        <v>0.9</v>
      </c>
      <c r="AE1061" s="170">
        <f t="shared" si="145"/>
        <v>0</v>
      </c>
      <c r="AF1061" s="168">
        <f t="shared" si="146"/>
        <v>0</v>
      </c>
    </row>
    <row r="1062" spans="1:32" s="168" customFormat="1" ht="15" hidden="1" customHeight="1" x14ac:dyDescent="0.35">
      <c r="A1062" s="160">
        <v>0</v>
      </c>
      <c r="B1062" s="171" t="s">
        <v>6175</v>
      </c>
      <c r="C1062" s="162" t="s">
        <v>6114</v>
      </c>
      <c r="D1062" s="162" t="s">
        <v>6160</v>
      </c>
      <c r="E1062" s="162" t="s">
        <v>6143</v>
      </c>
      <c r="F1062" s="162" t="s">
        <v>1981</v>
      </c>
      <c r="G1062" s="172" t="s">
        <v>21</v>
      </c>
      <c r="H1062" s="173">
        <v>1.75</v>
      </c>
      <c r="I1062" s="165"/>
      <c r="J1062" s="166">
        <f t="shared" si="141"/>
        <v>0</v>
      </c>
      <c r="K1062" s="166">
        <f t="shared" si="142"/>
        <v>0</v>
      </c>
      <c r="L1062" s="166">
        <f t="shared" si="143"/>
        <v>0</v>
      </c>
      <c r="M1062" s="167" t="str">
        <f>IF(I1062="","",IF(I1062&lt;50,"Ошибка! Не соблюден минимальный заказ на сорт!",""))</f>
        <v/>
      </c>
      <c r="AA1062" s="168">
        <f t="shared" si="144"/>
        <v>0</v>
      </c>
      <c r="AB1062" s="174" t="s">
        <v>4878</v>
      </c>
      <c r="AC1062" s="174" t="s">
        <v>4323</v>
      </c>
      <c r="AD1062" s="175">
        <v>1.75</v>
      </c>
      <c r="AE1062" s="170">
        <f t="shared" si="145"/>
        <v>0</v>
      </c>
      <c r="AF1062" s="168">
        <f t="shared" si="146"/>
        <v>0</v>
      </c>
    </row>
    <row r="1063" spans="1:32" s="168" customFormat="1" ht="15" hidden="1" customHeight="1" x14ac:dyDescent="0.3">
      <c r="A1063" s="160">
        <v>0</v>
      </c>
      <c r="B1063" s="161" t="s">
        <v>3527</v>
      </c>
      <c r="C1063" s="161" t="s">
        <v>1982</v>
      </c>
      <c r="D1063" s="162" t="s">
        <v>1983</v>
      </c>
      <c r="E1063" s="162" t="s">
        <v>1984</v>
      </c>
      <c r="F1063" s="162" t="s">
        <v>1985</v>
      </c>
      <c r="G1063" s="163" t="s">
        <v>106</v>
      </c>
      <c r="H1063" s="164">
        <v>1</v>
      </c>
      <c r="I1063" s="165"/>
      <c r="J1063" s="166">
        <f t="shared" si="141"/>
        <v>0</v>
      </c>
      <c r="K1063" s="166">
        <f t="shared" si="142"/>
        <v>0</v>
      </c>
      <c r="L1063" s="166">
        <f t="shared" si="143"/>
        <v>0</v>
      </c>
      <c r="M1063" s="167" t="str">
        <f t="shared" ref="M1063:M1077" si="147">IF(I1063="","",IF(I1063&lt;80,"Ошибка! Не соблюден минимальный заказ на сорт!",IF(MOD(I1063,40)&gt;0,"Ошибка! Не соблюдена кратность заказа!","")))</f>
        <v/>
      </c>
      <c r="P1063" s="169"/>
      <c r="AA1063" s="168">
        <f t="shared" si="144"/>
        <v>0</v>
      </c>
      <c r="AB1063" s="168" t="s">
        <v>4879</v>
      </c>
      <c r="AC1063" s="168" t="s">
        <v>4281</v>
      </c>
      <c r="AD1063" s="168">
        <v>1</v>
      </c>
      <c r="AE1063" s="170">
        <f t="shared" si="145"/>
        <v>0</v>
      </c>
      <c r="AF1063" s="168">
        <f t="shared" si="146"/>
        <v>0</v>
      </c>
    </row>
    <row r="1064" spans="1:32" s="168" customFormat="1" ht="15" hidden="1" customHeight="1" x14ac:dyDescent="0.3">
      <c r="A1064" s="160">
        <v>0</v>
      </c>
      <c r="B1064" s="161" t="s">
        <v>3528</v>
      </c>
      <c r="C1064" s="161" t="s">
        <v>1986</v>
      </c>
      <c r="D1064" s="162" t="s">
        <v>1983</v>
      </c>
      <c r="E1064" s="162" t="s">
        <v>1984</v>
      </c>
      <c r="F1064" s="162" t="s">
        <v>1987</v>
      </c>
      <c r="G1064" s="163" t="s">
        <v>106</v>
      </c>
      <c r="H1064" s="164">
        <v>1.1499999999999999</v>
      </c>
      <c r="I1064" s="165"/>
      <c r="J1064" s="166">
        <f t="shared" si="141"/>
        <v>0</v>
      </c>
      <c r="K1064" s="166">
        <f t="shared" si="142"/>
        <v>0</v>
      </c>
      <c r="L1064" s="166">
        <f t="shared" si="143"/>
        <v>0</v>
      </c>
      <c r="M1064" s="167" t="str">
        <f t="shared" si="147"/>
        <v/>
      </c>
      <c r="P1064" s="169"/>
      <c r="AA1064" s="168">
        <f t="shared" si="144"/>
        <v>0</v>
      </c>
      <c r="AB1064" s="168" t="s">
        <v>4880</v>
      </c>
      <c r="AC1064" s="168" t="s">
        <v>4281</v>
      </c>
      <c r="AD1064" s="168">
        <v>1.1499999999999999</v>
      </c>
      <c r="AE1064" s="170">
        <f t="shared" si="145"/>
        <v>0</v>
      </c>
      <c r="AF1064" s="168">
        <f t="shared" si="146"/>
        <v>0</v>
      </c>
    </row>
    <row r="1065" spans="1:32" s="168" customFormat="1" ht="15" hidden="1" customHeight="1" x14ac:dyDescent="0.3">
      <c r="A1065" s="160">
        <v>0</v>
      </c>
      <c r="B1065" s="161" t="s">
        <v>3529</v>
      </c>
      <c r="C1065" s="161" t="s">
        <v>1988</v>
      </c>
      <c r="D1065" s="162" t="s">
        <v>1983</v>
      </c>
      <c r="E1065" s="162" t="s">
        <v>1984</v>
      </c>
      <c r="F1065" s="162" t="s">
        <v>1989</v>
      </c>
      <c r="G1065" s="163" t="s">
        <v>106</v>
      </c>
      <c r="H1065" s="164">
        <v>1.1499999999999999</v>
      </c>
      <c r="I1065" s="165"/>
      <c r="J1065" s="166">
        <f t="shared" si="141"/>
        <v>0</v>
      </c>
      <c r="K1065" s="166">
        <f t="shared" si="142"/>
        <v>0</v>
      </c>
      <c r="L1065" s="166">
        <f t="shared" si="143"/>
        <v>0</v>
      </c>
      <c r="M1065" s="167" t="str">
        <f t="shared" si="147"/>
        <v/>
      </c>
      <c r="P1065" s="169"/>
      <c r="AA1065" s="168">
        <f t="shared" si="144"/>
        <v>0</v>
      </c>
      <c r="AB1065" s="168" t="s">
        <v>5213</v>
      </c>
      <c r="AC1065" s="168" t="s">
        <v>4281</v>
      </c>
      <c r="AD1065" s="168">
        <v>1.1499999999999999</v>
      </c>
      <c r="AE1065" s="170">
        <f t="shared" si="145"/>
        <v>0</v>
      </c>
      <c r="AF1065" s="168">
        <f t="shared" si="146"/>
        <v>0</v>
      </c>
    </row>
    <row r="1066" spans="1:32" s="168" customFormat="1" ht="15" hidden="1" customHeight="1" x14ac:dyDescent="0.3">
      <c r="A1066" s="160">
        <v>0</v>
      </c>
      <c r="B1066" s="161" t="s">
        <v>3530</v>
      </c>
      <c r="C1066" s="161" t="s">
        <v>1990</v>
      </c>
      <c r="D1066" s="162" t="s">
        <v>1983</v>
      </c>
      <c r="E1066" s="162" t="s">
        <v>1984</v>
      </c>
      <c r="F1066" s="162" t="s">
        <v>1991</v>
      </c>
      <c r="G1066" s="163" t="s">
        <v>106</v>
      </c>
      <c r="H1066" s="164">
        <v>1.1499999999999999</v>
      </c>
      <c r="I1066" s="165"/>
      <c r="J1066" s="166">
        <f t="shared" si="141"/>
        <v>0</v>
      </c>
      <c r="K1066" s="166">
        <f t="shared" si="142"/>
        <v>0</v>
      </c>
      <c r="L1066" s="166">
        <f t="shared" si="143"/>
        <v>0</v>
      </c>
      <c r="M1066" s="167" t="str">
        <f t="shared" si="147"/>
        <v/>
      </c>
      <c r="P1066" s="169"/>
      <c r="AA1066" s="168">
        <f t="shared" si="144"/>
        <v>0</v>
      </c>
      <c r="AB1066" s="168" t="s">
        <v>4881</v>
      </c>
      <c r="AC1066" s="168" t="s">
        <v>4281</v>
      </c>
      <c r="AD1066" s="168">
        <v>1.1499999999999999</v>
      </c>
      <c r="AE1066" s="170">
        <f t="shared" si="145"/>
        <v>0</v>
      </c>
      <c r="AF1066" s="168">
        <f t="shared" si="146"/>
        <v>0</v>
      </c>
    </row>
    <row r="1067" spans="1:32" s="168" customFormat="1" ht="15" hidden="1" customHeight="1" x14ac:dyDescent="0.3">
      <c r="A1067" s="160">
        <v>0</v>
      </c>
      <c r="B1067" s="161" t="s">
        <v>3531</v>
      </c>
      <c r="C1067" s="161" t="s">
        <v>1992</v>
      </c>
      <c r="D1067" s="162" t="s">
        <v>1983</v>
      </c>
      <c r="E1067" s="162" t="s">
        <v>1984</v>
      </c>
      <c r="F1067" s="162" t="s">
        <v>1993</v>
      </c>
      <c r="G1067" s="163" t="s">
        <v>106</v>
      </c>
      <c r="H1067" s="164">
        <v>1.1499999999999999</v>
      </c>
      <c r="I1067" s="165"/>
      <c r="J1067" s="166">
        <f t="shared" si="141"/>
        <v>0</v>
      </c>
      <c r="K1067" s="166">
        <f t="shared" si="142"/>
        <v>0</v>
      </c>
      <c r="L1067" s="166">
        <f t="shared" si="143"/>
        <v>0</v>
      </c>
      <c r="M1067" s="167" t="str">
        <f t="shared" si="147"/>
        <v/>
      </c>
      <c r="P1067" s="169"/>
      <c r="AA1067" s="168">
        <f t="shared" si="144"/>
        <v>0</v>
      </c>
      <c r="AB1067" s="168" t="s">
        <v>4882</v>
      </c>
      <c r="AC1067" s="168" t="s">
        <v>4281</v>
      </c>
      <c r="AD1067" s="168">
        <v>1.1499999999999999</v>
      </c>
      <c r="AE1067" s="170">
        <f t="shared" si="145"/>
        <v>0</v>
      </c>
      <c r="AF1067" s="168">
        <f t="shared" si="146"/>
        <v>0</v>
      </c>
    </row>
    <row r="1068" spans="1:32" s="168" customFormat="1" ht="15" hidden="1" customHeight="1" x14ac:dyDescent="0.3">
      <c r="A1068" s="160">
        <v>0</v>
      </c>
      <c r="B1068" s="161" t="s">
        <v>3532</v>
      </c>
      <c r="C1068" s="161" t="s">
        <v>1994</v>
      </c>
      <c r="D1068" s="162" t="s">
        <v>1995</v>
      </c>
      <c r="E1068" s="162" t="s">
        <v>1996</v>
      </c>
      <c r="F1068" s="162" t="s">
        <v>1997</v>
      </c>
      <c r="G1068" s="163" t="s">
        <v>106</v>
      </c>
      <c r="H1068" s="164">
        <v>1.1499999999999999</v>
      </c>
      <c r="I1068" s="165"/>
      <c r="J1068" s="166">
        <f t="shared" si="141"/>
        <v>0</v>
      </c>
      <c r="K1068" s="166">
        <f t="shared" si="142"/>
        <v>0</v>
      </c>
      <c r="L1068" s="166">
        <f t="shared" si="143"/>
        <v>0</v>
      </c>
      <c r="M1068" s="167" t="str">
        <f t="shared" si="147"/>
        <v/>
      </c>
      <c r="P1068" s="169"/>
      <c r="AA1068" s="168">
        <f t="shared" si="144"/>
        <v>0</v>
      </c>
      <c r="AB1068" s="168" t="s">
        <v>4883</v>
      </c>
      <c r="AC1068" s="168" t="s">
        <v>4281</v>
      </c>
      <c r="AD1068" s="168">
        <v>1.1499999999999999</v>
      </c>
      <c r="AE1068" s="170">
        <f t="shared" si="145"/>
        <v>0</v>
      </c>
      <c r="AF1068" s="168">
        <f t="shared" si="146"/>
        <v>0</v>
      </c>
    </row>
    <row r="1069" spans="1:32" ht="15" customHeight="1" x14ac:dyDescent="0.3">
      <c r="A1069" s="1">
        <v>182</v>
      </c>
      <c r="B1069" s="69" t="s">
        <v>3533</v>
      </c>
      <c r="C1069" s="69" t="s">
        <v>1998</v>
      </c>
      <c r="D1069" s="70" t="s">
        <v>1999</v>
      </c>
      <c r="E1069" s="70" t="s">
        <v>2000</v>
      </c>
      <c r="F1069" s="70" t="s">
        <v>2001</v>
      </c>
      <c r="G1069" s="71" t="s">
        <v>106</v>
      </c>
      <c r="H1069" s="72">
        <v>1.1499999999999999</v>
      </c>
      <c r="I1069" s="73"/>
      <c r="J1069" s="74">
        <f t="shared" si="141"/>
        <v>0</v>
      </c>
      <c r="K1069" s="74">
        <f t="shared" si="142"/>
        <v>0</v>
      </c>
      <c r="L1069" s="74">
        <f t="shared" si="143"/>
        <v>0</v>
      </c>
      <c r="M1069" s="153" t="str">
        <f t="shared" si="147"/>
        <v/>
      </c>
      <c r="P1069" s="75"/>
      <c r="AA1069" s="2">
        <f t="shared" si="144"/>
        <v>182</v>
      </c>
      <c r="AB1069" s="2" t="s">
        <v>4884</v>
      </c>
      <c r="AC1069" s="2" t="s">
        <v>4281</v>
      </c>
      <c r="AD1069" s="2">
        <v>1.1499999999999999</v>
      </c>
      <c r="AE1069" s="129">
        <f t="shared" si="145"/>
        <v>0</v>
      </c>
      <c r="AF1069" s="2">
        <f t="shared" si="146"/>
        <v>0</v>
      </c>
    </row>
    <row r="1070" spans="1:32" ht="15" customHeight="1" x14ac:dyDescent="0.3">
      <c r="A1070" s="1">
        <v>430</v>
      </c>
      <c r="B1070" s="69" t="s">
        <v>3910</v>
      </c>
      <c r="C1070" s="69" t="s">
        <v>3982</v>
      </c>
      <c r="D1070" s="70" t="s">
        <v>2003</v>
      </c>
      <c r="E1070" s="70" t="s">
        <v>2004</v>
      </c>
      <c r="F1070" s="70" t="s">
        <v>3832</v>
      </c>
      <c r="G1070" s="71" t="s">
        <v>106</v>
      </c>
      <c r="H1070" s="72">
        <v>1.1499999999999999</v>
      </c>
      <c r="I1070" s="73"/>
      <c r="J1070" s="74">
        <f t="shared" si="141"/>
        <v>0</v>
      </c>
      <c r="K1070" s="74">
        <f t="shared" si="142"/>
        <v>0</v>
      </c>
      <c r="L1070" s="74">
        <f t="shared" si="143"/>
        <v>0</v>
      </c>
      <c r="M1070" s="153" t="str">
        <f t="shared" si="147"/>
        <v/>
      </c>
      <c r="P1070" s="75"/>
      <c r="AA1070" s="2">
        <f t="shared" si="144"/>
        <v>430</v>
      </c>
      <c r="AB1070" s="2" t="s">
        <v>4885</v>
      </c>
      <c r="AC1070" s="2" t="s">
        <v>4281</v>
      </c>
      <c r="AD1070" s="2">
        <v>1.1499999999999999</v>
      </c>
      <c r="AE1070" s="129">
        <f t="shared" si="145"/>
        <v>0</v>
      </c>
      <c r="AF1070" s="2">
        <f t="shared" si="146"/>
        <v>0</v>
      </c>
    </row>
    <row r="1071" spans="1:32" ht="15" customHeight="1" x14ac:dyDescent="0.3">
      <c r="A1071" s="1">
        <v>380</v>
      </c>
      <c r="B1071" s="69" t="s">
        <v>4054</v>
      </c>
      <c r="C1071" s="69" t="s">
        <v>4053</v>
      </c>
      <c r="D1071" s="70" t="s">
        <v>2003</v>
      </c>
      <c r="E1071" s="70" t="s">
        <v>2004</v>
      </c>
      <c r="F1071" s="70" t="s">
        <v>4055</v>
      </c>
      <c r="G1071" s="71" t="s">
        <v>106</v>
      </c>
      <c r="H1071" s="72">
        <v>1.1499999999999999</v>
      </c>
      <c r="I1071" s="73"/>
      <c r="J1071" s="74">
        <f t="shared" si="141"/>
        <v>0</v>
      </c>
      <c r="K1071" s="74">
        <f t="shared" si="142"/>
        <v>0</v>
      </c>
      <c r="L1071" s="74">
        <f t="shared" si="143"/>
        <v>0</v>
      </c>
      <c r="M1071" s="153" t="str">
        <f t="shared" si="147"/>
        <v/>
      </c>
      <c r="P1071" s="75"/>
      <c r="AA1071" s="2">
        <f t="shared" si="144"/>
        <v>380</v>
      </c>
      <c r="AB1071" s="2" t="s">
        <v>4886</v>
      </c>
      <c r="AC1071" s="2" t="s">
        <v>4281</v>
      </c>
      <c r="AD1071" s="2">
        <v>1.1499999999999999</v>
      </c>
      <c r="AE1071" s="129">
        <f t="shared" si="145"/>
        <v>0</v>
      </c>
      <c r="AF1071" s="2">
        <f t="shared" si="146"/>
        <v>0</v>
      </c>
    </row>
    <row r="1072" spans="1:32" ht="15" customHeight="1" x14ac:dyDescent="0.3">
      <c r="A1072" s="1">
        <v>254</v>
      </c>
      <c r="B1072" s="69" t="s">
        <v>3911</v>
      </c>
      <c r="C1072" s="69" t="s">
        <v>3983</v>
      </c>
      <c r="D1072" s="70" t="s">
        <v>2003</v>
      </c>
      <c r="E1072" s="70" t="s">
        <v>2004</v>
      </c>
      <c r="F1072" s="70" t="s">
        <v>3833</v>
      </c>
      <c r="G1072" s="71" t="s">
        <v>106</v>
      </c>
      <c r="H1072" s="72">
        <v>1.1499999999999999</v>
      </c>
      <c r="I1072" s="73"/>
      <c r="J1072" s="74">
        <f t="shared" si="141"/>
        <v>0</v>
      </c>
      <c r="K1072" s="74">
        <f t="shared" si="142"/>
        <v>0</v>
      </c>
      <c r="L1072" s="74">
        <f t="shared" si="143"/>
        <v>0</v>
      </c>
      <c r="M1072" s="153" t="str">
        <f t="shared" si="147"/>
        <v/>
      </c>
      <c r="P1072" s="75"/>
      <c r="AA1072" s="2">
        <f t="shared" si="144"/>
        <v>254</v>
      </c>
      <c r="AB1072" s="2" t="s">
        <v>4887</v>
      </c>
      <c r="AC1072" s="2" t="s">
        <v>4281</v>
      </c>
      <c r="AD1072" s="2">
        <v>1.1499999999999999</v>
      </c>
      <c r="AE1072" s="129">
        <f t="shared" si="145"/>
        <v>0</v>
      </c>
      <c r="AF1072" s="2">
        <f t="shared" si="146"/>
        <v>0</v>
      </c>
    </row>
    <row r="1073" spans="1:32" ht="15" customHeight="1" x14ac:dyDescent="0.3">
      <c r="A1073" s="1">
        <v>768</v>
      </c>
      <c r="B1073" s="69" t="s">
        <v>3912</v>
      </c>
      <c r="C1073" s="69" t="s">
        <v>3984</v>
      </c>
      <c r="D1073" s="70" t="s">
        <v>2003</v>
      </c>
      <c r="E1073" s="70" t="s">
        <v>2004</v>
      </c>
      <c r="F1073" s="70" t="s">
        <v>3834</v>
      </c>
      <c r="G1073" s="71" t="s">
        <v>106</v>
      </c>
      <c r="H1073" s="72">
        <v>1.1499999999999999</v>
      </c>
      <c r="I1073" s="73"/>
      <c r="J1073" s="74">
        <f t="shared" si="141"/>
        <v>0</v>
      </c>
      <c r="K1073" s="74">
        <f t="shared" si="142"/>
        <v>0</v>
      </c>
      <c r="L1073" s="74">
        <f t="shared" si="143"/>
        <v>0</v>
      </c>
      <c r="M1073" s="153" t="str">
        <f t="shared" si="147"/>
        <v/>
      </c>
      <c r="P1073" s="75"/>
      <c r="AA1073" s="2">
        <f t="shared" si="144"/>
        <v>768</v>
      </c>
      <c r="AB1073" s="2" t="s">
        <v>4888</v>
      </c>
      <c r="AC1073" s="2" t="s">
        <v>4281</v>
      </c>
      <c r="AD1073" s="2">
        <v>1.1499999999999999</v>
      </c>
      <c r="AE1073" s="129">
        <f t="shared" si="145"/>
        <v>0</v>
      </c>
      <c r="AF1073" s="2">
        <f t="shared" si="146"/>
        <v>0</v>
      </c>
    </row>
    <row r="1074" spans="1:32" ht="15" customHeight="1" x14ac:dyDescent="0.3">
      <c r="A1074" s="1">
        <v>1480</v>
      </c>
      <c r="B1074" s="69" t="s">
        <v>3534</v>
      </c>
      <c r="C1074" s="69" t="s">
        <v>2002</v>
      </c>
      <c r="D1074" s="70" t="s">
        <v>2003</v>
      </c>
      <c r="E1074" s="70" t="s">
        <v>2004</v>
      </c>
      <c r="F1074" s="70" t="s">
        <v>2005</v>
      </c>
      <c r="G1074" s="71" t="s">
        <v>106</v>
      </c>
      <c r="H1074" s="72">
        <v>1.1499999999999999</v>
      </c>
      <c r="I1074" s="73"/>
      <c r="J1074" s="74">
        <f t="shared" si="141"/>
        <v>0</v>
      </c>
      <c r="K1074" s="74">
        <f t="shared" si="142"/>
        <v>0</v>
      </c>
      <c r="L1074" s="74">
        <f t="shared" si="143"/>
        <v>0</v>
      </c>
      <c r="M1074" s="153" t="str">
        <f t="shared" si="147"/>
        <v/>
      </c>
      <c r="P1074" s="75"/>
      <c r="AA1074" s="2">
        <f t="shared" si="144"/>
        <v>1480</v>
      </c>
      <c r="AB1074" s="2" t="s">
        <v>4889</v>
      </c>
      <c r="AC1074" s="2" t="s">
        <v>4281</v>
      </c>
      <c r="AD1074" s="2">
        <v>1.1499999999999999</v>
      </c>
      <c r="AE1074" s="129">
        <f t="shared" si="145"/>
        <v>0</v>
      </c>
      <c r="AF1074" s="2">
        <f t="shared" si="146"/>
        <v>0</v>
      </c>
    </row>
    <row r="1075" spans="1:32" ht="15" customHeight="1" x14ac:dyDescent="0.3">
      <c r="A1075" s="1">
        <v>1238</v>
      </c>
      <c r="B1075" s="69" t="s">
        <v>3913</v>
      </c>
      <c r="C1075" s="69" t="s">
        <v>3985</v>
      </c>
      <c r="D1075" s="70" t="s">
        <v>2003</v>
      </c>
      <c r="E1075" s="70" t="s">
        <v>2004</v>
      </c>
      <c r="F1075" s="70" t="s">
        <v>3835</v>
      </c>
      <c r="G1075" s="71" t="s">
        <v>106</v>
      </c>
      <c r="H1075" s="72">
        <v>1.1499999999999999</v>
      </c>
      <c r="I1075" s="73"/>
      <c r="J1075" s="74">
        <f t="shared" si="141"/>
        <v>0</v>
      </c>
      <c r="K1075" s="74">
        <f t="shared" si="142"/>
        <v>0</v>
      </c>
      <c r="L1075" s="74">
        <f t="shared" si="143"/>
        <v>0</v>
      </c>
      <c r="M1075" s="153" t="str">
        <f t="shared" si="147"/>
        <v/>
      </c>
      <c r="P1075" s="75"/>
      <c r="AA1075" s="2">
        <f t="shared" si="144"/>
        <v>1238</v>
      </c>
      <c r="AB1075" s="2" t="s">
        <v>4890</v>
      </c>
      <c r="AC1075" s="2" t="s">
        <v>4281</v>
      </c>
      <c r="AD1075" s="2">
        <v>1.1499999999999999</v>
      </c>
      <c r="AE1075" s="129">
        <f t="shared" si="145"/>
        <v>0</v>
      </c>
      <c r="AF1075" s="2">
        <f t="shared" si="146"/>
        <v>0</v>
      </c>
    </row>
    <row r="1076" spans="1:32" ht="15" customHeight="1" x14ac:dyDescent="0.3">
      <c r="A1076" s="1">
        <v>918</v>
      </c>
      <c r="B1076" s="69" t="s">
        <v>3914</v>
      </c>
      <c r="C1076" s="69" t="s">
        <v>3986</v>
      </c>
      <c r="D1076" s="70" t="s">
        <v>2003</v>
      </c>
      <c r="E1076" s="70" t="s">
        <v>2004</v>
      </c>
      <c r="F1076" s="70" t="s">
        <v>3836</v>
      </c>
      <c r="G1076" s="71" t="s">
        <v>106</v>
      </c>
      <c r="H1076" s="72">
        <v>1.1499999999999999</v>
      </c>
      <c r="I1076" s="73"/>
      <c r="J1076" s="74">
        <f t="shared" si="141"/>
        <v>0</v>
      </c>
      <c r="K1076" s="74">
        <f t="shared" si="142"/>
        <v>0</v>
      </c>
      <c r="L1076" s="74">
        <f t="shared" si="143"/>
        <v>0</v>
      </c>
      <c r="M1076" s="153" t="str">
        <f t="shared" si="147"/>
        <v/>
      </c>
      <c r="P1076" s="75"/>
      <c r="AA1076" s="2">
        <f t="shared" si="144"/>
        <v>918</v>
      </c>
      <c r="AB1076" s="2" t="s">
        <v>4891</v>
      </c>
      <c r="AC1076" s="2" t="s">
        <v>4281</v>
      </c>
      <c r="AD1076" s="2">
        <v>1.1499999999999999</v>
      </c>
      <c r="AE1076" s="129">
        <f t="shared" si="145"/>
        <v>0</v>
      </c>
      <c r="AF1076" s="2">
        <f t="shared" si="146"/>
        <v>0</v>
      </c>
    </row>
    <row r="1077" spans="1:32" ht="15" customHeight="1" x14ac:dyDescent="0.3">
      <c r="A1077" s="1">
        <v>200</v>
      </c>
      <c r="B1077" s="69" t="s">
        <v>3915</v>
      </c>
      <c r="C1077" s="69" t="s">
        <v>3987</v>
      </c>
      <c r="D1077" s="70" t="s">
        <v>2003</v>
      </c>
      <c r="E1077" s="70" t="s">
        <v>2004</v>
      </c>
      <c r="F1077" s="70" t="s">
        <v>250</v>
      </c>
      <c r="G1077" s="71" t="s">
        <v>106</v>
      </c>
      <c r="H1077" s="72">
        <v>1.1499999999999999</v>
      </c>
      <c r="I1077" s="73"/>
      <c r="J1077" s="74">
        <f t="shared" si="141"/>
        <v>0</v>
      </c>
      <c r="K1077" s="74">
        <f t="shared" si="142"/>
        <v>0</v>
      </c>
      <c r="L1077" s="74">
        <f t="shared" si="143"/>
        <v>0</v>
      </c>
      <c r="M1077" s="153" t="str">
        <f t="shared" si="147"/>
        <v/>
      </c>
      <c r="P1077" s="75"/>
      <c r="AA1077" s="2">
        <f t="shared" si="144"/>
        <v>200</v>
      </c>
      <c r="AB1077" s="2" t="s">
        <v>4892</v>
      </c>
      <c r="AC1077" s="2" t="s">
        <v>4281</v>
      </c>
      <c r="AD1077" s="2">
        <v>1.1499999999999999</v>
      </c>
      <c r="AE1077" s="129">
        <f t="shared" si="145"/>
        <v>0</v>
      </c>
      <c r="AF1077" s="2">
        <f t="shared" si="146"/>
        <v>0</v>
      </c>
    </row>
    <row r="1078" spans="1:32" s="168" customFormat="1" ht="15" hidden="1" customHeight="1" x14ac:dyDescent="0.3">
      <c r="A1078" s="160">
        <v>0</v>
      </c>
      <c r="B1078" s="161" t="s">
        <v>3535</v>
      </c>
      <c r="C1078" s="161" t="s">
        <v>2006</v>
      </c>
      <c r="D1078" s="162" t="s">
        <v>2007</v>
      </c>
      <c r="E1078" s="162" t="s">
        <v>2008</v>
      </c>
      <c r="F1078" s="162" t="s">
        <v>2009</v>
      </c>
      <c r="G1078" s="163" t="s">
        <v>21</v>
      </c>
      <c r="H1078" s="164">
        <v>3</v>
      </c>
      <c r="I1078" s="165"/>
      <c r="J1078" s="166">
        <f t="shared" si="141"/>
        <v>0</v>
      </c>
      <c r="K1078" s="166">
        <f t="shared" si="142"/>
        <v>0</v>
      </c>
      <c r="L1078" s="166">
        <f t="shared" si="143"/>
        <v>0</v>
      </c>
      <c r="M1078" s="167" t="str">
        <f t="shared" ref="M1078:M1117" si="148">IF(I1078="","",IF(I1078&lt;50,"Ошибка! Не соблюден минимальный заказ на сорт!",""))</f>
        <v/>
      </c>
      <c r="P1078" s="169"/>
      <c r="AA1078" s="168">
        <f t="shared" si="144"/>
        <v>0</v>
      </c>
      <c r="AB1078" s="168" t="s">
        <v>4893</v>
      </c>
      <c r="AC1078" s="168" t="s">
        <v>4323</v>
      </c>
      <c r="AD1078" s="168">
        <v>3</v>
      </c>
      <c r="AE1078" s="170">
        <f t="shared" si="145"/>
        <v>0</v>
      </c>
      <c r="AF1078" s="168">
        <f t="shared" si="146"/>
        <v>0</v>
      </c>
    </row>
    <row r="1079" spans="1:32" s="168" customFormat="1" ht="15" hidden="1" customHeight="1" x14ac:dyDescent="0.3">
      <c r="A1079" s="160">
        <v>0</v>
      </c>
      <c r="B1079" s="161" t="s">
        <v>3536</v>
      </c>
      <c r="C1079" s="161" t="s">
        <v>2010</v>
      </c>
      <c r="D1079" s="162" t="s">
        <v>2007</v>
      </c>
      <c r="E1079" s="162" t="s">
        <v>2008</v>
      </c>
      <c r="F1079" s="162" t="s">
        <v>2011</v>
      </c>
      <c r="G1079" s="163" t="s">
        <v>21</v>
      </c>
      <c r="H1079" s="164">
        <v>3</v>
      </c>
      <c r="I1079" s="165"/>
      <c r="J1079" s="166">
        <f t="shared" si="141"/>
        <v>0</v>
      </c>
      <c r="K1079" s="166">
        <f t="shared" si="142"/>
        <v>0</v>
      </c>
      <c r="L1079" s="166">
        <f t="shared" si="143"/>
        <v>0</v>
      </c>
      <c r="M1079" s="167" t="str">
        <f t="shared" si="148"/>
        <v/>
      </c>
      <c r="P1079" s="169"/>
      <c r="AA1079" s="168">
        <f t="shared" si="144"/>
        <v>0</v>
      </c>
      <c r="AB1079" s="168" t="s">
        <v>5318</v>
      </c>
      <c r="AC1079" s="168" t="s">
        <v>4323</v>
      </c>
      <c r="AD1079" s="168">
        <v>3</v>
      </c>
      <c r="AE1079" s="170">
        <f t="shared" si="145"/>
        <v>0</v>
      </c>
      <c r="AF1079" s="168">
        <f t="shared" si="146"/>
        <v>0</v>
      </c>
    </row>
    <row r="1080" spans="1:32" s="168" customFormat="1" ht="15" hidden="1" customHeight="1" x14ac:dyDescent="0.3">
      <c r="A1080" s="160">
        <v>0</v>
      </c>
      <c r="B1080" s="161" t="s">
        <v>3537</v>
      </c>
      <c r="C1080" s="161" t="s">
        <v>2012</v>
      </c>
      <c r="D1080" s="162" t="s">
        <v>2007</v>
      </c>
      <c r="E1080" s="162" t="s">
        <v>2008</v>
      </c>
      <c r="F1080" s="162" t="s">
        <v>2013</v>
      </c>
      <c r="G1080" s="163" t="s">
        <v>21</v>
      </c>
      <c r="H1080" s="164">
        <v>4</v>
      </c>
      <c r="I1080" s="165"/>
      <c r="J1080" s="166">
        <f t="shared" si="141"/>
        <v>0</v>
      </c>
      <c r="K1080" s="166">
        <f t="shared" si="142"/>
        <v>0</v>
      </c>
      <c r="L1080" s="166">
        <f t="shared" si="143"/>
        <v>0</v>
      </c>
      <c r="M1080" s="167" t="str">
        <f t="shared" si="148"/>
        <v/>
      </c>
      <c r="P1080" s="169"/>
      <c r="AA1080" s="168">
        <f t="shared" si="144"/>
        <v>0</v>
      </c>
      <c r="AB1080" s="168" t="s">
        <v>5319</v>
      </c>
      <c r="AC1080" s="168" t="s">
        <v>4323</v>
      </c>
      <c r="AD1080" s="168">
        <v>4</v>
      </c>
      <c r="AE1080" s="170">
        <f t="shared" si="145"/>
        <v>0</v>
      </c>
      <c r="AF1080" s="168">
        <f t="shared" si="146"/>
        <v>0</v>
      </c>
    </row>
    <row r="1081" spans="1:32" s="168" customFormat="1" ht="15" hidden="1" customHeight="1" x14ac:dyDescent="0.3">
      <c r="A1081" s="160">
        <v>0</v>
      </c>
      <c r="B1081" s="161" t="s">
        <v>3538</v>
      </c>
      <c r="C1081" s="161" t="s">
        <v>2014</v>
      </c>
      <c r="D1081" s="162" t="s">
        <v>2007</v>
      </c>
      <c r="E1081" s="162" t="s">
        <v>2008</v>
      </c>
      <c r="F1081" s="162" t="s">
        <v>2015</v>
      </c>
      <c r="G1081" s="163" t="s">
        <v>21</v>
      </c>
      <c r="H1081" s="164">
        <v>3.5</v>
      </c>
      <c r="I1081" s="165"/>
      <c r="J1081" s="166">
        <f t="shared" si="141"/>
        <v>0</v>
      </c>
      <c r="K1081" s="166">
        <f t="shared" si="142"/>
        <v>0</v>
      </c>
      <c r="L1081" s="166">
        <f t="shared" si="143"/>
        <v>0</v>
      </c>
      <c r="M1081" s="167" t="str">
        <f t="shared" si="148"/>
        <v/>
      </c>
      <c r="P1081" s="169"/>
      <c r="AA1081" s="168">
        <f t="shared" si="144"/>
        <v>0</v>
      </c>
      <c r="AB1081" s="168" t="s">
        <v>4894</v>
      </c>
      <c r="AC1081" s="168" t="s">
        <v>4323</v>
      </c>
      <c r="AD1081" s="168">
        <v>3.5</v>
      </c>
      <c r="AE1081" s="170">
        <f t="shared" si="145"/>
        <v>0</v>
      </c>
      <c r="AF1081" s="168">
        <f t="shared" si="146"/>
        <v>0</v>
      </c>
    </row>
    <row r="1082" spans="1:32" s="168" customFormat="1" ht="15" hidden="1" customHeight="1" x14ac:dyDescent="0.3">
      <c r="A1082" s="160">
        <v>0</v>
      </c>
      <c r="B1082" s="161" t="s">
        <v>3539</v>
      </c>
      <c r="C1082" s="161" t="s">
        <v>2016</v>
      </c>
      <c r="D1082" s="162" t="s">
        <v>2007</v>
      </c>
      <c r="E1082" s="162" t="s">
        <v>2008</v>
      </c>
      <c r="F1082" s="162" t="s">
        <v>2017</v>
      </c>
      <c r="G1082" s="163" t="s">
        <v>21</v>
      </c>
      <c r="H1082" s="164">
        <v>10.5</v>
      </c>
      <c r="I1082" s="165"/>
      <c r="J1082" s="166">
        <f t="shared" si="141"/>
        <v>0</v>
      </c>
      <c r="K1082" s="166">
        <f t="shared" si="142"/>
        <v>0</v>
      </c>
      <c r="L1082" s="166">
        <f t="shared" si="143"/>
        <v>0</v>
      </c>
      <c r="M1082" s="167" t="str">
        <f t="shared" si="148"/>
        <v/>
      </c>
      <c r="P1082" s="169"/>
      <c r="AA1082" s="168">
        <f t="shared" si="144"/>
        <v>0</v>
      </c>
      <c r="AB1082" s="168" t="s">
        <v>5214</v>
      </c>
      <c r="AC1082" s="168" t="s">
        <v>4323</v>
      </c>
      <c r="AD1082" s="168">
        <v>10.5</v>
      </c>
      <c r="AE1082" s="170">
        <f t="shared" si="145"/>
        <v>0</v>
      </c>
      <c r="AF1082" s="168">
        <f t="shared" si="146"/>
        <v>0</v>
      </c>
    </row>
    <row r="1083" spans="1:32" s="168" customFormat="1" ht="15" hidden="1" customHeight="1" x14ac:dyDescent="0.3">
      <c r="A1083" s="160">
        <v>0</v>
      </c>
      <c r="B1083" s="161" t="s">
        <v>3540</v>
      </c>
      <c r="C1083" s="161" t="s">
        <v>2018</v>
      </c>
      <c r="D1083" s="162" t="s">
        <v>2007</v>
      </c>
      <c r="E1083" s="162" t="s">
        <v>2008</v>
      </c>
      <c r="F1083" s="162" t="s">
        <v>2019</v>
      </c>
      <c r="G1083" s="163" t="s">
        <v>21</v>
      </c>
      <c r="H1083" s="164">
        <v>3</v>
      </c>
      <c r="I1083" s="165"/>
      <c r="J1083" s="166">
        <f t="shared" si="141"/>
        <v>0</v>
      </c>
      <c r="K1083" s="166">
        <f t="shared" si="142"/>
        <v>0</v>
      </c>
      <c r="L1083" s="166">
        <f t="shared" si="143"/>
        <v>0</v>
      </c>
      <c r="M1083" s="167" t="str">
        <f t="shared" si="148"/>
        <v/>
      </c>
      <c r="P1083" s="169"/>
      <c r="AA1083" s="168">
        <f t="shared" si="144"/>
        <v>0</v>
      </c>
      <c r="AB1083" s="168" t="s">
        <v>5215</v>
      </c>
      <c r="AC1083" s="168" t="s">
        <v>4323</v>
      </c>
      <c r="AD1083" s="168">
        <v>3</v>
      </c>
      <c r="AE1083" s="170">
        <f t="shared" si="145"/>
        <v>0</v>
      </c>
      <c r="AF1083" s="168">
        <f t="shared" si="146"/>
        <v>0</v>
      </c>
    </row>
    <row r="1084" spans="1:32" s="168" customFormat="1" ht="15" hidden="1" customHeight="1" x14ac:dyDescent="0.3">
      <c r="A1084" s="160">
        <v>0</v>
      </c>
      <c r="B1084" s="161" t="s">
        <v>4228</v>
      </c>
      <c r="C1084" s="161" t="s">
        <v>4229</v>
      </c>
      <c r="D1084" s="162" t="s">
        <v>2007</v>
      </c>
      <c r="E1084" s="162" t="s">
        <v>2008</v>
      </c>
      <c r="F1084" s="162" t="s">
        <v>4266</v>
      </c>
      <c r="G1084" s="163" t="s">
        <v>21</v>
      </c>
      <c r="H1084" s="164">
        <v>4</v>
      </c>
      <c r="I1084" s="165"/>
      <c r="J1084" s="166">
        <f t="shared" si="141"/>
        <v>0</v>
      </c>
      <c r="K1084" s="166">
        <f t="shared" si="142"/>
        <v>0</v>
      </c>
      <c r="L1084" s="166">
        <f t="shared" si="143"/>
        <v>0</v>
      </c>
      <c r="M1084" s="167" t="str">
        <f t="shared" si="148"/>
        <v/>
      </c>
      <c r="P1084" s="169"/>
      <c r="AA1084" s="168">
        <f t="shared" si="144"/>
        <v>0</v>
      </c>
      <c r="AB1084" s="168" t="s">
        <v>4895</v>
      </c>
      <c r="AC1084" s="168" t="s">
        <v>4323</v>
      </c>
      <c r="AD1084" s="168">
        <v>4</v>
      </c>
      <c r="AE1084" s="170">
        <f t="shared" si="145"/>
        <v>0</v>
      </c>
      <c r="AF1084" s="168">
        <f t="shared" si="146"/>
        <v>0</v>
      </c>
    </row>
    <row r="1085" spans="1:32" s="168" customFormat="1" ht="15" hidden="1" customHeight="1" x14ac:dyDescent="0.3">
      <c r="A1085" s="160">
        <v>0</v>
      </c>
      <c r="B1085" s="161" t="s">
        <v>3541</v>
      </c>
      <c r="C1085" s="161" t="s">
        <v>2020</v>
      </c>
      <c r="D1085" s="162" t="s">
        <v>2007</v>
      </c>
      <c r="E1085" s="162" t="s">
        <v>2008</v>
      </c>
      <c r="F1085" s="162" t="s">
        <v>2021</v>
      </c>
      <c r="G1085" s="163" t="s">
        <v>21</v>
      </c>
      <c r="H1085" s="164">
        <v>3</v>
      </c>
      <c r="I1085" s="165"/>
      <c r="J1085" s="166">
        <f t="shared" si="141"/>
        <v>0</v>
      </c>
      <c r="K1085" s="166">
        <f t="shared" si="142"/>
        <v>0</v>
      </c>
      <c r="L1085" s="166">
        <f t="shared" si="143"/>
        <v>0</v>
      </c>
      <c r="M1085" s="167" t="str">
        <f t="shared" si="148"/>
        <v/>
      </c>
      <c r="P1085" s="169"/>
      <c r="AA1085" s="168">
        <f t="shared" si="144"/>
        <v>0</v>
      </c>
      <c r="AB1085" s="168" t="s">
        <v>5320</v>
      </c>
      <c r="AC1085" s="168" t="s">
        <v>4323</v>
      </c>
      <c r="AD1085" s="168">
        <v>3</v>
      </c>
      <c r="AE1085" s="170">
        <f t="shared" si="145"/>
        <v>0</v>
      </c>
      <c r="AF1085" s="168">
        <f t="shared" si="146"/>
        <v>0</v>
      </c>
    </row>
    <row r="1086" spans="1:32" s="168" customFormat="1" ht="15" hidden="1" customHeight="1" x14ac:dyDescent="0.3">
      <c r="A1086" s="160">
        <v>0</v>
      </c>
      <c r="B1086" s="161" t="s">
        <v>3542</v>
      </c>
      <c r="C1086" s="161" t="s">
        <v>2022</v>
      </c>
      <c r="D1086" s="162" t="s">
        <v>2007</v>
      </c>
      <c r="E1086" s="162" t="s">
        <v>2008</v>
      </c>
      <c r="F1086" s="162" t="s">
        <v>2023</v>
      </c>
      <c r="G1086" s="163" t="s">
        <v>21</v>
      </c>
      <c r="H1086" s="164">
        <v>4</v>
      </c>
      <c r="I1086" s="165"/>
      <c r="J1086" s="166">
        <f t="shared" si="141"/>
        <v>0</v>
      </c>
      <c r="K1086" s="166">
        <f t="shared" si="142"/>
        <v>0</v>
      </c>
      <c r="L1086" s="166">
        <f t="shared" si="143"/>
        <v>0</v>
      </c>
      <c r="M1086" s="167" t="str">
        <f t="shared" si="148"/>
        <v/>
      </c>
      <c r="P1086" s="169"/>
      <c r="AA1086" s="168">
        <f t="shared" si="144"/>
        <v>0</v>
      </c>
      <c r="AB1086" s="168" t="s">
        <v>5216</v>
      </c>
      <c r="AC1086" s="168" t="s">
        <v>4323</v>
      </c>
      <c r="AD1086" s="168">
        <v>4</v>
      </c>
      <c r="AE1086" s="170">
        <f t="shared" si="145"/>
        <v>0</v>
      </c>
      <c r="AF1086" s="168">
        <f t="shared" si="146"/>
        <v>0</v>
      </c>
    </row>
    <row r="1087" spans="1:32" s="168" customFormat="1" ht="15" hidden="1" customHeight="1" x14ac:dyDescent="0.3">
      <c r="A1087" s="160">
        <v>0</v>
      </c>
      <c r="B1087" s="161" t="s">
        <v>3543</v>
      </c>
      <c r="C1087" s="161" t="s">
        <v>2024</v>
      </c>
      <c r="D1087" s="162" t="s">
        <v>2007</v>
      </c>
      <c r="E1087" s="162" t="s">
        <v>2008</v>
      </c>
      <c r="F1087" s="162" t="s">
        <v>2025</v>
      </c>
      <c r="G1087" s="163" t="s">
        <v>21</v>
      </c>
      <c r="H1087" s="164">
        <v>4</v>
      </c>
      <c r="I1087" s="165"/>
      <c r="J1087" s="166">
        <f t="shared" si="141"/>
        <v>0</v>
      </c>
      <c r="K1087" s="166">
        <f t="shared" si="142"/>
        <v>0</v>
      </c>
      <c r="L1087" s="166">
        <f t="shared" si="143"/>
        <v>0</v>
      </c>
      <c r="M1087" s="167" t="str">
        <f t="shared" si="148"/>
        <v/>
      </c>
      <c r="P1087" s="169"/>
      <c r="AA1087" s="168">
        <f t="shared" si="144"/>
        <v>0</v>
      </c>
      <c r="AB1087" s="168" t="s">
        <v>5217</v>
      </c>
      <c r="AC1087" s="168" t="s">
        <v>4323</v>
      </c>
      <c r="AD1087" s="168">
        <v>4</v>
      </c>
      <c r="AE1087" s="170">
        <f t="shared" si="145"/>
        <v>0</v>
      </c>
      <c r="AF1087" s="168">
        <f t="shared" si="146"/>
        <v>0</v>
      </c>
    </row>
    <row r="1088" spans="1:32" s="168" customFormat="1" ht="15" hidden="1" customHeight="1" x14ac:dyDescent="0.3">
      <c r="A1088" s="160">
        <v>0</v>
      </c>
      <c r="B1088" s="161" t="s">
        <v>3544</v>
      </c>
      <c r="C1088" s="161" t="s">
        <v>2026</v>
      </c>
      <c r="D1088" s="162" t="s">
        <v>2007</v>
      </c>
      <c r="E1088" s="162" t="s">
        <v>2008</v>
      </c>
      <c r="F1088" s="162" t="s">
        <v>2027</v>
      </c>
      <c r="G1088" s="163" t="s">
        <v>21</v>
      </c>
      <c r="H1088" s="164">
        <v>4</v>
      </c>
      <c r="I1088" s="165"/>
      <c r="J1088" s="166">
        <f t="shared" si="141"/>
        <v>0</v>
      </c>
      <c r="K1088" s="166">
        <f t="shared" si="142"/>
        <v>0</v>
      </c>
      <c r="L1088" s="166">
        <f t="shared" si="143"/>
        <v>0</v>
      </c>
      <c r="M1088" s="167" t="str">
        <f t="shared" si="148"/>
        <v/>
      </c>
      <c r="P1088" s="169"/>
      <c r="AA1088" s="168">
        <f t="shared" si="144"/>
        <v>0</v>
      </c>
      <c r="AB1088" s="168" t="s">
        <v>5321</v>
      </c>
      <c r="AC1088" s="168" t="s">
        <v>4323</v>
      </c>
      <c r="AD1088" s="168">
        <v>4</v>
      </c>
      <c r="AE1088" s="170">
        <f t="shared" si="145"/>
        <v>0</v>
      </c>
      <c r="AF1088" s="168">
        <f t="shared" si="146"/>
        <v>0</v>
      </c>
    </row>
    <row r="1089" spans="1:32" s="168" customFormat="1" ht="15" hidden="1" customHeight="1" x14ac:dyDescent="0.3">
      <c r="A1089" s="160">
        <v>0</v>
      </c>
      <c r="B1089" s="161" t="s">
        <v>3545</v>
      </c>
      <c r="C1089" s="161" t="s">
        <v>2028</v>
      </c>
      <c r="D1089" s="162" t="s">
        <v>2007</v>
      </c>
      <c r="E1089" s="162" t="s">
        <v>2008</v>
      </c>
      <c r="F1089" s="162" t="s">
        <v>2029</v>
      </c>
      <c r="G1089" s="163" t="s">
        <v>21</v>
      </c>
      <c r="H1089" s="164">
        <v>8</v>
      </c>
      <c r="I1089" s="165"/>
      <c r="J1089" s="166">
        <f t="shared" si="141"/>
        <v>0</v>
      </c>
      <c r="K1089" s="166">
        <f t="shared" si="142"/>
        <v>0</v>
      </c>
      <c r="L1089" s="166">
        <f t="shared" si="143"/>
        <v>0</v>
      </c>
      <c r="M1089" s="167" t="str">
        <f t="shared" si="148"/>
        <v/>
      </c>
      <c r="P1089" s="169"/>
      <c r="AA1089" s="168">
        <f t="shared" si="144"/>
        <v>0</v>
      </c>
      <c r="AB1089" s="168" t="s">
        <v>5218</v>
      </c>
      <c r="AC1089" s="168" t="s">
        <v>4323</v>
      </c>
      <c r="AD1089" s="168">
        <v>8</v>
      </c>
      <c r="AE1089" s="170">
        <f t="shared" si="145"/>
        <v>0</v>
      </c>
      <c r="AF1089" s="168">
        <f t="shared" si="146"/>
        <v>0</v>
      </c>
    </row>
    <row r="1090" spans="1:32" s="168" customFormat="1" ht="15" hidden="1" customHeight="1" x14ac:dyDescent="0.3">
      <c r="A1090" s="160">
        <v>0</v>
      </c>
      <c r="B1090" s="161" t="s">
        <v>3546</v>
      </c>
      <c r="C1090" s="161" t="s">
        <v>2030</v>
      </c>
      <c r="D1090" s="162" t="s">
        <v>2007</v>
      </c>
      <c r="E1090" s="162" t="s">
        <v>2008</v>
      </c>
      <c r="F1090" s="162" t="s">
        <v>2031</v>
      </c>
      <c r="G1090" s="163" t="s">
        <v>21</v>
      </c>
      <c r="H1090" s="164">
        <v>5</v>
      </c>
      <c r="I1090" s="165"/>
      <c r="J1090" s="166">
        <f t="shared" si="141"/>
        <v>0</v>
      </c>
      <c r="K1090" s="166">
        <f t="shared" si="142"/>
        <v>0</v>
      </c>
      <c r="L1090" s="166">
        <f t="shared" si="143"/>
        <v>0</v>
      </c>
      <c r="M1090" s="167" t="str">
        <f t="shared" si="148"/>
        <v/>
      </c>
      <c r="P1090" s="169"/>
      <c r="AA1090" s="168">
        <f t="shared" si="144"/>
        <v>0</v>
      </c>
      <c r="AB1090" s="168" t="s">
        <v>5219</v>
      </c>
      <c r="AC1090" s="168" t="s">
        <v>4323</v>
      </c>
      <c r="AD1090" s="168">
        <v>5</v>
      </c>
      <c r="AE1090" s="170">
        <f t="shared" si="145"/>
        <v>0</v>
      </c>
      <c r="AF1090" s="168">
        <f t="shared" si="146"/>
        <v>0</v>
      </c>
    </row>
    <row r="1091" spans="1:32" s="168" customFormat="1" ht="15" hidden="1" customHeight="1" x14ac:dyDescent="0.3">
      <c r="A1091" s="160">
        <v>0</v>
      </c>
      <c r="B1091" s="161" t="s">
        <v>3547</v>
      </c>
      <c r="C1091" s="161" t="s">
        <v>2032</v>
      </c>
      <c r="D1091" s="162" t="s">
        <v>2007</v>
      </c>
      <c r="E1091" s="162" t="s">
        <v>2008</v>
      </c>
      <c r="F1091" s="162" t="s">
        <v>2033</v>
      </c>
      <c r="G1091" s="163" t="s">
        <v>21</v>
      </c>
      <c r="H1091" s="164">
        <v>3</v>
      </c>
      <c r="I1091" s="165"/>
      <c r="J1091" s="166">
        <f t="shared" si="141"/>
        <v>0</v>
      </c>
      <c r="K1091" s="166">
        <f t="shared" si="142"/>
        <v>0</v>
      </c>
      <c r="L1091" s="166">
        <f t="shared" si="143"/>
        <v>0</v>
      </c>
      <c r="M1091" s="167" t="str">
        <f t="shared" si="148"/>
        <v/>
      </c>
      <c r="P1091" s="169"/>
      <c r="AA1091" s="168">
        <f t="shared" si="144"/>
        <v>0</v>
      </c>
      <c r="AB1091" s="168" t="s">
        <v>5220</v>
      </c>
      <c r="AC1091" s="168" t="s">
        <v>4323</v>
      </c>
      <c r="AD1091" s="168">
        <v>3</v>
      </c>
      <c r="AE1091" s="170">
        <f t="shared" si="145"/>
        <v>0</v>
      </c>
      <c r="AF1091" s="168">
        <f t="shared" si="146"/>
        <v>0</v>
      </c>
    </row>
    <row r="1092" spans="1:32" s="168" customFormat="1" ht="15" hidden="1" customHeight="1" x14ac:dyDescent="0.3">
      <c r="A1092" s="160">
        <v>0</v>
      </c>
      <c r="B1092" s="161" t="s">
        <v>3548</v>
      </c>
      <c r="C1092" s="161" t="s">
        <v>2034</v>
      </c>
      <c r="D1092" s="162" t="s">
        <v>2007</v>
      </c>
      <c r="E1092" s="162" t="s">
        <v>2008</v>
      </c>
      <c r="F1092" s="162" t="s">
        <v>2035</v>
      </c>
      <c r="G1092" s="163" t="s">
        <v>21</v>
      </c>
      <c r="H1092" s="164">
        <v>3</v>
      </c>
      <c r="I1092" s="165"/>
      <c r="J1092" s="166">
        <f t="shared" si="141"/>
        <v>0</v>
      </c>
      <c r="K1092" s="166">
        <f t="shared" si="142"/>
        <v>0</v>
      </c>
      <c r="L1092" s="166">
        <f t="shared" si="143"/>
        <v>0</v>
      </c>
      <c r="M1092" s="167" t="str">
        <f t="shared" si="148"/>
        <v/>
      </c>
      <c r="P1092" s="169"/>
      <c r="AA1092" s="168">
        <f t="shared" si="144"/>
        <v>0</v>
      </c>
      <c r="AB1092" s="168" t="s">
        <v>5322</v>
      </c>
      <c r="AC1092" s="168" t="s">
        <v>4323</v>
      </c>
      <c r="AD1092" s="168">
        <v>3</v>
      </c>
      <c r="AE1092" s="170">
        <f t="shared" si="145"/>
        <v>0</v>
      </c>
      <c r="AF1092" s="168">
        <f t="shared" si="146"/>
        <v>0</v>
      </c>
    </row>
    <row r="1093" spans="1:32" s="168" customFormat="1" ht="15" hidden="1" customHeight="1" x14ac:dyDescent="0.3">
      <c r="A1093" s="160">
        <v>0</v>
      </c>
      <c r="B1093" s="161" t="s">
        <v>3549</v>
      </c>
      <c r="C1093" s="161" t="s">
        <v>2036</v>
      </c>
      <c r="D1093" s="162" t="s">
        <v>2007</v>
      </c>
      <c r="E1093" s="162" t="s">
        <v>2008</v>
      </c>
      <c r="F1093" s="162" t="s">
        <v>2037</v>
      </c>
      <c r="G1093" s="163" t="s">
        <v>21</v>
      </c>
      <c r="H1093" s="164">
        <v>3</v>
      </c>
      <c r="I1093" s="165"/>
      <c r="J1093" s="166">
        <f t="shared" si="141"/>
        <v>0</v>
      </c>
      <c r="K1093" s="166">
        <f t="shared" si="142"/>
        <v>0</v>
      </c>
      <c r="L1093" s="166">
        <f t="shared" si="143"/>
        <v>0</v>
      </c>
      <c r="M1093" s="167" t="str">
        <f t="shared" si="148"/>
        <v/>
      </c>
      <c r="P1093" s="169"/>
      <c r="AA1093" s="168">
        <f t="shared" si="144"/>
        <v>0</v>
      </c>
      <c r="AB1093" s="168" t="s">
        <v>5323</v>
      </c>
      <c r="AC1093" s="168" t="s">
        <v>4323</v>
      </c>
      <c r="AD1093" s="168">
        <v>3</v>
      </c>
      <c r="AE1093" s="170">
        <f t="shared" si="145"/>
        <v>0</v>
      </c>
      <c r="AF1093" s="168">
        <f t="shared" si="146"/>
        <v>0</v>
      </c>
    </row>
    <row r="1094" spans="1:32" s="168" customFormat="1" ht="15" hidden="1" customHeight="1" x14ac:dyDescent="0.3">
      <c r="A1094" s="160">
        <v>0</v>
      </c>
      <c r="B1094" s="161" t="s">
        <v>3550</v>
      </c>
      <c r="C1094" s="161" t="s">
        <v>2038</v>
      </c>
      <c r="D1094" s="162" t="s">
        <v>2007</v>
      </c>
      <c r="E1094" s="162" t="s">
        <v>2008</v>
      </c>
      <c r="F1094" s="162" t="s">
        <v>2039</v>
      </c>
      <c r="G1094" s="163" t="s">
        <v>21</v>
      </c>
      <c r="H1094" s="164">
        <v>4</v>
      </c>
      <c r="I1094" s="165"/>
      <c r="J1094" s="166">
        <f t="shared" si="141"/>
        <v>0</v>
      </c>
      <c r="K1094" s="166">
        <f t="shared" si="142"/>
        <v>0</v>
      </c>
      <c r="L1094" s="166">
        <f t="shared" si="143"/>
        <v>0</v>
      </c>
      <c r="M1094" s="167" t="str">
        <f t="shared" si="148"/>
        <v/>
      </c>
      <c r="P1094" s="169"/>
      <c r="AA1094" s="168">
        <f t="shared" si="144"/>
        <v>0</v>
      </c>
      <c r="AB1094" s="168" t="s">
        <v>4896</v>
      </c>
      <c r="AC1094" s="168" t="s">
        <v>4323</v>
      </c>
      <c r="AD1094" s="168">
        <v>4</v>
      </c>
      <c r="AE1094" s="170">
        <f t="shared" si="145"/>
        <v>0</v>
      </c>
      <c r="AF1094" s="168">
        <f t="shared" si="146"/>
        <v>0</v>
      </c>
    </row>
    <row r="1095" spans="1:32" s="168" customFormat="1" ht="15" hidden="1" customHeight="1" x14ac:dyDescent="0.3">
      <c r="A1095" s="160">
        <v>0</v>
      </c>
      <c r="B1095" s="161" t="s">
        <v>3551</v>
      </c>
      <c r="C1095" s="161" t="s">
        <v>2040</v>
      </c>
      <c r="D1095" s="162" t="s">
        <v>2007</v>
      </c>
      <c r="E1095" s="162" t="s">
        <v>2008</v>
      </c>
      <c r="F1095" s="162" t="s">
        <v>2041</v>
      </c>
      <c r="G1095" s="163" t="s">
        <v>21</v>
      </c>
      <c r="H1095" s="164">
        <v>4</v>
      </c>
      <c r="I1095" s="165"/>
      <c r="J1095" s="166">
        <f t="shared" si="141"/>
        <v>0</v>
      </c>
      <c r="K1095" s="166">
        <f t="shared" si="142"/>
        <v>0</v>
      </c>
      <c r="L1095" s="166">
        <f t="shared" si="143"/>
        <v>0</v>
      </c>
      <c r="M1095" s="167" t="str">
        <f t="shared" si="148"/>
        <v/>
      </c>
      <c r="P1095" s="169"/>
      <c r="AA1095" s="168">
        <f t="shared" si="144"/>
        <v>0</v>
      </c>
      <c r="AB1095" s="168" t="s">
        <v>5221</v>
      </c>
      <c r="AC1095" s="168" t="s">
        <v>4323</v>
      </c>
      <c r="AD1095" s="168">
        <v>4</v>
      </c>
      <c r="AE1095" s="170">
        <f t="shared" si="145"/>
        <v>0</v>
      </c>
      <c r="AF1095" s="168">
        <f t="shared" si="146"/>
        <v>0</v>
      </c>
    </row>
    <row r="1096" spans="1:32" s="168" customFormat="1" ht="15" hidden="1" customHeight="1" x14ac:dyDescent="0.3">
      <c r="A1096" s="160">
        <v>0</v>
      </c>
      <c r="B1096" s="161" t="s">
        <v>3552</v>
      </c>
      <c r="C1096" s="161" t="s">
        <v>2042</v>
      </c>
      <c r="D1096" s="162" t="s">
        <v>2007</v>
      </c>
      <c r="E1096" s="162" t="s">
        <v>2008</v>
      </c>
      <c r="F1096" s="162" t="s">
        <v>2043</v>
      </c>
      <c r="G1096" s="163" t="s">
        <v>21</v>
      </c>
      <c r="H1096" s="164">
        <v>5</v>
      </c>
      <c r="I1096" s="165"/>
      <c r="J1096" s="166">
        <f t="shared" si="141"/>
        <v>0</v>
      </c>
      <c r="K1096" s="166">
        <f t="shared" si="142"/>
        <v>0</v>
      </c>
      <c r="L1096" s="166">
        <f t="shared" si="143"/>
        <v>0</v>
      </c>
      <c r="M1096" s="167" t="str">
        <f t="shared" si="148"/>
        <v/>
      </c>
      <c r="P1096" s="169"/>
      <c r="AA1096" s="168">
        <f t="shared" si="144"/>
        <v>0</v>
      </c>
      <c r="AB1096" s="168" t="s">
        <v>5324</v>
      </c>
      <c r="AC1096" s="168" t="s">
        <v>4323</v>
      </c>
      <c r="AD1096" s="168">
        <v>5</v>
      </c>
      <c r="AE1096" s="170">
        <f t="shared" si="145"/>
        <v>0</v>
      </c>
      <c r="AF1096" s="168">
        <f t="shared" si="146"/>
        <v>0</v>
      </c>
    </row>
    <row r="1097" spans="1:32" s="168" customFormat="1" ht="15" hidden="1" customHeight="1" x14ac:dyDescent="0.3">
      <c r="A1097" s="160">
        <v>0</v>
      </c>
      <c r="B1097" s="161" t="s">
        <v>3553</v>
      </c>
      <c r="C1097" s="161" t="s">
        <v>2044</v>
      </c>
      <c r="D1097" s="162" t="s">
        <v>2007</v>
      </c>
      <c r="E1097" s="162" t="s">
        <v>2008</v>
      </c>
      <c r="F1097" s="162" t="s">
        <v>2045</v>
      </c>
      <c r="G1097" s="163" t="s">
        <v>21</v>
      </c>
      <c r="H1097" s="164">
        <v>3</v>
      </c>
      <c r="I1097" s="165"/>
      <c r="J1097" s="166">
        <f t="shared" si="141"/>
        <v>0</v>
      </c>
      <c r="K1097" s="166">
        <f t="shared" si="142"/>
        <v>0</v>
      </c>
      <c r="L1097" s="166">
        <f t="shared" si="143"/>
        <v>0</v>
      </c>
      <c r="M1097" s="167" t="str">
        <f t="shared" si="148"/>
        <v/>
      </c>
      <c r="P1097" s="169"/>
      <c r="AA1097" s="168">
        <f t="shared" si="144"/>
        <v>0</v>
      </c>
      <c r="AB1097" s="168" t="s">
        <v>4897</v>
      </c>
      <c r="AC1097" s="168" t="s">
        <v>4323</v>
      </c>
      <c r="AD1097" s="168">
        <v>3</v>
      </c>
      <c r="AE1097" s="170">
        <f t="shared" si="145"/>
        <v>0</v>
      </c>
      <c r="AF1097" s="168">
        <f t="shared" si="146"/>
        <v>0</v>
      </c>
    </row>
    <row r="1098" spans="1:32" s="168" customFormat="1" ht="15" hidden="1" customHeight="1" x14ac:dyDescent="0.3">
      <c r="A1098" s="160">
        <v>0</v>
      </c>
      <c r="B1098" s="161" t="s">
        <v>3554</v>
      </c>
      <c r="C1098" s="161" t="s">
        <v>2046</v>
      </c>
      <c r="D1098" s="162" t="s">
        <v>2007</v>
      </c>
      <c r="E1098" s="162" t="s">
        <v>2008</v>
      </c>
      <c r="F1098" s="162" t="s">
        <v>2047</v>
      </c>
      <c r="G1098" s="163" t="s">
        <v>21</v>
      </c>
      <c r="H1098" s="164">
        <v>3</v>
      </c>
      <c r="I1098" s="165"/>
      <c r="J1098" s="166">
        <f t="shared" si="141"/>
        <v>0</v>
      </c>
      <c r="K1098" s="166">
        <f t="shared" si="142"/>
        <v>0</v>
      </c>
      <c r="L1098" s="166">
        <f t="shared" si="143"/>
        <v>0</v>
      </c>
      <c r="M1098" s="167" t="str">
        <f t="shared" si="148"/>
        <v/>
      </c>
      <c r="P1098" s="169"/>
      <c r="AA1098" s="168">
        <f t="shared" si="144"/>
        <v>0</v>
      </c>
      <c r="AB1098" s="168" t="s">
        <v>5222</v>
      </c>
      <c r="AC1098" s="168" t="s">
        <v>4323</v>
      </c>
      <c r="AD1098" s="168">
        <v>3</v>
      </c>
      <c r="AE1098" s="170">
        <f t="shared" si="145"/>
        <v>0</v>
      </c>
      <c r="AF1098" s="168">
        <f t="shared" si="146"/>
        <v>0</v>
      </c>
    </row>
    <row r="1099" spans="1:32" s="168" customFormat="1" ht="15" hidden="1" customHeight="1" x14ac:dyDescent="0.3">
      <c r="A1099" s="160">
        <v>0</v>
      </c>
      <c r="B1099" s="161" t="s">
        <v>3555</v>
      </c>
      <c r="C1099" s="161" t="s">
        <v>2048</v>
      </c>
      <c r="D1099" s="162" t="s">
        <v>2007</v>
      </c>
      <c r="E1099" s="162" t="s">
        <v>2008</v>
      </c>
      <c r="F1099" s="162" t="s">
        <v>2049</v>
      </c>
      <c r="G1099" s="163" t="s">
        <v>21</v>
      </c>
      <c r="H1099" s="164">
        <v>3</v>
      </c>
      <c r="I1099" s="165"/>
      <c r="J1099" s="166">
        <f t="shared" si="141"/>
        <v>0</v>
      </c>
      <c r="K1099" s="166">
        <f t="shared" si="142"/>
        <v>0</v>
      </c>
      <c r="L1099" s="166">
        <f t="shared" si="143"/>
        <v>0</v>
      </c>
      <c r="M1099" s="167" t="str">
        <f t="shared" si="148"/>
        <v/>
      </c>
      <c r="P1099" s="169"/>
      <c r="AA1099" s="168">
        <f t="shared" si="144"/>
        <v>0</v>
      </c>
      <c r="AB1099" s="168" t="s">
        <v>5325</v>
      </c>
      <c r="AC1099" s="168" t="s">
        <v>4323</v>
      </c>
      <c r="AD1099" s="168">
        <v>3</v>
      </c>
      <c r="AE1099" s="170">
        <f t="shared" si="145"/>
        <v>0</v>
      </c>
      <c r="AF1099" s="168">
        <f t="shared" si="146"/>
        <v>0</v>
      </c>
    </row>
    <row r="1100" spans="1:32" s="168" customFormat="1" ht="15" hidden="1" customHeight="1" x14ac:dyDescent="0.3">
      <c r="A1100" s="160">
        <v>0</v>
      </c>
      <c r="B1100" s="161" t="s">
        <v>3556</v>
      </c>
      <c r="C1100" s="161" t="s">
        <v>2050</v>
      </c>
      <c r="D1100" s="162" t="s">
        <v>2007</v>
      </c>
      <c r="E1100" s="162" t="s">
        <v>2008</v>
      </c>
      <c r="F1100" s="162" t="s">
        <v>2051</v>
      </c>
      <c r="G1100" s="163" t="s">
        <v>21</v>
      </c>
      <c r="H1100" s="164">
        <v>4</v>
      </c>
      <c r="I1100" s="165"/>
      <c r="J1100" s="166">
        <f t="shared" si="141"/>
        <v>0</v>
      </c>
      <c r="K1100" s="166">
        <f t="shared" si="142"/>
        <v>0</v>
      </c>
      <c r="L1100" s="166">
        <f t="shared" si="143"/>
        <v>0</v>
      </c>
      <c r="M1100" s="167" t="str">
        <f t="shared" si="148"/>
        <v/>
      </c>
      <c r="P1100" s="169"/>
      <c r="AA1100" s="168">
        <f t="shared" si="144"/>
        <v>0</v>
      </c>
      <c r="AB1100" s="168" t="s">
        <v>4898</v>
      </c>
      <c r="AC1100" s="168" t="s">
        <v>4323</v>
      </c>
      <c r="AD1100" s="168">
        <v>4</v>
      </c>
      <c r="AE1100" s="170">
        <f t="shared" si="145"/>
        <v>0</v>
      </c>
      <c r="AF1100" s="168">
        <f t="shared" si="146"/>
        <v>0</v>
      </c>
    </row>
    <row r="1101" spans="1:32" s="168" customFormat="1" ht="15" hidden="1" customHeight="1" x14ac:dyDescent="0.3">
      <c r="A1101" s="160">
        <v>0</v>
      </c>
      <c r="B1101" s="161" t="s">
        <v>3557</v>
      </c>
      <c r="C1101" s="161" t="s">
        <v>2052</v>
      </c>
      <c r="D1101" s="162" t="s">
        <v>2007</v>
      </c>
      <c r="E1101" s="162" t="s">
        <v>2008</v>
      </c>
      <c r="F1101" s="162" t="s">
        <v>2053</v>
      </c>
      <c r="G1101" s="163" t="s">
        <v>21</v>
      </c>
      <c r="H1101" s="164">
        <v>4</v>
      </c>
      <c r="I1101" s="165"/>
      <c r="J1101" s="166">
        <f t="shared" si="141"/>
        <v>0</v>
      </c>
      <c r="K1101" s="166">
        <f t="shared" si="142"/>
        <v>0</v>
      </c>
      <c r="L1101" s="166">
        <f t="shared" si="143"/>
        <v>0</v>
      </c>
      <c r="M1101" s="167" t="str">
        <f t="shared" si="148"/>
        <v/>
      </c>
      <c r="P1101" s="169"/>
      <c r="AA1101" s="168">
        <f t="shared" si="144"/>
        <v>0</v>
      </c>
      <c r="AB1101" s="168" t="s">
        <v>5223</v>
      </c>
      <c r="AC1101" s="168" t="s">
        <v>4323</v>
      </c>
      <c r="AD1101" s="168">
        <v>4</v>
      </c>
      <c r="AE1101" s="170">
        <f t="shared" si="145"/>
        <v>0</v>
      </c>
      <c r="AF1101" s="168">
        <f t="shared" si="146"/>
        <v>0</v>
      </c>
    </row>
    <row r="1102" spans="1:32" s="168" customFormat="1" ht="15" hidden="1" customHeight="1" x14ac:dyDescent="0.3">
      <c r="A1102" s="160">
        <v>0</v>
      </c>
      <c r="B1102" s="161" t="s">
        <v>3558</v>
      </c>
      <c r="C1102" s="161" t="s">
        <v>2054</v>
      </c>
      <c r="D1102" s="162" t="s">
        <v>2007</v>
      </c>
      <c r="E1102" s="162" t="s">
        <v>2008</v>
      </c>
      <c r="F1102" s="162" t="s">
        <v>2055</v>
      </c>
      <c r="G1102" s="163" t="s">
        <v>21</v>
      </c>
      <c r="H1102" s="164">
        <v>3</v>
      </c>
      <c r="I1102" s="165"/>
      <c r="J1102" s="166">
        <f t="shared" si="141"/>
        <v>0</v>
      </c>
      <c r="K1102" s="166">
        <f t="shared" si="142"/>
        <v>0</v>
      </c>
      <c r="L1102" s="166">
        <f t="shared" si="143"/>
        <v>0</v>
      </c>
      <c r="M1102" s="167" t="str">
        <f t="shared" si="148"/>
        <v/>
      </c>
      <c r="P1102" s="169"/>
      <c r="AA1102" s="168">
        <f t="shared" si="144"/>
        <v>0</v>
      </c>
      <c r="AB1102" s="168" t="s">
        <v>5326</v>
      </c>
      <c r="AC1102" s="168" t="s">
        <v>4323</v>
      </c>
      <c r="AD1102" s="168">
        <v>3</v>
      </c>
      <c r="AE1102" s="170">
        <f t="shared" si="145"/>
        <v>0</v>
      </c>
      <c r="AF1102" s="168">
        <f t="shared" si="146"/>
        <v>0</v>
      </c>
    </row>
    <row r="1103" spans="1:32" s="168" customFormat="1" ht="15" hidden="1" customHeight="1" x14ac:dyDescent="0.3">
      <c r="A1103" s="160">
        <v>0</v>
      </c>
      <c r="B1103" s="161" t="s">
        <v>3559</v>
      </c>
      <c r="C1103" s="161" t="s">
        <v>2056</v>
      </c>
      <c r="D1103" s="162" t="s">
        <v>2007</v>
      </c>
      <c r="E1103" s="162" t="s">
        <v>2008</v>
      </c>
      <c r="F1103" s="162" t="s">
        <v>2057</v>
      </c>
      <c r="G1103" s="163" t="s">
        <v>21</v>
      </c>
      <c r="H1103" s="164">
        <v>3</v>
      </c>
      <c r="I1103" s="165"/>
      <c r="J1103" s="166">
        <f t="shared" si="141"/>
        <v>0</v>
      </c>
      <c r="K1103" s="166">
        <f t="shared" si="142"/>
        <v>0</v>
      </c>
      <c r="L1103" s="166">
        <f t="shared" si="143"/>
        <v>0</v>
      </c>
      <c r="M1103" s="167" t="str">
        <f t="shared" si="148"/>
        <v/>
      </c>
      <c r="P1103" s="169"/>
      <c r="AA1103" s="168">
        <f t="shared" si="144"/>
        <v>0</v>
      </c>
      <c r="AB1103" s="168" t="s">
        <v>5224</v>
      </c>
      <c r="AC1103" s="168" t="s">
        <v>4323</v>
      </c>
      <c r="AD1103" s="168">
        <v>3</v>
      </c>
      <c r="AE1103" s="170">
        <f t="shared" si="145"/>
        <v>0</v>
      </c>
      <c r="AF1103" s="168">
        <f t="shared" si="146"/>
        <v>0</v>
      </c>
    </row>
    <row r="1104" spans="1:32" s="168" customFormat="1" ht="15" hidden="1" customHeight="1" x14ac:dyDescent="0.3">
      <c r="A1104" s="160">
        <v>0</v>
      </c>
      <c r="B1104" s="161" t="s">
        <v>3560</v>
      </c>
      <c r="C1104" s="161" t="s">
        <v>2058</v>
      </c>
      <c r="D1104" s="162" t="s">
        <v>2007</v>
      </c>
      <c r="E1104" s="162" t="s">
        <v>2008</v>
      </c>
      <c r="F1104" s="162" t="s">
        <v>2059</v>
      </c>
      <c r="G1104" s="163" t="s">
        <v>21</v>
      </c>
      <c r="H1104" s="164">
        <v>3</v>
      </c>
      <c r="I1104" s="165"/>
      <c r="J1104" s="166">
        <f t="shared" si="141"/>
        <v>0</v>
      </c>
      <c r="K1104" s="166">
        <f t="shared" si="142"/>
        <v>0</v>
      </c>
      <c r="L1104" s="166">
        <f t="shared" si="143"/>
        <v>0</v>
      </c>
      <c r="M1104" s="167" t="str">
        <f t="shared" si="148"/>
        <v/>
      </c>
      <c r="P1104" s="169"/>
      <c r="AA1104" s="168">
        <f t="shared" si="144"/>
        <v>0</v>
      </c>
      <c r="AB1104" s="168" t="s">
        <v>5225</v>
      </c>
      <c r="AC1104" s="168" t="s">
        <v>4323</v>
      </c>
      <c r="AD1104" s="168">
        <v>3</v>
      </c>
      <c r="AE1104" s="170">
        <f t="shared" si="145"/>
        <v>0</v>
      </c>
      <c r="AF1104" s="168">
        <f t="shared" si="146"/>
        <v>0</v>
      </c>
    </row>
    <row r="1105" spans="1:32" s="168" customFormat="1" ht="15" hidden="1" customHeight="1" x14ac:dyDescent="0.3">
      <c r="A1105" s="160">
        <v>0</v>
      </c>
      <c r="B1105" s="161" t="s">
        <v>3561</v>
      </c>
      <c r="C1105" s="161" t="s">
        <v>2060</v>
      </c>
      <c r="D1105" s="162" t="s">
        <v>2007</v>
      </c>
      <c r="E1105" s="162" t="s">
        <v>2008</v>
      </c>
      <c r="F1105" s="162" t="s">
        <v>2061</v>
      </c>
      <c r="G1105" s="163" t="s">
        <v>21</v>
      </c>
      <c r="H1105" s="164">
        <v>5</v>
      </c>
      <c r="I1105" s="165"/>
      <c r="J1105" s="166">
        <f t="shared" si="141"/>
        <v>0</v>
      </c>
      <c r="K1105" s="166">
        <f t="shared" si="142"/>
        <v>0</v>
      </c>
      <c r="L1105" s="166">
        <f t="shared" si="143"/>
        <v>0</v>
      </c>
      <c r="M1105" s="167" t="str">
        <f t="shared" si="148"/>
        <v/>
      </c>
      <c r="P1105" s="169"/>
      <c r="AA1105" s="168">
        <f t="shared" si="144"/>
        <v>0</v>
      </c>
      <c r="AB1105" s="168" t="s">
        <v>5226</v>
      </c>
      <c r="AC1105" s="168" t="s">
        <v>4323</v>
      </c>
      <c r="AD1105" s="168">
        <v>5</v>
      </c>
      <c r="AE1105" s="170">
        <f t="shared" si="145"/>
        <v>0</v>
      </c>
      <c r="AF1105" s="168">
        <f t="shared" si="146"/>
        <v>0</v>
      </c>
    </row>
    <row r="1106" spans="1:32" s="168" customFormat="1" ht="15" hidden="1" customHeight="1" x14ac:dyDescent="0.35">
      <c r="A1106" s="160">
        <v>0</v>
      </c>
      <c r="B1106" s="171" t="s">
        <v>6189</v>
      </c>
      <c r="C1106" s="162" t="s">
        <v>6128</v>
      </c>
      <c r="D1106" s="162" t="s">
        <v>6164</v>
      </c>
      <c r="E1106" s="162" t="s">
        <v>6155</v>
      </c>
      <c r="F1106" s="162" t="s">
        <v>6201</v>
      </c>
      <c r="G1106" s="172" t="s">
        <v>21</v>
      </c>
      <c r="H1106" s="173">
        <v>3</v>
      </c>
      <c r="I1106" s="165"/>
      <c r="J1106" s="166">
        <f t="shared" si="141"/>
        <v>0</v>
      </c>
      <c r="K1106" s="166">
        <f t="shared" si="142"/>
        <v>0</v>
      </c>
      <c r="L1106" s="166">
        <f t="shared" si="143"/>
        <v>0</v>
      </c>
      <c r="M1106" s="167" t="str">
        <f t="shared" si="148"/>
        <v/>
      </c>
      <c r="AA1106" s="168">
        <f t="shared" si="144"/>
        <v>0</v>
      </c>
      <c r="AB1106" s="174" t="s">
        <v>6217</v>
      </c>
      <c r="AC1106" s="174" t="s">
        <v>4323</v>
      </c>
      <c r="AD1106" s="175">
        <v>3</v>
      </c>
      <c r="AE1106" s="170">
        <f t="shared" si="145"/>
        <v>0</v>
      </c>
      <c r="AF1106" s="168">
        <f t="shared" si="146"/>
        <v>0</v>
      </c>
    </row>
    <row r="1107" spans="1:32" s="168" customFormat="1" ht="15" hidden="1" customHeight="1" x14ac:dyDescent="0.35">
      <c r="A1107" s="160">
        <v>0</v>
      </c>
      <c r="B1107" s="171" t="s">
        <v>6190</v>
      </c>
      <c r="C1107" s="162" t="s">
        <v>6129</v>
      </c>
      <c r="D1107" s="162" t="s">
        <v>6164</v>
      </c>
      <c r="E1107" s="162" t="s">
        <v>6155</v>
      </c>
      <c r="F1107" s="162" t="s">
        <v>6202</v>
      </c>
      <c r="G1107" s="172" t="s">
        <v>21</v>
      </c>
      <c r="H1107" s="173">
        <v>4</v>
      </c>
      <c r="I1107" s="165"/>
      <c r="J1107" s="166">
        <f t="shared" si="141"/>
        <v>0</v>
      </c>
      <c r="K1107" s="166">
        <f t="shared" si="142"/>
        <v>0</v>
      </c>
      <c r="L1107" s="166">
        <f t="shared" si="143"/>
        <v>0</v>
      </c>
      <c r="M1107" s="167" t="str">
        <f t="shared" si="148"/>
        <v/>
      </c>
      <c r="AA1107" s="168">
        <f t="shared" si="144"/>
        <v>0</v>
      </c>
      <c r="AB1107" s="174" t="s">
        <v>6218</v>
      </c>
      <c r="AC1107" s="174" t="s">
        <v>4323</v>
      </c>
      <c r="AD1107" s="175">
        <v>4</v>
      </c>
      <c r="AE1107" s="170">
        <f t="shared" si="145"/>
        <v>0</v>
      </c>
      <c r="AF1107" s="168">
        <f t="shared" si="146"/>
        <v>0</v>
      </c>
    </row>
    <row r="1108" spans="1:32" s="168" customFormat="1" ht="15" hidden="1" customHeight="1" x14ac:dyDescent="0.35">
      <c r="A1108" s="160">
        <v>0</v>
      </c>
      <c r="B1108" s="171" t="s">
        <v>6191</v>
      </c>
      <c r="C1108" s="162" t="s">
        <v>6130</v>
      </c>
      <c r="D1108" s="162" t="s">
        <v>6164</v>
      </c>
      <c r="E1108" s="162" t="s">
        <v>6155</v>
      </c>
      <c r="F1108" s="162" t="s">
        <v>6203</v>
      </c>
      <c r="G1108" s="172" t="s">
        <v>21</v>
      </c>
      <c r="H1108" s="173">
        <v>3</v>
      </c>
      <c r="I1108" s="165"/>
      <c r="J1108" s="166">
        <f t="shared" si="141"/>
        <v>0</v>
      </c>
      <c r="K1108" s="166">
        <f t="shared" si="142"/>
        <v>0</v>
      </c>
      <c r="L1108" s="166">
        <f t="shared" si="143"/>
        <v>0</v>
      </c>
      <c r="M1108" s="167" t="str">
        <f t="shared" si="148"/>
        <v/>
      </c>
      <c r="AA1108" s="168">
        <f t="shared" si="144"/>
        <v>0</v>
      </c>
      <c r="AB1108" s="174" t="s">
        <v>6219</v>
      </c>
      <c r="AC1108" s="174" t="s">
        <v>4323</v>
      </c>
      <c r="AD1108" s="175">
        <v>3</v>
      </c>
      <c r="AE1108" s="170">
        <f t="shared" si="145"/>
        <v>0</v>
      </c>
      <c r="AF1108" s="168">
        <f t="shared" si="146"/>
        <v>0</v>
      </c>
    </row>
    <row r="1109" spans="1:32" s="168" customFormat="1" ht="15" hidden="1" customHeight="1" x14ac:dyDescent="0.35">
      <c r="A1109" s="160">
        <v>0</v>
      </c>
      <c r="B1109" s="171" t="s">
        <v>6192</v>
      </c>
      <c r="C1109" s="162" t="s">
        <v>6131</v>
      </c>
      <c r="D1109" s="162" t="s">
        <v>6164</v>
      </c>
      <c r="E1109" s="162" t="s">
        <v>6155</v>
      </c>
      <c r="F1109" s="162" t="s">
        <v>6204</v>
      </c>
      <c r="G1109" s="172" t="s">
        <v>21</v>
      </c>
      <c r="H1109" s="173">
        <v>4</v>
      </c>
      <c r="I1109" s="165"/>
      <c r="J1109" s="166">
        <f t="shared" si="141"/>
        <v>0</v>
      </c>
      <c r="K1109" s="166">
        <f t="shared" si="142"/>
        <v>0</v>
      </c>
      <c r="L1109" s="166">
        <f t="shared" si="143"/>
        <v>0</v>
      </c>
      <c r="M1109" s="167" t="str">
        <f t="shared" si="148"/>
        <v/>
      </c>
      <c r="AA1109" s="168">
        <f t="shared" si="144"/>
        <v>0</v>
      </c>
      <c r="AB1109" s="174" t="s">
        <v>6220</v>
      </c>
      <c r="AC1109" s="174" t="s">
        <v>4323</v>
      </c>
      <c r="AD1109" s="175">
        <v>4</v>
      </c>
      <c r="AE1109" s="170">
        <f t="shared" si="145"/>
        <v>0</v>
      </c>
      <c r="AF1109" s="168">
        <f t="shared" si="146"/>
        <v>0</v>
      </c>
    </row>
    <row r="1110" spans="1:32" s="168" customFormat="1" ht="15" hidden="1" customHeight="1" x14ac:dyDescent="0.3">
      <c r="A1110" s="160">
        <v>0</v>
      </c>
      <c r="B1110" s="161" t="s">
        <v>3562</v>
      </c>
      <c r="C1110" s="161" t="s">
        <v>2062</v>
      </c>
      <c r="D1110" s="162" t="s">
        <v>2063</v>
      </c>
      <c r="E1110" s="162" t="s">
        <v>2064</v>
      </c>
      <c r="F1110" s="162" t="s">
        <v>2065</v>
      </c>
      <c r="G1110" s="163" t="s">
        <v>21</v>
      </c>
      <c r="H1110" s="164">
        <v>4.5</v>
      </c>
      <c r="I1110" s="165"/>
      <c r="J1110" s="166">
        <f t="shared" si="141"/>
        <v>0</v>
      </c>
      <c r="K1110" s="166">
        <f t="shared" si="142"/>
        <v>0</v>
      </c>
      <c r="L1110" s="166">
        <f t="shared" si="143"/>
        <v>0</v>
      </c>
      <c r="M1110" s="167" t="str">
        <f t="shared" si="148"/>
        <v/>
      </c>
      <c r="P1110" s="169"/>
      <c r="AA1110" s="2">
        <f t="shared" si="144"/>
        <v>0</v>
      </c>
      <c r="AB1110" s="2" t="s">
        <v>4899</v>
      </c>
      <c r="AC1110" s="2" t="s">
        <v>4900</v>
      </c>
      <c r="AD1110" s="2">
        <v>4.5</v>
      </c>
      <c r="AE1110" s="129">
        <f t="shared" si="145"/>
        <v>0</v>
      </c>
      <c r="AF1110" s="2">
        <f t="shared" si="146"/>
        <v>0</v>
      </c>
    </row>
    <row r="1111" spans="1:32" ht="15" customHeight="1" x14ac:dyDescent="0.3">
      <c r="A1111" s="1">
        <v>411</v>
      </c>
      <c r="B1111" s="69" t="s">
        <v>3563</v>
      </c>
      <c r="C1111" s="69" t="s">
        <v>2066</v>
      </c>
      <c r="D1111" s="70" t="s">
        <v>2063</v>
      </c>
      <c r="E1111" s="70" t="s">
        <v>2064</v>
      </c>
      <c r="F1111" s="70" t="s">
        <v>2067</v>
      </c>
      <c r="G1111" s="71" t="s">
        <v>21</v>
      </c>
      <c r="H1111" s="72">
        <v>4.5</v>
      </c>
      <c r="I1111" s="73"/>
      <c r="J1111" s="74">
        <f t="shared" si="141"/>
        <v>0</v>
      </c>
      <c r="K1111" s="74">
        <f t="shared" si="142"/>
        <v>0</v>
      </c>
      <c r="L1111" s="74">
        <f t="shared" si="143"/>
        <v>0</v>
      </c>
      <c r="M1111" s="153" t="str">
        <f t="shared" si="148"/>
        <v/>
      </c>
      <c r="P1111" s="75"/>
      <c r="AA1111" s="2">
        <f t="shared" si="144"/>
        <v>411</v>
      </c>
      <c r="AB1111" s="2" t="s">
        <v>4901</v>
      </c>
      <c r="AC1111" s="2" t="s">
        <v>4900</v>
      </c>
      <c r="AD1111" s="2">
        <v>4.5</v>
      </c>
      <c r="AE1111" s="129">
        <f t="shared" si="145"/>
        <v>0</v>
      </c>
      <c r="AF1111" s="2">
        <f t="shared" si="146"/>
        <v>0</v>
      </c>
    </row>
    <row r="1112" spans="1:32" ht="15" customHeight="1" x14ac:dyDescent="0.3">
      <c r="A1112" s="1">
        <v>237</v>
      </c>
      <c r="B1112" s="69" t="s">
        <v>3564</v>
      </c>
      <c r="C1112" s="69" t="s">
        <v>2068</v>
      </c>
      <c r="D1112" s="70" t="s">
        <v>2063</v>
      </c>
      <c r="E1112" s="70" t="s">
        <v>2064</v>
      </c>
      <c r="F1112" s="70" t="s">
        <v>2069</v>
      </c>
      <c r="G1112" s="71" t="s">
        <v>21</v>
      </c>
      <c r="H1112" s="72">
        <v>4.5</v>
      </c>
      <c r="I1112" s="73"/>
      <c r="J1112" s="74">
        <f t="shared" si="141"/>
        <v>0</v>
      </c>
      <c r="K1112" s="74">
        <f t="shared" si="142"/>
        <v>0</v>
      </c>
      <c r="L1112" s="74">
        <f t="shared" si="143"/>
        <v>0</v>
      </c>
      <c r="M1112" s="153" t="str">
        <f t="shared" si="148"/>
        <v/>
      </c>
      <c r="P1112" s="75"/>
      <c r="AA1112" s="2">
        <f t="shared" si="144"/>
        <v>237</v>
      </c>
      <c r="AB1112" s="2" t="s">
        <v>4902</v>
      </c>
      <c r="AC1112" s="2" t="s">
        <v>4900</v>
      </c>
      <c r="AD1112" s="2">
        <v>4.5</v>
      </c>
      <c r="AE1112" s="129">
        <f t="shared" si="145"/>
        <v>0</v>
      </c>
      <c r="AF1112" s="2">
        <f t="shared" si="146"/>
        <v>0</v>
      </c>
    </row>
    <row r="1113" spans="1:32" ht="15" customHeight="1" x14ac:dyDescent="0.3">
      <c r="A1113" s="1">
        <v>284</v>
      </c>
      <c r="B1113" s="69" t="s">
        <v>3565</v>
      </c>
      <c r="C1113" s="69" t="s">
        <v>2070</v>
      </c>
      <c r="D1113" s="70" t="s">
        <v>2063</v>
      </c>
      <c r="E1113" s="70" t="s">
        <v>2064</v>
      </c>
      <c r="F1113" s="70" t="s">
        <v>2071</v>
      </c>
      <c r="G1113" s="71" t="s">
        <v>21</v>
      </c>
      <c r="H1113" s="72">
        <v>4.5</v>
      </c>
      <c r="I1113" s="73"/>
      <c r="J1113" s="74">
        <f t="shared" si="141"/>
        <v>0</v>
      </c>
      <c r="K1113" s="74">
        <f t="shared" si="142"/>
        <v>0</v>
      </c>
      <c r="L1113" s="74">
        <f t="shared" si="143"/>
        <v>0</v>
      </c>
      <c r="M1113" s="153" t="str">
        <f t="shared" si="148"/>
        <v/>
      </c>
      <c r="P1113" s="75"/>
      <c r="AA1113" s="2">
        <f t="shared" si="144"/>
        <v>284</v>
      </c>
      <c r="AB1113" s="2" t="s">
        <v>4903</v>
      </c>
      <c r="AC1113" s="2" t="s">
        <v>4900</v>
      </c>
      <c r="AD1113" s="2">
        <v>4.5</v>
      </c>
      <c r="AE1113" s="129">
        <f t="shared" si="145"/>
        <v>0</v>
      </c>
      <c r="AF1113" s="2">
        <f t="shared" si="146"/>
        <v>0</v>
      </c>
    </row>
    <row r="1114" spans="1:32" ht="15" customHeight="1" x14ac:dyDescent="0.3">
      <c r="A1114" s="1">
        <v>449</v>
      </c>
      <c r="B1114" s="69" t="s">
        <v>3566</v>
      </c>
      <c r="C1114" s="69" t="s">
        <v>2072</v>
      </c>
      <c r="D1114" s="70" t="s">
        <v>2063</v>
      </c>
      <c r="E1114" s="70" t="s">
        <v>2064</v>
      </c>
      <c r="F1114" s="70" t="s">
        <v>2073</v>
      </c>
      <c r="G1114" s="71" t="s">
        <v>21</v>
      </c>
      <c r="H1114" s="72">
        <v>4.5</v>
      </c>
      <c r="I1114" s="73"/>
      <c r="J1114" s="74">
        <f t="shared" si="141"/>
        <v>0</v>
      </c>
      <c r="K1114" s="74">
        <f t="shared" si="142"/>
        <v>0</v>
      </c>
      <c r="L1114" s="74">
        <f t="shared" si="143"/>
        <v>0</v>
      </c>
      <c r="M1114" s="153" t="str">
        <f t="shared" si="148"/>
        <v/>
      </c>
      <c r="P1114" s="75"/>
      <c r="AA1114" s="2">
        <f t="shared" si="144"/>
        <v>449</v>
      </c>
      <c r="AB1114" s="2" t="s">
        <v>4904</v>
      </c>
      <c r="AC1114" s="2" t="s">
        <v>4900</v>
      </c>
      <c r="AD1114" s="2">
        <v>4.5</v>
      </c>
      <c r="AE1114" s="129">
        <f t="shared" si="145"/>
        <v>0</v>
      </c>
      <c r="AF1114" s="2">
        <f t="shared" si="146"/>
        <v>0</v>
      </c>
    </row>
    <row r="1115" spans="1:32" ht="15" customHeight="1" x14ac:dyDescent="0.3">
      <c r="A1115" s="1">
        <v>278</v>
      </c>
      <c r="B1115" s="69" t="s">
        <v>3567</v>
      </c>
      <c r="C1115" s="69" t="s">
        <v>2074</v>
      </c>
      <c r="D1115" s="70" t="s">
        <v>2063</v>
      </c>
      <c r="E1115" s="70" t="s">
        <v>2064</v>
      </c>
      <c r="F1115" s="70" t="s">
        <v>2075</v>
      </c>
      <c r="G1115" s="71" t="s">
        <v>21</v>
      </c>
      <c r="H1115" s="72">
        <v>4.5</v>
      </c>
      <c r="I1115" s="73"/>
      <c r="J1115" s="74">
        <f t="shared" si="141"/>
        <v>0</v>
      </c>
      <c r="K1115" s="74">
        <f t="shared" si="142"/>
        <v>0</v>
      </c>
      <c r="L1115" s="74">
        <f t="shared" si="143"/>
        <v>0</v>
      </c>
      <c r="M1115" s="153" t="str">
        <f t="shared" si="148"/>
        <v/>
      </c>
      <c r="P1115" s="75"/>
      <c r="AA1115" s="2">
        <f t="shared" si="144"/>
        <v>278</v>
      </c>
      <c r="AB1115" s="2" t="s">
        <v>4905</v>
      </c>
      <c r="AC1115" s="2" t="s">
        <v>4900</v>
      </c>
      <c r="AD1115" s="2">
        <v>4.5</v>
      </c>
      <c r="AE1115" s="129">
        <f t="shared" si="145"/>
        <v>0</v>
      </c>
      <c r="AF1115" s="2">
        <f t="shared" si="146"/>
        <v>0</v>
      </c>
    </row>
    <row r="1116" spans="1:32" s="168" customFormat="1" ht="15" hidden="1" customHeight="1" x14ac:dyDescent="0.3">
      <c r="A1116" s="160">
        <v>0</v>
      </c>
      <c r="B1116" s="161" t="s">
        <v>3568</v>
      </c>
      <c r="C1116" s="161" t="s">
        <v>2076</v>
      </c>
      <c r="D1116" s="162" t="s">
        <v>2077</v>
      </c>
      <c r="E1116" s="162" t="s">
        <v>2078</v>
      </c>
      <c r="F1116" s="162" t="s">
        <v>2079</v>
      </c>
      <c r="G1116" s="163" t="s">
        <v>21</v>
      </c>
      <c r="H1116" s="164">
        <v>14</v>
      </c>
      <c r="I1116" s="165"/>
      <c r="J1116" s="166">
        <f t="shared" si="141"/>
        <v>0</v>
      </c>
      <c r="K1116" s="166">
        <f t="shared" si="142"/>
        <v>0</v>
      </c>
      <c r="L1116" s="166">
        <f t="shared" si="143"/>
        <v>0</v>
      </c>
      <c r="M1116" s="167" t="str">
        <f t="shared" si="148"/>
        <v/>
      </c>
      <c r="P1116" s="169"/>
      <c r="AA1116" s="168">
        <f t="shared" si="144"/>
        <v>0</v>
      </c>
      <c r="AB1116" s="168" t="s">
        <v>4906</v>
      </c>
      <c r="AC1116" s="168" t="s">
        <v>4323</v>
      </c>
      <c r="AD1116" s="168">
        <v>14</v>
      </c>
      <c r="AE1116" s="170">
        <f t="shared" si="145"/>
        <v>0</v>
      </c>
      <c r="AF1116" s="168">
        <f t="shared" si="146"/>
        <v>0</v>
      </c>
    </row>
    <row r="1117" spans="1:32" ht="15" customHeight="1" x14ac:dyDescent="0.35">
      <c r="A1117" s="1">
        <v>464</v>
      </c>
      <c r="B1117" s="150" t="s">
        <v>6193</v>
      </c>
      <c r="C1117" s="70" t="s">
        <v>6132</v>
      </c>
      <c r="D1117" s="70" t="s">
        <v>6165</v>
      </c>
      <c r="E1117" s="70" t="s">
        <v>6156</v>
      </c>
      <c r="F1117" s="70" t="s">
        <v>6205</v>
      </c>
      <c r="G1117" s="149" t="s">
        <v>21</v>
      </c>
      <c r="H1117" s="151">
        <v>5</v>
      </c>
      <c r="I1117" s="73"/>
      <c r="J1117" s="74">
        <f t="shared" si="141"/>
        <v>0</v>
      </c>
      <c r="K1117" s="74">
        <f t="shared" si="142"/>
        <v>0</v>
      </c>
      <c r="L1117" s="74">
        <f t="shared" si="143"/>
        <v>0</v>
      </c>
      <c r="M1117" s="153" t="str">
        <f t="shared" si="148"/>
        <v/>
      </c>
      <c r="AA1117" s="168">
        <f t="shared" si="144"/>
        <v>464</v>
      </c>
      <c r="AB1117" s="174" t="s">
        <v>6221</v>
      </c>
      <c r="AC1117" s="174" t="s">
        <v>4323</v>
      </c>
      <c r="AD1117" s="175">
        <v>5</v>
      </c>
      <c r="AE1117" s="170">
        <f t="shared" si="145"/>
        <v>0</v>
      </c>
      <c r="AF1117" s="168">
        <f t="shared" si="146"/>
        <v>0</v>
      </c>
    </row>
    <row r="1118" spans="1:32" ht="15" customHeight="1" x14ac:dyDescent="0.3">
      <c r="A1118" s="1">
        <v>3130</v>
      </c>
      <c r="B1118" s="69" t="s">
        <v>3569</v>
      </c>
      <c r="C1118" s="69" t="s">
        <v>2080</v>
      </c>
      <c r="D1118" s="70" t="s">
        <v>2081</v>
      </c>
      <c r="E1118" s="70" t="s">
        <v>2082</v>
      </c>
      <c r="F1118" s="70" t="s">
        <v>2083</v>
      </c>
      <c r="G1118" s="71" t="s">
        <v>106</v>
      </c>
      <c r="H1118" s="72">
        <v>0.75</v>
      </c>
      <c r="I1118" s="73"/>
      <c r="J1118" s="74">
        <f t="shared" si="141"/>
        <v>0</v>
      </c>
      <c r="K1118" s="74">
        <f t="shared" si="142"/>
        <v>0</v>
      </c>
      <c r="L1118" s="74">
        <f t="shared" si="143"/>
        <v>0</v>
      </c>
      <c r="M1118" s="153" t="str">
        <f t="shared" ref="M1118:M1126" si="149">IF(I1118="","",IF(I1118&lt;80,"Ошибка! Не соблюден минимальный заказ на сорт!",IF(MOD(I1118,40)&gt;0,"Ошибка! Не соблюдена кратность заказа!","")))</f>
        <v/>
      </c>
      <c r="P1118" s="75"/>
      <c r="AA1118" s="2">
        <f t="shared" si="144"/>
        <v>3130</v>
      </c>
      <c r="AB1118" s="2" t="s">
        <v>4907</v>
      </c>
      <c r="AC1118" s="2" t="s">
        <v>4281</v>
      </c>
      <c r="AD1118" s="2">
        <v>0.75</v>
      </c>
      <c r="AE1118" s="129">
        <f t="shared" si="145"/>
        <v>0</v>
      </c>
      <c r="AF1118" s="2">
        <f t="shared" si="146"/>
        <v>0</v>
      </c>
    </row>
    <row r="1119" spans="1:32" ht="15" customHeight="1" x14ac:dyDescent="0.3">
      <c r="A1119" s="1">
        <v>540</v>
      </c>
      <c r="B1119" s="69" t="s">
        <v>3570</v>
      </c>
      <c r="C1119" s="69" t="s">
        <v>2084</v>
      </c>
      <c r="D1119" s="70" t="s">
        <v>2081</v>
      </c>
      <c r="E1119" s="70" t="s">
        <v>2082</v>
      </c>
      <c r="F1119" s="70" t="s">
        <v>2085</v>
      </c>
      <c r="G1119" s="71" t="s">
        <v>106</v>
      </c>
      <c r="H1119" s="72">
        <v>0.75</v>
      </c>
      <c r="I1119" s="73"/>
      <c r="J1119" s="74">
        <f t="shared" si="141"/>
        <v>0</v>
      </c>
      <c r="K1119" s="74">
        <f t="shared" si="142"/>
        <v>0</v>
      </c>
      <c r="L1119" s="74">
        <f t="shared" si="143"/>
        <v>0</v>
      </c>
      <c r="M1119" s="153" t="str">
        <f t="shared" si="149"/>
        <v/>
      </c>
      <c r="P1119" s="75"/>
      <c r="AA1119" s="2">
        <f t="shared" si="144"/>
        <v>540</v>
      </c>
      <c r="AB1119" s="2" t="s">
        <v>4908</v>
      </c>
      <c r="AC1119" s="2" t="s">
        <v>4281</v>
      </c>
      <c r="AD1119" s="2">
        <v>0.75</v>
      </c>
      <c r="AE1119" s="129">
        <f t="shared" si="145"/>
        <v>0</v>
      </c>
      <c r="AF1119" s="2">
        <f t="shared" si="146"/>
        <v>0</v>
      </c>
    </row>
    <row r="1120" spans="1:32" ht="15" customHeight="1" x14ac:dyDescent="0.3">
      <c r="A1120" s="1">
        <v>2825</v>
      </c>
      <c r="B1120" s="69" t="s">
        <v>3571</v>
      </c>
      <c r="C1120" s="69" t="s">
        <v>2086</v>
      </c>
      <c r="D1120" s="70" t="s">
        <v>2081</v>
      </c>
      <c r="E1120" s="70" t="s">
        <v>2082</v>
      </c>
      <c r="F1120" s="70" t="s">
        <v>2087</v>
      </c>
      <c r="G1120" s="71" t="s">
        <v>106</v>
      </c>
      <c r="H1120" s="72">
        <v>0.75</v>
      </c>
      <c r="I1120" s="73"/>
      <c r="J1120" s="74">
        <f t="shared" si="141"/>
        <v>0</v>
      </c>
      <c r="K1120" s="74">
        <f t="shared" si="142"/>
        <v>0</v>
      </c>
      <c r="L1120" s="74">
        <f t="shared" si="143"/>
        <v>0</v>
      </c>
      <c r="M1120" s="153" t="str">
        <f t="shared" si="149"/>
        <v/>
      </c>
      <c r="P1120" s="75"/>
      <c r="AA1120" s="2">
        <f t="shared" si="144"/>
        <v>2825</v>
      </c>
      <c r="AB1120" s="2" t="s">
        <v>4909</v>
      </c>
      <c r="AC1120" s="2" t="s">
        <v>4281</v>
      </c>
      <c r="AD1120" s="2">
        <v>0.75</v>
      </c>
      <c r="AE1120" s="129">
        <f t="shared" si="145"/>
        <v>0</v>
      </c>
      <c r="AF1120" s="2">
        <f t="shared" si="146"/>
        <v>0</v>
      </c>
    </row>
    <row r="1121" spans="1:32" ht="15" customHeight="1" x14ac:dyDescent="0.3">
      <c r="A1121" s="1">
        <v>1521</v>
      </c>
      <c r="B1121" s="69" t="s">
        <v>3572</v>
      </c>
      <c r="C1121" s="69" t="s">
        <v>2088</v>
      </c>
      <c r="D1121" s="70" t="s">
        <v>2081</v>
      </c>
      <c r="E1121" s="70" t="s">
        <v>2082</v>
      </c>
      <c r="F1121" s="70" t="s">
        <v>2089</v>
      </c>
      <c r="G1121" s="71" t="s">
        <v>106</v>
      </c>
      <c r="H1121" s="72">
        <v>0.75</v>
      </c>
      <c r="I1121" s="73"/>
      <c r="J1121" s="74">
        <f t="shared" si="141"/>
        <v>0</v>
      </c>
      <c r="K1121" s="74">
        <f t="shared" si="142"/>
        <v>0</v>
      </c>
      <c r="L1121" s="74">
        <f t="shared" si="143"/>
        <v>0</v>
      </c>
      <c r="M1121" s="153" t="str">
        <f t="shared" si="149"/>
        <v/>
      </c>
      <c r="P1121" s="75"/>
      <c r="AA1121" s="2">
        <f t="shared" si="144"/>
        <v>1521</v>
      </c>
      <c r="AB1121" s="2" t="s">
        <v>4910</v>
      </c>
      <c r="AC1121" s="2" t="s">
        <v>4281</v>
      </c>
      <c r="AD1121" s="2">
        <v>0.75</v>
      </c>
      <c r="AE1121" s="129">
        <f t="shared" si="145"/>
        <v>0</v>
      </c>
      <c r="AF1121" s="2">
        <f t="shared" si="146"/>
        <v>0</v>
      </c>
    </row>
    <row r="1122" spans="1:32" ht="15" customHeight="1" x14ac:dyDescent="0.3">
      <c r="A1122" s="1">
        <v>2511</v>
      </c>
      <c r="B1122" s="69" t="s">
        <v>3573</v>
      </c>
      <c r="C1122" s="69" t="s">
        <v>2090</v>
      </c>
      <c r="D1122" s="70" t="s">
        <v>2091</v>
      </c>
      <c r="E1122" s="70" t="s">
        <v>2092</v>
      </c>
      <c r="F1122" s="70" t="s">
        <v>2093</v>
      </c>
      <c r="G1122" s="71" t="s">
        <v>106</v>
      </c>
      <c r="H1122" s="72">
        <v>1.3</v>
      </c>
      <c r="I1122" s="73"/>
      <c r="J1122" s="74">
        <f t="shared" si="141"/>
        <v>0</v>
      </c>
      <c r="K1122" s="74">
        <f t="shared" si="142"/>
        <v>0</v>
      </c>
      <c r="L1122" s="74">
        <f t="shared" si="143"/>
        <v>0</v>
      </c>
      <c r="M1122" s="153" t="str">
        <f t="shared" si="149"/>
        <v/>
      </c>
      <c r="P1122" s="75"/>
      <c r="AA1122" s="2">
        <f t="shared" si="144"/>
        <v>2511</v>
      </c>
      <c r="AB1122" s="2" t="s">
        <v>4911</v>
      </c>
      <c r="AC1122" s="2" t="s">
        <v>4281</v>
      </c>
      <c r="AD1122" s="2">
        <v>1.3</v>
      </c>
      <c r="AE1122" s="129">
        <f t="shared" si="145"/>
        <v>0</v>
      </c>
      <c r="AF1122" s="2">
        <f t="shared" si="146"/>
        <v>0</v>
      </c>
    </row>
    <row r="1123" spans="1:32" s="168" customFormat="1" ht="15" hidden="1" customHeight="1" x14ac:dyDescent="0.3">
      <c r="A1123" s="160">
        <v>0</v>
      </c>
      <c r="B1123" s="161" t="s">
        <v>3574</v>
      </c>
      <c r="C1123" s="161" t="s">
        <v>2094</v>
      </c>
      <c r="D1123" s="162" t="s">
        <v>2091</v>
      </c>
      <c r="E1123" s="162" t="s">
        <v>2092</v>
      </c>
      <c r="F1123" s="162" t="s">
        <v>2095</v>
      </c>
      <c r="G1123" s="163" t="s">
        <v>106</v>
      </c>
      <c r="H1123" s="164">
        <v>0.75</v>
      </c>
      <c r="I1123" s="165"/>
      <c r="J1123" s="166">
        <f t="shared" si="141"/>
        <v>0</v>
      </c>
      <c r="K1123" s="166">
        <f t="shared" si="142"/>
        <v>0</v>
      </c>
      <c r="L1123" s="166">
        <f t="shared" si="143"/>
        <v>0</v>
      </c>
      <c r="M1123" s="167" t="str">
        <f t="shared" si="149"/>
        <v/>
      </c>
      <c r="P1123" s="169"/>
      <c r="AA1123" s="168">
        <f t="shared" si="144"/>
        <v>0</v>
      </c>
      <c r="AB1123" s="168" t="s">
        <v>4912</v>
      </c>
      <c r="AC1123" s="168" t="s">
        <v>4281</v>
      </c>
      <c r="AD1123" s="168">
        <v>0.75</v>
      </c>
      <c r="AE1123" s="170">
        <f t="shared" si="145"/>
        <v>0</v>
      </c>
      <c r="AF1123" s="168">
        <f t="shared" si="146"/>
        <v>0</v>
      </c>
    </row>
    <row r="1124" spans="1:32" ht="15" customHeight="1" x14ac:dyDescent="0.3">
      <c r="A1124" s="1">
        <v>528</v>
      </c>
      <c r="B1124" s="69" t="s">
        <v>3575</v>
      </c>
      <c r="C1124" s="69" t="s">
        <v>2096</v>
      </c>
      <c r="D1124" s="70" t="s">
        <v>2091</v>
      </c>
      <c r="E1124" s="70" t="s">
        <v>2092</v>
      </c>
      <c r="F1124" s="70" t="s">
        <v>2097</v>
      </c>
      <c r="G1124" s="71" t="s">
        <v>106</v>
      </c>
      <c r="H1124" s="72">
        <v>0.75</v>
      </c>
      <c r="I1124" s="73"/>
      <c r="J1124" s="74">
        <f t="shared" ref="J1124:J1187" si="150">H1124*I1124</f>
        <v>0</v>
      </c>
      <c r="K1124" s="74">
        <f t="shared" ref="K1124:K1187" si="151">IF($I$9&gt;=7000,0,H1124*0.07*I1124)</f>
        <v>0</v>
      </c>
      <c r="L1124" s="74">
        <f t="shared" ref="L1124:L1187" si="152">J1124+K1124</f>
        <v>0</v>
      </c>
      <c r="M1124" s="153" t="str">
        <f t="shared" si="149"/>
        <v/>
      </c>
      <c r="P1124" s="75"/>
      <c r="AA1124" s="2">
        <f t="shared" ref="AA1124:AA1187" si="153">A1124</f>
        <v>528</v>
      </c>
      <c r="AB1124" s="2" t="s">
        <v>4913</v>
      </c>
      <c r="AC1124" s="2" t="s">
        <v>4281</v>
      </c>
      <c r="AD1124" s="2">
        <v>0.75</v>
      </c>
      <c r="AE1124" s="129">
        <f t="shared" ref="AE1124:AE1187" si="154">I1124</f>
        <v>0</v>
      </c>
      <c r="AF1124" s="2">
        <f t="shared" ref="AF1124:AF1187" si="155">AD1124*AE1124</f>
        <v>0</v>
      </c>
    </row>
    <row r="1125" spans="1:32" ht="15" customHeight="1" x14ac:dyDescent="0.3">
      <c r="A1125" s="1">
        <v>277</v>
      </c>
      <c r="B1125" s="69" t="s">
        <v>3576</v>
      </c>
      <c r="C1125" s="69" t="s">
        <v>2098</v>
      </c>
      <c r="D1125" s="70" t="s">
        <v>2091</v>
      </c>
      <c r="E1125" s="70" t="s">
        <v>2092</v>
      </c>
      <c r="F1125" s="70" t="s">
        <v>2099</v>
      </c>
      <c r="G1125" s="71" t="s">
        <v>106</v>
      </c>
      <c r="H1125" s="72">
        <v>1.3</v>
      </c>
      <c r="I1125" s="73"/>
      <c r="J1125" s="74">
        <f t="shared" si="150"/>
        <v>0</v>
      </c>
      <c r="K1125" s="74">
        <f t="shared" si="151"/>
        <v>0</v>
      </c>
      <c r="L1125" s="74">
        <f t="shared" si="152"/>
        <v>0</v>
      </c>
      <c r="M1125" s="153" t="str">
        <f t="shared" si="149"/>
        <v/>
      </c>
      <c r="P1125" s="75"/>
      <c r="AA1125" s="2">
        <f t="shared" si="153"/>
        <v>277</v>
      </c>
      <c r="AB1125" s="2" t="s">
        <v>4914</v>
      </c>
      <c r="AC1125" s="2" t="s">
        <v>4281</v>
      </c>
      <c r="AD1125" s="2">
        <v>1.3</v>
      </c>
      <c r="AE1125" s="129">
        <f t="shared" si="154"/>
        <v>0</v>
      </c>
      <c r="AF1125" s="2">
        <f t="shared" si="155"/>
        <v>0</v>
      </c>
    </row>
    <row r="1126" spans="1:32" ht="15" customHeight="1" x14ac:dyDescent="0.3">
      <c r="A1126" s="1">
        <v>1564</v>
      </c>
      <c r="B1126" s="69" t="s">
        <v>3577</v>
      </c>
      <c r="C1126" s="69" t="s">
        <v>2100</v>
      </c>
      <c r="D1126" s="70" t="s">
        <v>2091</v>
      </c>
      <c r="E1126" s="70" t="s">
        <v>2092</v>
      </c>
      <c r="F1126" s="70" t="s">
        <v>2101</v>
      </c>
      <c r="G1126" s="71" t="s">
        <v>106</v>
      </c>
      <c r="H1126" s="72">
        <v>1.3</v>
      </c>
      <c r="I1126" s="73"/>
      <c r="J1126" s="74">
        <f t="shared" si="150"/>
        <v>0</v>
      </c>
      <c r="K1126" s="74">
        <f t="shared" si="151"/>
        <v>0</v>
      </c>
      <c r="L1126" s="74">
        <f t="shared" si="152"/>
        <v>0</v>
      </c>
      <c r="M1126" s="153" t="str">
        <f t="shared" si="149"/>
        <v/>
      </c>
      <c r="P1126" s="75"/>
      <c r="AA1126" s="2">
        <f t="shared" si="153"/>
        <v>1564</v>
      </c>
      <c r="AB1126" s="2" t="s">
        <v>4915</v>
      </c>
      <c r="AC1126" s="2" t="s">
        <v>4281</v>
      </c>
      <c r="AD1126" s="2">
        <v>1.3</v>
      </c>
      <c r="AE1126" s="129">
        <f t="shared" si="154"/>
        <v>0</v>
      </c>
      <c r="AF1126" s="2">
        <f t="shared" si="155"/>
        <v>0</v>
      </c>
    </row>
    <row r="1127" spans="1:32" s="168" customFormat="1" ht="15" hidden="1" customHeight="1" x14ac:dyDescent="0.3">
      <c r="A1127" s="160">
        <v>0</v>
      </c>
      <c r="B1127" s="161" t="s">
        <v>5928</v>
      </c>
      <c r="C1127" s="161" t="s">
        <v>5824</v>
      </c>
      <c r="D1127" s="162" t="s">
        <v>5719</v>
      </c>
      <c r="E1127" s="162" t="s">
        <v>5720</v>
      </c>
      <c r="F1127" s="162" t="s">
        <v>5695</v>
      </c>
      <c r="G1127" s="163" t="s">
        <v>182</v>
      </c>
      <c r="H1127" s="164">
        <v>4.75</v>
      </c>
      <c r="I1127" s="165"/>
      <c r="J1127" s="166">
        <f t="shared" si="150"/>
        <v>0</v>
      </c>
      <c r="K1127" s="166">
        <f t="shared" si="151"/>
        <v>0</v>
      </c>
      <c r="L1127" s="166">
        <f t="shared" si="152"/>
        <v>0</v>
      </c>
      <c r="M1127" s="167" t="str">
        <f>IF(I1127="","",IF(I1127&lt;50,"Ошибка! Не соблюден минимальный заказ на сорт!",""))</f>
        <v/>
      </c>
      <c r="P1127" s="169"/>
      <c r="AA1127" s="168">
        <f t="shared" si="153"/>
        <v>0</v>
      </c>
      <c r="AB1127" s="168" t="s">
        <v>6027</v>
      </c>
      <c r="AC1127" s="168" t="s">
        <v>4327</v>
      </c>
      <c r="AD1127" s="168">
        <v>4.75</v>
      </c>
      <c r="AE1127" s="170">
        <f t="shared" si="154"/>
        <v>0</v>
      </c>
      <c r="AF1127" s="168">
        <f t="shared" si="155"/>
        <v>0</v>
      </c>
    </row>
    <row r="1128" spans="1:32" s="168" customFormat="1" ht="15" hidden="1" customHeight="1" x14ac:dyDescent="0.3">
      <c r="A1128" s="160">
        <v>0</v>
      </c>
      <c r="B1128" s="161" t="s">
        <v>5927</v>
      </c>
      <c r="C1128" s="161" t="s">
        <v>5823</v>
      </c>
      <c r="D1128" s="162" t="s">
        <v>5716</v>
      </c>
      <c r="E1128" s="162" t="s">
        <v>5717</v>
      </c>
      <c r="F1128" s="162" t="s">
        <v>5718</v>
      </c>
      <c r="G1128" s="163" t="s">
        <v>182</v>
      </c>
      <c r="H1128" s="164">
        <v>4.75</v>
      </c>
      <c r="I1128" s="165"/>
      <c r="J1128" s="166">
        <f t="shared" si="150"/>
        <v>0</v>
      </c>
      <c r="K1128" s="166">
        <f t="shared" si="151"/>
        <v>0</v>
      </c>
      <c r="L1128" s="166">
        <f t="shared" si="152"/>
        <v>0</v>
      </c>
      <c r="M1128" s="167" t="str">
        <f>IF(I1128="","",IF(I1128&lt;50,"Ошибка! Не соблюден минимальный заказ на сорт!",""))</f>
        <v/>
      </c>
      <c r="P1128" s="169"/>
      <c r="AA1128" s="168">
        <f t="shared" si="153"/>
        <v>0</v>
      </c>
      <c r="AB1128" s="168" t="s">
        <v>6026</v>
      </c>
      <c r="AC1128" s="168" t="s">
        <v>4327</v>
      </c>
      <c r="AD1128" s="168">
        <v>4.75</v>
      </c>
      <c r="AE1128" s="170">
        <f t="shared" si="154"/>
        <v>0</v>
      </c>
      <c r="AF1128" s="168">
        <f t="shared" si="155"/>
        <v>0</v>
      </c>
    </row>
    <row r="1129" spans="1:32" s="168" customFormat="1" ht="15" hidden="1" customHeight="1" x14ac:dyDescent="0.3">
      <c r="A1129" s="160">
        <v>0</v>
      </c>
      <c r="B1129" s="161" t="s">
        <v>5925</v>
      </c>
      <c r="C1129" s="161" t="s">
        <v>5821</v>
      </c>
      <c r="D1129" s="162" t="s">
        <v>5713</v>
      </c>
      <c r="E1129" s="162" t="s">
        <v>5714</v>
      </c>
      <c r="F1129" s="162" t="s">
        <v>5695</v>
      </c>
      <c r="G1129" s="163" t="s">
        <v>106</v>
      </c>
      <c r="H1129" s="164">
        <v>0.9</v>
      </c>
      <c r="I1129" s="165"/>
      <c r="J1129" s="166">
        <f t="shared" si="150"/>
        <v>0</v>
      </c>
      <c r="K1129" s="166">
        <f t="shared" si="151"/>
        <v>0</v>
      </c>
      <c r="L1129" s="166">
        <f t="shared" si="152"/>
        <v>0</v>
      </c>
      <c r="M1129" s="167" t="str">
        <f>IF(I1129="","",IF(I1129&lt;80,"Ошибка! Не соблюден минимальный заказ на сорт!",IF(MOD(I1129,40)&gt;0,"Ошибка! Не соблюдена кратность заказа!","")))</f>
        <v/>
      </c>
      <c r="P1129" s="169"/>
      <c r="AA1129" s="168">
        <f t="shared" si="153"/>
        <v>0</v>
      </c>
      <c r="AB1129" s="168" t="s">
        <v>5713</v>
      </c>
      <c r="AC1129" s="168" t="s">
        <v>4281</v>
      </c>
      <c r="AD1129" s="168">
        <v>0.9</v>
      </c>
      <c r="AE1129" s="170">
        <f t="shared" si="154"/>
        <v>0</v>
      </c>
      <c r="AF1129" s="168">
        <f t="shared" si="155"/>
        <v>0</v>
      </c>
    </row>
    <row r="1130" spans="1:32" s="168" customFormat="1" ht="15" hidden="1" customHeight="1" x14ac:dyDescent="0.3">
      <c r="A1130" s="160">
        <v>0</v>
      </c>
      <c r="B1130" s="161" t="s">
        <v>5926</v>
      </c>
      <c r="C1130" s="161" t="s">
        <v>5822</v>
      </c>
      <c r="D1130" s="162" t="s">
        <v>5713</v>
      </c>
      <c r="E1130" s="162" t="s">
        <v>5714</v>
      </c>
      <c r="F1130" s="162" t="s">
        <v>5715</v>
      </c>
      <c r="G1130" s="163" t="s">
        <v>182</v>
      </c>
      <c r="H1130" s="164">
        <v>4.75</v>
      </c>
      <c r="I1130" s="165"/>
      <c r="J1130" s="166">
        <f t="shared" si="150"/>
        <v>0</v>
      </c>
      <c r="K1130" s="166">
        <f t="shared" si="151"/>
        <v>0</v>
      </c>
      <c r="L1130" s="166">
        <f t="shared" si="152"/>
        <v>0</v>
      </c>
      <c r="M1130" s="167" t="str">
        <f>IF(I1130="","",IF(I1130&lt;50,"Ошибка! Не соблюден минимальный заказ на сорт!",""))</f>
        <v/>
      </c>
      <c r="P1130" s="169"/>
      <c r="AA1130" s="168">
        <f t="shared" si="153"/>
        <v>0</v>
      </c>
      <c r="AB1130" s="168" t="s">
        <v>6025</v>
      </c>
      <c r="AC1130" s="168" t="s">
        <v>4327</v>
      </c>
      <c r="AD1130" s="168">
        <v>4.75</v>
      </c>
      <c r="AE1130" s="170">
        <f t="shared" si="154"/>
        <v>0</v>
      </c>
      <c r="AF1130" s="168">
        <f t="shared" si="155"/>
        <v>0</v>
      </c>
    </row>
    <row r="1131" spans="1:32" s="168" customFormat="1" ht="15" hidden="1" customHeight="1" x14ac:dyDescent="0.3">
      <c r="A1131" s="160">
        <v>0</v>
      </c>
      <c r="B1131" s="161" t="s">
        <v>5924</v>
      </c>
      <c r="C1131" s="161" t="s">
        <v>5820</v>
      </c>
      <c r="D1131" s="162" t="s">
        <v>5711</v>
      </c>
      <c r="E1131" s="162" t="s">
        <v>5712</v>
      </c>
      <c r="F1131" s="162" t="s">
        <v>1628</v>
      </c>
      <c r="G1131" s="163" t="s">
        <v>182</v>
      </c>
      <c r="H1131" s="164">
        <v>4.5</v>
      </c>
      <c r="I1131" s="165"/>
      <c r="J1131" s="166">
        <f t="shared" si="150"/>
        <v>0</v>
      </c>
      <c r="K1131" s="166">
        <f t="shared" si="151"/>
        <v>0</v>
      </c>
      <c r="L1131" s="166">
        <f t="shared" si="152"/>
        <v>0</v>
      </c>
      <c r="M1131" s="167" t="str">
        <f>IF(I1131="","",IF(I1131&lt;50,"Ошибка! Не соблюден минимальный заказ на сорт!",""))</f>
        <v/>
      </c>
      <c r="P1131" s="169"/>
      <c r="AA1131" s="168">
        <f t="shared" si="153"/>
        <v>0</v>
      </c>
      <c r="AB1131" s="168" t="s">
        <v>6024</v>
      </c>
      <c r="AC1131" s="168" t="s">
        <v>4327</v>
      </c>
      <c r="AD1131" s="168">
        <v>4.5</v>
      </c>
      <c r="AE1131" s="170">
        <f t="shared" si="154"/>
        <v>0</v>
      </c>
      <c r="AF1131" s="168">
        <f t="shared" si="155"/>
        <v>0</v>
      </c>
    </row>
    <row r="1132" spans="1:32" s="168" customFormat="1" ht="15" hidden="1" customHeight="1" x14ac:dyDescent="0.3">
      <c r="A1132" s="160">
        <v>0</v>
      </c>
      <c r="B1132" s="161" t="s">
        <v>3578</v>
      </c>
      <c r="C1132" s="161" t="s">
        <v>2102</v>
      </c>
      <c r="D1132" s="162" t="s">
        <v>2103</v>
      </c>
      <c r="E1132" s="162" t="s">
        <v>2104</v>
      </c>
      <c r="F1132" s="162" t="s">
        <v>2105</v>
      </c>
      <c r="G1132" s="163" t="s">
        <v>106</v>
      </c>
      <c r="H1132" s="164">
        <v>0.9</v>
      </c>
      <c r="I1132" s="165"/>
      <c r="J1132" s="166">
        <f t="shared" si="150"/>
        <v>0</v>
      </c>
      <c r="K1132" s="166">
        <f t="shared" si="151"/>
        <v>0</v>
      </c>
      <c r="L1132" s="166">
        <f t="shared" si="152"/>
        <v>0</v>
      </c>
      <c r="M1132" s="167" t="str">
        <f>IF(I1132="","",IF(I1132&lt;80,"Ошибка! Не соблюден минимальный заказ на сорт!",IF(MOD(I1132,40)&gt;0,"Ошибка! Не соблюдена кратность заказа!","")))</f>
        <v/>
      </c>
      <c r="P1132" s="169"/>
      <c r="AA1132" s="168">
        <f t="shared" si="153"/>
        <v>0</v>
      </c>
      <c r="AB1132" s="168" t="s">
        <v>4916</v>
      </c>
      <c r="AC1132" s="168" t="s">
        <v>4281</v>
      </c>
      <c r="AD1132" s="168">
        <v>0.9</v>
      </c>
      <c r="AE1132" s="170">
        <f t="shared" si="154"/>
        <v>0</v>
      </c>
      <c r="AF1132" s="168">
        <f t="shared" si="155"/>
        <v>0</v>
      </c>
    </row>
    <row r="1133" spans="1:32" ht="15" customHeight="1" x14ac:dyDescent="0.3">
      <c r="A1133" s="1">
        <v>290</v>
      </c>
      <c r="B1133" s="69" t="s">
        <v>3579</v>
      </c>
      <c r="C1133" s="69" t="s">
        <v>2106</v>
      </c>
      <c r="D1133" s="70" t="s">
        <v>2107</v>
      </c>
      <c r="E1133" s="70" t="s">
        <v>2108</v>
      </c>
      <c r="F1133" s="70" t="s">
        <v>2109</v>
      </c>
      <c r="G1133" s="71" t="s">
        <v>141</v>
      </c>
      <c r="H1133" s="72">
        <v>1</v>
      </c>
      <c r="I1133" s="73"/>
      <c r="J1133" s="74">
        <f t="shared" si="150"/>
        <v>0</v>
      </c>
      <c r="K1133" s="74">
        <f t="shared" si="151"/>
        <v>0</v>
      </c>
      <c r="L1133" s="74">
        <f t="shared" si="152"/>
        <v>0</v>
      </c>
      <c r="M1133" s="153" t="str">
        <f>IF(I1133="","",IF(I1133&lt;75,"Ошибка! Не соблюден минимальный заказ на сорт!",IF(MOD(I1133,25)&gt;0,"Ошибка! Не соблюдена кратность заказа!","")))</f>
        <v/>
      </c>
      <c r="P1133" s="75"/>
      <c r="AA1133" s="2">
        <f t="shared" si="153"/>
        <v>290</v>
      </c>
      <c r="AB1133" s="2" t="s">
        <v>4917</v>
      </c>
      <c r="AC1133" s="2" t="s">
        <v>4317</v>
      </c>
      <c r="AD1133" s="2">
        <v>1</v>
      </c>
      <c r="AE1133" s="129">
        <f t="shared" si="154"/>
        <v>0</v>
      </c>
      <c r="AF1133" s="2">
        <f t="shared" si="155"/>
        <v>0</v>
      </c>
    </row>
    <row r="1134" spans="1:32" ht="15" customHeight="1" x14ac:dyDescent="0.3">
      <c r="A1134" s="1">
        <v>103</v>
      </c>
      <c r="B1134" s="69" t="s">
        <v>3580</v>
      </c>
      <c r="C1134" s="69" t="s">
        <v>2110</v>
      </c>
      <c r="D1134" s="70" t="s">
        <v>2107</v>
      </c>
      <c r="E1134" s="70" t="s">
        <v>2108</v>
      </c>
      <c r="F1134" s="70" t="s">
        <v>2111</v>
      </c>
      <c r="G1134" s="71" t="s">
        <v>141</v>
      </c>
      <c r="H1134" s="72">
        <v>1.25</v>
      </c>
      <c r="I1134" s="73"/>
      <c r="J1134" s="74">
        <f t="shared" si="150"/>
        <v>0</v>
      </c>
      <c r="K1134" s="74">
        <f t="shared" si="151"/>
        <v>0</v>
      </c>
      <c r="L1134" s="74">
        <f t="shared" si="152"/>
        <v>0</v>
      </c>
      <c r="M1134" s="153" t="str">
        <f>IF(I1134="","",IF(I1134&lt;75,"Ошибка! Не соблюден минимальный заказ на сорт!",IF(MOD(I1134,25)&gt;0,"Ошибка! Не соблюдена кратность заказа!","")))</f>
        <v/>
      </c>
      <c r="P1134" s="75"/>
      <c r="AA1134" s="2">
        <f t="shared" si="153"/>
        <v>103</v>
      </c>
      <c r="AB1134" s="2" t="s">
        <v>4918</v>
      </c>
      <c r="AC1134" s="2" t="s">
        <v>4317</v>
      </c>
      <c r="AD1134" s="2">
        <v>1.25</v>
      </c>
      <c r="AE1134" s="129">
        <f t="shared" si="154"/>
        <v>0</v>
      </c>
      <c r="AF1134" s="2">
        <f t="shared" si="155"/>
        <v>0</v>
      </c>
    </row>
    <row r="1135" spans="1:32" ht="15" customHeight="1" x14ac:dyDescent="0.3">
      <c r="A1135" s="1">
        <v>345</v>
      </c>
      <c r="B1135" s="69" t="s">
        <v>3581</v>
      </c>
      <c r="C1135" s="69" t="s">
        <v>2112</v>
      </c>
      <c r="D1135" s="70" t="s">
        <v>2107</v>
      </c>
      <c r="E1135" s="70" t="s">
        <v>2108</v>
      </c>
      <c r="F1135" s="70" t="s">
        <v>2113</v>
      </c>
      <c r="G1135" s="71" t="s">
        <v>141</v>
      </c>
      <c r="H1135" s="72">
        <v>1</v>
      </c>
      <c r="I1135" s="73"/>
      <c r="J1135" s="74">
        <f t="shared" si="150"/>
        <v>0</v>
      </c>
      <c r="K1135" s="74">
        <f t="shared" si="151"/>
        <v>0</v>
      </c>
      <c r="L1135" s="74">
        <f t="shared" si="152"/>
        <v>0</v>
      </c>
      <c r="M1135" s="153" t="str">
        <f>IF(I1135="","",IF(I1135&lt;75,"Ошибка! Не соблюден минимальный заказ на сорт!",IF(MOD(I1135,25)&gt;0,"Ошибка! Не соблюдена кратность заказа!","")))</f>
        <v/>
      </c>
      <c r="P1135" s="75"/>
      <c r="AA1135" s="2">
        <f t="shared" si="153"/>
        <v>345</v>
      </c>
      <c r="AB1135" s="2" t="s">
        <v>4919</v>
      </c>
      <c r="AC1135" s="2" t="s">
        <v>4317</v>
      </c>
      <c r="AD1135" s="2">
        <v>1</v>
      </c>
      <c r="AE1135" s="129">
        <f t="shared" si="154"/>
        <v>0</v>
      </c>
      <c r="AF1135" s="2">
        <f t="shared" si="155"/>
        <v>0</v>
      </c>
    </row>
    <row r="1136" spans="1:32" s="168" customFormat="1" ht="15" hidden="1" customHeight="1" x14ac:dyDescent="0.3">
      <c r="A1136" s="160">
        <v>0</v>
      </c>
      <c r="B1136" s="161" t="s">
        <v>5986</v>
      </c>
      <c r="C1136" s="161" t="s">
        <v>5882</v>
      </c>
      <c r="D1136" s="162" t="s">
        <v>5783</v>
      </c>
      <c r="E1136" s="162" t="s">
        <v>5784</v>
      </c>
      <c r="F1136" s="162" t="s">
        <v>5695</v>
      </c>
      <c r="G1136" s="163" t="s">
        <v>106</v>
      </c>
      <c r="H1136" s="164">
        <v>0.85</v>
      </c>
      <c r="I1136" s="165"/>
      <c r="J1136" s="166">
        <f t="shared" si="150"/>
        <v>0</v>
      </c>
      <c r="K1136" s="166">
        <f t="shared" si="151"/>
        <v>0</v>
      </c>
      <c r="L1136" s="166">
        <f t="shared" si="152"/>
        <v>0</v>
      </c>
      <c r="M1136" s="167" t="str">
        <f t="shared" ref="M1136:M1142" si="156">IF(I1136="","",IF(I1136&lt;80,"Ошибка! Не соблюден минимальный заказ на сорт!",IF(MOD(I1136,40)&gt;0,"Ошибка! Не соблюдена кратность заказа!","")))</f>
        <v/>
      </c>
      <c r="P1136" s="169"/>
      <c r="AA1136" s="168">
        <f t="shared" si="153"/>
        <v>0</v>
      </c>
      <c r="AB1136" s="168" t="s">
        <v>5783</v>
      </c>
      <c r="AC1136" s="168" t="s">
        <v>4281</v>
      </c>
      <c r="AD1136" s="168">
        <v>0.85</v>
      </c>
      <c r="AE1136" s="170">
        <f t="shared" si="154"/>
        <v>0</v>
      </c>
      <c r="AF1136" s="168">
        <f t="shared" si="155"/>
        <v>0</v>
      </c>
    </row>
    <row r="1137" spans="1:32" s="168" customFormat="1" ht="15" hidden="1" customHeight="1" x14ac:dyDescent="0.3">
      <c r="A1137" s="160">
        <v>0</v>
      </c>
      <c r="B1137" s="161" t="s">
        <v>3582</v>
      </c>
      <c r="C1137" s="161" t="s">
        <v>2114</v>
      </c>
      <c r="D1137" s="162" t="s">
        <v>2115</v>
      </c>
      <c r="E1137" s="162" t="s">
        <v>2116</v>
      </c>
      <c r="F1137" s="162" t="s">
        <v>2117</v>
      </c>
      <c r="G1137" s="163" t="s">
        <v>106</v>
      </c>
      <c r="H1137" s="164">
        <v>2</v>
      </c>
      <c r="I1137" s="165"/>
      <c r="J1137" s="166">
        <f t="shared" si="150"/>
        <v>0</v>
      </c>
      <c r="K1137" s="166">
        <f t="shared" si="151"/>
        <v>0</v>
      </c>
      <c r="L1137" s="166">
        <f t="shared" si="152"/>
        <v>0</v>
      </c>
      <c r="M1137" s="167" t="str">
        <f t="shared" si="156"/>
        <v/>
      </c>
      <c r="P1137" s="169"/>
      <c r="AA1137" s="168">
        <f t="shared" si="153"/>
        <v>0</v>
      </c>
      <c r="AB1137" s="168" t="s">
        <v>4920</v>
      </c>
      <c r="AC1137" s="168" t="s">
        <v>4281</v>
      </c>
      <c r="AD1137" s="168">
        <v>2</v>
      </c>
      <c r="AE1137" s="170">
        <f t="shared" si="154"/>
        <v>0</v>
      </c>
      <c r="AF1137" s="168">
        <f t="shared" si="155"/>
        <v>0</v>
      </c>
    </row>
    <row r="1138" spans="1:32" s="168" customFormat="1" ht="15" hidden="1" customHeight="1" x14ac:dyDescent="0.3">
      <c r="A1138" s="160">
        <v>0</v>
      </c>
      <c r="B1138" s="161" t="s">
        <v>3583</v>
      </c>
      <c r="C1138" s="161" t="s">
        <v>2118</v>
      </c>
      <c r="D1138" s="162" t="s">
        <v>2115</v>
      </c>
      <c r="E1138" s="162" t="s">
        <v>2116</v>
      </c>
      <c r="F1138" s="162" t="s">
        <v>2119</v>
      </c>
      <c r="G1138" s="163" t="s">
        <v>106</v>
      </c>
      <c r="H1138" s="164">
        <v>0.85</v>
      </c>
      <c r="I1138" s="165"/>
      <c r="J1138" s="166">
        <f t="shared" si="150"/>
        <v>0</v>
      </c>
      <c r="K1138" s="166">
        <f t="shared" si="151"/>
        <v>0</v>
      </c>
      <c r="L1138" s="166">
        <f t="shared" si="152"/>
        <v>0</v>
      </c>
      <c r="M1138" s="167" t="str">
        <f t="shared" si="156"/>
        <v/>
      </c>
      <c r="P1138" s="169"/>
      <c r="AA1138" s="168">
        <f t="shared" si="153"/>
        <v>0</v>
      </c>
      <c r="AB1138" s="168" t="s">
        <v>4921</v>
      </c>
      <c r="AC1138" s="168" t="s">
        <v>4281</v>
      </c>
      <c r="AD1138" s="168">
        <v>0.85</v>
      </c>
      <c r="AE1138" s="170">
        <f t="shared" si="154"/>
        <v>0</v>
      </c>
      <c r="AF1138" s="168">
        <f t="shared" si="155"/>
        <v>0</v>
      </c>
    </row>
    <row r="1139" spans="1:32" s="168" customFormat="1" ht="15" hidden="1" customHeight="1" x14ac:dyDescent="0.3">
      <c r="A1139" s="160">
        <v>0</v>
      </c>
      <c r="B1139" s="161" t="s">
        <v>3584</v>
      </c>
      <c r="C1139" s="161" t="s">
        <v>2120</v>
      </c>
      <c r="D1139" s="162" t="s">
        <v>2115</v>
      </c>
      <c r="E1139" s="162" t="s">
        <v>2116</v>
      </c>
      <c r="F1139" s="162" t="s">
        <v>2121</v>
      </c>
      <c r="G1139" s="163" t="s">
        <v>106</v>
      </c>
      <c r="H1139" s="164">
        <v>0.85</v>
      </c>
      <c r="I1139" s="165"/>
      <c r="J1139" s="166">
        <f t="shared" si="150"/>
        <v>0</v>
      </c>
      <c r="K1139" s="166">
        <f t="shared" si="151"/>
        <v>0</v>
      </c>
      <c r="L1139" s="166">
        <f t="shared" si="152"/>
        <v>0</v>
      </c>
      <c r="M1139" s="167" t="str">
        <f t="shared" si="156"/>
        <v/>
      </c>
      <c r="P1139" s="169"/>
      <c r="AA1139" s="168">
        <f t="shared" si="153"/>
        <v>0</v>
      </c>
      <c r="AB1139" s="168" t="s">
        <v>4922</v>
      </c>
      <c r="AC1139" s="168" t="s">
        <v>4281</v>
      </c>
      <c r="AD1139" s="168">
        <v>0.85</v>
      </c>
      <c r="AE1139" s="170">
        <f t="shared" si="154"/>
        <v>0</v>
      </c>
      <c r="AF1139" s="168">
        <f t="shared" si="155"/>
        <v>0</v>
      </c>
    </row>
    <row r="1140" spans="1:32" s="168" customFormat="1" ht="15" hidden="1" customHeight="1" x14ac:dyDescent="0.3">
      <c r="A1140" s="160">
        <v>0</v>
      </c>
      <c r="B1140" s="161" t="s">
        <v>3585</v>
      </c>
      <c r="C1140" s="161" t="s">
        <v>2122</v>
      </c>
      <c r="D1140" s="162" t="s">
        <v>2115</v>
      </c>
      <c r="E1140" s="162" t="s">
        <v>2116</v>
      </c>
      <c r="F1140" s="162" t="s">
        <v>2123</v>
      </c>
      <c r="G1140" s="163" t="s">
        <v>106</v>
      </c>
      <c r="H1140" s="164">
        <v>1</v>
      </c>
      <c r="I1140" s="165"/>
      <c r="J1140" s="166">
        <f t="shared" si="150"/>
        <v>0</v>
      </c>
      <c r="K1140" s="166">
        <f t="shared" si="151"/>
        <v>0</v>
      </c>
      <c r="L1140" s="166">
        <f t="shared" si="152"/>
        <v>0</v>
      </c>
      <c r="M1140" s="167" t="str">
        <f t="shared" si="156"/>
        <v/>
      </c>
      <c r="P1140" s="169"/>
      <c r="AA1140" s="168">
        <f t="shared" si="153"/>
        <v>0</v>
      </c>
      <c r="AB1140" s="168" t="s">
        <v>4923</v>
      </c>
      <c r="AC1140" s="168" t="s">
        <v>4281</v>
      </c>
      <c r="AD1140" s="168">
        <v>1</v>
      </c>
      <c r="AE1140" s="170">
        <f t="shared" si="154"/>
        <v>0</v>
      </c>
      <c r="AF1140" s="168">
        <f t="shared" si="155"/>
        <v>0</v>
      </c>
    </row>
    <row r="1141" spans="1:32" s="168" customFormat="1" ht="15" hidden="1" customHeight="1" x14ac:dyDescent="0.3">
      <c r="A1141" s="160">
        <v>0</v>
      </c>
      <c r="B1141" s="161" t="s">
        <v>3586</v>
      </c>
      <c r="C1141" s="161" t="s">
        <v>2124</v>
      </c>
      <c r="D1141" s="162" t="s">
        <v>2115</v>
      </c>
      <c r="E1141" s="162" t="s">
        <v>2116</v>
      </c>
      <c r="F1141" s="162" t="s">
        <v>2125</v>
      </c>
      <c r="G1141" s="163" t="s">
        <v>106</v>
      </c>
      <c r="H1141" s="164">
        <v>2</v>
      </c>
      <c r="I1141" s="165"/>
      <c r="J1141" s="166">
        <f t="shared" si="150"/>
        <v>0</v>
      </c>
      <c r="K1141" s="166">
        <f t="shared" si="151"/>
        <v>0</v>
      </c>
      <c r="L1141" s="166">
        <f t="shared" si="152"/>
        <v>0</v>
      </c>
      <c r="M1141" s="167" t="str">
        <f t="shared" si="156"/>
        <v/>
      </c>
      <c r="P1141" s="169"/>
      <c r="AA1141" s="168">
        <f t="shared" si="153"/>
        <v>0</v>
      </c>
      <c r="AB1141" s="168" t="s">
        <v>5227</v>
      </c>
      <c r="AC1141" s="168" t="s">
        <v>4281</v>
      </c>
      <c r="AD1141" s="168">
        <v>2</v>
      </c>
      <c r="AE1141" s="170">
        <f t="shared" si="154"/>
        <v>0</v>
      </c>
      <c r="AF1141" s="168">
        <f t="shared" si="155"/>
        <v>0</v>
      </c>
    </row>
    <row r="1142" spans="1:32" ht="15" customHeight="1" x14ac:dyDescent="0.3">
      <c r="A1142" s="1">
        <v>1451</v>
      </c>
      <c r="B1142" s="69" t="s">
        <v>3587</v>
      </c>
      <c r="C1142" s="69" t="s">
        <v>2126</v>
      </c>
      <c r="D1142" s="70" t="s">
        <v>2115</v>
      </c>
      <c r="E1142" s="70" t="s">
        <v>2116</v>
      </c>
      <c r="F1142" s="70" t="s">
        <v>2127</v>
      </c>
      <c r="G1142" s="71" t="s">
        <v>106</v>
      </c>
      <c r="H1142" s="72">
        <v>1.25</v>
      </c>
      <c r="I1142" s="73"/>
      <c r="J1142" s="74">
        <f t="shared" si="150"/>
        <v>0</v>
      </c>
      <c r="K1142" s="74">
        <f t="shared" si="151"/>
        <v>0</v>
      </c>
      <c r="L1142" s="74">
        <f t="shared" si="152"/>
        <v>0</v>
      </c>
      <c r="M1142" s="153" t="str">
        <f t="shared" si="156"/>
        <v/>
      </c>
      <c r="P1142" s="75"/>
      <c r="AA1142" s="2">
        <f t="shared" si="153"/>
        <v>1451</v>
      </c>
      <c r="AB1142" s="2" t="s">
        <v>4924</v>
      </c>
      <c r="AC1142" s="2" t="s">
        <v>4281</v>
      </c>
      <c r="AD1142" s="2">
        <v>1.25</v>
      </c>
      <c r="AE1142" s="129">
        <f t="shared" si="154"/>
        <v>0</v>
      </c>
      <c r="AF1142" s="2">
        <f t="shared" si="155"/>
        <v>0</v>
      </c>
    </row>
    <row r="1143" spans="1:32" ht="15" customHeight="1" x14ac:dyDescent="0.3">
      <c r="A1143" s="1">
        <v>1274</v>
      </c>
      <c r="B1143" s="69" t="s">
        <v>3588</v>
      </c>
      <c r="C1143" s="69" t="s">
        <v>2128</v>
      </c>
      <c r="D1143" s="70" t="s">
        <v>2115</v>
      </c>
      <c r="E1143" s="70" t="s">
        <v>2116</v>
      </c>
      <c r="F1143" s="70" t="s">
        <v>2129</v>
      </c>
      <c r="G1143" s="71" t="s">
        <v>182</v>
      </c>
      <c r="H1143" s="72">
        <v>1.75</v>
      </c>
      <c r="I1143" s="73"/>
      <c r="J1143" s="74">
        <f t="shared" si="150"/>
        <v>0</v>
      </c>
      <c r="K1143" s="74">
        <f t="shared" si="151"/>
        <v>0</v>
      </c>
      <c r="L1143" s="74">
        <f t="shared" si="152"/>
        <v>0</v>
      </c>
      <c r="M1143" s="153" t="str">
        <f>IF(I1143="","",IF(I1143&lt;50,"Ошибка! Не соблюден минимальный заказ на сорт!",""))</f>
        <v/>
      </c>
      <c r="P1143" s="75"/>
      <c r="AA1143" s="2">
        <f t="shared" si="153"/>
        <v>1274</v>
      </c>
      <c r="AB1143" s="2" t="s">
        <v>4925</v>
      </c>
      <c r="AC1143" s="2" t="s">
        <v>4327</v>
      </c>
      <c r="AD1143" s="2">
        <v>1.75</v>
      </c>
      <c r="AE1143" s="129">
        <f t="shared" si="154"/>
        <v>0</v>
      </c>
      <c r="AF1143" s="2">
        <f t="shared" si="155"/>
        <v>0</v>
      </c>
    </row>
    <row r="1144" spans="1:32" ht="15" customHeight="1" x14ac:dyDescent="0.3">
      <c r="A1144" s="1">
        <v>2371</v>
      </c>
      <c r="B1144" s="69" t="s">
        <v>3589</v>
      </c>
      <c r="C1144" s="69" t="s">
        <v>2130</v>
      </c>
      <c r="D1144" s="70" t="s">
        <v>2115</v>
      </c>
      <c r="E1144" s="70" t="s">
        <v>2116</v>
      </c>
      <c r="F1144" s="70" t="s">
        <v>2129</v>
      </c>
      <c r="G1144" s="71" t="s">
        <v>106</v>
      </c>
      <c r="H1144" s="72">
        <v>1.25</v>
      </c>
      <c r="I1144" s="73"/>
      <c r="J1144" s="74">
        <f t="shared" si="150"/>
        <v>0</v>
      </c>
      <c r="K1144" s="74">
        <f t="shared" si="151"/>
        <v>0</v>
      </c>
      <c r="L1144" s="74">
        <f t="shared" si="152"/>
        <v>0</v>
      </c>
      <c r="M1144" s="153" t="str">
        <f>IF(I1144="","",IF(I1144&lt;80,"Ошибка! Не соблюден минимальный заказ на сорт!",IF(MOD(I1144,40)&gt;0,"Ошибка! Не соблюдена кратность заказа!","")))</f>
        <v/>
      </c>
      <c r="P1144" s="75"/>
      <c r="AA1144" s="2">
        <f t="shared" si="153"/>
        <v>2371</v>
      </c>
      <c r="AB1144" s="2" t="s">
        <v>4925</v>
      </c>
      <c r="AC1144" s="2" t="s">
        <v>4281</v>
      </c>
      <c r="AD1144" s="2">
        <v>1.25</v>
      </c>
      <c r="AE1144" s="129">
        <f t="shared" si="154"/>
        <v>0</v>
      </c>
      <c r="AF1144" s="2">
        <f t="shared" si="155"/>
        <v>0</v>
      </c>
    </row>
    <row r="1145" spans="1:32" ht="15" customHeight="1" x14ac:dyDescent="0.3">
      <c r="A1145" s="1">
        <v>4730</v>
      </c>
      <c r="B1145" s="69" t="s">
        <v>3590</v>
      </c>
      <c r="C1145" s="69" t="s">
        <v>2131</v>
      </c>
      <c r="D1145" s="70" t="s">
        <v>2115</v>
      </c>
      <c r="E1145" s="70" t="s">
        <v>2116</v>
      </c>
      <c r="F1145" s="70" t="s">
        <v>2132</v>
      </c>
      <c r="G1145" s="71" t="s">
        <v>106</v>
      </c>
      <c r="H1145" s="72">
        <v>2</v>
      </c>
      <c r="I1145" s="73"/>
      <c r="J1145" s="74">
        <f t="shared" si="150"/>
        <v>0</v>
      </c>
      <c r="K1145" s="74">
        <f t="shared" si="151"/>
        <v>0</v>
      </c>
      <c r="L1145" s="74">
        <f t="shared" si="152"/>
        <v>0</v>
      </c>
      <c r="M1145" s="153" t="str">
        <f>IF(I1145="","",IF(I1145&lt;80,"Ошибка! Не соблюден минимальный заказ на сорт!",IF(MOD(I1145,40)&gt;0,"Ошибка! Не соблюдена кратность заказа!","")))</f>
        <v/>
      </c>
      <c r="P1145" s="75"/>
      <c r="AA1145" s="2">
        <f t="shared" si="153"/>
        <v>4730</v>
      </c>
      <c r="AB1145" s="2" t="s">
        <v>4926</v>
      </c>
      <c r="AC1145" s="2" t="s">
        <v>4281</v>
      </c>
      <c r="AD1145" s="2">
        <v>2</v>
      </c>
      <c r="AE1145" s="129">
        <f t="shared" si="154"/>
        <v>0</v>
      </c>
      <c r="AF1145" s="2">
        <f t="shared" si="155"/>
        <v>0</v>
      </c>
    </row>
    <row r="1146" spans="1:32" ht="15" customHeight="1" x14ac:dyDescent="0.3">
      <c r="A1146" s="1">
        <v>97</v>
      </c>
      <c r="B1146" s="69" t="s">
        <v>3591</v>
      </c>
      <c r="C1146" s="69" t="s">
        <v>2133</v>
      </c>
      <c r="D1146" s="70" t="s">
        <v>2115</v>
      </c>
      <c r="E1146" s="70" t="s">
        <v>2116</v>
      </c>
      <c r="F1146" s="70" t="s">
        <v>2134</v>
      </c>
      <c r="G1146" s="71" t="s">
        <v>106</v>
      </c>
      <c r="H1146" s="72">
        <v>1.25</v>
      </c>
      <c r="I1146" s="73"/>
      <c r="J1146" s="74">
        <f t="shared" si="150"/>
        <v>0</v>
      </c>
      <c r="K1146" s="74">
        <f t="shared" si="151"/>
        <v>0</v>
      </c>
      <c r="L1146" s="74">
        <f t="shared" si="152"/>
        <v>0</v>
      </c>
      <c r="M1146" s="153" t="str">
        <f>IF(I1146="","",IF(I1146&lt;80,"Ошибка! Не соблюден минимальный заказ на сорт!",IF(MOD(I1146,40)&gt;0,"Ошибка! Не соблюдена кратность заказа!","")))</f>
        <v/>
      </c>
      <c r="P1146" s="75"/>
      <c r="AA1146" s="2">
        <f t="shared" si="153"/>
        <v>97</v>
      </c>
      <c r="AB1146" s="2" t="s">
        <v>4927</v>
      </c>
      <c r="AC1146" s="2" t="s">
        <v>4281</v>
      </c>
      <c r="AD1146" s="2">
        <v>1.25</v>
      </c>
      <c r="AE1146" s="129">
        <f t="shared" si="154"/>
        <v>0</v>
      </c>
      <c r="AF1146" s="2">
        <f t="shared" si="155"/>
        <v>0</v>
      </c>
    </row>
    <row r="1147" spans="1:32" ht="15" customHeight="1" x14ac:dyDescent="0.3">
      <c r="A1147" s="1">
        <v>1388</v>
      </c>
      <c r="B1147" s="69" t="s">
        <v>3592</v>
      </c>
      <c r="C1147" s="69" t="s">
        <v>2135</v>
      </c>
      <c r="D1147" s="70" t="s">
        <v>2115</v>
      </c>
      <c r="E1147" s="70" t="s">
        <v>2116</v>
      </c>
      <c r="F1147" s="70" t="s">
        <v>2136</v>
      </c>
      <c r="G1147" s="71" t="s">
        <v>106</v>
      </c>
      <c r="H1147" s="72">
        <v>1.25</v>
      </c>
      <c r="I1147" s="73"/>
      <c r="J1147" s="74">
        <f t="shared" si="150"/>
        <v>0</v>
      </c>
      <c r="K1147" s="74">
        <f t="shared" si="151"/>
        <v>0</v>
      </c>
      <c r="L1147" s="74">
        <f t="shared" si="152"/>
        <v>0</v>
      </c>
      <c r="M1147" s="153" t="str">
        <f>IF(I1147="","",IF(I1147&lt;80,"Ошибка! Не соблюден минимальный заказ на сорт!",IF(MOD(I1147,40)&gt;0,"Ошибка! Не соблюдена кратность заказа!","")))</f>
        <v/>
      </c>
      <c r="P1147" s="75"/>
      <c r="AA1147" s="2">
        <f t="shared" si="153"/>
        <v>1388</v>
      </c>
      <c r="AB1147" s="2" t="s">
        <v>4928</v>
      </c>
      <c r="AC1147" s="2" t="s">
        <v>4281</v>
      </c>
      <c r="AD1147" s="2">
        <v>1.25</v>
      </c>
      <c r="AE1147" s="129">
        <f t="shared" si="154"/>
        <v>0</v>
      </c>
      <c r="AF1147" s="2">
        <f t="shared" si="155"/>
        <v>0</v>
      </c>
    </row>
    <row r="1148" spans="1:32" s="168" customFormat="1" ht="15" hidden="1" customHeight="1" x14ac:dyDescent="0.3">
      <c r="A1148" s="160">
        <v>0</v>
      </c>
      <c r="B1148" s="161" t="s">
        <v>3593</v>
      </c>
      <c r="C1148" s="161" t="s">
        <v>2137</v>
      </c>
      <c r="D1148" s="162" t="s">
        <v>2115</v>
      </c>
      <c r="E1148" s="162" t="s">
        <v>2116</v>
      </c>
      <c r="F1148" s="162" t="s">
        <v>2138</v>
      </c>
      <c r="G1148" s="163" t="s">
        <v>21</v>
      </c>
      <c r="H1148" s="164">
        <v>2.75</v>
      </c>
      <c r="I1148" s="165"/>
      <c r="J1148" s="166">
        <f t="shared" si="150"/>
        <v>0</v>
      </c>
      <c r="K1148" s="166">
        <f t="shared" si="151"/>
        <v>0</v>
      </c>
      <c r="L1148" s="166">
        <f t="shared" si="152"/>
        <v>0</v>
      </c>
      <c r="M1148" s="167" t="str">
        <f>IF(I1148="","",IF(I1148&lt;50,"Ошибка! Не соблюден минимальный заказ на сорт!",""))</f>
        <v/>
      </c>
      <c r="P1148" s="169"/>
      <c r="AA1148" s="168">
        <f t="shared" si="153"/>
        <v>0</v>
      </c>
      <c r="AB1148" s="168" t="s">
        <v>4929</v>
      </c>
      <c r="AC1148" s="168" t="s">
        <v>4323</v>
      </c>
      <c r="AD1148" s="168">
        <v>2.75</v>
      </c>
      <c r="AE1148" s="170">
        <f t="shared" si="154"/>
        <v>0</v>
      </c>
      <c r="AF1148" s="168">
        <f t="shared" si="155"/>
        <v>0</v>
      </c>
    </row>
    <row r="1149" spans="1:32" s="168" customFormat="1" ht="15" hidden="1" customHeight="1" x14ac:dyDescent="0.3">
      <c r="A1149" s="160">
        <v>0</v>
      </c>
      <c r="B1149" s="161" t="s">
        <v>3594</v>
      </c>
      <c r="C1149" s="161" t="s">
        <v>2139</v>
      </c>
      <c r="D1149" s="162" t="s">
        <v>2115</v>
      </c>
      <c r="E1149" s="162" t="s">
        <v>2116</v>
      </c>
      <c r="F1149" s="162" t="s">
        <v>2138</v>
      </c>
      <c r="G1149" s="163" t="s">
        <v>106</v>
      </c>
      <c r="H1149" s="164">
        <v>1.6</v>
      </c>
      <c r="I1149" s="165"/>
      <c r="J1149" s="166">
        <f t="shared" si="150"/>
        <v>0</v>
      </c>
      <c r="K1149" s="166">
        <f t="shared" si="151"/>
        <v>0</v>
      </c>
      <c r="L1149" s="166">
        <f t="shared" si="152"/>
        <v>0</v>
      </c>
      <c r="M1149" s="167" t="str">
        <f>IF(I1149="","",IF(I1149&lt;80,"Ошибка! Не соблюден минимальный заказ на сорт!",IF(MOD(I1149,40)&gt;0,"Ошибка! Не соблюдена кратность заказа!","")))</f>
        <v/>
      </c>
      <c r="P1149" s="169"/>
      <c r="AA1149" s="168">
        <f t="shared" si="153"/>
        <v>0</v>
      </c>
      <c r="AB1149" s="168" t="s">
        <v>4929</v>
      </c>
      <c r="AC1149" s="168" t="s">
        <v>4281</v>
      </c>
      <c r="AD1149" s="168">
        <v>1.6</v>
      </c>
      <c r="AE1149" s="170">
        <f t="shared" si="154"/>
        <v>0</v>
      </c>
      <c r="AF1149" s="168">
        <f t="shared" si="155"/>
        <v>0</v>
      </c>
    </row>
    <row r="1150" spans="1:32" s="168" customFormat="1" ht="15" hidden="1" customHeight="1" x14ac:dyDescent="0.3">
      <c r="A1150" s="160">
        <v>0</v>
      </c>
      <c r="B1150" s="161" t="s">
        <v>5466</v>
      </c>
      <c r="C1150" s="161" t="s">
        <v>2140</v>
      </c>
      <c r="D1150" s="162" t="s">
        <v>2115</v>
      </c>
      <c r="E1150" s="162" t="s">
        <v>2116</v>
      </c>
      <c r="F1150" s="162" t="s">
        <v>2141</v>
      </c>
      <c r="G1150" s="163" t="s">
        <v>106</v>
      </c>
      <c r="H1150" s="164">
        <v>1.35</v>
      </c>
      <c r="I1150" s="165"/>
      <c r="J1150" s="166">
        <f t="shared" si="150"/>
        <v>0</v>
      </c>
      <c r="K1150" s="166">
        <f t="shared" si="151"/>
        <v>0</v>
      </c>
      <c r="L1150" s="166">
        <f t="shared" si="152"/>
        <v>0</v>
      </c>
      <c r="M1150" s="167" t="str">
        <f>IF(I1150="","",IF(I1150&lt;80,"Ошибка! Не соблюден минимальный заказ на сорт!",IF(MOD(I1150,40)&gt;0,"Ошибка! Не соблюдена кратность заказа!","")))</f>
        <v/>
      </c>
      <c r="P1150" s="169"/>
      <c r="AA1150" s="168">
        <f t="shared" si="153"/>
        <v>0</v>
      </c>
      <c r="AB1150" s="168" t="s">
        <v>4930</v>
      </c>
      <c r="AC1150" s="168" t="s">
        <v>4281</v>
      </c>
      <c r="AD1150" s="168">
        <v>1.35</v>
      </c>
      <c r="AE1150" s="170">
        <f t="shared" si="154"/>
        <v>0</v>
      </c>
      <c r="AF1150" s="168">
        <f t="shared" si="155"/>
        <v>0</v>
      </c>
    </row>
    <row r="1151" spans="1:32" s="168" customFormat="1" ht="15" hidden="1" customHeight="1" x14ac:dyDescent="0.3">
      <c r="A1151" s="160">
        <v>0</v>
      </c>
      <c r="B1151" s="161" t="s">
        <v>3595</v>
      </c>
      <c r="C1151" s="161" t="s">
        <v>2142</v>
      </c>
      <c r="D1151" s="162" t="s">
        <v>2115</v>
      </c>
      <c r="E1151" s="162" t="s">
        <v>2116</v>
      </c>
      <c r="F1151" s="162" t="s">
        <v>2143</v>
      </c>
      <c r="G1151" s="163" t="s">
        <v>106</v>
      </c>
      <c r="H1151" s="164">
        <v>1.35</v>
      </c>
      <c r="I1151" s="165"/>
      <c r="J1151" s="166">
        <f t="shared" si="150"/>
        <v>0</v>
      </c>
      <c r="K1151" s="166">
        <f t="shared" si="151"/>
        <v>0</v>
      </c>
      <c r="L1151" s="166">
        <f t="shared" si="152"/>
        <v>0</v>
      </c>
      <c r="M1151" s="167" t="str">
        <f>IF(I1151="","",IF(I1151&lt;80,"Ошибка! Не соблюден минимальный заказ на сорт!",IF(MOD(I1151,40)&gt;0,"Ошибка! Не соблюдена кратность заказа!","")))</f>
        <v/>
      </c>
      <c r="P1151" s="169"/>
      <c r="AA1151" s="168">
        <f t="shared" si="153"/>
        <v>0</v>
      </c>
      <c r="AB1151" s="168" t="s">
        <v>4931</v>
      </c>
      <c r="AC1151" s="168" t="s">
        <v>4281</v>
      </c>
      <c r="AD1151" s="168">
        <v>1.35</v>
      </c>
      <c r="AE1151" s="170">
        <f t="shared" si="154"/>
        <v>0</v>
      </c>
      <c r="AF1151" s="168">
        <f t="shared" si="155"/>
        <v>0</v>
      </c>
    </row>
    <row r="1152" spans="1:32" ht="15" customHeight="1" x14ac:dyDescent="0.3">
      <c r="A1152" s="1">
        <v>1499</v>
      </c>
      <c r="B1152" s="69" t="s">
        <v>3596</v>
      </c>
      <c r="C1152" s="69" t="s">
        <v>2144</v>
      </c>
      <c r="D1152" s="70" t="s">
        <v>2115</v>
      </c>
      <c r="E1152" s="70" t="s">
        <v>2116</v>
      </c>
      <c r="F1152" s="70" t="s">
        <v>2145</v>
      </c>
      <c r="G1152" s="71" t="s">
        <v>182</v>
      </c>
      <c r="H1152" s="72">
        <v>1.25</v>
      </c>
      <c r="I1152" s="73"/>
      <c r="J1152" s="74">
        <f t="shared" si="150"/>
        <v>0</v>
      </c>
      <c r="K1152" s="74">
        <f t="shared" si="151"/>
        <v>0</v>
      </c>
      <c r="L1152" s="74">
        <f t="shared" si="152"/>
        <v>0</v>
      </c>
      <c r="M1152" s="153" t="str">
        <f>IF(I1152="","",IF(I1152&lt;50,"Ошибка! Не соблюден минимальный заказ на сорт!",""))</f>
        <v/>
      </c>
      <c r="P1152" s="75"/>
      <c r="AA1152" s="2">
        <f t="shared" si="153"/>
        <v>1499</v>
      </c>
      <c r="AB1152" s="2" t="s">
        <v>4932</v>
      </c>
      <c r="AC1152" s="2" t="s">
        <v>4327</v>
      </c>
      <c r="AD1152" s="2">
        <v>1.25</v>
      </c>
      <c r="AE1152" s="129">
        <f t="shared" si="154"/>
        <v>0</v>
      </c>
      <c r="AF1152" s="2">
        <f t="shared" si="155"/>
        <v>0</v>
      </c>
    </row>
    <row r="1153" spans="1:32" s="168" customFormat="1" ht="15" hidden="1" customHeight="1" x14ac:dyDescent="0.3">
      <c r="A1153" s="160">
        <v>0</v>
      </c>
      <c r="B1153" s="161" t="s">
        <v>3597</v>
      </c>
      <c r="C1153" s="161" t="s">
        <v>2146</v>
      </c>
      <c r="D1153" s="162" t="s">
        <v>2115</v>
      </c>
      <c r="E1153" s="162" t="s">
        <v>2116</v>
      </c>
      <c r="F1153" s="162" t="s">
        <v>2145</v>
      </c>
      <c r="G1153" s="163" t="s">
        <v>106</v>
      </c>
      <c r="H1153" s="164">
        <v>0.85</v>
      </c>
      <c r="I1153" s="165"/>
      <c r="J1153" s="166">
        <f t="shared" si="150"/>
        <v>0</v>
      </c>
      <c r="K1153" s="166">
        <f t="shared" si="151"/>
        <v>0</v>
      </c>
      <c r="L1153" s="166">
        <f t="shared" si="152"/>
        <v>0</v>
      </c>
      <c r="M1153" s="167" t="str">
        <f>IF(I1153="","",IF(I1153&lt;80,"Ошибка! Не соблюден минимальный заказ на сорт!",IF(MOD(I1153,40)&gt;0,"Ошибка! Не соблюдена кратность заказа!","")))</f>
        <v/>
      </c>
      <c r="P1153" s="169"/>
      <c r="AA1153" s="168">
        <f t="shared" si="153"/>
        <v>0</v>
      </c>
      <c r="AB1153" s="168" t="s">
        <v>4932</v>
      </c>
      <c r="AC1153" s="168" t="s">
        <v>4281</v>
      </c>
      <c r="AD1153" s="168">
        <v>0.85</v>
      </c>
      <c r="AE1153" s="170">
        <f t="shared" si="154"/>
        <v>0</v>
      </c>
      <c r="AF1153" s="168">
        <f t="shared" si="155"/>
        <v>0</v>
      </c>
    </row>
    <row r="1154" spans="1:32" ht="15" customHeight="1" x14ac:dyDescent="0.3">
      <c r="A1154" s="1">
        <v>89</v>
      </c>
      <c r="B1154" s="69" t="s">
        <v>3598</v>
      </c>
      <c r="C1154" s="69" t="s">
        <v>2147</v>
      </c>
      <c r="D1154" s="70" t="s">
        <v>2115</v>
      </c>
      <c r="E1154" s="70" t="s">
        <v>2116</v>
      </c>
      <c r="F1154" s="70" t="s">
        <v>766</v>
      </c>
      <c r="G1154" s="71" t="s">
        <v>182</v>
      </c>
      <c r="H1154" s="72">
        <v>1.25</v>
      </c>
      <c r="I1154" s="73"/>
      <c r="J1154" s="74">
        <f t="shared" si="150"/>
        <v>0</v>
      </c>
      <c r="K1154" s="74">
        <f t="shared" si="151"/>
        <v>0</v>
      </c>
      <c r="L1154" s="74">
        <f t="shared" si="152"/>
        <v>0</v>
      </c>
      <c r="M1154" s="153" t="str">
        <f>IF(I1154="","",IF(I1154&lt;50,"Ошибка! Не соблюден минимальный заказ на сорт!",""))</f>
        <v/>
      </c>
      <c r="P1154" s="75"/>
      <c r="AA1154" s="2">
        <f t="shared" si="153"/>
        <v>89</v>
      </c>
      <c r="AB1154" s="2" t="s">
        <v>4933</v>
      </c>
      <c r="AC1154" s="2" t="s">
        <v>4327</v>
      </c>
      <c r="AD1154" s="2">
        <v>1.25</v>
      </c>
      <c r="AE1154" s="129">
        <f t="shared" si="154"/>
        <v>0</v>
      </c>
      <c r="AF1154" s="2">
        <f t="shared" si="155"/>
        <v>0</v>
      </c>
    </row>
    <row r="1155" spans="1:32" ht="15" customHeight="1" x14ac:dyDescent="0.3">
      <c r="A1155" s="1">
        <v>115</v>
      </c>
      <c r="B1155" s="69" t="s">
        <v>3599</v>
      </c>
      <c r="C1155" s="69" t="s">
        <v>2148</v>
      </c>
      <c r="D1155" s="70" t="s">
        <v>2115</v>
      </c>
      <c r="E1155" s="70" t="s">
        <v>2116</v>
      </c>
      <c r="F1155" s="70" t="s">
        <v>766</v>
      </c>
      <c r="G1155" s="71" t="s">
        <v>106</v>
      </c>
      <c r="H1155" s="72">
        <v>0.85</v>
      </c>
      <c r="I1155" s="73"/>
      <c r="J1155" s="74">
        <f t="shared" si="150"/>
        <v>0</v>
      </c>
      <c r="K1155" s="74">
        <f t="shared" si="151"/>
        <v>0</v>
      </c>
      <c r="L1155" s="74">
        <f t="shared" si="152"/>
        <v>0</v>
      </c>
      <c r="M1155" s="153" t="str">
        <f>IF(I1155="","",IF(I1155&lt;80,"Ошибка! Не соблюден минимальный заказ на сорт!",IF(MOD(I1155,40)&gt;0,"Ошибка! Не соблюдена кратность заказа!","")))</f>
        <v/>
      </c>
      <c r="P1155" s="75"/>
      <c r="AA1155" s="2">
        <f t="shared" si="153"/>
        <v>115</v>
      </c>
      <c r="AB1155" s="2" t="s">
        <v>4933</v>
      </c>
      <c r="AC1155" s="2" t="s">
        <v>4281</v>
      </c>
      <c r="AD1155" s="2">
        <v>0.85</v>
      </c>
      <c r="AE1155" s="129">
        <f t="shared" si="154"/>
        <v>0</v>
      </c>
      <c r="AF1155" s="2">
        <f t="shared" si="155"/>
        <v>0</v>
      </c>
    </row>
    <row r="1156" spans="1:32" s="168" customFormat="1" ht="15" hidden="1" customHeight="1" x14ac:dyDescent="0.3">
      <c r="A1156" s="160">
        <v>0</v>
      </c>
      <c r="B1156" s="161" t="s">
        <v>3600</v>
      </c>
      <c r="C1156" s="161" t="s">
        <v>2149</v>
      </c>
      <c r="D1156" s="162" t="s">
        <v>2115</v>
      </c>
      <c r="E1156" s="162" t="s">
        <v>2116</v>
      </c>
      <c r="F1156" s="162" t="s">
        <v>2150</v>
      </c>
      <c r="G1156" s="163" t="s">
        <v>182</v>
      </c>
      <c r="H1156" s="164">
        <v>1.25</v>
      </c>
      <c r="I1156" s="165"/>
      <c r="J1156" s="166">
        <f t="shared" si="150"/>
        <v>0</v>
      </c>
      <c r="K1156" s="166">
        <f t="shared" si="151"/>
        <v>0</v>
      </c>
      <c r="L1156" s="166">
        <f t="shared" si="152"/>
        <v>0</v>
      </c>
      <c r="M1156" s="167" t="str">
        <f>IF(I1156="","",IF(I1156&lt;50,"Ошибка! Не соблюден минимальный заказ на сорт!",""))</f>
        <v/>
      </c>
      <c r="P1156" s="169"/>
      <c r="AA1156" s="168">
        <f t="shared" si="153"/>
        <v>0</v>
      </c>
      <c r="AB1156" s="168" t="s">
        <v>4934</v>
      </c>
      <c r="AC1156" s="168" t="s">
        <v>4327</v>
      </c>
      <c r="AD1156" s="168">
        <v>1.25</v>
      </c>
      <c r="AE1156" s="170">
        <f t="shared" si="154"/>
        <v>0</v>
      </c>
      <c r="AF1156" s="168">
        <f t="shared" si="155"/>
        <v>0</v>
      </c>
    </row>
    <row r="1157" spans="1:32" ht="15" customHeight="1" x14ac:dyDescent="0.3">
      <c r="A1157" s="1">
        <v>6166</v>
      </c>
      <c r="B1157" s="69" t="s">
        <v>3601</v>
      </c>
      <c r="C1157" s="69" t="s">
        <v>2151</v>
      </c>
      <c r="D1157" s="70" t="s">
        <v>2115</v>
      </c>
      <c r="E1157" s="70" t="s">
        <v>2116</v>
      </c>
      <c r="F1157" s="70" t="s">
        <v>2150</v>
      </c>
      <c r="G1157" s="71" t="s">
        <v>106</v>
      </c>
      <c r="H1157" s="72">
        <v>0.85</v>
      </c>
      <c r="I1157" s="73"/>
      <c r="J1157" s="74">
        <f t="shared" si="150"/>
        <v>0</v>
      </c>
      <c r="K1157" s="74">
        <f t="shared" si="151"/>
        <v>0</v>
      </c>
      <c r="L1157" s="74">
        <f t="shared" si="152"/>
        <v>0</v>
      </c>
      <c r="M1157" s="153" t="str">
        <f>IF(I1157="","",IF(I1157&lt;80,"Ошибка! Не соблюден минимальный заказ на сорт!",IF(MOD(I1157,40)&gt;0,"Ошибка! Не соблюдена кратность заказа!","")))</f>
        <v/>
      </c>
      <c r="P1157" s="75"/>
      <c r="AA1157" s="2">
        <f t="shared" si="153"/>
        <v>6166</v>
      </c>
      <c r="AB1157" s="2" t="s">
        <v>4934</v>
      </c>
      <c r="AC1157" s="2" t="s">
        <v>4281</v>
      </c>
      <c r="AD1157" s="2">
        <v>0.85</v>
      </c>
      <c r="AE1157" s="129">
        <f t="shared" si="154"/>
        <v>0</v>
      </c>
      <c r="AF1157" s="2">
        <f t="shared" si="155"/>
        <v>0</v>
      </c>
    </row>
    <row r="1158" spans="1:32" s="168" customFormat="1" ht="15" hidden="1" customHeight="1" x14ac:dyDescent="0.35">
      <c r="A1158" s="160">
        <v>0</v>
      </c>
      <c r="B1158" s="161" t="s">
        <v>6254</v>
      </c>
      <c r="C1158" s="161" t="s">
        <v>6278</v>
      </c>
      <c r="D1158" s="162" t="s">
        <v>2115</v>
      </c>
      <c r="E1158" s="162" t="s">
        <v>2116</v>
      </c>
      <c r="F1158" s="162" t="s">
        <v>6304</v>
      </c>
      <c r="G1158" s="163" t="s">
        <v>21</v>
      </c>
      <c r="H1158" s="164">
        <v>3</v>
      </c>
      <c r="I1158" s="165"/>
      <c r="J1158" s="166">
        <f t="shared" si="150"/>
        <v>0</v>
      </c>
      <c r="K1158" s="166">
        <f t="shared" si="151"/>
        <v>0</v>
      </c>
      <c r="L1158" s="166">
        <f t="shared" si="152"/>
        <v>0</v>
      </c>
      <c r="AA1158" s="168">
        <f t="shared" si="153"/>
        <v>0</v>
      </c>
      <c r="AB1158" s="174" t="s">
        <v>6326</v>
      </c>
      <c r="AC1158" s="174" t="s">
        <v>4323</v>
      </c>
      <c r="AD1158" s="181">
        <v>3</v>
      </c>
      <c r="AE1158" s="170">
        <f t="shared" si="154"/>
        <v>0</v>
      </c>
      <c r="AF1158" s="168">
        <f t="shared" si="155"/>
        <v>0</v>
      </c>
    </row>
    <row r="1159" spans="1:32" ht="15" customHeight="1" x14ac:dyDescent="0.35">
      <c r="A1159" s="1">
        <v>810</v>
      </c>
      <c r="B1159" s="150" t="s">
        <v>6176</v>
      </c>
      <c r="C1159" s="70" t="s">
        <v>6115</v>
      </c>
      <c r="D1159" s="70" t="s">
        <v>2115</v>
      </c>
      <c r="E1159" s="70" t="s">
        <v>6144</v>
      </c>
      <c r="F1159" s="70" t="s">
        <v>2121</v>
      </c>
      <c r="G1159" s="149" t="s">
        <v>6210</v>
      </c>
      <c r="H1159" s="151">
        <v>1.25</v>
      </c>
      <c r="I1159" s="73"/>
      <c r="J1159" s="74">
        <f t="shared" si="150"/>
        <v>0</v>
      </c>
      <c r="K1159" s="74">
        <f t="shared" si="151"/>
        <v>0</v>
      </c>
      <c r="L1159" s="74">
        <f t="shared" si="152"/>
        <v>0</v>
      </c>
      <c r="AA1159" s="2">
        <f t="shared" si="153"/>
        <v>810</v>
      </c>
      <c r="AB1159" s="154" t="s">
        <v>4922</v>
      </c>
      <c r="AC1159" s="154" t="s">
        <v>4327</v>
      </c>
      <c r="AD1159" s="155">
        <v>1.25</v>
      </c>
      <c r="AE1159" s="129">
        <f t="shared" si="154"/>
        <v>0</v>
      </c>
      <c r="AF1159" s="2">
        <f t="shared" si="155"/>
        <v>0</v>
      </c>
    </row>
    <row r="1160" spans="1:32" s="168" customFormat="1" ht="15" hidden="1" customHeight="1" x14ac:dyDescent="0.3">
      <c r="A1160" s="160">
        <v>0</v>
      </c>
      <c r="B1160" s="161" t="s">
        <v>3602</v>
      </c>
      <c r="C1160" s="161" t="s">
        <v>2152</v>
      </c>
      <c r="D1160" s="162" t="s">
        <v>2153</v>
      </c>
      <c r="E1160" s="162" t="s">
        <v>2154</v>
      </c>
      <c r="F1160" s="162" t="s">
        <v>2155</v>
      </c>
      <c r="G1160" s="163" t="s">
        <v>106</v>
      </c>
      <c r="H1160" s="164">
        <v>0.7</v>
      </c>
      <c r="I1160" s="165"/>
      <c r="J1160" s="166">
        <f t="shared" si="150"/>
        <v>0</v>
      </c>
      <c r="K1160" s="166">
        <f t="shared" si="151"/>
        <v>0</v>
      </c>
      <c r="L1160" s="166">
        <f t="shared" si="152"/>
        <v>0</v>
      </c>
      <c r="M1160" s="167" t="str">
        <f t="shared" ref="M1160:M1174" si="157">IF(I1160="","",IF(I1160&lt;80,"Ошибка! Не соблюден минимальный заказ на сорт!",IF(MOD(I1160,40)&gt;0,"Ошибка! Не соблюдена кратность заказа!","")))</f>
        <v/>
      </c>
      <c r="P1160" s="169"/>
      <c r="AA1160" s="168">
        <f t="shared" si="153"/>
        <v>0</v>
      </c>
      <c r="AB1160" s="168" t="s">
        <v>5228</v>
      </c>
      <c r="AC1160" s="168" t="s">
        <v>4281</v>
      </c>
      <c r="AD1160" s="168">
        <v>0.7</v>
      </c>
      <c r="AE1160" s="170">
        <f t="shared" si="154"/>
        <v>0</v>
      </c>
      <c r="AF1160" s="168">
        <f t="shared" si="155"/>
        <v>0</v>
      </c>
    </row>
    <row r="1161" spans="1:32" ht="15" customHeight="1" x14ac:dyDescent="0.3">
      <c r="A1161" s="1">
        <v>118</v>
      </c>
      <c r="B1161" s="69" t="s">
        <v>3603</v>
      </c>
      <c r="C1161" s="69" t="s">
        <v>2156</v>
      </c>
      <c r="D1161" s="70" t="s">
        <v>2153</v>
      </c>
      <c r="E1161" s="70" t="s">
        <v>2154</v>
      </c>
      <c r="F1161" s="70" t="s">
        <v>2157</v>
      </c>
      <c r="G1161" s="71" t="s">
        <v>106</v>
      </c>
      <c r="H1161" s="72">
        <v>0.7</v>
      </c>
      <c r="I1161" s="73"/>
      <c r="J1161" s="74">
        <f t="shared" si="150"/>
        <v>0</v>
      </c>
      <c r="K1161" s="74">
        <f t="shared" si="151"/>
        <v>0</v>
      </c>
      <c r="L1161" s="74">
        <f t="shared" si="152"/>
        <v>0</v>
      </c>
      <c r="M1161" s="153" t="str">
        <f t="shared" si="157"/>
        <v/>
      </c>
      <c r="P1161" s="75"/>
      <c r="AA1161" s="2">
        <f t="shared" si="153"/>
        <v>118</v>
      </c>
      <c r="AB1161" s="2" t="s">
        <v>4935</v>
      </c>
      <c r="AC1161" s="2" t="s">
        <v>4281</v>
      </c>
      <c r="AD1161" s="2">
        <v>0.7</v>
      </c>
      <c r="AE1161" s="129">
        <f t="shared" si="154"/>
        <v>0</v>
      </c>
      <c r="AF1161" s="2">
        <f t="shared" si="155"/>
        <v>0</v>
      </c>
    </row>
    <row r="1162" spans="1:32" ht="15" customHeight="1" x14ac:dyDescent="0.3">
      <c r="A1162" s="1">
        <v>846</v>
      </c>
      <c r="B1162" s="69" t="s">
        <v>3604</v>
      </c>
      <c r="C1162" s="69" t="s">
        <v>2158</v>
      </c>
      <c r="D1162" s="70" t="s">
        <v>2153</v>
      </c>
      <c r="E1162" s="70" t="s">
        <v>2154</v>
      </c>
      <c r="F1162" s="70" t="s">
        <v>2159</v>
      </c>
      <c r="G1162" s="71" t="s">
        <v>106</v>
      </c>
      <c r="H1162" s="72">
        <v>0.7</v>
      </c>
      <c r="I1162" s="73"/>
      <c r="J1162" s="74">
        <f t="shared" si="150"/>
        <v>0</v>
      </c>
      <c r="K1162" s="74">
        <f t="shared" si="151"/>
        <v>0</v>
      </c>
      <c r="L1162" s="74">
        <f t="shared" si="152"/>
        <v>0</v>
      </c>
      <c r="M1162" s="153" t="str">
        <f t="shared" si="157"/>
        <v/>
      </c>
      <c r="P1162" s="75"/>
      <c r="AA1162" s="2">
        <f t="shared" si="153"/>
        <v>846</v>
      </c>
      <c r="AB1162" s="2" t="s">
        <v>4936</v>
      </c>
      <c r="AC1162" s="2" t="s">
        <v>4281</v>
      </c>
      <c r="AD1162" s="2">
        <v>0.7</v>
      </c>
      <c r="AE1162" s="129">
        <f t="shared" si="154"/>
        <v>0</v>
      </c>
      <c r="AF1162" s="2">
        <f t="shared" si="155"/>
        <v>0</v>
      </c>
    </row>
    <row r="1163" spans="1:32" s="168" customFormat="1" ht="15" hidden="1" customHeight="1" x14ac:dyDescent="0.3">
      <c r="A1163" s="160">
        <v>0</v>
      </c>
      <c r="B1163" s="161" t="s">
        <v>3605</v>
      </c>
      <c r="C1163" s="161" t="s">
        <v>2160</v>
      </c>
      <c r="D1163" s="162" t="s">
        <v>2153</v>
      </c>
      <c r="E1163" s="162" t="s">
        <v>2154</v>
      </c>
      <c r="F1163" s="162" t="s">
        <v>2161</v>
      </c>
      <c r="G1163" s="163" t="s">
        <v>106</v>
      </c>
      <c r="H1163" s="164">
        <v>0.7</v>
      </c>
      <c r="I1163" s="165"/>
      <c r="J1163" s="166">
        <f t="shared" si="150"/>
        <v>0</v>
      </c>
      <c r="K1163" s="166">
        <f t="shared" si="151"/>
        <v>0</v>
      </c>
      <c r="L1163" s="166">
        <f t="shared" si="152"/>
        <v>0</v>
      </c>
      <c r="M1163" s="167" t="str">
        <f t="shared" si="157"/>
        <v/>
      </c>
      <c r="P1163" s="169"/>
      <c r="AA1163" s="168">
        <f t="shared" si="153"/>
        <v>0</v>
      </c>
      <c r="AB1163" s="168" t="s">
        <v>5229</v>
      </c>
      <c r="AC1163" s="168" t="s">
        <v>4281</v>
      </c>
      <c r="AD1163" s="168">
        <v>0.7</v>
      </c>
      <c r="AE1163" s="170">
        <f t="shared" si="154"/>
        <v>0</v>
      </c>
      <c r="AF1163" s="168">
        <f t="shared" si="155"/>
        <v>0</v>
      </c>
    </row>
    <row r="1164" spans="1:32" s="168" customFormat="1" ht="15" hidden="1" customHeight="1" x14ac:dyDescent="0.3">
      <c r="A1164" s="160">
        <v>0</v>
      </c>
      <c r="B1164" s="161" t="s">
        <v>3606</v>
      </c>
      <c r="C1164" s="161" t="s">
        <v>2162</v>
      </c>
      <c r="D1164" s="162" t="s">
        <v>2153</v>
      </c>
      <c r="E1164" s="162" t="s">
        <v>2154</v>
      </c>
      <c r="F1164" s="162" t="s">
        <v>2163</v>
      </c>
      <c r="G1164" s="163" t="s">
        <v>106</v>
      </c>
      <c r="H1164" s="164">
        <v>0.7</v>
      </c>
      <c r="I1164" s="165"/>
      <c r="J1164" s="166">
        <f t="shared" si="150"/>
        <v>0</v>
      </c>
      <c r="K1164" s="166">
        <f t="shared" si="151"/>
        <v>0</v>
      </c>
      <c r="L1164" s="166">
        <f t="shared" si="152"/>
        <v>0</v>
      </c>
      <c r="M1164" s="167" t="str">
        <f t="shared" si="157"/>
        <v/>
      </c>
      <c r="P1164" s="169"/>
      <c r="AA1164" s="168">
        <f t="shared" si="153"/>
        <v>0</v>
      </c>
      <c r="AB1164" s="168" t="s">
        <v>4937</v>
      </c>
      <c r="AC1164" s="168" t="s">
        <v>4281</v>
      </c>
      <c r="AD1164" s="168">
        <v>0.7</v>
      </c>
      <c r="AE1164" s="170">
        <f t="shared" si="154"/>
        <v>0</v>
      </c>
      <c r="AF1164" s="168">
        <f t="shared" si="155"/>
        <v>0</v>
      </c>
    </row>
    <row r="1165" spans="1:32" s="168" customFormat="1" ht="15" hidden="1" customHeight="1" x14ac:dyDescent="0.3">
      <c r="A1165" s="160">
        <v>0</v>
      </c>
      <c r="B1165" s="161" t="s">
        <v>3607</v>
      </c>
      <c r="C1165" s="161" t="s">
        <v>2164</v>
      </c>
      <c r="D1165" s="162" t="s">
        <v>2153</v>
      </c>
      <c r="E1165" s="162" t="s">
        <v>2154</v>
      </c>
      <c r="F1165" s="162" t="s">
        <v>2165</v>
      </c>
      <c r="G1165" s="163" t="s">
        <v>106</v>
      </c>
      <c r="H1165" s="164">
        <v>0.7</v>
      </c>
      <c r="I1165" s="165"/>
      <c r="J1165" s="166">
        <f t="shared" si="150"/>
        <v>0</v>
      </c>
      <c r="K1165" s="166">
        <f t="shared" si="151"/>
        <v>0</v>
      </c>
      <c r="L1165" s="166">
        <f t="shared" si="152"/>
        <v>0</v>
      </c>
      <c r="M1165" s="167" t="str">
        <f t="shared" si="157"/>
        <v/>
      </c>
      <c r="P1165" s="169"/>
      <c r="AA1165" s="168">
        <f t="shared" si="153"/>
        <v>0</v>
      </c>
      <c r="AB1165" s="168" t="s">
        <v>5230</v>
      </c>
      <c r="AC1165" s="168" t="s">
        <v>4281</v>
      </c>
      <c r="AD1165" s="168">
        <v>0.7</v>
      </c>
      <c r="AE1165" s="170">
        <f t="shared" si="154"/>
        <v>0</v>
      </c>
      <c r="AF1165" s="168">
        <f t="shared" si="155"/>
        <v>0</v>
      </c>
    </row>
    <row r="1166" spans="1:32" s="168" customFormat="1" ht="15" hidden="1" customHeight="1" x14ac:dyDescent="0.3">
      <c r="A1166" s="160">
        <v>0</v>
      </c>
      <c r="B1166" s="161" t="s">
        <v>3608</v>
      </c>
      <c r="C1166" s="161" t="s">
        <v>2166</v>
      </c>
      <c r="D1166" s="162" t="s">
        <v>2153</v>
      </c>
      <c r="E1166" s="162" t="s">
        <v>2154</v>
      </c>
      <c r="F1166" s="162" t="s">
        <v>2167</v>
      </c>
      <c r="G1166" s="163" t="s">
        <v>106</v>
      </c>
      <c r="H1166" s="164">
        <v>0.7</v>
      </c>
      <c r="I1166" s="165"/>
      <c r="J1166" s="166">
        <f t="shared" si="150"/>
        <v>0</v>
      </c>
      <c r="K1166" s="166">
        <f t="shared" si="151"/>
        <v>0</v>
      </c>
      <c r="L1166" s="166">
        <f t="shared" si="152"/>
        <v>0</v>
      </c>
      <c r="M1166" s="167" t="str">
        <f t="shared" si="157"/>
        <v/>
      </c>
      <c r="P1166" s="169"/>
      <c r="AA1166" s="168">
        <f t="shared" si="153"/>
        <v>0</v>
      </c>
      <c r="AB1166" s="168" t="s">
        <v>4938</v>
      </c>
      <c r="AC1166" s="168" t="s">
        <v>4281</v>
      </c>
      <c r="AD1166" s="168">
        <v>0.7</v>
      </c>
      <c r="AE1166" s="170">
        <f t="shared" si="154"/>
        <v>0</v>
      </c>
      <c r="AF1166" s="168">
        <f t="shared" si="155"/>
        <v>0</v>
      </c>
    </row>
    <row r="1167" spans="1:32" s="168" customFormat="1" ht="15" hidden="1" customHeight="1" x14ac:dyDescent="0.3">
      <c r="A1167" s="160">
        <v>0</v>
      </c>
      <c r="B1167" s="161" t="s">
        <v>3609</v>
      </c>
      <c r="C1167" s="161" t="s">
        <v>2168</v>
      </c>
      <c r="D1167" s="162" t="s">
        <v>2153</v>
      </c>
      <c r="E1167" s="162" t="s">
        <v>2154</v>
      </c>
      <c r="F1167" s="162" t="s">
        <v>2169</v>
      </c>
      <c r="G1167" s="163" t="s">
        <v>106</v>
      </c>
      <c r="H1167" s="164">
        <v>0.7</v>
      </c>
      <c r="I1167" s="165"/>
      <c r="J1167" s="166">
        <f t="shared" si="150"/>
        <v>0</v>
      </c>
      <c r="K1167" s="166">
        <f t="shared" si="151"/>
        <v>0</v>
      </c>
      <c r="L1167" s="166">
        <f t="shared" si="152"/>
        <v>0</v>
      </c>
      <c r="M1167" s="167" t="str">
        <f t="shared" si="157"/>
        <v/>
      </c>
      <c r="P1167" s="169"/>
      <c r="AA1167" s="168">
        <f t="shared" si="153"/>
        <v>0</v>
      </c>
      <c r="AB1167" s="168" t="s">
        <v>4939</v>
      </c>
      <c r="AC1167" s="168" t="s">
        <v>4281</v>
      </c>
      <c r="AD1167" s="168">
        <v>0.7</v>
      </c>
      <c r="AE1167" s="170">
        <f t="shared" si="154"/>
        <v>0</v>
      </c>
      <c r="AF1167" s="168">
        <f t="shared" si="155"/>
        <v>0</v>
      </c>
    </row>
    <row r="1168" spans="1:32" s="168" customFormat="1" ht="15" hidden="1" customHeight="1" x14ac:dyDescent="0.3">
      <c r="A1168" s="160">
        <v>0</v>
      </c>
      <c r="B1168" s="161" t="s">
        <v>3610</v>
      </c>
      <c r="C1168" s="161" t="s">
        <v>2170</v>
      </c>
      <c r="D1168" s="162" t="s">
        <v>2153</v>
      </c>
      <c r="E1168" s="162" t="s">
        <v>2154</v>
      </c>
      <c r="F1168" s="162" t="s">
        <v>2171</v>
      </c>
      <c r="G1168" s="163" t="s">
        <v>106</v>
      </c>
      <c r="H1168" s="164">
        <v>0.7</v>
      </c>
      <c r="I1168" s="165"/>
      <c r="J1168" s="166">
        <f t="shared" si="150"/>
        <v>0</v>
      </c>
      <c r="K1168" s="166">
        <f t="shared" si="151"/>
        <v>0</v>
      </c>
      <c r="L1168" s="166">
        <f t="shared" si="152"/>
        <v>0</v>
      </c>
      <c r="M1168" s="167" t="str">
        <f t="shared" si="157"/>
        <v/>
      </c>
      <c r="P1168" s="169"/>
      <c r="AA1168" s="168">
        <f t="shared" si="153"/>
        <v>0</v>
      </c>
      <c r="AB1168" s="168" t="s">
        <v>4940</v>
      </c>
      <c r="AC1168" s="168" t="s">
        <v>4281</v>
      </c>
      <c r="AD1168" s="168">
        <v>0.7</v>
      </c>
      <c r="AE1168" s="170">
        <f t="shared" si="154"/>
        <v>0</v>
      </c>
      <c r="AF1168" s="168">
        <f t="shared" si="155"/>
        <v>0</v>
      </c>
    </row>
    <row r="1169" spans="1:32" ht="15" customHeight="1" x14ac:dyDescent="0.3">
      <c r="A1169" s="1">
        <v>148</v>
      </c>
      <c r="B1169" s="69" t="s">
        <v>3611</v>
      </c>
      <c r="C1169" s="69" t="s">
        <v>2172</v>
      </c>
      <c r="D1169" s="70" t="s">
        <v>2153</v>
      </c>
      <c r="E1169" s="70" t="s">
        <v>2154</v>
      </c>
      <c r="F1169" s="70" t="s">
        <v>2173</v>
      </c>
      <c r="G1169" s="71" t="s">
        <v>106</v>
      </c>
      <c r="H1169" s="72">
        <v>0.7</v>
      </c>
      <c r="I1169" s="73"/>
      <c r="J1169" s="74">
        <f t="shared" si="150"/>
        <v>0</v>
      </c>
      <c r="K1169" s="74">
        <f t="shared" si="151"/>
        <v>0</v>
      </c>
      <c r="L1169" s="74">
        <f t="shared" si="152"/>
        <v>0</v>
      </c>
      <c r="M1169" s="153" t="str">
        <f t="shared" si="157"/>
        <v/>
      </c>
      <c r="P1169" s="75"/>
      <c r="AA1169" s="2">
        <f t="shared" si="153"/>
        <v>148</v>
      </c>
      <c r="AB1169" s="2" t="s">
        <v>4941</v>
      </c>
      <c r="AC1169" s="2" t="s">
        <v>4281</v>
      </c>
      <c r="AD1169" s="2">
        <v>0.7</v>
      </c>
      <c r="AE1169" s="129">
        <f t="shared" si="154"/>
        <v>0</v>
      </c>
      <c r="AF1169" s="2">
        <f t="shared" si="155"/>
        <v>0</v>
      </c>
    </row>
    <row r="1170" spans="1:32" s="168" customFormat="1" ht="15" hidden="1" customHeight="1" x14ac:dyDescent="0.3">
      <c r="A1170" s="160">
        <v>0</v>
      </c>
      <c r="B1170" s="161" t="s">
        <v>3612</v>
      </c>
      <c r="C1170" s="161" t="s">
        <v>2174</v>
      </c>
      <c r="D1170" s="162" t="s">
        <v>2153</v>
      </c>
      <c r="E1170" s="162" t="s">
        <v>2154</v>
      </c>
      <c r="F1170" s="162" t="s">
        <v>2175</v>
      </c>
      <c r="G1170" s="163" t="s">
        <v>106</v>
      </c>
      <c r="H1170" s="164">
        <v>0.7</v>
      </c>
      <c r="I1170" s="165"/>
      <c r="J1170" s="166">
        <f t="shared" si="150"/>
        <v>0</v>
      </c>
      <c r="K1170" s="166">
        <f t="shared" si="151"/>
        <v>0</v>
      </c>
      <c r="L1170" s="166">
        <f t="shared" si="152"/>
        <v>0</v>
      </c>
      <c r="M1170" s="167" t="str">
        <f t="shared" si="157"/>
        <v/>
      </c>
      <c r="P1170" s="169"/>
      <c r="AA1170" s="168">
        <f t="shared" si="153"/>
        <v>0</v>
      </c>
      <c r="AB1170" s="168" t="s">
        <v>4942</v>
      </c>
      <c r="AC1170" s="168" t="s">
        <v>4281</v>
      </c>
      <c r="AD1170" s="168">
        <v>0.7</v>
      </c>
      <c r="AE1170" s="170">
        <f t="shared" si="154"/>
        <v>0</v>
      </c>
      <c r="AF1170" s="168">
        <f t="shared" si="155"/>
        <v>0</v>
      </c>
    </row>
    <row r="1171" spans="1:32" ht="15" customHeight="1" x14ac:dyDescent="0.3">
      <c r="A1171" s="1">
        <v>174</v>
      </c>
      <c r="B1171" s="69" t="s">
        <v>3613</v>
      </c>
      <c r="C1171" s="69" t="s">
        <v>2176</v>
      </c>
      <c r="D1171" s="70" t="s">
        <v>2177</v>
      </c>
      <c r="E1171" s="70" t="s">
        <v>2178</v>
      </c>
      <c r="F1171" s="70"/>
      <c r="G1171" s="71" t="s">
        <v>106</v>
      </c>
      <c r="H1171" s="72">
        <v>0.7</v>
      </c>
      <c r="I1171" s="73"/>
      <c r="J1171" s="74">
        <f t="shared" si="150"/>
        <v>0</v>
      </c>
      <c r="K1171" s="74">
        <f t="shared" si="151"/>
        <v>0</v>
      </c>
      <c r="L1171" s="74">
        <f t="shared" si="152"/>
        <v>0</v>
      </c>
      <c r="M1171" s="153" t="str">
        <f t="shared" si="157"/>
        <v/>
      </c>
      <c r="P1171" s="75"/>
      <c r="AA1171" s="2">
        <f t="shared" si="153"/>
        <v>174</v>
      </c>
      <c r="AB1171" s="2" t="s">
        <v>2177</v>
      </c>
      <c r="AC1171" s="2" t="s">
        <v>4281</v>
      </c>
      <c r="AD1171" s="2">
        <v>0.7</v>
      </c>
      <c r="AE1171" s="129">
        <f t="shared" si="154"/>
        <v>0</v>
      </c>
      <c r="AF1171" s="2">
        <f t="shared" si="155"/>
        <v>0</v>
      </c>
    </row>
    <row r="1172" spans="1:32" ht="15" customHeight="1" x14ac:dyDescent="0.3">
      <c r="A1172" s="1">
        <v>2350</v>
      </c>
      <c r="B1172" s="69" t="s">
        <v>3614</v>
      </c>
      <c r="C1172" s="69" t="s">
        <v>2179</v>
      </c>
      <c r="D1172" s="70" t="s">
        <v>2180</v>
      </c>
      <c r="E1172" s="70" t="s">
        <v>2181</v>
      </c>
      <c r="F1172" s="70" t="s">
        <v>2182</v>
      </c>
      <c r="G1172" s="71" t="s">
        <v>106</v>
      </c>
      <c r="H1172" s="72">
        <v>0.7</v>
      </c>
      <c r="I1172" s="73"/>
      <c r="J1172" s="74">
        <f t="shared" si="150"/>
        <v>0</v>
      </c>
      <c r="K1172" s="74">
        <f t="shared" si="151"/>
        <v>0</v>
      </c>
      <c r="L1172" s="74">
        <f t="shared" si="152"/>
        <v>0</v>
      </c>
      <c r="M1172" s="153" t="str">
        <f t="shared" si="157"/>
        <v/>
      </c>
      <c r="P1172" s="75"/>
      <c r="AA1172" s="2">
        <f t="shared" si="153"/>
        <v>2350</v>
      </c>
      <c r="AB1172" s="2" t="s">
        <v>4943</v>
      </c>
      <c r="AC1172" s="2" t="s">
        <v>4281</v>
      </c>
      <c r="AD1172" s="2">
        <v>0.7</v>
      </c>
      <c r="AE1172" s="129">
        <f t="shared" si="154"/>
        <v>0</v>
      </c>
      <c r="AF1172" s="2">
        <f t="shared" si="155"/>
        <v>0</v>
      </c>
    </row>
    <row r="1173" spans="1:32" s="168" customFormat="1" ht="15" hidden="1" customHeight="1" x14ac:dyDescent="0.3">
      <c r="A1173" s="160">
        <v>0</v>
      </c>
      <c r="B1173" s="161" t="s">
        <v>3615</v>
      </c>
      <c r="C1173" s="161" t="s">
        <v>2183</v>
      </c>
      <c r="D1173" s="162" t="s">
        <v>2180</v>
      </c>
      <c r="E1173" s="162" t="s">
        <v>2181</v>
      </c>
      <c r="F1173" s="162" t="s">
        <v>2184</v>
      </c>
      <c r="G1173" s="163" t="s">
        <v>106</v>
      </c>
      <c r="H1173" s="164">
        <v>0.7</v>
      </c>
      <c r="I1173" s="165"/>
      <c r="J1173" s="166">
        <f t="shared" si="150"/>
        <v>0</v>
      </c>
      <c r="K1173" s="166">
        <f t="shared" si="151"/>
        <v>0</v>
      </c>
      <c r="L1173" s="166">
        <f t="shared" si="152"/>
        <v>0</v>
      </c>
      <c r="M1173" s="167" t="str">
        <f t="shared" si="157"/>
        <v/>
      </c>
      <c r="P1173" s="169"/>
      <c r="AA1173" s="168">
        <f t="shared" si="153"/>
        <v>0</v>
      </c>
      <c r="AB1173" s="168" t="s">
        <v>5327</v>
      </c>
      <c r="AC1173" s="168" t="s">
        <v>4281</v>
      </c>
      <c r="AD1173" s="168">
        <v>0.7</v>
      </c>
      <c r="AE1173" s="170">
        <f t="shared" si="154"/>
        <v>0</v>
      </c>
      <c r="AF1173" s="168">
        <f t="shared" si="155"/>
        <v>0</v>
      </c>
    </row>
    <row r="1174" spans="1:32" ht="15" customHeight="1" x14ac:dyDescent="0.3">
      <c r="A1174" s="1">
        <v>2770</v>
      </c>
      <c r="B1174" s="69" t="s">
        <v>3616</v>
      </c>
      <c r="C1174" s="69" t="s">
        <v>2185</v>
      </c>
      <c r="D1174" s="70" t="s">
        <v>2180</v>
      </c>
      <c r="E1174" s="70" t="s">
        <v>2181</v>
      </c>
      <c r="F1174" s="70"/>
      <c r="G1174" s="71" t="s">
        <v>106</v>
      </c>
      <c r="H1174" s="72">
        <v>0.7</v>
      </c>
      <c r="I1174" s="73"/>
      <c r="J1174" s="74">
        <f t="shared" si="150"/>
        <v>0</v>
      </c>
      <c r="K1174" s="74">
        <f t="shared" si="151"/>
        <v>0</v>
      </c>
      <c r="L1174" s="74">
        <f t="shared" si="152"/>
        <v>0</v>
      </c>
      <c r="M1174" s="153" t="str">
        <f t="shared" si="157"/>
        <v/>
      </c>
      <c r="P1174" s="75"/>
      <c r="AA1174" s="2">
        <f t="shared" si="153"/>
        <v>2770</v>
      </c>
      <c r="AB1174" s="2" t="s">
        <v>2180</v>
      </c>
      <c r="AC1174" s="2" t="s">
        <v>4281</v>
      </c>
      <c r="AD1174" s="2">
        <v>0.7</v>
      </c>
      <c r="AE1174" s="129">
        <f t="shared" si="154"/>
        <v>0</v>
      </c>
      <c r="AF1174" s="2">
        <f t="shared" si="155"/>
        <v>0</v>
      </c>
    </row>
    <row r="1175" spans="1:32" ht="15" customHeight="1" x14ac:dyDescent="0.3">
      <c r="A1175" s="1">
        <v>50</v>
      </c>
      <c r="B1175" s="69" t="s">
        <v>5672</v>
      </c>
      <c r="C1175" s="69" t="s">
        <v>5666</v>
      </c>
      <c r="D1175" s="70" t="s">
        <v>5680</v>
      </c>
      <c r="E1175" s="70" t="s">
        <v>5684</v>
      </c>
      <c r="F1175" s="70" t="s">
        <v>5679</v>
      </c>
      <c r="G1175" s="71" t="s">
        <v>21</v>
      </c>
      <c r="H1175" s="72">
        <v>2</v>
      </c>
      <c r="I1175" s="73"/>
      <c r="J1175" s="74">
        <f t="shared" si="150"/>
        <v>0</v>
      </c>
      <c r="K1175" s="74">
        <f t="shared" si="151"/>
        <v>0</v>
      </c>
      <c r="L1175" s="74">
        <f t="shared" si="152"/>
        <v>0</v>
      </c>
      <c r="M1175" s="153" t="str">
        <f>IF(I1175="","",IF(I1175&lt;50,"Ошибка! Не соблюден минимальный заказ на сорт!",""))</f>
        <v/>
      </c>
      <c r="P1175" s="75"/>
      <c r="AA1175" s="2">
        <f t="shared" si="153"/>
        <v>50</v>
      </c>
      <c r="AB1175" s="2" t="s">
        <v>5677</v>
      </c>
      <c r="AC1175" s="2" t="s">
        <v>4323</v>
      </c>
      <c r="AD1175" s="2">
        <v>2</v>
      </c>
      <c r="AE1175" s="129">
        <f t="shared" si="154"/>
        <v>0</v>
      </c>
      <c r="AF1175" s="2">
        <f t="shared" si="155"/>
        <v>0</v>
      </c>
    </row>
    <row r="1176" spans="1:32" ht="15" customHeight="1" x14ac:dyDescent="0.35">
      <c r="A1176" s="1">
        <v>114</v>
      </c>
      <c r="B1176" s="150" t="s">
        <v>6194</v>
      </c>
      <c r="C1176" s="70" t="s">
        <v>6133</v>
      </c>
      <c r="D1176" s="70" t="s">
        <v>6166</v>
      </c>
      <c r="E1176" s="70" t="s">
        <v>6157</v>
      </c>
      <c r="F1176" s="70" t="s">
        <v>6206</v>
      </c>
      <c r="G1176" s="149" t="s">
        <v>21</v>
      </c>
      <c r="H1176" s="151">
        <v>2</v>
      </c>
      <c r="I1176" s="73"/>
      <c r="J1176" s="74">
        <f t="shared" si="150"/>
        <v>0</v>
      </c>
      <c r="K1176" s="74">
        <f t="shared" si="151"/>
        <v>0</v>
      </c>
      <c r="L1176" s="74">
        <f t="shared" si="152"/>
        <v>0</v>
      </c>
      <c r="M1176" s="153" t="str">
        <f>IF(I1176="","",IF(I1176&lt;50,"Ошибка! Не соблюден минимальный заказ на сорт!",""))</f>
        <v/>
      </c>
      <c r="AA1176" s="2">
        <f t="shared" si="153"/>
        <v>114</v>
      </c>
      <c r="AB1176" s="154" t="s">
        <v>6222</v>
      </c>
      <c r="AC1176" s="154" t="s">
        <v>4323</v>
      </c>
      <c r="AD1176" s="155">
        <v>2</v>
      </c>
      <c r="AE1176" s="129">
        <f t="shared" si="154"/>
        <v>0</v>
      </c>
      <c r="AF1176" s="2">
        <f t="shared" si="155"/>
        <v>0</v>
      </c>
    </row>
    <row r="1177" spans="1:32" s="168" customFormat="1" ht="15" hidden="1" customHeight="1" x14ac:dyDescent="0.3">
      <c r="A1177" s="160">
        <v>0</v>
      </c>
      <c r="B1177" s="161" t="s">
        <v>5671</v>
      </c>
      <c r="C1177" s="161" t="s">
        <v>5665</v>
      </c>
      <c r="D1177" s="162" t="s">
        <v>5651</v>
      </c>
      <c r="E1177" s="162" t="s">
        <v>5652</v>
      </c>
      <c r="F1177" s="162" t="s">
        <v>5683</v>
      </c>
      <c r="G1177" s="163" t="s">
        <v>21</v>
      </c>
      <c r="H1177" s="164">
        <v>2</v>
      </c>
      <c r="I1177" s="165"/>
      <c r="J1177" s="166">
        <f t="shared" si="150"/>
        <v>0</v>
      </c>
      <c r="K1177" s="166">
        <f t="shared" si="151"/>
        <v>0</v>
      </c>
      <c r="L1177" s="166">
        <f t="shared" si="152"/>
        <v>0</v>
      </c>
      <c r="M1177" s="167" t="str">
        <f>IF(I1177="","",IF(I1177&lt;50,"Ошибка! Не соблюден минимальный заказ на сорт!",""))</f>
        <v/>
      </c>
      <c r="P1177" s="169"/>
      <c r="AA1177" s="168">
        <f t="shared" si="153"/>
        <v>0</v>
      </c>
      <c r="AB1177" s="168" t="s">
        <v>5676</v>
      </c>
      <c r="AC1177" s="168" t="s">
        <v>4323</v>
      </c>
      <c r="AD1177" s="168">
        <v>2</v>
      </c>
      <c r="AE1177" s="170">
        <f t="shared" si="154"/>
        <v>0</v>
      </c>
      <c r="AF1177" s="168">
        <f t="shared" si="155"/>
        <v>0</v>
      </c>
    </row>
    <row r="1178" spans="1:32" ht="15" customHeight="1" x14ac:dyDescent="0.3">
      <c r="A1178" s="1">
        <v>40</v>
      </c>
      <c r="B1178" s="69" t="s">
        <v>5642</v>
      </c>
      <c r="C1178" s="69" t="s">
        <v>5643</v>
      </c>
      <c r="D1178" s="70" t="s">
        <v>5651</v>
      </c>
      <c r="E1178" s="70" t="s">
        <v>5652</v>
      </c>
      <c r="F1178" s="70" t="s">
        <v>5653</v>
      </c>
      <c r="G1178" s="71" t="s">
        <v>21</v>
      </c>
      <c r="H1178" s="72">
        <v>2</v>
      </c>
      <c r="I1178" s="73"/>
      <c r="J1178" s="74">
        <f t="shared" si="150"/>
        <v>0</v>
      </c>
      <c r="K1178" s="74">
        <f t="shared" si="151"/>
        <v>0</v>
      </c>
      <c r="L1178" s="74">
        <f t="shared" si="152"/>
        <v>0</v>
      </c>
      <c r="M1178" s="153" t="str">
        <f>IF(I1178="","",IF(I1178&lt;50,"Ошибка! Не соблюден минимальный заказ на сорт!",""))</f>
        <v/>
      </c>
      <c r="P1178" s="75"/>
      <c r="AA1178" s="2">
        <f t="shared" si="153"/>
        <v>40</v>
      </c>
      <c r="AB1178" s="2" t="s">
        <v>5659</v>
      </c>
      <c r="AC1178" s="2" t="s">
        <v>4323</v>
      </c>
      <c r="AD1178" s="2">
        <v>2</v>
      </c>
      <c r="AE1178" s="129">
        <f t="shared" si="154"/>
        <v>0</v>
      </c>
      <c r="AF1178" s="2">
        <f t="shared" si="155"/>
        <v>0</v>
      </c>
    </row>
    <row r="1179" spans="1:32" s="168" customFormat="1" ht="15" hidden="1" customHeight="1" x14ac:dyDescent="0.3">
      <c r="A1179" s="160">
        <v>0</v>
      </c>
      <c r="B1179" s="161" t="s">
        <v>5644</v>
      </c>
      <c r="C1179" s="161" t="s">
        <v>5645</v>
      </c>
      <c r="D1179" s="162" t="s">
        <v>5651</v>
      </c>
      <c r="E1179" s="162" t="s">
        <v>5652</v>
      </c>
      <c r="F1179" s="162" t="s">
        <v>496</v>
      </c>
      <c r="G1179" s="163" t="s">
        <v>21</v>
      </c>
      <c r="H1179" s="164">
        <v>2</v>
      </c>
      <c r="I1179" s="165"/>
      <c r="J1179" s="166">
        <f t="shared" si="150"/>
        <v>0</v>
      </c>
      <c r="K1179" s="166">
        <f t="shared" si="151"/>
        <v>0</v>
      </c>
      <c r="L1179" s="166">
        <f t="shared" si="152"/>
        <v>0</v>
      </c>
      <c r="M1179" s="167" t="str">
        <f>IF(I1179="","",IF(I1179&lt;50,"Ошибка! Не соблюден минимальный заказ на сорт!",""))</f>
        <v/>
      </c>
      <c r="P1179" s="169"/>
      <c r="AA1179" s="168">
        <f t="shared" si="153"/>
        <v>0</v>
      </c>
      <c r="AB1179" s="168" t="s">
        <v>5660</v>
      </c>
      <c r="AC1179" s="168" t="s">
        <v>4323</v>
      </c>
      <c r="AD1179" s="168">
        <v>2</v>
      </c>
      <c r="AE1179" s="170">
        <f t="shared" si="154"/>
        <v>0</v>
      </c>
      <c r="AF1179" s="168">
        <f t="shared" si="155"/>
        <v>0</v>
      </c>
    </row>
    <row r="1180" spans="1:32" s="168" customFormat="1" ht="15" hidden="1" customHeight="1" x14ac:dyDescent="0.3">
      <c r="A1180" s="160">
        <v>0</v>
      </c>
      <c r="B1180" s="161" t="s">
        <v>3617</v>
      </c>
      <c r="C1180" s="161" t="s">
        <v>2186</v>
      </c>
      <c r="D1180" s="162" t="s">
        <v>2187</v>
      </c>
      <c r="E1180" s="162" t="s">
        <v>2188</v>
      </c>
      <c r="F1180" s="162" t="s">
        <v>2189</v>
      </c>
      <c r="G1180" s="163" t="s">
        <v>141</v>
      </c>
      <c r="H1180" s="164">
        <v>1.75</v>
      </c>
      <c r="I1180" s="165"/>
      <c r="J1180" s="166">
        <f t="shared" si="150"/>
        <v>0</v>
      </c>
      <c r="K1180" s="166">
        <f t="shared" si="151"/>
        <v>0</v>
      </c>
      <c r="L1180" s="166">
        <f t="shared" si="152"/>
        <v>0</v>
      </c>
      <c r="M1180" s="167" t="str">
        <f>IF(I1180="","",IF(I1180&lt;75,"Ошибка! Не соблюден минимальный заказ на сорт!",IF(MOD(I1180,25)&gt;0,"Ошибка! Не соблюдена кратность заказа!","")))</f>
        <v/>
      </c>
      <c r="P1180" s="169"/>
      <c r="AA1180" s="2">
        <f t="shared" si="153"/>
        <v>0</v>
      </c>
      <c r="AB1180" s="2" t="s">
        <v>4944</v>
      </c>
      <c r="AC1180" s="2" t="s">
        <v>4317</v>
      </c>
      <c r="AD1180" s="2">
        <v>1.75</v>
      </c>
      <c r="AE1180" s="129">
        <f t="shared" si="154"/>
        <v>0</v>
      </c>
      <c r="AF1180" s="2">
        <f t="shared" si="155"/>
        <v>0</v>
      </c>
    </row>
    <row r="1181" spans="1:32" ht="15" customHeight="1" x14ac:dyDescent="0.3">
      <c r="A1181" s="1">
        <v>116</v>
      </c>
      <c r="B1181" s="69" t="s">
        <v>3618</v>
      </c>
      <c r="C1181" s="69" t="s">
        <v>2190</v>
      </c>
      <c r="D1181" s="70" t="s">
        <v>2187</v>
      </c>
      <c r="E1181" s="70" t="s">
        <v>2188</v>
      </c>
      <c r="F1181" s="70" t="s">
        <v>2189</v>
      </c>
      <c r="G1181" s="71" t="s">
        <v>106</v>
      </c>
      <c r="H1181" s="72">
        <v>1.4</v>
      </c>
      <c r="I1181" s="73"/>
      <c r="J1181" s="74">
        <f t="shared" si="150"/>
        <v>0</v>
      </c>
      <c r="K1181" s="74">
        <f t="shared" si="151"/>
        <v>0</v>
      </c>
      <c r="L1181" s="74">
        <f t="shared" si="152"/>
        <v>0</v>
      </c>
      <c r="M1181" s="153" t="str">
        <f>IF(I1181="","",IF(I1181&lt;80,"Ошибка! Не соблюден минимальный заказ на сорт!",IF(MOD(I1181,40)&gt;0,"Ошибка! Не соблюдена кратность заказа!","")))</f>
        <v/>
      </c>
      <c r="P1181" s="75"/>
      <c r="AA1181" s="2">
        <f t="shared" si="153"/>
        <v>116</v>
      </c>
      <c r="AB1181" s="2" t="s">
        <v>4944</v>
      </c>
      <c r="AC1181" s="2" t="s">
        <v>4281</v>
      </c>
      <c r="AD1181" s="2">
        <v>1.4</v>
      </c>
      <c r="AE1181" s="129">
        <f t="shared" si="154"/>
        <v>0</v>
      </c>
      <c r="AF1181" s="2">
        <f t="shared" si="155"/>
        <v>0</v>
      </c>
    </row>
    <row r="1182" spans="1:32" s="168" customFormat="1" ht="15" hidden="1" customHeight="1" x14ac:dyDescent="0.3">
      <c r="A1182" s="160">
        <v>0</v>
      </c>
      <c r="B1182" s="161" t="s">
        <v>3619</v>
      </c>
      <c r="C1182" s="161" t="s">
        <v>2191</v>
      </c>
      <c r="D1182" s="162" t="s">
        <v>2187</v>
      </c>
      <c r="E1182" s="162" t="s">
        <v>2188</v>
      </c>
      <c r="F1182" s="162" t="s">
        <v>2192</v>
      </c>
      <c r="G1182" s="163" t="s">
        <v>141</v>
      </c>
      <c r="H1182" s="164">
        <v>1.5</v>
      </c>
      <c r="I1182" s="165"/>
      <c r="J1182" s="166">
        <f t="shared" si="150"/>
        <v>0</v>
      </c>
      <c r="K1182" s="166">
        <f t="shared" si="151"/>
        <v>0</v>
      </c>
      <c r="L1182" s="166">
        <f t="shared" si="152"/>
        <v>0</v>
      </c>
      <c r="M1182" s="167" t="str">
        <f>IF(I1182="","",IF(I1182&lt;75,"Ошибка! Не соблюден минимальный заказ на сорт!",IF(MOD(I1182,25)&gt;0,"Ошибка! Не соблюдена кратность заказа!","")))</f>
        <v/>
      </c>
      <c r="P1182" s="169"/>
      <c r="AA1182" s="168">
        <f t="shared" si="153"/>
        <v>0</v>
      </c>
      <c r="AB1182" s="168" t="s">
        <v>4945</v>
      </c>
      <c r="AC1182" s="168" t="s">
        <v>4317</v>
      </c>
      <c r="AD1182" s="168">
        <v>1.5</v>
      </c>
      <c r="AE1182" s="170">
        <f t="shared" si="154"/>
        <v>0</v>
      </c>
      <c r="AF1182" s="168">
        <f t="shared" si="155"/>
        <v>0</v>
      </c>
    </row>
    <row r="1183" spans="1:32" s="168" customFormat="1" ht="15" hidden="1" customHeight="1" x14ac:dyDescent="0.3">
      <c r="A1183" s="160">
        <v>0</v>
      </c>
      <c r="B1183" s="161" t="s">
        <v>5995</v>
      </c>
      <c r="C1183" s="161" t="s">
        <v>5891</v>
      </c>
      <c r="D1183" s="162" t="s">
        <v>2187</v>
      </c>
      <c r="E1183" s="162" t="s">
        <v>2188</v>
      </c>
      <c r="F1183" s="162" t="s">
        <v>5792</v>
      </c>
      <c r="G1183" s="163" t="s">
        <v>141</v>
      </c>
      <c r="H1183" s="164">
        <v>0.95</v>
      </c>
      <c r="I1183" s="165"/>
      <c r="J1183" s="166">
        <f t="shared" si="150"/>
        <v>0</v>
      </c>
      <c r="K1183" s="166">
        <f t="shared" si="151"/>
        <v>0</v>
      </c>
      <c r="L1183" s="166">
        <f t="shared" si="152"/>
        <v>0</v>
      </c>
      <c r="M1183" s="167" t="str">
        <f>IF(I1183="","",IF(I1183&lt;75,"Ошибка! Не соблюден минимальный заказ на сорт!",IF(MOD(I1183,25)&gt;0,"Ошибка! Не соблюдена кратность заказа!","")))</f>
        <v/>
      </c>
      <c r="P1183" s="169"/>
      <c r="AA1183" s="2">
        <f t="shared" si="153"/>
        <v>0</v>
      </c>
      <c r="AB1183" s="2" t="s">
        <v>6081</v>
      </c>
      <c r="AC1183" s="2" t="s">
        <v>4317</v>
      </c>
      <c r="AD1183" s="2">
        <v>0.95</v>
      </c>
      <c r="AE1183" s="129">
        <f t="shared" si="154"/>
        <v>0</v>
      </c>
      <c r="AF1183" s="2">
        <f t="shared" si="155"/>
        <v>0</v>
      </c>
    </row>
    <row r="1184" spans="1:32" s="168" customFormat="1" ht="15" hidden="1" customHeight="1" x14ac:dyDescent="0.3">
      <c r="A1184" s="160">
        <v>0</v>
      </c>
      <c r="B1184" s="161" t="s">
        <v>5996</v>
      </c>
      <c r="C1184" s="161" t="s">
        <v>5892</v>
      </c>
      <c r="D1184" s="162" t="s">
        <v>2187</v>
      </c>
      <c r="E1184" s="162" t="s">
        <v>2188</v>
      </c>
      <c r="F1184" s="162" t="s">
        <v>5793</v>
      </c>
      <c r="G1184" s="163" t="s">
        <v>141</v>
      </c>
      <c r="H1184" s="164">
        <v>0.95</v>
      </c>
      <c r="I1184" s="165"/>
      <c r="J1184" s="166">
        <f t="shared" si="150"/>
        <v>0</v>
      </c>
      <c r="K1184" s="166">
        <f t="shared" si="151"/>
        <v>0</v>
      </c>
      <c r="L1184" s="166">
        <f t="shared" si="152"/>
        <v>0</v>
      </c>
      <c r="M1184" s="167" t="str">
        <f>IF(I1184="","",IF(I1184&lt;75,"Ошибка! Не соблюден минимальный заказ на сорт!",IF(MOD(I1184,25)&gt;0,"Ошибка! Не соблюдена кратность заказа!","")))</f>
        <v/>
      </c>
      <c r="P1184" s="169"/>
      <c r="AA1184" s="2">
        <f t="shared" si="153"/>
        <v>0</v>
      </c>
      <c r="AB1184" s="2" t="s">
        <v>6082</v>
      </c>
      <c r="AC1184" s="2" t="s">
        <v>4317</v>
      </c>
      <c r="AD1184" s="2">
        <v>0.95</v>
      </c>
      <c r="AE1184" s="129">
        <f t="shared" si="154"/>
        <v>0</v>
      </c>
      <c r="AF1184" s="2">
        <f t="shared" si="155"/>
        <v>0</v>
      </c>
    </row>
    <row r="1185" spans="1:32" s="168" customFormat="1" ht="15" hidden="1" customHeight="1" x14ac:dyDescent="0.3">
      <c r="A1185" s="160">
        <v>0</v>
      </c>
      <c r="B1185" s="161" t="s">
        <v>5997</v>
      </c>
      <c r="C1185" s="161" t="s">
        <v>5893</v>
      </c>
      <c r="D1185" s="162" t="s">
        <v>2187</v>
      </c>
      <c r="E1185" s="162" t="s">
        <v>2188</v>
      </c>
      <c r="F1185" s="162" t="s">
        <v>5793</v>
      </c>
      <c r="G1185" s="163" t="s">
        <v>106</v>
      </c>
      <c r="H1185" s="164">
        <v>0.8</v>
      </c>
      <c r="I1185" s="165"/>
      <c r="J1185" s="166">
        <f t="shared" si="150"/>
        <v>0</v>
      </c>
      <c r="K1185" s="166">
        <f t="shared" si="151"/>
        <v>0</v>
      </c>
      <c r="L1185" s="166">
        <f t="shared" si="152"/>
        <v>0</v>
      </c>
      <c r="M1185" s="167" t="str">
        <f>IF(I1185="","",IF(I1185&lt;80,"Ошибка! Не соблюден минимальный заказ на сорт!",IF(MOD(I1185,40)&gt;0,"Ошибка! Не соблюдена кратность заказа!","")))</f>
        <v/>
      </c>
      <c r="P1185" s="169"/>
      <c r="AA1185" s="168">
        <f t="shared" si="153"/>
        <v>0</v>
      </c>
      <c r="AB1185" s="168" t="s">
        <v>6082</v>
      </c>
      <c r="AC1185" s="168" t="s">
        <v>4281</v>
      </c>
      <c r="AD1185" s="168">
        <v>0.8</v>
      </c>
      <c r="AE1185" s="170">
        <f t="shared" si="154"/>
        <v>0</v>
      </c>
      <c r="AF1185" s="168">
        <f t="shared" si="155"/>
        <v>0</v>
      </c>
    </row>
    <row r="1186" spans="1:32" ht="15" customHeight="1" x14ac:dyDescent="0.3">
      <c r="A1186" s="1">
        <v>218</v>
      </c>
      <c r="B1186" s="69" t="s">
        <v>6000</v>
      </c>
      <c r="C1186" s="69" t="s">
        <v>5896</v>
      </c>
      <c r="D1186" s="70" t="s">
        <v>2187</v>
      </c>
      <c r="E1186" s="70" t="s">
        <v>2188</v>
      </c>
      <c r="F1186" s="70" t="s">
        <v>5795</v>
      </c>
      <c r="G1186" s="71" t="s">
        <v>141</v>
      </c>
      <c r="H1186" s="72">
        <v>0.95</v>
      </c>
      <c r="I1186" s="73"/>
      <c r="J1186" s="74">
        <f t="shared" si="150"/>
        <v>0</v>
      </c>
      <c r="K1186" s="74">
        <f t="shared" si="151"/>
        <v>0</v>
      </c>
      <c r="L1186" s="74">
        <f t="shared" si="152"/>
        <v>0</v>
      </c>
      <c r="M1186" s="153" t="str">
        <f>IF(I1186="","",IF(I1186&lt;75,"Ошибка! Не соблюден минимальный заказ на сорт!",IF(MOD(I1186,25)&gt;0,"Ошибка! Не соблюдена кратность заказа!","")))</f>
        <v/>
      </c>
      <c r="P1186" s="75"/>
      <c r="AA1186" s="2">
        <f t="shared" si="153"/>
        <v>218</v>
      </c>
      <c r="AB1186" s="2" t="s">
        <v>6084</v>
      </c>
      <c r="AC1186" s="2" t="s">
        <v>4317</v>
      </c>
      <c r="AD1186" s="2">
        <v>0.95</v>
      </c>
      <c r="AE1186" s="129">
        <f t="shared" si="154"/>
        <v>0</v>
      </c>
      <c r="AF1186" s="2">
        <f t="shared" si="155"/>
        <v>0</v>
      </c>
    </row>
    <row r="1187" spans="1:32" ht="15" customHeight="1" x14ac:dyDescent="0.3">
      <c r="A1187" s="1">
        <v>1693</v>
      </c>
      <c r="B1187" s="69" t="s">
        <v>6001</v>
      </c>
      <c r="C1187" s="69" t="s">
        <v>5897</v>
      </c>
      <c r="D1187" s="70" t="s">
        <v>2187</v>
      </c>
      <c r="E1187" s="70" t="s">
        <v>2188</v>
      </c>
      <c r="F1187" s="70" t="s">
        <v>5795</v>
      </c>
      <c r="G1187" s="71" t="s">
        <v>106</v>
      </c>
      <c r="H1187" s="72">
        <v>0.8</v>
      </c>
      <c r="I1187" s="73"/>
      <c r="J1187" s="74">
        <f t="shared" si="150"/>
        <v>0</v>
      </c>
      <c r="K1187" s="74">
        <f t="shared" si="151"/>
        <v>0</v>
      </c>
      <c r="L1187" s="74">
        <f t="shared" si="152"/>
        <v>0</v>
      </c>
      <c r="M1187" s="153" t="str">
        <f>IF(I1187="","",IF(I1187&lt;80,"Ошибка! Не соблюден минимальный заказ на сорт!",IF(MOD(I1187,40)&gt;0,"Ошибка! Не соблюдена кратность заказа!","")))</f>
        <v/>
      </c>
      <c r="P1187" s="75"/>
      <c r="AA1187" s="2">
        <f t="shared" si="153"/>
        <v>1693</v>
      </c>
      <c r="AB1187" s="2" t="s">
        <v>6084</v>
      </c>
      <c r="AC1187" s="2" t="s">
        <v>4281</v>
      </c>
      <c r="AD1187" s="2">
        <v>0.8</v>
      </c>
      <c r="AE1187" s="129">
        <f t="shared" si="154"/>
        <v>0</v>
      </c>
      <c r="AF1187" s="2">
        <f t="shared" si="155"/>
        <v>0</v>
      </c>
    </row>
    <row r="1188" spans="1:32" s="168" customFormat="1" ht="15" hidden="1" customHeight="1" x14ac:dyDescent="0.3">
      <c r="A1188" s="160">
        <v>0</v>
      </c>
      <c r="B1188" s="161" t="s">
        <v>6002</v>
      </c>
      <c r="C1188" s="161" t="s">
        <v>5898</v>
      </c>
      <c r="D1188" s="162" t="s">
        <v>2187</v>
      </c>
      <c r="E1188" s="162" t="s">
        <v>2188</v>
      </c>
      <c r="F1188" s="162" t="s">
        <v>5413</v>
      </c>
      <c r="G1188" s="163" t="s">
        <v>141</v>
      </c>
      <c r="H1188" s="164">
        <v>0.95</v>
      </c>
      <c r="I1188" s="165"/>
      <c r="J1188" s="166">
        <f t="shared" ref="J1188:J1251" si="158">H1188*I1188</f>
        <v>0</v>
      </c>
      <c r="K1188" s="166">
        <f t="shared" ref="K1188:K1251" si="159">IF($I$9&gt;=7000,0,H1188*0.07*I1188)</f>
        <v>0</v>
      </c>
      <c r="L1188" s="166">
        <f t="shared" ref="L1188:L1251" si="160">J1188+K1188</f>
        <v>0</v>
      </c>
      <c r="M1188" s="167" t="str">
        <f>IF(I1188="","",IF(I1188&lt;75,"Ошибка! Не соблюден минимальный заказ на сорт!",IF(MOD(I1188,25)&gt;0,"Ошибка! Не соблюдена кратность заказа!","")))</f>
        <v/>
      </c>
      <c r="P1188" s="169"/>
      <c r="AA1188" s="2">
        <f t="shared" ref="AA1188:AA1251" si="161">A1188</f>
        <v>0</v>
      </c>
      <c r="AB1188" s="2" t="s">
        <v>5430</v>
      </c>
      <c r="AC1188" s="2" t="s">
        <v>4317</v>
      </c>
      <c r="AD1188" s="2">
        <v>0.95</v>
      </c>
      <c r="AE1188" s="129">
        <f t="shared" ref="AE1188:AE1251" si="162">I1188</f>
        <v>0</v>
      </c>
      <c r="AF1188" s="2">
        <f t="shared" ref="AF1188:AF1251" si="163">AD1188*AE1188</f>
        <v>0</v>
      </c>
    </row>
    <row r="1189" spans="1:32" s="168" customFormat="1" ht="15" hidden="1" customHeight="1" x14ac:dyDescent="0.3">
      <c r="A1189" s="160">
        <v>0</v>
      </c>
      <c r="B1189" s="161" t="s">
        <v>5370</v>
      </c>
      <c r="C1189" s="161" t="s">
        <v>5392</v>
      </c>
      <c r="D1189" s="162" t="s">
        <v>2187</v>
      </c>
      <c r="E1189" s="162" t="s">
        <v>2188</v>
      </c>
      <c r="F1189" s="162" t="s">
        <v>5413</v>
      </c>
      <c r="G1189" s="163" t="s">
        <v>106</v>
      </c>
      <c r="H1189" s="164">
        <v>0.8</v>
      </c>
      <c r="I1189" s="165"/>
      <c r="J1189" s="166">
        <f t="shared" si="158"/>
        <v>0</v>
      </c>
      <c r="K1189" s="166">
        <f t="shared" si="159"/>
        <v>0</v>
      </c>
      <c r="L1189" s="166">
        <f t="shared" si="160"/>
        <v>0</v>
      </c>
      <c r="M1189" s="167" t="str">
        <f>IF(I1189="","",IF(I1189&lt;80,"Ошибка! Не соблюден минимальный заказ на сорт!",IF(MOD(I1189,40)&gt;0,"Ошибка! Не соблюдена кратность заказа!","")))</f>
        <v/>
      </c>
      <c r="P1189" s="169"/>
      <c r="AA1189" s="168">
        <f t="shared" si="161"/>
        <v>0</v>
      </c>
      <c r="AB1189" s="168" t="s">
        <v>5430</v>
      </c>
      <c r="AC1189" s="168" t="s">
        <v>4281</v>
      </c>
      <c r="AD1189" s="168">
        <v>0.8</v>
      </c>
      <c r="AE1189" s="170">
        <f t="shared" si="162"/>
        <v>0</v>
      </c>
      <c r="AF1189" s="168">
        <f t="shared" si="163"/>
        <v>0</v>
      </c>
    </row>
    <row r="1190" spans="1:32" s="168" customFormat="1" ht="15" hidden="1" customHeight="1" x14ac:dyDescent="0.3">
      <c r="A1190" s="160">
        <v>0</v>
      </c>
      <c r="B1190" s="161" t="s">
        <v>5998</v>
      </c>
      <c r="C1190" s="161" t="s">
        <v>5894</v>
      </c>
      <c r="D1190" s="162" t="s">
        <v>2187</v>
      </c>
      <c r="E1190" s="162" t="s">
        <v>2188</v>
      </c>
      <c r="F1190" s="162" t="s">
        <v>5794</v>
      </c>
      <c r="G1190" s="163" t="s">
        <v>141</v>
      </c>
      <c r="H1190" s="164">
        <v>0.95</v>
      </c>
      <c r="I1190" s="165"/>
      <c r="J1190" s="166">
        <f t="shared" si="158"/>
        <v>0</v>
      </c>
      <c r="K1190" s="166">
        <f t="shared" si="159"/>
        <v>0</v>
      </c>
      <c r="L1190" s="166">
        <f t="shared" si="160"/>
        <v>0</v>
      </c>
      <c r="M1190" s="167" t="str">
        <f>IF(I1190="","",IF(I1190&lt;75,"Ошибка! Не соблюден минимальный заказ на сорт!",IF(MOD(I1190,25)&gt;0,"Ошибка! Не соблюдена кратность заказа!","")))</f>
        <v/>
      </c>
      <c r="P1190" s="169"/>
      <c r="AA1190" s="168">
        <f t="shared" si="161"/>
        <v>0</v>
      </c>
      <c r="AB1190" s="168" t="s">
        <v>6083</v>
      </c>
      <c r="AC1190" s="168" t="s">
        <v>4317</v>
      </c>
      <c r="AD1190" s="168">
        <v>0.95</v>
      </c>
      <c r="AE1190" s="170">
        <f t="shared" si="162"/>
        <v>0</v>
      </c>
      <c r="AF1190" s="168">
        <f t="shared" si="163"/>
        <v>0</v>
      </c>
    </row>
    <row r="1191" spans="1:32" s="168" customFormat="1" ht="15" hidden="1" customHeight="1" x14ac:dyDescent="0.3">
      <c r="A1191" s="160">
        <v>0</v>
      </c>
      <c r="B1191" s="161" t="s">
        <v>5999</v>
      </c>
      <c r="C1191" s="161" t="s">
        <v>5895</v>
      </c>
      <c r="D1191" s="162" t="s">
        <v>2187</v>
      </c>
      <c r="E1191" s="162" t="s">
        <v>2188</v>
      </c>
      <c r="F1191" s="162" t="s">
        <v>5794</v>
      </c>
      <c r="G1191" s="163" t="s">
        <v>106</v>
      </c>
      <c r="H1191" s="164">
        <v>0.8</v>
      </c>
      <c r="I1191" s="165"/>
      <c r="J1191" s="166">
        <f t="shared" si="158"/>
        <v>0</v>
      </c>
      <c r="K1191" s="166">
        <f t="shared" si="159"/>
        <v>0</v>
      </c>
      <c r="L1191" s="166">
        <f t="shared" si="160"/>
        <v>0</v>
      </c>
      <c r="M1191" s="167" t="str">
        <f>IF(I1191="","",IF(I1191&lt;80,"Ошибка! Не соблюден минимальный заказ на сорт!",IF(MOD(I1191,40)&gt;0,"Ошибка! Не соблюдена кратность заказа!","")))</f>
        <v/>
      </c>
      <c r="P1191" s="169"/>
      <c r="AA1191" s="168">
        <f t="shared" si="161"/>
        <v>0</v>
      </c>
      <c r="AB1191" s="168" t="s">
        <v>6083</v>
      </c>
      <c r="AC1191" s="168" t="s">
        <v>4281</v>
      </c>
      <c r="AD1191" s="168">
        <v>0.8</v>
      </c>
      <c r="AE1191" s="170">
        <f t="shared" si="162"/>
        <v>0</v>
      </c>
      <c r="AF1191" s="168">
        <f t="shared" si="163"/>
        <v>0</v>
      </c>
    </row>
    <row r="1192" spans="1:32" ht="15" customHeight="1" x14ac:dyDescent="0.3">
      <c r="A1192" s="1">
        <v>2058</v>
      </c>
      <c r="B1192" s="69" t="s">
        <v>3620</v>
      </c>
      <c r="C1192" s="69" t="s">
        <v>2193</v>
      </c>
      <c r="D1192" s="70" t="s">
        <v>2194</v>
      </c>
      <c r="E1192" s="70" t="s">
        <v>2195</v>
      </c>
      <c r="F1192" s="70" t="s">
        <v>2196</v>
      </c>
      <c r="G1192" s="71" t="s">
        <v>106</v>
      </c>
      <c r="H1192" s="72">
        <v>1.2</v>
      </c>
      <c r="I1192" s="73"/>
      <c r="J1192" s="74">
        <f t="shared" si="158"/>
        <v>0</v>
      </c>
      <c r="K1192" s="74">
        <f t="shared" si="159"/>
        <v>0</v>
      </c>
      <c r="L1192" s="74">
        <f t="shared" si="160"/>
        <v>0</v>
      </c>
      <c r="M1192" s="153" t="str">
        <f>IF(I1192="","",IF(I1192&lt;80,"Ошибка! Не соблюден минимальный заказ на сорт!",IF(MOD(I1192,40)&gt;0,"Ошибка! Не соблюдена кратность заказа!","")))</f>
        <v/>
      </c>
      <c r="P1192" s="75"/>
      <c r="AA1192" s="2">
        <f t="shared" si="161"/>
        <v>2058</v>
      </c>
      <c r="AB1192" s="2" t="s">
        <v>4946</v>
      </c>
      <c r="AC1192" s="2" t="s">
        <v>4281</v>
      </c>
      <c r="AD1192" s="2">
        <v>1.2</v>
      </c>
      <c r="AE1192" s="129">
        <f t="shared" si="162"/>
        <v>0</v>
      </c>
      <c r="AF1192" s="2">
        <f t="shared" si="163"/>
        <v>0</v>
      </c>
    </row>
    <row r="1193" spans="1:32" ht="15" customHeight="1" x14ac:dyDescent="0.3">
      <c r="A1193" s="1">
        <v>662</v>
      </c>
      <c r="B1193" s="69" t="s">
        <v>3621</v>
      </c>
      <c r="C1193" s="69" t="s">
        <v>2197</v>
      </c>
      <c r="D1193" s="70" t="s">
        <v>2194</v>
      </c>
      <c r="E1193" s="70" t="s">
        <v>2195</v>
      </c>
      <c r="F1193" s="70" t="s">
        <v>2198</v>
      </c>
      <c r="G1193" s="71" t="s">
        <v>106</v>
      </c>
      <c r="H1193" s="72">
        <v>1.2</v>
      </c>
      <c r="I1193" s="73"/>
      <c r="J1193" s="74">
        <f t="shared" si="158"/>
        <v>0</v>
      </c>
      <c r="K1193" s="74">
        <f t="shared" si="159"/>
        <v>0</v>
      </c>
      <c r="L1193" s="74">
        <f t="shared" si="160"/>
        <v>0</v>
      </c>
      <c r="M1193" s="153" t="str">
        <f>IF(I1193="","",IF(I1193&lt;80,"Ошибка! Не соблюден минимальный заказ на сорт!",IF(MOD(I1193,40)&gt;0,"Ошибка! Не соблюдена кратность заказа!","")))</f>
        <v/>
      </c>
      <c r="P1193" s="75"/>
      <c r="AA1193" s="2">
        <f t="shared" si="161"/>
        <v>662</v>
      </c>
      <c r="AB1193" s="2" t="s">
        <v>4947</v>
      </c>
      <c r="AC1193" s="2" t="s">
        <v>4281</v>
      </c>
      <c r="AD1193" s="2">
        <v>1.2</v>
      </c>
      <c r="AE1193" s="129">
        <f t="shared" si="162"/>
        <v>0</v>
      </c>
      <c r="AF1193" s="2">
        <f t="shared" si="163"/>
        <v>0</v>
      </c>
    </row>
    <row r="1194" spans="1:32" s="168" customFormat="1" ht="15" hidden="1" customHeight="1" x14ac:dyDescent="0.3">
      <c r="A1194" s="160">
        <v>0</v>
      </c>
      <c r="B1194" s="161" t="s">
        <v>3622</v>
      </c>
      <c r="C1194" s="161" t="s">
        <v>2199</v>
      </c>
      <c r="D1194" s="162" t="s">
        <v>2200</v>
      </c>
      <c r="E1194" s="162" t="s">
        <v>2201</v>
      </c>
      <c r="F1194" s="162" t="s">
        <v>2202</v>
      </c>
      <c r="G1194" s="163" t="s">
        <v>141</v>
      </c>
      <c r="H1194" s="164">
        <v>0.95</v>
      </c>
      <c r="I1194" s="165"/>
      <c r="J1194" s="166">
        <f t="shared" si="158"/>
        <v>0</v>
      </c>
      <c r="K1194" s="166">
        <f t="shared" si="159"/>
        <v>0</v>
      </c>
      <c r="L1194" s="166">
        <f t="shared" si="160"/>
        <v>0</v>
      </c>
      <c r="M1194" s="167" t="str">
        <f>IF(I1194="","",IF(I1194&lt;75,"Ошибка! Не соблюден минимальный заказ на сорт!",IF(MOD(I1194,25)&gt;0,"Ошибка! Не соблюдена кратность заказа!","")))</f>
        <v/>
      </c>
      <c r="P1194" s="169"/>
      <c r="AA1194" s="2">
        <f t="shared" si="161"/>
        <v>0</v>
      </c>
      <c r="AB1194" s="2" t="s">
        <v>4948</v>
      </c>
      <c r="AC1194" s="2" t="s">
        <v>4317</v>
      </c>
      <c r="AD1194" s="2">
        <v>0.95</v>
      </c>
      <c r="AE1194" s="129">
        <f t="shared" si="162"/>
        <v>0</v>
      </c>
      <c r="AF1194" s="2">
        <f t="shared" si="163"/>
        <v>0</v>
      </c>
    </row>
    <row r="1195" spans="1:32" s="168" customFormat="1" ht="15" hidden="1" customHeight="1" x14ac:dyDescent="0.3">
      <c r="A1195" s="160">
        <v>0</v>
      </c>
      <c r="B1195" s="161" t="s">
        <v>3623</v>
      </c>
      <c r="C1195" s="161" t="s">
        <v>2203</v>
      </c>
      <c r="D1195" s="162" t="s">
        <v>2204</v>
      </c>
      <c r="E1195" s="162" t="s">
        <v>2205</v>
      </c>
      <c r="F1195" s="162" t="s">
        <v>2206</v>
      </c>
      <c r="G1195" s="163" t="s">
        <v>106</v>
      </c>
      <c r="H1195" s="164">
        <v>1.5</v>
      </c>
      <c r="I1195" s="165"/>
      <c r="J1195" s="166">
        <f t="shared" si="158"/>
        <v>0</v>
      </c>
      <c r="K1195" s="166">
        <f t="shared" si="159"/>
        <v>0</v>
      </c>
      <c r="L1195" s="166">
        <f t="shared" si="160"/>
        <v>0</v>
      </c>
      <c r="M1195" s="167" t="str">
        <f t="shared" ref="M1195:M1221" si="164">IF(I1195="","",IF(I1195&lt;80,"Ошибка! Не соблюден минимальный заказ на сорт!",IF(MOD(I1195,40)&gt;0,"Ошибка! Не соблюдена кратность заказа!","")))</f>
        <v/>
      </c>
      <c r="P1195" s="169"/>
      <c r="AA1195" s="168">
        <f t="shared" si="161"/>
        <v>0</v>
      </c>
      <c r="AB1195" s="168" t="s">
        <v>5231</v>
      </c>
      <c r="AC1195" s="168" t="s">
        <v>4281</v>
      </c>
      <c r="AD1195" s="168">
        <v>1.5</v>
      </c>
      <c r="AE1195" s="170">
        <f t="shared" si="162"/>
        <v>0</v>
      </c>
      <c r="AF1195" s="168">
        <f t="shared" si="163"/>
        <v>0</v>
      </c>
    </row>
    <row r="1196" spans="1:32" ht="15" customHeight="1" x14ac:dyDescent="0.3">
      <c r="A1196" s="1">
        <v>890</v>
      </c>
      <c r="B1196" s="69" t="s">
        <v>3624</v>
      </c>
      <c r="C1196" s="69" t="s">
        <v>2207</v>
      </c>
      <c r="D1196" s="70" t="s">
        <v>2208</v>
      </c>
      <c r="E1196" s="70" t="s">
        <v>2209</v>
      </c>
      <c r="F1196" s="70" t="s">
        <v>2210</v>
      </c>
      <c r="G1196" s="71" t="s">
        <v>106</v>
      </c>
      <c r="H1196" s="72">
        <v>1.05</v>
      </c>
      <c r="I1196" s="73"/>
      <c r="J1196" s="74">
        <f t="shared" si="158"/>
        <v>0</v>
      </c>
      <c r="K1196" s="74">
        <f t="shared" si="159"/>
        <v>0</v>
      </c>
      <c r="L1196" s="74">
        <f t="shared" si="160"/>
        <v>0</v>
      </c>
      <c r="M1196" s="153" t="str">
        <f t="shared" si="164"/>
        <v/>
      </c>
      <c r="P1196" s="75"/>
      <c r="AA1196" s="2">
        <f t="shared" si="161"/>
        <v>890</v>
      </c>
      <c r="AB1196" s="2" t="s">
        <v>4949</v>
      </c>
      <c r="AC1196" s="2" t="s">
        <v>4281</v>
      </c>
      <c r="AD1196" s="2">
        <v>1.05</v>
      </c>
      <c r="AE1196" s="129">
        <f t="shared" si="162"/>
        <v>0</v>
      </c>
      <c r="AF1196" s="2">
        <f t="shared" si="163"/>
        <v>0</v>
      </c>
    </row>
    <row r="1197" spans="1:32" s="168" customFormat="1" ht="15" hidden="1" customHeight="1" x14ac:dyDescent="0.3">
      <c r="A1197" s="160">
        <v>0</v>
      </c>
      <c r="B1197" s="161" t="s">
        <v>3625</v>
      </c>
      <c r="C1197" s="161" t="s">
        <v>2211</v>
      </c>
      <c r="D1197" s="162" t="s">
        <v>2212</v>
      </c>
      <c r="E1197" s="162" t="s">
        <v>2213</v>
      </c>
      <c r="F1197" s="162" t="s">
        <v>2214</v>
      </c>
      <c r="G1197" s="163" t="s">
        <v>106</v>
      </c>
      <c r="H1197" s="164">
        <v>1.3</v>
      </c>
      <c r="I1197" s="165"/>
      <c r="J1197" s="166">
        <f t="shared" si="158"/>
        <v>0</v>
      </c>
      <c r="K1197" s="166">
        <f t="shared" si="159"/>
        <v>0</v>
      </c>
      <c r="L1197" s="166">
        <f t="shared" si="160"/>
        <v>0</v>
      </c>
      <c r="M1197" s="167" t="str">
        <f t="shared" si="164"/>
        <v/>
      </c>
      <c r="P1197" s="169"/>
      <c r="AA1197" s="168">
        <f t="shared" si="161"/>
        <v>0</v>
      </c>
      <c r="AB1197" s="168" t="s">
        <v>4950</v>
      </c>
      <c r="AC1197" s="168" t="s">
        <v>4281</v>
      </c>
      <c r="AD1197" s="168">
        <v>1.3</v>
      </c>
      <c r="AE1197" s="170">
        <f t="shared" si="162"/>
        <v>0</v>
      </c>
      <c r="AF1197" s="168">
        <f t="shared" si="163"/>
        <v>0</v>
      </c>
    </row>
    <row r="1198" spans="1:32" s="168" customFormat="1" ht="15" hidden="1" customHeight="1" x14ac:dyDescent="0.3">
      <c r="A1198" s="160">
        <v>0</v>
      </c>
      <c r="B1198" s="161" t="s">
        <v>4060</v>
      </c>
      <c r="C1198" s="161" t="s">
        <v>4059</v>
      </c>
      <c r="D1198" s="162" t="s">
        <v>4061</v>
      </c>
      <c r="E1198" s="162" t="s">
        <v>4062</v>
      </c>
      <c r="F1198" s="162"/>
      <c r="G1198" s="163" t="s">
        <v>106</v>
      </c>
      <c r="H1198" s="164">
        <v>1.05</v>
      </c>
      <c r="I1198" s="165"/>
      <c r="J1198" s="166">
        <f t="shared" si="158"/>
        <v>0</v>
      </c>
      <c r="K1198" s="166">
        <f t="shared" si="159"/>
        <v>0</v>
      </c>
      <c r="L1198" s="166">
        <f t="shared" si="160"/>
        <v>0</v>
      </c>
      <c r="M1198" s="167" t="str">
        <f t="shared" si="164"/>
        <v/>
      </c>
      <c r="P1198" s="169"/>
      <c r="AA1198" s="168">
        <f t="shared" si="161"/>
        <v>0</v>
      </c>
      <c r="AB1198" s="168" t="s">
        <v>4061</v>
      </c>
      <c r="AC1198" s="168" t="s">
        <v>4281</v>
      </c>
      <c r="AD1198" s="168">
        <v>1.05</v>
      </c>
      <c r="AE1198" s="170">
        <f t="shared" si="162"/>
        <v>0</v>
      </c>
      <c r="AF1198" s="168">
        <f t="shared" si="163"/>
        <v>0</v>
      </c>
    </row>
    <row r="1199" spans="1:32" ht="15" customHeight="1" x14ac:dyDescent="0.3">
      <c r="A1199" s="1">
        <v>428</v>
      </c>
      <c r="B1199" s="69" t="s">
        <v>3626</v>
      </c>
      <c r="C1199" s="69" t="s">
        <v>2215</v>
      </c>
      <c r="D1199" s="70" t="s">
        <v>2216</v>
      </c>
      <c r="E1199" s="70" t="s">
        <v>2217</v>
      </c>
      <c r="F1199" s="70"/>
      <c r="G1199" s="71" t="s">
        <v>106</v>
      </c>
      <c r="H1199" s="72">
        <v>1.1000000000000001</v>
      </c>
      <c r="I1199" s="73"/>
      <c r="J1199" s="74">
        <f t="shared" si="158"/>
        <v>0</v>
      </c>
      <c r="K1199" s="74">
        <f t="shared" si="159"/>
        <v>0</v>
      </c>
      <c r="L1199" s="74">
        <f t="shared" si="160"/>
        <v>0</v>
      </c>
      <c r="M1199" s="153" t="str">
        <f t="shared" si="164"/>
        <v/>
      </c>
      <c r="P1199" s="75"/>
      <c r="AA1199" s="2">
        <f t="shared" si="161"/>
        <v>428</v>
      </c>
      <c r="AB1199" s="2" t="s">
        <v>2216</v>
      </c>
      <c r="AC1199" s="2" t="s">
        <v>4281</v>
      </c>
      <c r="AD1199" s="2">
        <v>1.1000000000000001</v>
      </c>
      <c r="AE1199" s="129">
        <f t="shared" si="162"/>
        <v>0</v>
      </c>
      <c r="AF1199" s="2">
        <f t="shared" si="163"/>
        <v>0</v>
      </c>
    </row>
    <row r="1200" spans="1:32" s="168" customFormat="1" ht="15" hidden="1" customHeight="1" x14ac:dyDescent="0.3">
      <c r="A1200" s="160">
        <v>0</v>
      </c>
      <c r="B1200" s="161" t="s">
        <v>3627</v>
      </c>
      <c r="C1200" s="161" t="s">
        <v>2218</v>
      </c>
      <c r="D1200" s="162" t="s">
        <v>2219</v>
      </c>
      <c r="E1200" s="162" t="s">
        <v>2220</v>
      </c>
      <c r="F1200" s="162" t="s">
        <v>2221</v>
      </c>
      <c r="G1200" s="163" t="s">
        <v>106</v>
      </c>
      <c r="H1200" s="164">
        <v>1.2</v>
      </c>
      <c r="I1200" s="165"/>
      <c r="J1200" s="166">
        <f t="shared" si="158"/>
        <v>0</v>
      </c>
      <c r="K1200" s="166">
        <f t="shared" si="159"/>
        <v>0</v>
      </c>
      <c r="L1200" s="166">
        <f t="shared" si="160"/>
        <v>0</v>
      </c>
      <c r="M1200" s="167" t="str">
        <f t="shared" si="164"/>
        <v/>
      </c>
      <c r="P1200" s="169"/>
      <c r="AA1200" s="168">
        <f t="shared" si="161"/>
        <v>0</v>
      </c>
      <c r="AB1200" s="168" t="s">
        <v>4951</v>
      </c>
      <c r="AC1200" s="168" t="s">
        <v>4281</v>
      </c>
      <c r="AD1200" s="168">
        <v>1.2</v>
      </c>
      <c r="AE1200" s="170">
        <f t="shared" si="162"/>
        <v>0</v>
      </c>
      <c r="AF1200" s="168">
        <f t="shared" si="163"/>
        <v>0</v>
      </c>
    </row>
    <row r="1201" spans="1:32" ht="15" customHeight="1" x14ac:dyDescent="0.3">
      <c r="A1201" s="1">
        <v>2065</v>
      </c>
      <c r="B1201" s="69" t="s">
        <v>3628</v>
      </c>
      <c r="C1201" s="69" t="s">
        <v>2222</v>
      </c>
      <c r="D1201" s="70" t="s">
        <v>2223</v>
      </c>
      <c r="E1201" s="70" t="s">
        <v>2224</v>
      </c>
      <c r="F1201" s="70" t="s">
        <v>2225</v>
      </c>
      <c r="G1201" s="71" t="s">
        <v>106</v>
      </c>
      <c r="H1201" s="72">
        <v>1.1000000000000001</v>
      </c>
      <c r="I1201" s="73"/>
      <c r="J1201" s="74">
        <f t="shared" si="158"/>
        <v>0</v>
      </c>
      <c r="K1201" s="74">
        <f t="shared" si="159"/>
        <v>0</v>
      </c>
      <c r="L1201" s="74">
        <f t="shared" si="160"/>
        <v>0</v>
      </c>
      <c r="M1201" s="153" t="str">
        <f t="shared" si="164"/>
        <v/>
      </c>
      <c r="P1201" s="75"/>
      <c r="AA1201" s="2">
        <f t="shared" si="161"/>
        <v>2065</v>
      </c>
      <c r="AB1201" s="2" t="s">
        <v>4952</v>
      </c>
      <c r="AC1201" s="2" t="s">
        <v>4281</v>
      </c>
      <c r="AD1201" s="2">
        <v>1.1000000000000001</v>
      </c>
      <c r="AE1201" s="129">
        <f t="shared" si="162"/>
        <v>0</v>
      </c>
      <c r="AF1201" s="2">
        <f t="shared" si="163"/>
        <v>0</v>
      </c>
    </row>
    <row r="1202" spans="1:32" ht="15" customHeight="1" x14ac:dyDescent="0.3">
      <c r="A1202" s="1">
        <v>381</v>
      </c>
      <c r="B1202" s="69" t="s">
        <v>3629</v>
      </c>
      <c r="C1202" s="69" t="s">
        <v>2226</v>
      </c>
      <c r="D1202" s="70" t="s">
        <v>2227</v>
      </c>
      <c r="E1202" s="70" t="s">
        <v>2228</v>
      </c>
      <c r="F1202" s="70" t="s">
        <v>2229</v>
      </c>
      <c r="G1202" s="71" t="s">
        <v>106</v>
      </c>
      <c r="H1202" s="72">
        <v>1.75</v>
      </c>
      <c r="I1202" s="73"/>
      <c r="J1202" s="74">
        <f t="shared" si="158"/>
        <v>0</v>
      </c>
      <c r="K1202" s="74">
        <f t="shared" si="159"/>
        <v>0</v>
      </c>
      <c r="L1202" s="74">
        <f t="shared" si="160"/>
        <v>0</v>
      </c>
      <c r="M1202" s="153" t="str">
        <f t="shared" si="164"/>
        <v/>
      </c>
      <c r="P1202" s="75"/>
      <c r="AA1202" s="2">
        <f t="shared" si="161"/>
        <v>381</v>
      </c>
      <c r="AB1202" s="2" t="s">
        <v>4953</v>
      </c>
      <c r="AC1202" s="2" t="s">
        <v>4281</v>
      </c>
      <c r="AD1202" s="2">
        <v>1.75</v>
      </c>
      <c r="AE1202" s="129">
        <f t="shared" si="162"/>
        <v>0</v>
      </c>
      <c r="AF1202" s="2">
        <f t="shared" si="163"/>
        <v>0</v>
      </c>
    </row>
    <row r="1203" spans="1:32" s="168" customFormat="1" ht="15" hidden="1" customHeight="1" x14ac:dyDescent="0.3">
      <c r="A1203" s="160">
        <v>0</v>
      </c>
      <c r="B1203" s="161" t="s">
        <v>3630</v>
      </c>
      <c r="C1203" s="161" t="s">
        <v>2230</v>
      </c>
      <c r="D1203" s="162" t="s">
        <v>2227</v>
      </c>
      <c r="E1203" s="162" t="s">
        <v>2228</v>
      </c>
      <c r="F1203" s="162" t="s">
        <v>2231</v>
      </c>
      <c r="G1203" s="163" t="s">
        <v>106</v>
      </c>
      <c r="H1203" s="164">
        <v>1.2</v>
      </c>
      <c r="I1203" s="165"/>
      <c r="J1203" s="166">
        <f t="shared" si="158"/>
        <v>0</v>
      </c>
      <c r="K1203" s="166">
        <f t="shared" si="159"/>
        <v>0</v>
      </c>
      <c r="L1203" s="166">
        <f t="shared" si="160"/>
        <v>0</v>
      </c>
      <c r="M1203" s="167" t="str">
        <f t="shared" si="164"/>
        <v/>
      </c>
      <c r="P1203" s="169"/>
      <c r="AA1203" s="168">
        <f t="shared" si="161"/>
        <v>0</v>
      </c>
      <c r="AB1203" s="168" t="s">
        <v>5232</v>
      </c>
      <c r="AC1203" s="168" t="s">
        <v>4281</v>
      </c>
      <c r="AD1203" s="168">
        <v>1.2</v>
      </c>
      <c r="AE1203" s="170">
        <f t="shared" si="162"/>
        <v>0</v>
      </c>
      <c r="AF1203" s="168">
        <f t="shared" si="163"/>
        <v>0</v>
      </c>
    </row>
    <row r="1204" spans="1:32" ht="15" customHeight="1" x14ac:dyDescent="0.3">
      <c r="A1204" s="1">
        <v>153</v>
      </c>
      <c r="B1204" s="69" t="s">
        <v>3631</v>
      </c>
      <c r="C1204" s="69" t="s">
        <v>2232</v>
      </c>
      <c r="D1204" s="70" t="s">
        <v>2227</v>
      </c>
      <c r="E1204" s="70" t="s">
        <v>2228</v>
      </c>
      <c r="F1204" s="70" t="s">
        <v>2233</v>
      </c>
      <c r="G1204" s="71" t="s">
        <v>106</v>
      </c>
      <c r="H1204" s="72">
        <v>2</v>
      </c>
      <c r="I1204" s="73"/>
      <c r="J1204" s="74">
        <f t="shared" si="158"/>
        <v>0</v>
      </c>
      <c r="K1204" s="74">
        <f t="shared" si="159"/>
        <v>0</v>
      </c>
      <c r="L1204" s="74">
        <f t="shared" si="160"/>
        <v>0</v>
      </c>
      <c r="M1204" s="153" t="str">
        <f t="shared" si="164"/>
        <v/>
      </c>
      <c r="P1204" s="75"/>
      <c r="AA1204" s="2">
        <f t="shared" si="161"/>
        <v>153</v>
      </c>
      <c r="AB1204" s="2" t="s">
        <v>4954</v>
      </c>
      <c r="AC1204" s="2" t="s">
        <v>4281</v>
      </c>
      <c r="AD1204" s="2">
        <v>2</v>
      </c>
      <c r="AE1204" s="129">
        <f t="shared" si="162"/>
        <v>0</v>
      </c>
      <c r="AF1204" s="2">
        <f t="shared" si="163"/>
        <v>0</v>
      </c>
    </row>
    <row r="1205" spans="1:32" ht="15" customHeight="1" x14ac:dyDescent="0.3">
      <c r="A1205" s="1">
        <v>3696</v>
      </c>
      <c r="B1205" s="69" t="s">
        <v>3632</v>
      </c>
      <c r="C1205" s="69" t="s">
        <v>2234</v>
      </c>
      <c r="D1205" s="70" t="s">
        <v>2235</v>
      </c>
      <c r="E1205" s="70" t="s">
        <v>2236</v>
      </c>
      <c r="F1205" s="70" t="s">
        <v>192</v>
      </c>
      <c r="G1205" s="71" t="s">
        <v>106</v>
      </c>
      <c r="H1205" s="72">
        <v>1.1000000000000001</v>
      </c>
      <c r="I1205" s="73"/>
      <c r="J1205" s="74">
        <f t="shared" si="158"/>
        <v>0</v>
      </c>
      <c r="K1205" s="74">
        <f t="shared" si="159"/>
        <v>0</v>
      </c>
      <c r="L1205" s="74">
        <f t="shared" si="160"/>
        <v>0</v>
      </c>
      <c r="M1205" s="153" t="str">
        <f t="shared" si="164"/>
        <v/>
      </c>
      <c r="P1205" s="75"/>
      <c r="AA1205" s="2">
        <f t="shared" si="161"/>
        <v>3696</v>
      </c>
      <c r="AB1205" s="2" t="s">
        <v>4955</v>
      </c>
      <c r="AC1205" s="2" t="s">
        <v>4281</v>
      </c>
      <c r="AD1205" s="2">
        <v>1.1000000000000001</v>
      </c>
      <c r="AE1205" s="129">
        <f t="shared" si="162"/>
        <v>0</v>
      </c>
      <c r="AF1205" s="2">
        <f t="shared" si="163"/>
        <v>0</v>
      </c>
    </row>
    <row r="1206" spans="1:32" s="168" customFormat="1" ht="15" hidden="1" customHeight="1" x14ac:dyDescent="0.3">
      <c r="A1206" s="160">
        <v>0</v>
      </c>
      <c r="B1206" s="161" t="s">
        <v>3927</v>
      </c>
      <c r="C1206" s="161" t="s">
        <v>3999</v>
      </c>
      <c r="D1206" s="162" t="s">
        <v>2238</v>
      </c>
      <c r="E1206" s="162" t="s">
        <v>2239</v>
      </c>
      <c r="F1206" s="162" t="s">
        <v>3849</v>
      </c>
      <c r="G1206" s="163" t="s">
        <v>106</v>
      </c>
      <c r="H1206" s="164">
        <v>1.2</v>
      </c>
      <c r="I1206" s="165"/>
      <c r="J1206" s="166">
        <f t="shared" si="158"/>
        <v>0</v>
      </c>
      <c r="K1206" s="166">
        <f t="shared" si="159"/>
        <v>0</v>
      </c>
      <c r="L1206" s="166">
        <f t="shared" si="160"/>
        <v>0</v>
      </c>
      <c r="M1206" s="167" t="str">
        <f t="shared" si="164"/>
        <v/>
      </c>
      <c r="P1206" s="169"/>
      <c r="AA1206" s="168">
        <f t="shared" si="161"/>
        <v>0</v>
      </c>
      <c r="AB1206" s="168" t="s">
        <v>5233</v>
      </c>
      <c r="AC1206" s="168" t="s">
        <v>4281</v>
      </c>
      <c r="AD1206" s="168">
        <v>1.2</v>
      </c>
      <c r="AE1206" s="170">
        <f t="shared" si="162"/>
        <v>0</v>
      </c>
      <c r="AF1206" s="168">
        <f t="shared" si="163"/>
        <v>0</v>
      </c>
    </row>
    <row r="1207" spans="1:32" s="168" customFormat="1" ht="15" hidden="1" customHeight="1" x14ac:dyDescent="0.3">
      <c r="A1207" s="160">
        <v>0</v>
      </c>
      <c r="B1207" s="161" t="s">
        <v>3633</v>
      </c>
      <c r="C1207" s="161" t="s">
        <v>2237</v>
      </c>
      <c r="D1207" s="162" t="s">
        <v>2238</v>
      </c>
      <c r="E1207" s="162" t="s">
        <v>2239</v>
      </c>
      <c r="F1207" s="162" t="s">
        <v>2240</v>
      </c>
      <c r="G1207" s="163" t="s">
        <v>106</v>
      </c>
      <c r="H1207" s="164">
        <v>1.2</v>
      </c>
      <c r="I1207" s="165"/>
      <c r="J1207" s="166">
        <f t="shared" si="158"/>
        <v>0</v>
      </c>
      <c r="K1207" s="166">
        <f t="shared" si="159"/>
        <v>0</v>
      </c>
      <c r="L1207" s="166">
        <f t="shared" si="160"/>
        <v>0</v>
      </c>
      <c r="M1207" s="167" t="str">
        <f t="shared" si="164"/>
        <v/>
      </c>
      <c r="P1207" s="169"/>
      <c r="AA1207" s="168">
        <f t="shared" si="161"/>
        <v>0</v>
      </c>
      <c r="AB1207" s="168" t="s">
        <v>4956</v>
      </c>
      <c r="AC1207" s="168" t="s">
        <v>4281</v>
      </c>
      <c r="AD1207" s="168">
        <v>1.2</v>
      </c>
      <c r="AE1207" s="170">
        <f t="shared" si="162"/>
        <v>0</v>
      </c>
      <c r="AF1207" s="168">
        <f t="shared" si="163"/>
        <v>0</v>
      </c>
    </row>
    <row r="1208" spans="1:32" s="168" customFormat="1" ht="15" hidden="1" customHeight="1" x14ac:dyDescent="0.3">
      <c r="A1208" s="160">
        <v>0</v>
      </c>
      <c r="B1208" s="161" t="s">
        <v>3928</v>
      </c>
      <c r="C1208" s="161" t="s">
        <v>4000</v>
      </c>
      <c r="D1208" s="162" t="s">
        <v>2238</v>
      </c>
      <c r="E1208" s="162" t="s">
        <v>2239</v>
      </c>
      <c r="F1208" s="162" t="s">
        <v>3850</v>
      </c>
      <c r="G1208" s="163" t="s">
        <v>106</v>
      </c>
      <c r="H1208" s="164">
        <v>1.2</v>
      </c>
      <c r="I1208" s="165"/>
      <c r="J1208" s="166">
        <f t="shared" si="158"/>
        <v>0</v>
      </c>
      <c r="K1208" s="166">
        <f t="shared" si="159"/>
        <v>0</v>
      </c>
      <c r="L1208" s="166">
        <f t="shared" si="160"/>
        <v>0</v>
      </c>
      <c r="M1208" s="167" t="str">
        <f t="shared" si="164"/>
        <v/>
      </c>
      <c r="P1208" s="169"/>
      <c r="AA1208" s="168">
        <f t="shared" si="161"/>
        <v>0</v>
      </c>
      <c r="AB1208" s="168" t="s">
        <v>5234</v>
      </c>
      <c r="AC1208" s="168" t="s">
        <v>4281</v>
      </c>
      <c r="AD1208" s="168">
        <v>1.2</v>
      </c>
      <c r="AE1208" s="170">
        <f t="shared" si="162"/>
        <v>0</v>
      </c>
      <c r="AF1208" s="168">
        <f t="shared" si="163"/>
        <v>0</v>
      </c>
    </row>
    <row r="1209" spans="1:32" s="168" customFormat="1" ht="15" hidden="1" customHeight="1" x14ac:dyDescent="0.3">
      <c r="A1209" s="160">
        <v>0</v>
      </c>
      <c r="B1209" s="161" t="s">
        <v>3634</v>
      </c>
      <c r="C1209" s="161" t="s">
        <v>2241</v>
      </c>
      <c r="D1209" s="162" t="s">
        <v>2238</v>
      </c>
      <c r="E1209" s="162" t="s">
        <v>2239</v>
      </c>
      <c r="F1209" s="162" t="s">
        <v>2242</v>
      </c>
      <c r="G1209" s="163" t="s">
        <v>106</v>
      </c>
      <c r="H1209" s="164">
        <v>1.2</v>
      </c>
      <c r="I1209" s="165"/>
      <c r="J1209" s="166">
        <f t="shared" si="158"/>
        <v>0</v>
      </c>
      <c r="K1209" s="166">
        <f t="shared" si="159"/>
        <v>0</v>
      </c>
      <c r="L1209" s="166">
        <f t="shared" si="160"/>
        <v>0</v>
      </c>
      <c r="M1209" s="167" t="str">
        <f t="shared" si="164"/>
        <v/>
      </c>
      <c r="P1209" s="169"/>
      <c r="AA1209" s="2">
        <f t="shared" si="161"/>
        <v>0</v>
      </c>
      <c r="AB1209" s="2" t="s">
        <v>5235</v>
      </c>
      <c r="AC1209" s="2" t="s">
        <v>4281</v>
      </c>
      <c r="AD1209" s="2">
        <v>1.2</v>
      </c>
      <c r="AE1209" s="129">
        <f t="shared" si="162"/>
        <v>0</v>
      </c>
      <c r="AF1209" s="2">
        <f t="shared" si="163"/>
        <v>0</v>
      </c>
    </row>
    <row r="1210" spans="1:32" s="168" customFormat="1" ht="15" hidden="1" customHeight="1" x14ac:dyDescent="0.3">
      <c r="A1210" s="160">
        <v>0</v>
      </c>
      <c r="B1210" s="161" t="s">
        <v>3929</v>
      </c>
      <c r="C1210" s="161" t="s">
        <v>4001</v>
      </c>
      <c r="D1210" s="162" t="s">
        <v>2238</v>
      </c>
      <c r="E1210" s="162" t="s">
        <v>2239</v>
      </c>
      <c r="F1210" s="162" t="s">
        <v>3851</v>
      </c>
      <c r="G1210" s="163" t="s">
        <v>106</v>
      </c>
      <c r="H1210" s="164">
        <v>1.2</v>
      </c>
      <c r="I1210" s="165"/>
      <c r="J1210" s="166">
        <f t="shared" si="158"/>
        <v>0</v>
      </c>
      <c r="K1210" s="166">
        <f t="shared" si="159"/>
        <v>0</v>
      </c>
      <c r="L1210" s="166">
        <f t="shared" si="160"/>
        <v>0</v>
      </c>
      <c r="M1210" s="167" t="str">
        <f t="shared" si="164"/>
        <v/>
      </c>
      <c r="P1210" s="169"/>
      <c r="AA1210" s="168">
        <f t="shared" si="161"/>
        <v>0</v>
      </c>
      <c r="AB1210" s="168" t="s">
        <v>5236</v>
      </c>
      <c r="AC1210" s="168" t="s">
        <v>4281</v>
      </c>
      <c r="AD1210" s="168">
        <v>1.2</v>
      </c>
      <c r="AE1210" s="170">
        <f t="shared" si="162"/>
        <v>0</v>
      </c>
      <c r="AF1210" s="168">
        <f t="shared" si="163"/>
        <v>0</v>
      </c>
    </row>
    <row r="1211" spans="1:32" s="168" customFormat="1" ht="15" hidden="1" customHeight="1" x14ac:dyDescent="0.3">
      <c r="A1211" s="160">
        <v>0</v>
      </c>
      <c r="B1211" s="161" t="s">
        <v>3635</v>
      </c>
      <c r="C1211" s="161" t="s">
        <v>2243</v>
      </c>
      <c r="D1211" s="162" t="s">
        <v>2238</v>
      </c>
      <c r="E1211" s="162" t="s">
        <v>2239</v>
      </c>
      <c r="F1211" s="162" t="s">
        <v>2244</v>
      </c>
      <c r="G1211" s="163" t="s">
        <v>106</v>
      </c>
      <c r="H1211" s="164">
        <v>1.2</v>
      </c>
      <c r="I1211" s="165"/>
      <c r="J1211" s="166">
        <f t="shared" si="158"/>
        <v>0</v>
      </c>
      <c r="K1211" s="166">
        <f t="shared" si="159"/>
        <v>0</v>
      </c>
      <c r="L1211" s="166">
        <f t="shared" si="160"/>
        <v>0</v>
      </c>
      <c r="M1211" s="167" t="str">
        <f t="shared" si="164"/>
        <v/>
      </c>
      <c r="P1211" s="169"/>
      <c r="AA1211" s="168">
        <f t="shared" si="161"/>
        <v>0</v>
      </c>
      <c r="AB1211" s="168" t="s">
        <v>5237</v>
      </c>
      <c r="AC1211" s="168" t="s">
        <v>4281</v>
      </c>
      <c r="AD1211" s="168">
        <v>1.2</v>
      </c>
      <c r="AE1211" s="170">
        <f t="shared" si="162"/>
        <v>0</v>
      </c>
      <c r="AF1211" s="168">
        <f t="shared" si="163"/>
        <v>0</v>
      </c>
    </row>
    <row r="1212" spans="1:32" ht="15" customHeight="1" x14ac:dyDescent="0.3">
      <c r="A1212" s="1">
        <v>429</v>
      </c>
      <c r="B1212" s="69" t="s">
        <v>3636</v>
      </c>
      <c r="C1212" s="69" t="s">
        <v>2245</v>
      </c>
      <c r="D1212" s="70" t="s">
        <v>2238</v>
      </c>
      <c r="E1212" s="70" t="s">
        <v>2239</v>
      </c>
      <c r="F1212" s="70" t="s">
        <v>2246</v>
      </c>
      <c r="G1212" s="71" t="s">
        <v>106</v>
      </c>
      <c r="H1212" s="72">
        <v>1.2</v>
      </c>
      <c r="I1212" s="73"/>
      <c r="J1212" s="74">
        <f t="shared" si="158"/>
        <v>0</v>
      </c>
      <c r="K1212" s="74">
        <f t="shared" si="159"/>
        <v>0</v>
      </c>
      <c r="L1212" s="74">
        <f t="shared" si="160"/>
        <v>0</v>
      </c>
      <c r="M1212" s="153" t="str">
        <f t="shared" si="164"/>
        <v/>
      </c>
      <c r="P1212" s="75"/>
      <c r="AA1212" s="2">
        <f t="shared" si="161"/>
        <v>429</v>
      </c>
      <c r="AB1212" s="2" t="s">
        <v>4957</v>
      </c>
      <c r="AC1212" s="2" t="s">
        <v>4281</v>
      </c>
      <c r="AD1212" s="2">
        <v>1.2</v>
      </c>
      <c r="AE1212" s="129">
        <f t="shared" si="162"/>
        <v>0</v>
      </c>
      <c r="AF1212" s="2">
        <f t="shared" si="163"/>
        <v>0</v>
      </c>
    </row>
    <row r="1213" spans="1:32" s="168" customFormat="1" ht="15" hidden="1" customHeight="1" x14ac:dyDescent="0.3">
      <c r="A1213" s="160">
        <v>0</v>
      </c>
      <c r="B1213" s="161" t="s">
        <v>3637</v>
      </c>
      <c r="C1213" s="161" t="s">
        <v>2247</v>
      </c>
      <c r="D1213" s="162" t="s">
        <v>2238</v>
      </c>
      <c r="E1213" s="162" t="s">
        <v>2239</v>
      </c>
      <c r="F1213" s="162" t="s">
        <v>2248</v>
      </c>
      <c r="G1213" s="163" t="s">
        <v>106</v>
      </c>
      <c r="H1213" s="164">
        <v>1.2</v>
      </c>
      <c r="I1213" s="165"/>
      <c r="J1213" s="166">
        <f t="shared" si="158"/>
        <v>0</v>
      </c>
      <c r="K1213" s="166">
        <f t="shared" si="159"/>
        <v>0</v>
      </c>
      <c r="L1213" s="166">
        <f t="shared" si="160"/>
        <v>0</v>
      </c>
      <c r="M1213" s="167" t="str">
        <f t="shared" si="164"/>
        <v/>
      </c>
      <c r="P1213" s="169"/>
      <c r="AA1213" s="168">
        <f t="shared" si="161"/>
        <v>0</v>
      </c>
      <c r="AB1213" s="168" t="s">
        <v>4958</v>
      </c>
      <c r="AC1213" s="168" t="s">
        <v>4281</v>
      </c>
      <c r="AD1213" s="168">
        <v>1.2</v>
      </c>
      <c r="AE1213" s="170">
        <f t="shared" si="162"/>
        <v>0</v>
      </c>
      <c r="AF1213" s="168">
        <f t="shared" si="163"/>
        <v>0</v>
      </c>
    </row>
    <row r="1214" spans="1:32" s="168" customFormat="1" ht="15" hidden="1" customHeight="1" x14ac:dyDescent="0.3">
      <c r="A1214" s="160">
        <v>0</v>
      </c>
      <c r="B1214" s="161" t="s">
        <v>3638</v>
      </c>
      <c r="C1214" s="161" t="s">
        <v>2249</v>
      </c>
      <c r="D1214" s="162" t="s">
        <v>2238</v>
      </c>
      <c r="E1214" s="162" t="s">
        <v>2239</v>
      </c>
      <c r="F1214" s="162" t="s">
        <v>2250</v>
      </c>
      <c r="G1214" s="163" t="s">
        <v>106</v>
      </c>
      <c r="H1214" s="164">
        <v>1.2</v>
      </c>
      <c r="I1214" s="165"/>
      <c r="J1214" s="166">
        <f t="shared" si="158"/>
        <v>0</v>
      </c>
      <c r="K1214" s="166">
        <f t="shared" si="159"/>
        <v>0</v>
      </c>
      <c r="L1214" s="166">
        <f t="shared" si="160"/>
        <v>0</v>
      </c>
      <c r="M1214" s="167" t="str">
        <f t="shared" si="164"/>
        <v/>
      </c>
      <c r="P1214" s="169"/>
      <c r="AA1214" s="168">
        <f t="shared" si="161"/>
        <v>0</v>
      </c>
      <c r="AB1214" s="168" t="s">
        <v>5328</v>
      </c>
      <c r="AC1214" s="168" t="s">
        <v>4281</v>
      </c>
      <c r="AD1214" s="168">
        <v>1.2</v>
      </c>
      <c r="AE1214" s="170">
        <f t="shared" si="162"/>
        <v>0</v>
      </c>
      <c r="AF1214" s="168">
        <f t="shared" si="163"/>
        <v>0</v>
      </c>
    </row>
    <row r="1215" spans="1:32" s="168" customFormat="1" ht="15" hidden="1" customHeight="1" x14ac:dyDescent="0.3">
      <c r="A1215" s="160">
        <v>0</v>
      </c>
      <c r="B1215" s="161" t="s">
        <v>3639</v>
      </c>
      <c r="C1215" s="161" t="s">
        <v>2251</v>
      </c>
      <c r="D1215" s="162" t="s">
        <v>2238</v>
      </c>
      <c r="E1215" s="162" t="s">
        <v>2239</v>
      </c>
      <c r="F1215" s="162" t="s">
        <v>2252</v>
      </c>
      <c r="G1215" s="163" t="s">
        <v>106</v>
      </c>
      <c r="H1215" s="164">
        <v>1.2</v>
      </c>
      <c r="I1215" s="165"/>
      <c r="J1215" s="166">
        <f t="shared" si="158"/>
        <v>0</v>
      </c>
      <c r="K1215" s="166">
        <f t="shared" si="159"/>
        <v>0</v>
      </c>
      <c r="L1215" s="166">
        <f t="shared" si="160"/>
        <v>0</v>
      </c>
      <c r="M1215" s="167" t="str">
        <f t="shared" si="164"/>
        <v/>
      </c>
      <c r="P1215" s="169"/>
      <c r="AA1215" s="168">
        <f t="shared" si="161"/>
        <v>0</v>
      </c>
      <c r="AB1215" s="168" t="s">
        <v>4959</v>
      </c>
      <c r="AC1215" s="168" t="s">
        <v>4281</v>
      </c>
      <c r="AD1215" s="168">
        <v>1.2</v>
      </c>
      <c r="AE1215" s="170">
        <f t="shared" si="162"/>
        <v>0</v>
      </c>
      <c r="AF1215" s="168">
        <f t="shared" si="163"/>
        <v>0</v>
      </c>
    </row>
    <row r="1216" spans="1:32" s="168" customFormat="1" ht="15" hidden="1" customHeight="1" x14ac:dyDescent="0.3">
      <c r="A1216" s="160">
        <v>0</v>
      </c>
      <c r="B1216" s="161" t="s">
        <v>3640</v>
      </c>
      <c r="C1216" s="161" t="s">
        <v>2253</v>
      </c>
      <c r="D1216" s="162" t="s">
        <v>2238</v>
      </c>
      <c r="E1216" s="162" t="s">
        <v>2239</v>
      </c>
      <c r="F1216" s="162" t="s">
        <v>2254</v>
      </c>
      <c r="G1216" s="163" t="s">
        <v>106</v>
      </c>
      <c r="H1216" s="164">
        <v>1.2</v>
      </c>
      <c r="I1216" s="165"/>
      <c r="J1216" s="166">
        <f t="shared" si="158"/>
        <v>0</v>
      </c>
      <c r="K1216" s="166">
        <f t="shared" si="159"/>
        <v>0</v>
      </c>
      <c r="L1216" s="166">
        <f t="shared" si="160"/>
        <v>0</v>
      </c>
      <c r="M1216" s="167" t="str">
        <f t="shared" si="164"/>
        <v/>
      </c>
      <c r="P1216" s="169"/>
      <c r="AA1216" s="168">
        <f t="shared" si="161"/>
        <v>0</v>
      </c>
      <c r="AB1216" s="168" t="s">
        <v>5238</v>
      </c>
      <c r="AC1216" s="168" t="s">
        <v>4281</v>
      </c>
      <c r="AD1216" s="168">
        <v>1.2</v>
      </c>
      <c r="AE1216" s="170">
        <f t="shared" si="162"/>
        <v>0</v>
      </c>
      <c r="AF1216" s="168">
        <f t="shared" si="163"/>
        <v>0</v>
      </c>
    </row>
    <row r="1217" spans="1:32" s="168" customFormat="1" ht="15" hidden="1" customHeight="1" x14ac:dyDescent="0.3">
      <c r="A1217" s="160">
        <v>0</v>
      </c>
      <c r="B1217" s="161" t="s">
        <v>3641</v>
      </c>
      <c r="C1217" s="161" t="s">
        <v>2255</v>
      </c>
      <c r="D1217" s="162" t="s">
        <v>2238</v>
      </c>
      <c r="E1217" s="162" t="s">
        <v>2239</v>
      </c>
      <c r="F1217" s="162" t="s">
        <v>2256</v>
      </c>
      <c r="G1217" s="163" t="s">
        <v>106</v>
      </c>
      <c r="H1217" s="164">
        <v>1.2</v>
      </c>
      <c r="I1217" s="165"/>
      <c r="J1217" s="166">
        <f t="shared" si="158"/>
        <v>0</v>
      </c>
      <c r="K1217" s="166">
        <f t="shared" si="159"/>
        <v>0</v>
      </c>
      <c r="L1217" s="166">
        <f t="shared" si="160"/>
        <v>0</v>
      </c>
      <c r="M1217" s="167" t="str">
        <f t="shared" si="164"/>
        <v/>
      </c>
      <c r="P1217" s="169"/>
      <c r="AA1217" s="168">
        <f t="shared" si="161"/>
        <v>0</v>
      </c>
      <c r="AB1217" s="168" t="s">
        <v>5239</v>
      </c>
      <c r="AC1217" s="168" t="s">
        <v>4281</v>
      </c>
      <c r="AD1217" s="168">
        <v>1.2</v>
      </c>
      <c r="AE1217" s="170">
        <f t="shared" si="162"/>
        <v>0</v>
      </c>
      <c r="AF1217" s="168">
        <f t="shared" si="163"/>
        <v>0</v>
      </c>
    </row>
    <row r="1218" spans="1:32" s="168" customFormat="1" ht="15" hidden="1" customHeight="1" x14ac:dyDescent="0.3">
      <c r="A1218" s="160">
        <v>0</v>
      </c>
      <c r="B1218" s="161" t="s">
        <v>3642</v>
      </c>
      <c r="C1218" s="161" t="s">
        <v>2257</v>
      </c>
      <c r="D1218" s="162" t="s">
        <v>2238</v>
      </c>
      <c r="E1218" s="162" t="s">
        <v>2239</v>
      </c>
      <c r="F1218" s="162" t="s">
        <v>1474</v>
      </c>
      <c r="G1218" s="163" t="s">
        <v>106</v>
      </c>
      <c r="H1218" s="164">
        <v>1.35</v>
      </c>
      <c r="I1218" s="165"/>
      <c r="J1218" s="166">
        <f t="shared" si="158"/>
        <v>0</v>
      </c>
      <c r="K1218" s="166">
        <f t="shared" si="159"/>
        <v>0</v>
      </c>
      <c r="L1218" s="166">
        <f t="shared" si="160"/>
        <v>0</v>
      </c>
      <c r="M1218" s="167" t="str">
        <f t="shared" si="164"/>
        <v/>
      </c>
      <c r="P1218" s="169"/>
      <c r="AA1218" s="168">
        <f t="shared" si="161"/>
        <v>0</v>
      </c>
      <c r="AB1218" s="168" t="s">
        <v>5240</v>
      </c>
      <c r="AC1218" s="168" t="s">
        <v>4281</v>
      </c>
      <c r="AD1218" s="168">
        <v>1.35</v>
      </c>
      <c r="AE1218" s="170">
        <f t="shared" si="162"/>
        <v>0</v>
      </c>
      <c r="AF1218" s="168">
        <f t="shared" si="163"/>
        <v>0</v>
      </c>
    </row>
    <row r="1219" spans="1:32" s="168" customFormat="1" ht="15" hidden="1" customHeight="1" x14ac:dyDescent="0.3">
      <c r="A1219" s="160">
        <v>0</v>
      </c>
      <c r="B1219" s="161" t="s">
        <v>3643</v>
      </c>
      <c r="C1219" s="161" t="s">
        <v>2258</v>
      </c>
      <c r="D1219" s="162" t="s">
        <v>2238</v>
      </c>
      <c r="E1219" s="162" t="s">
        <v>2239</v>
      </c>
      <c r="F1219" s="162" t="s">
        <v>2259</v>
      </c>
      <c r="G1219" s="163" t="s">
        <v>106</v>
      </c>
      <c r="H1219" s="164">
        <v>1.2</v>
      </c>
      <c r="I1219" s="165"/>
      <c r="J1219" s="166">
        <f t="shared" si="158"/>
        <v>0</v>
      </c>
      <c r="K1219" s="166">
        <f t="shared" si="159"/>
        <v>0</v>
      </c>
      <c r="L1219" s="166">
        <f t="shared" si="160"/>
        <v>0</v>
      </c>
      <c r="M1219" s="167" t="str">
        <f t="shared" si="164"/>
        <v/>
      </c>
      <c r="P1219" s="169"/>
      <c r="AA1219" s="168">
        <f t="shared" si="161"/>
        <v>0</v>
      </c>
      <c r="AB1219" s="168" t="s">
        <v>4960</v>
      </c>
      <c r="AC1219" s="168" t="s">
        <v>4281</v>
      </c>
      <c r="AD1219" s="168">
        <v>1.2</v>
      </c>
      <c r="AE1219" s="170">
        <f t="shared" si="162"/>
        <v>0</v>
      </c>
      <c r="AF1219" s="168">
        <f t="shared" si="163"/>
        <v>0</v>
      </c>
    </row>
    <row r="1220" spans="1:32" ht="15" customHeight="1" x14ac:dyDescent="0.3">
      <c r="A1220" s="1">
        <v>1463</v>
      </c>
      <c r="B1220" s="69" t="s">
        <v>3644</v>
      </c>
      <c r="C1220" s="69" t="s">
        <v>2260</v>
      </c>
      <c r="D1220" s="70" t="s">
        <v>2238</v>
      </c>
      <c r="E1220" s="70" t="s">
        <v>2239</v>
      </c>
      <c r="F1220" s="70"/>
      <c r="G1220" s="71" t="s">
        <v>106</v>
      </c>
      <c r="H1220" s="72">
        <v>1.1000000000000001</v>
      </c>
      <c r="I1220" s="73"/>
      <c r="J1220" s="74">
        <f t="shared" si="158"/>
        <v>0</v>
      </c>
      <c r="K1220" s="74">
        <f t="shared" si="159"/>
        <v>0</v>
      </c>
      <c r="L1220" s="74">
        <f t="shared" si="160"/>
        <v>0</v>
      </c>
      <c r="M1220" s="153" t="str">
        <f t="shared" si="164"/>
        <v/>
      </c>
      <c r="P1220" s="75"/>
      <c r="AA1220" s="2">
        <f t="shared" si="161"/>
        <v>1463</v>
      </c>
      <c r="AB1220" s="2" t="s">
        <v>2238</v>
      </c>
      <c r="AC1220" s="2" t="s">
        <v>4281</v>
      </c>
      <c r="AD1220" s="2">
        <v>1.1000000000000001</v>
      </c>
      <c r="AE1220" s="129">
        <f t="shared" si="162"/>
        <v>0</v>
      </c>
      <c r="AF1220" s="2">
        <f t="shared" si="163"/>
        <v>0</v>
      </c>
    </row>
    <row r="1221" spans="1:32" ht="15" customHeight="1" x14ac:dyDescent="0.3">
      <c r="A1221" s="1">
        <v>327</v>
      </c>
      <c r="B1221" s="69" t="s">
        <v>3645</v>
      </c>
      <c r="C1221" s="69" t="s">
        <v>2261</v>
      </c>
      <c r="D1221" s="70" t="s">
        <v>2262</v>
      </c>
      <c r="E1221" s="70" t="s">
        <v>2263</v>
      </c>
      <c r="F1221" s="70" t="s">
        <v>2264</v>
      </c>
      <c r="G1221" s="71" t="s">
        <v>106</v>
      </c>
      <c r="H1221" s="72">
        <v>1.1000000000000001</v>
      </c>
      <c r="I1221" s="73"/>
      <c r="J1221" s="74">
        <f t="shared" si="158"/>
        <v>0</v>
      </c>
      <c r="K1221" s="74">
        <f t="shared" si="159"/>
        <v>0</v>
      </c>
      <c r="L1221" s="74">
        <f t="shared" si="160"/>
        <v>0</v>
      </c>
      <c r="M1221" s="153" t="str">
        <f t="shared" si="164"/>
        <v/>
      </c>
      <c r="P1221" s="75"/>
      <c r="AA1221" s="2">
        <f t="shared" si="161"/>
        <v>327</v>
      </c>
      <c r="AB1221" s="2" t="s">
        <v>4961</v>
      </c>
      <c r="AC1221" s="2" t="s">
        <v>4281</v>
      </c>
      <c r="AD1221" s="2">
        <v>1.1000000000000001</v>
      </c>
      <c r="AE1221" s="129">
        <f t="shared" si="162"/>
        <v>0</v>
      </c>
      <c r="AF1221" s="2">
        <f t="shared" si="163"/>
        <v>0</v>
      </c>
    </row>
    <row r="1222" spans="1:32" s="168" customFormat="1" ht="15" hidden="1" customHeight="1" x14ac:dyDescent="0.3">
      <c r="A1222" s="160">
        <v>0</v>
      </c>
      <c r="B1222" s="161" t="s">
        <v>3646</v>
      </c>
      <c r="C1222" s="161" t="s">
        <v>2265</v>
      </c>
      <c r="D1222" s="162" t="s">
        <v>2266</v>
      </c>
      <c r="E1222" s="162" t="s">
        <v>2267</v>
      </c>
      <c r="F1222" s="162"/>
      <c r="G1222" s="163" t="s">
        <v>182</v>
      </c>
      <c r="H1222" s="164">
        <v>1.75</v>
      </c>
      <c r="I1222" s="165"/>
      <c r="J1222" s="166">
        <f t="shared" si="158"/>
        <v>0</v>
      </c>
      <c r="K1222" s="166">
        <f t="shared" si="159"/>
        <v>0</v>
      </c>
      <c r="L1222" s="166">
        <f t="shared" si="160"/>
        <v>0</v>
      </c>
      <c r="M1222" s="167" t="str">
        <f>IF(I1222="","",IF(I1222&lt;50,"Ошибка! Не соблюден минимальный заказ на сорт!",""))</f>
        <v/>
      </c>
      <c r="P1222" s="169"/>
      <c r="AA1222" s="168">
        <f t="shared" si="161"/>
        <v>0</v>
      </c>
      <c r="AB1222" s="168" t="s">
        <v>2266</v>
      </c>
      <c r="AC1222" s="168" t="s">
        <v>4327</v>
      </c>
      <c r="AD1222" s="168">
        <v>1.75</v>
      </c>
      <c r="AE1222" s="170">
        <f t="shared" si="162"/>
        <v>0</v>
      </c>
      <c r="AF1222" s="168">
        <f t="shared" si="163"/>
        <v>0</v>
      </c>
    </row>
    <row r="1223" spans="1:32" s="168" customFormat="1" ht="15" hidden="1" customHeight="1" x14ac:dyDescent="0.3">
      <c r="A1223" s="160">
        <v>0</v>
      </c>
      <c r="B1223" s="161" t="s">
        <v>3647</v>
      </c>
      <c r="C1223" s="161" t="s">
        <v>2268</v>
      </c>
      <c r="D1223" s="162" t="s">
        <v>1488</v>
      </c>
      <c r="E1223" s="162" t="s">
        <v>2269</v>
      </c>
      <c r="F1223" s="162" t="s">
        <v>2270</v>
      </c>
      <c r="G1223" s="163" t="s">
        <v>106</v>
      </c>
      <c r="H1223" s="164">
        <v>0.75</v>
      </c>
      <c r="I1223" s="165"/>
      <c r="J1223" s="166">
        <f t="shared" si="158"/>
        <v>0</v>
      </c>
      <c r="K1223" s="166">
        <f t="shared" si="159"/>
        <v>0</v>
      </c>
      <c r="L1223" s="166">
        <f t="shared" si="160"/>
        <v>0</v>
      </c>
      <c r="M1223" s="167" t="str">
        <f>IF(I1223="","",IF(I1223&lt;80,"Ошибка! Не соблюден минимальный заказ на сорт!",IF(MOD(I1223,40)&gt;0,"Ошибка! Не соблюдена кратность заказа!","")))</f>
        <v/>
      </c>
      <c r="P1223" s="169"/>
      <c r="AA1223" s="168">
        <f t="shared" si="161"/>
        <v>0</v>
      </c>
      <c r="AB1223" s="168" t="s">
        <v>4962</v>
      </c>
      <c r="AC1223" s="168" t="s">
        <v>4281</v>
      </c>
      <c r="AD1223" s="168">
        <v>0.75</v>
      </c>
      <c r="AE1223" s="170">
        <f t="shared" si="162"/>
        <v>0</v>
      </c>
      <c r="AF1223" s="168">
        <f t="shared" si="163"/>
        <v>0</v>
      </c>
    </row>
    <row r="1224" spans="1:32" ht="15" customHeight="1" x14ac:dyDescent="0.3">
      <c r="A1224" s="1">
        <v>2233</v>
      </c>
      <c r="B1224" s="69" t="s">
        <v>3648</v>
      </c>
      <c r="C1224" s="69" t="s">
        <v>2271</v>
      </c>
      <c r="D1224" s="70" t="s">
        <v>1488</v>
      </c>
      <c r="E1224" s="70" t="s">
        <v>2269</v>
      </c>
      <c r="F1224" s="70" t="s">
        <v>2272</v>
      </c>
      <c r="G1224" s="71" t="s">
        <v>106</v>
      </c>
      <c r="H1224" s="72">
        <v>0.75</v>
      </c>
      <c r="I1224" s="73"/>
      <c r="J1224" s="74">
        <f t="shared" si="158"/>
        <v>0</v>
      </c>
      <c r="K1224" s="74">
        <f t="shared" si="159"/>
        <v>0</v>
      </c>
      <c r="L1224" s="74">
        <f t="shared" si="160"/>
        <v>0</v>
      </c>
      <c r="M1224" s="153" t="str">
        <f>IF(I1224="","",IF(I1224&lt;80,"Ошибка! Не соблюден минимальный заказ на сорт!",IF(MOD(I1224,40)&gt;0,"Ошибка! Не соблюдена кратность заказа!","")))</f>
        <v/>
      </c>
      <c r="P1224" s="75"/>
      <c r="AA1224" s="2">
        <f t="shared" si="161"/>
        <v>2233</v>
      </c>
      <c r="AB1224" s="2" t="s">
        <v>4963</v>
      </c>
      <c r="AC1224" s="2" t="s">
        <v>4281</v>
      </c>
      <c r="AD1224" s="2">
        <v>0.75</v>
      </c>
      <c r="AE1224" s="129">
        <f t="shared" si="162"/>
        <v>0</v>
      </c>
      <c r="AF1224" s="2">
        <f t="shared" si="163"/>
        <v>0</v>
      </c>
    </row>
    <row r="1225" spans="1:32" s="168" customFormat="1" ht="15" hidden="1" customHeight="1" x14ac:dyDescent="0.3">
      <c r="A1225" s="160">
        <v>0</v>
      </c>
      <c r="B1225" s="161" t="s">
        <v>3649</v>
      </c>
      <c r="C1225" s="161" t="s">
        <v>2273</v>
      </c>
      <c r="D1225" s="162" t="s">
        <v>1488</v>
      </c>
      <c r="E1225" s="162" t="s">
        <v>2269</v>
      </c>
      <c r="F1225" s="162" t="s">
        <v>2274</v>
      </c>
      <c r="G1225" s="163" t="s">
        <v>106</v>
      </c>
      <c r="H1225" s="164">
        <v>0.75</v>
      </c>
      <c r="I1225" s="165"/>
      <c r="J1225" s="166">
        <f t="shared" si="158"/>
        <v>0</v>
      </c>
      <c r="K1225" s="166">
        <f t="shared" si="159"/>
        <v>0</v>
      </c>
      <c r="L1225" s="166">
        <f t="shared" si="160"/>
        <v>0</v>
      </c>
      <c r="M1225" s="167" t="str">
        <f>IF(I1225="","",IF(I1225&lt;80,"Ошибка! Не соблюден минимальный заказ на сорт!",IF(MOD(I1225,40)&gt;0,"Ошибка! Не соблюдена кратность заказа!","")))</f>
        <v/>
      </c>
      <c r="P1225" s="169"/>
      <c r="AA1225" s="168">
        <f t="shared" si="161"/>
        <v>0</v>
      </c>
      <c r="AB1225" s="168" t="s">
        <v>4964</v>
      </c>
      <c r="AC1225" s="168" t="s">
        <v>4281</v>
      </c>
      <c r="AD1225" s="168">
        <v>0.75</v>
      </c>
      <c r="AE1225" s="170">
        <f t="shared" si="162"/>
        <v>0</v>
      </c>
      <c r="AF1225" s="168">
        <f t="shared" si="163"/>
        <v>0</v>
      </c>
    </row>
    <row r="1226" spans="1:32" s="168" customFormat="1" ht="15" hidden="1" customHeight="1" x14ac:dyDescent="0.3">
      <c r="A1226" s="160">
        <v>0</v>
      </c>
      <c r="B1226" s="161" t="s">
        <v>3650</v>
      </c>
      <c r="C1226" s="161" t="s">
        <v>2275</v>
      </c>
      <c r="D1226" s="162" t="s">
        <v>2276</v>
      </c>
      <c r="E1226" s="162" t="s">
        <v>2277</v>
      </c>
      <c r="F1226" s="162"/>
      <c r="G1226" s="163" t="s">
        <v>141</v>
      </c>
      <c r="H1226" s="164">
        <v>1.5</v>
      </c>
      <c r="I1226" s="165"/>
      <c r="J1226" s="166">
        <f t="shared" si="158"/>
        <v>0</v>
      </c>
      <c r="K1226" s="166">
        <f t="shared" si="159"/>
        <v>0</v>
      </c>
      <c r="L1226" s="166">
        <f t="shared" si="160"/>
        <v>0</v>
      </c>
      <c r="M1226" s="167" t="str">
        <f>IF(I1226="","",IF(I1226&lt;75,"Ошибка! Не соблюден минимальный заказ на сорт!",IF(MOD(I1226,25)&gt;0,"Ошибка! Не соблюдена кратность заказа!","")))</f>
        <v/>
      </c>
      <c r="P1226" s="169"/>
      <c r="AA1226" s="168">
        <f t="shared" si="161"/>
        <v>0</v>
      </c>
      <c r="AB1226" s="168" t="s">
        <v>2276</v>
      </c>
      <c r="AC1226" s="168" t="s">
        <v>4317</v>
      </c>
      <c r="AD1226" s="168">
        <v>1.5</v>
      </c>
      <c r="AE1226" s="170">
        <f t="shared" si="162"/>
        <v>0</v>
      </c>
      <c r="AF1226" s="168">
        <f t="shared" si="163"/>
        <v>0</v>
      </c>
    </row>
    <row r="1227" spans="1:32" s="168" customFormat="1" ht="15" hidden="1" customHeight="1" x14ac:dyDescent="0.3">
      <c r="A1227" s="160">
        <v>0</v>
      </c>
      <c r="B1227" s="161" t="s">
        <v>3651</v>
      </c>
      <c r="C1227" s="161" t="s">
        <v>2278</v>
      </c>
      <c r="D1227" s="162" t="s">
        <v>2279</v>
      </c>
      <c r="E1227" s="162" t="s">
        <v>2280</v>
      </c>
      <c r="F1227" s="162" t="s">
        <v>2281</v>
      </c>
      <c r="G1227" s="163" t="s">
        <v>106</v>
      </c>
      <c r="H1227" s="164">
        <v>0.85</v>
      </c>
      <c r="I1227" s="165"/>
      <c r="J1227" s="166">
        <f t="shared" si="158"/>
        <v>0</v>
      </c>
      <c r="K1227" s="166">
        <f t="shared" si="159"/>
        <v>0</v>
      </c>
      <c r="L1227" s="166">
        <f t="shared" si="160"/>
        <v>0</v>
      </c>
      <c r="M1227" s="167" t="str">
        <f t="shared" ref="M1227:M1236" si="165">IF(I1227="","",IF(I1227&lt;80,"Ошибка! Не соблюден минимальный заказ на сорт!",IF(MOD(I1227,40)&gt;0,"Ошибка! Не соблюдена кратность заказа!","")))</f>
        <v/>
      </c>
      <c r="P1227" s="169"/>
      <c r="AA1227" s="168">
        <f t="shared" si="161"/>
        <v>0</v>
      </c>
      <c r="AB1227" s="168" t="s">
        <v>4965</v>
      </c>
      <c r="AC1227" s="168" t="s">
        <v>4281</v>
      </c>
      <c r="AD1227" s="168">
        <v>0.85</v>
      </c>
      <c r="AE1227" s="170">
        <f t="shared" si="162"/>
        <v>0</v>
      </c>
      <c r="AF1227" s="168">
        <f t="shared" si="163"/>
        <v>0</v>
      </c>
    </row>
    <row r="1228" spans="1:32" s="168" customFormat="1" ht="15" hidden="1" customHeight="1" x14ac:dyDescent="0.3">
      <c r="A1228" s="160">
        <v>0</v>
      </c>
      <c r="B1228" s="161" t="s">
        <v>3652</v>
      </c>
      <c r="C1228" s="161" t="s">
        <v>2282</v>
      </c>
      <c r="D1228" s="162" t="s">
        <v>2279</v>
      </c>
      <c r="E1228" s="162" t="s">
        <v>2280</v>
      </c>
      <c r="F1228" s="162" t="s">
        <v>2283</v>
      </c>
      <c r="G1228" s="163" t="s">
        <v>106</v>
      </c>
      <c r="H1228" s="164">
        <v>0.85</v>
      </c>
      <c r="I1228" s="165"/>
      <c r="J1228" s="166">
        <f t="shared" si="158"/>
        <v>0</v>
      </c>
      <c r="K1228" s="166">
        <f t="shared" si="159"/>
        <v>0</v>
      </c>
      <c r="L1228" s="166">
        <f t="shared" si="160"/>
        <v>0</v>
      </c>
      <c r="M1228" s="167" t="str">
        <f t="shared" si="165"/>
        <v/>
      </c>
      <c r="P1228" s="169"/>
      <c r="AA1228" s="168">
        <f t="shared" si="161"/>
        <v>0</v>
      </c>
      <c r="AB1228" s="168" t="s">
        <v>4966</v>
      </c>
      <c r="AC1228" s="168" t="s">
        <v>4281</v>
      </c>
      <c r="AD1228" s="168">
        <v>0.85</v>
      </c>
      <c r="AE1228" s="170">
        <f t="shared" si="162"/>
        <v>0</v>
      </c>
      <c r="AF1228" s="168">
        <f t="shared" si="163"/>
        <v>0</v>
      </c>
    </row>
    <row r="1229" spans="1:32" s="168" customFormat="1" ht="15" hidden="1" customHeight="1" x14ac:dyDescent="0.3">
      <c r="A1229" s="160">
        <v>0</v>
      </c>
      <c r="B1229" s="161" t="s">
        <v>3653</v>
      </c>
      <c r="C1229" s="161" t="s">
        <v>2284</v>
      </c>
      <c r="D1229" s="162" t="s">
        <v>2279</v>
      </c>
      <c r="E1229" s="162" t="s">
        <v>2280</v>
      </c>
      <c r="F1229" s="162" t="s">
        <v>2285</v>
      </c>
      <c r="G1229" s="163" t="s">
        <v>106</v>
      </c>
      <c r="H1229" s="164">
        <v>0.85</v>
      </c>
      <c r="I1229" s="165"/>
      <c r="J1229" s="166">
        <f t="shared" si="158"/>
        <v>0</v>
      </c>
      <c r="K1229" s="166">
        <f t="shared" si="159"/>
        <v>0</v>
      </c>
      <c r="L1229" s="166">
        <f t="shared" si="160"/>
        <v>0</v>
      </c>
      <c r="M1229" s="167" t="str">
        <f t="shared" si="165"/>
        <v/>
      </c>
      <c r="P1229" s="169"/>
      <c r="AA1229" s="168">
        <f t="shared" si="161"/>
        <v>0</v>
      </c>
      <c r="AB1229" s="168" t="s">
        <v>4967</v>
      </c>
      <c r="AC1229" s="168" t="s">
        <v>4281</v>
      </c>
      <c r="AD1229" s="168">
        <v>0.85</v>
      </c>
      <c r="AE1229" s="170">
        <f t="shared" si="162"/>
        <v>0</v>
      </c>
      <c r="AF1229" s="168">
        <f t="shared" si="163"/>
        <v>0</v>
      </c>
    </row>
    <row r="1230" spans="1:32" s="168" customFormat="1" ht="15" hidden="1" customHeight="1" x14ac:dyDescent="0.3">
      <c r="A1230" s="160">
        <v>0</v>
      </c>
      <c r="B1230" s="161" t="s">
        <v>3654</v>
      </c>
      <c r="C1230" s="161" t="s">
        <v>2286</v>
      </c>
      <c r="D1230" s="162" t="s">
        <v>2287</v>
      </c>
      <c r="E1230" s="162" t="s">
        <v>2288</v>
      </c>
      <c r="F1230" s="162" t="s">
        <v>2289</v>
      </c>
      <c r="G1230" s="163" t="s">
        <v>106</v>
      </c>
      <c r="H1230" s="164">
        <v>0.85</v>
      </c>
      <c r="I1230" s="165"/>
      <c r="J1230" s="166">
        <f t="shared" si="158"/>
        <v>0</v>
      </c>
      <c r="K1230" s="166">
        <f t="shared" si="159"/>
        <v>0</v>
      </c>
      <c r="L1230" s="166">
        <f t="shared" si="160"/>
        <v>0</v>
      </c>
      <c r="M1230" s="167" t="str">
        <f t="shared" si="165"/>
        <v/>
      </c>
      <c r="P1230" s="169"/>
      <c r="AA1230" s="168">
        <f t="shared" si="161"/>
        <v>0</v>
      </c>
      <c r="AB1230" s="168" t="s">
        <v>4968</v>
      </c>
      <c r="AC1230" s="168" t="s">
        <v>4281</v>
      </c>
      <c r="AD1230" s="168">
        <v>0.85</v>
      </c>
      <c r="AE1230" s="170">
        <f t="shared" si="162"/>
        <v>0</v>
      </c>
      <c r="AF1230" s="168">
        <f t="shared" si="163"/>
        <v>0</v>
      </c>
    </row>
    <row r="1231" spans="1:32" ht="15" customHeight="1" x14ac:dyDescent="0.3">
      <c r="A1231" s="1">
        <v>1368</v>
      </c>
      <c r="B1231" s="69" t="s">
        <v>3655</v>
      </c>
      <c r="C1231" s="69" t="s">
        <v>2290</v>
      </c>
      <c r="D1231" s="70" t="s">
        <v>2291</v>
      </c>
      <c r="E1231" s="70" t="s">
        <v>2292</v>
      </c>
      <c r="F1231" s="70" t="s">
        <v>2293</v>
      </c>
      <c r="G1231" s="71" t="s">
        <v>106</v>
      </c>
      <c r="H1231" s="72">
        <v>0.65</v>
      </c>
      <c r="I1231" s="73"/>
      <c r="J1231" s="74">
        <f t="shared" si="158"/>
        <v>0</v>
      </c>
      <c r="K1231" s="74">
        <f t="shared" si="159"/>
        <v>0</v>
      </c>
      <c r="L1231" s="74">
        <f t="shared" si="160"/>
        <v>0</v>
      </c>
      <c r="M1231" s="153" t="str">
        <f t="shared" si="165"/>
        <v/>
      </c>
      <c r="P1231" s="75"/>
      <c r="AA1231" s="2">
        <f t="shared" si="161"/>
        <v>1368</v>
      </c>
      <c r="AB1231" s="2" t="s">
        <v>4969</v>
      </c>
      <c r="AC1231" s="2" t="s">
        <v>4281</v>
      </c>
      <c r="AD1231" s="2">
        <v>0.65</v>
      </c>
      <c r="AE1231" s="129">
        <f t="shared" si="162"/>
        <v>0</v>
      </c>
      <c r="AF1231" s="2">
        <f t="shared" si="163"/>
        <v>0</v>
      </c>
    </row>
    <row r="1232" spans="1:32" s="168" customFormat="1" ht="15" hidden="1" customHeight="1" x14ac:dyDescent="0.3">
      <c r="A1232" s="160">
        <v>0</v>
      </c>
      <c r="B1232" s="161" t="s">
        <v>3656</v>
      </c>
      <c r="C1232" s="161" t="s">
        <v>2294</v>
      </c>
      <c r="D1232" s="162" t="s">
        <v>2291</v>
      </c>
      <c r="E1232" s="162" t="s">
        <v>2292</v>
      </c>
      <c r="F1232" s="162" t="s">
        <v>2295</v>
      </c>
      <c r="G1232" s="163" t="s">
        <v>106</v>
      </c>
      <c r="H1232" s="164">
        <v>1</v>
      </c>
      <c r="I1232" s="165"/>
      <c r="J1232" s="166">
        <f t="shared" si="158"/>
        <v>0</v>
      </c>
      <c r="K1232" s="166">
        <f t="shared" si="159"/>
        <v>0</v>
      </c>
      <c r="L1232" s="166">
        <f t="shared" si="160"/>
        <v>0</v>
      </c>
      <c r="M1232" s="167" t="str">
        <f t="shared" si="165"/>
        <v/>
      </c>
      <c r="P1232" s="169"/>
      <c r="AA1232" s="168">
        <f t="shared" si="161"/>
        <v>0</v>
      </c>
      <c r="AB1232" s="168" t="s">
        <v>5241</v>
      </c>
      <c r="AC1232" s="168" t="s">
        <v>4281</v>
      </c>
      <c r="AD1232" s="168">
        <v>1</v>
      </c>
      <c r="AE1232" s="170">
        <f t="shared" si="162"/>
        <v>0</v>
      </c>
      <c r="AF1232" s="168">
        <f t="shared" si="163"/>
        <v>0</v>
      </c>
    </row>
    <row r="1233" spans="1:32" ht="15" customHeight="1" x14ac:dyDescent="0.3">
      <c r="A1233" s="1">
        <v>145</v>
      </c>
      <c r="B1233" s="69" t="s">
        <v>3657</v>
      </c>
      <c r="C1233" s="69" t="s">
        <v>2296</v>
      </c>
      <c r="D1233" s="70" t="s">
        <v>2291</v>
      </c>
      <c r="E1233" s="70" t="s">
        <v>2292</v>
      </c>
      <c r="F1233" s="70" t="s">
        <v>2297</v>
      </c>
      <c r="G1233" s="71" t="s">
        <v>106</v>
      </c>
      <c r="H1233" s="72">
        <v>0.65</v>
      </c>
      <c r="I1233" s="73"/>
      <c r="J1233" s="74">
        <f t="shared" si="158"/>
        <v>0</v>
      </c>
      <c r="K1233" s="74">
        <f t="shared" si="159"/>
        <v>0</v>
      </c>
      <c r="L1233" s="74">
        <f t="shared" si="160"/>
        <v>0</v>
      </c>
      <c r="M1233" s="153" t="str">
        <f t="shared" si="165"/>
        <v/>
      </c>
      <c r="P1233" s="75"/>
      <c r="AA1233" s="2">
        <f t="shared" si="161"/>
        <v>145</v>
      </c>
      <c r="AB1233" s="2" t="s">
        <v>4970</v>
      </c>
      <c r="AC1233" s="2" t="s">
        <v>4281</v>
      </c>
      <c r="AD1233" s="2">
        <v>0.65</v>
      </c>
      <c r="AE1233" s="129">
        <f t="shared" si="162"/>
        <v>0</v>
      </c>
      <c r="AF1233" s="2">
        <f t="shared" si="163"/>
        <v>0</v>
      </c>
    </row>
    <row r="1234" spans="1:32" ht="15" customHeight="1" x14ac:dyDescent="0.3">
      <c r="A1234" s="1">
        <v>2674</v>
      </c>
      <c r="B1234" s="69" t="s">
        <v>3658</v>
      </c>
      <c r="C1234" s="69" t="s">
        <v>2298</v>
      </c>
      <c r="D1234" s="70" t="s">
        <v>2291</v>
      </c>
      <c r="E1234" s="70" t="s">
        <v>2292</v>
      </c>
      <c r="F1234" s="70" t="s">
        <v>2299</v>
      </c>
      <c r="G1234" s="71" t="s">
        <v>106</v>
      </c>
      <c r="H1234" s="72">
        <v>0.65</v>
      </c>
      <c r="I1234" s="73"/>
      <c r="J1234" s="74">
        <f t="shared" si="158"/>
        <v>0</v>
      </c>
      <c r="K1234" s="74">
        <f t="shared" si="159"/>
        <v>0</v>
      </c>
      <c r="L1234" s="74">
        <f t="shared" si="160"/>
        <v>0</v>
      </c>
      <c r="M1234" s="153" t="str">
        <f t="shared" si="165"/>
        <v/>
      </c>
      <c r="P1234" s="75"/>
      <c r="AA1234" s="2">
        <f t="shared" si="161"/>
        <v>2674</v>
      </c>
      <c r="AB1234" s="2" t="s">
        <v>4971</v>
      </c>
      <c r="AC1234" s="2" t="s">
        <v>4281</v>
      </c>
      <c r="AD1234" s="2">
        <v>0.65</v>
      </c>
      <c r="AE1234" s="129">
        <f t="shared" si="162"/>
        <v>0</v>
      </c>
      <c r="AF1234" s="2">
        <f t="shared" si="163"/>
        <v>0</v>
      </c>
    </row>
    <row r="1235" spans="1:32" ht="15" customHeight="1" x14ac:dyDescent="0.3">
      <c r="A1235" s="1">
        <v>80</v>
      </c>
      <c r="B1235" s="69" t="s">
        <v>5536</v>
      </c>
      <c r="C1235" s="69" t="s">
        <v>5537</v>
      </c>
      <c r="D1235" s="70" t="s">
        <v>2301</v>
      </c>
      <c r="E1235" s="70" t="s">
        <v>2302</v>
      </c>
      <c r="F1235" s="70" t="s">
        <v>5587</v>
      </c>
      <c r="G1235" s="71" t="s">
        <v>106</v>
      </c>
      <c r="H1235" s="72">
        <v>2</v>
      </c>
      <c r="I1235" s="73"/>
      <c r="J1235" s="74">
        <f t="shared" si="158"/>
        <v>0</v>
      </c>
      <c r="K1235" s="74">
        <f t="shared" si="159"/>
        <v>0</v>
      </c>
      <c r="L1235" s="74">
        <f t="shared" si="160"/>
        <v>0</v>
      </c>
      <c r="M1235" s="153" t="str">
        <f t="shared" si="165"/>
        <v/>
      </c>
      <c r="P1235" s="75"/>
      <c r="AA1235" s="2">
        <f t="shared" si="161"/>
        <v>80</v>
      </c>
      <c r="AB1235" s="2" t="s">
        <v>5616</v>
      </c>
      <c r="AC1235" s="2" t="s">
        <v>4281</v>
      </c>
      <c r="AD1235" s="2">
        <v>2</v>
      </c>
      <c r="AE1235" s="129">
        <f t="shared" si="162"/>
        <v>0</v>
      </c>
      <c r="AF1235" s="2">
        <f t="shared" si="163"/>
        <v>0</v>
      </c>
    </row>
    <row r="1236" spans="1:32" ht="15" customHeight="1" x14ac:dyDescent="0.3">
      <c r="A1236" s="1">
        <v>533</v>
      </c>
      <c r="B1236" s="69" t="s">
        <v>3659</v>
      </c>
      <c r="C1236" s="69" t="s">
        <v>2300</v>
      </c>
      <c r="D1236" s="70" t="s">
        <v>2301</v>
      </c>
      <c r="E1236" s="70" t="s">
        <v>2302</v>
      </c>
      <c r="F1236" s="70" t="s">
        <v>2303</v>
      </c>
      <c r="G1236" s="71" t="s">
        <v>106</v>
      </c>
      <c r="H1236" s="72">
        <v>0.65</v>
      </c>
      <c r="I1236" s="73"/>
      <c r="J1236" s="74">
        <f t="shared" si="158"/>
        <v>0</v>
      </c>
      <c r="K1236" s="74">
        <f t="shared" si="159"/>
        <v>0</v>
      </c>
      <c r="L1236" s="74">
        <f t="shared" si="160"/>
        <v>0</v>
      </c>
      <c r="M1236" s="153" t="str">
        <f t="shared" si="165"/>
        <v/>
      </c>
      <c r="P1236" s="75"/>
      <c r="AA1236" s="2">
        <f t="shared" si="161"/>
        <v>533</v>
      </c>
      <c r="AB1236" s="2" t="s">
        <v>4972</v>
      </c>
      <c r="AC1236" s="2" t="s">
        <v>4281</v>
      </c>
      <c r="AD1236" s="2">
        <v>0.65</v>
      </c>
      <c r="AE1236" s="129">
        <f t="shared" si="162"/>
        <v>0</v>
      </c>
      <c r="AF1236" s="2">
        <f t="shared" si="163"/>
        <v>0</v>
      </c>
    </row>
    <row r="1237" spans="1:32" s="168" customFormat="1" ht="15" hidden="1" customHeight="1" x14ac:dyDescent="0.3">
      <c r="A1237" s="160">
        <v>0</v>
      </c>
      <c r="B1237" s="161" t="s">
        <v>5956</v>
      </c>
      <c r="C1237" s="161" t="s">
        <v>5852</v>
      </c>
      <c r="D1237" s="162" t="s">
        <v>5750</v>
      </c>
      <c r="E1237" s="162" t="s">
        <v>5751</v>
      </c>
      <c r="F1237" s="162" t="s">
        <v>5752</v>
      </c>
      <c r="G1237" s="163" t="s">
        <v>182</v>
      </c>
      <c r="H1237" s="164">
        <v>4.5</v>
      </c>
      <c r="I1237" s="165"/>
      <c r="J1237" s="166">
        <f t="shared" si="158"/>
        <v>0</v>
      </c>
      <c r="K1237" s="166">
        <f t="shared" si="159"/>
        <v>0</v>
      </c>
      <c r="L1237" s="166">
        <f t="shared" si="160"/>
        <v>0</v>
      </c>
      <c r="M1237" s="167" t="str">
        <f>IF(I1237="","",IF(I1237&lt;50,"Ошибка! Не соблюден минимальный заказ на сорт!",""))</f>
        <v/>
      </c>
      <c r="P1237" s="169"/>
      <c r="AA1237" s="168">
        <f t="shared" si="161"/>
        <v>0</v>
      </c>
      <c r="AB1237" s="168" t="s">
        <v>6050</v>
      </c>
      <c r="AC1237" s="168" t="s">
        <v>4327</v>
      </c>
      <c r="AD1237" s="168">
        <v>4.5</v>
      </c>
      <c r="AE1237" s="170">
        <f t="shared" si="162"/>
        <v>0</v>
      </c>
      <c r="AF1237" s="168">
        <f t="shared" si="163"/>
        <v>0</v>
      </c>
    </row>
    <row r="1238" spans="1:32" s="168" customFormat="1" ht="15" hidden="1" customHeight="1" x14ac:dyDescent="0.3">
      <c r="A1238" s="160">
        <v>0</v>
      </c>
      <c r="B1238" s="161" t="s">
        <v>5957</v>
      </c>
      <c r="C1238" s="161" t="s">
        <v>5853</v>
      </c>
      <c r="D1238" s="162" t="s">
        <v>5750</v>
      </c>
      <c r="E1238" s="162" t="s">
        <v>5751</v>
      </c>
      <c r="F1238" s="162" t="s">
        <v>5753</v>
      </c>
      <c r="G1238" s="163" t="s">
        <v>182</v>
      </c>
      <c r="H1238" s="164">
        <v>4.5</v>
      </c>
      <c r="I1238" s="165"/>
      <c r="J1238" s="166">
        <f t="shared" si="158"/>
        <v>0</v>
      </c>
      <c r="K1238" s="166">
        <f t="shared" si="159"/>
        <v>0</v>
      </c>
      <c r="L1238" s="166">
        <f t="shared" si="160"/>
        <v>0</v>
      </c>
      <c r="M1238" s="167" t="str">
        <f>IF(I1238="","",IF(I1238&lt;50,"Ошибка! Не соблюден минимальный заказ на сорт!",""))</f>
        <v/>
      </c>
      <c r="P1238" s="169"/>
      <c r="AA1238" s="168">
        <f t="shared" si="161"/>
        <v>0</v>
      </c>
      <c r="AB1238" s="168" t="s">
        <v>6051</v>
      </c>
      <c r="AC1238" s="168" t="s">
        <v>4327</v>
      </c>
      <c r="AD1238" s="168">
        <v>4.5</v>
      </c>
      <c r="AE1238" s="170">
        <f t="shared" si="162"/>
        <v>0</v>
      </c>
      <c r="AF1238" s="168">
        <f t="shared" si="163"/>
        <v>0</v>
      </c>
    </row>
    <row r="1239" spans="1:32" s="168" customFormat="1" ht="15" hidden="1" customHeight="1" x14ac:dyDescent="0.3">
      <c r="A1239" s="160">
        <v>0</v>
      </c>
      <c r="B1239" s="161" t="s">
        <v>5958</v>
      </c>
      <c r="C1239" s="161" t="s">
        <v>5854</v>
      </c>
      <c r="D1239" s="162" t="s">
        <v>5750</v>
      </c>
      <c r="E1239" s="162" t="s">
        <v>5751</v>
      </c>
      <c r="F1239" s="162" t="s">
        <v>5754</v>
      </c>
      <c r="G1239" s="163" t="s">
        <v>182</v>
      </c>
      <c r="H1239" s="164">
        <v>4.5</v>
      </c>
      <c r="I1239" s="165"/>
      <c r="J1239" s="166">
        <f t="shared" si="158"/>
        <v>0</v>
      </c>
      <c r="K1239" s="166">
        <f t="shared" si="159"/>
        <v>0</v>
      </c>
      <c r="L1239" s="166">
        <f t="shared" si="160"/>
        <v>0</v>
      </c>
      <c r="M1239" s="167" t="str">
        <f>IF(I1239="","",IF(I1239&lt;50,"Ошибка! Не соблюден минимальный заказ на сорт!",""))</f>
        <v/>
      </c>
      <c r="P1239" s="169"/>
      <c r="AA1239" s="168">
        <f t="shared" si="161"/>
        <v>0</v>
      </c>
      <c r="AB1239" s="168" t="s">
        <v>6052</v>
      </c>
      <c r="AC1239" s="168" t="s">
        <v>4327</v>
      </c>
      <c r="AD1239" s="168">
        <v>4.5</v>
      </c>
      <c r="AE1239" s="170">
        <f t="shared" si="162"/>
        <v>0</v>
      </c>
      <c r="AF1239" s="168">
        <f t="shared" si="163"/>
        <v>0</v>
      </c>
    </row>
    <row r="1240" spans="1:32" s="168" customFormat="1" ht="15" hidden="1" customHeight="1" x14ac:dyDescent="0.3">
      <c r="A1240" s="160">
        <v>0</v>
      </c>
      <c r="B1240" s="161" t="s">
        <v>5972</v>
      </c>
      <c r="C1240" s="161" t="s">
        <v>5868</v>
      </c>
      <c r="D1240" s="162" t="s">
        <v>5767</v>
      </c>
      <c r="E1240" s="162" t="s">
        <v>5768</v>
      </c>
      <c r="F1240" s="162" t="s">
        <v>5695</v>
      </c>
      <c r="G1240" s="163" t="s">
        <v>106</v>
      </c>
      <c r="H1240" s="164">
        <v>0.85</v>
      </c>
      <c r="I1240" s="165"/>
      <c r="J1240" s="166">
        <f t="shared" si="158"/>
        <v>0</v>
      </c>
      <c r="K1240" s="166">
        <f t="shared" si="159"/>
        <v>0</v>
      </c>
      <c r="L1240" s="166">
        <f t="shared" si="160"/>
        <v>0</v>
      </c>
      <c r="M1240" s="167" t="str">
        <f>IF(I1240="","",IF(I1240&lt;80,"Ошибка! Не соблюден минимальный заказ на сорт!",IF(MOD(I1240,40)&gt;0,"Ошибка! Не соблюдена кратность заказа!","")))</f>
        <v/>
      </c>
      <c r="P1240" s="169"/>
      <c r="AA1240" s="168">
        <f t="shared" si="161"/>
        <v>0</v>
      </c>
      <c r="AB1240" s="168" t="s">
        <v>5767</v>
      </c>
      <c r="AC1240" s="168" t="s">
        <v>4281</v>
      </c>
      <c r="AD1240" s="168">
        <v>0.85</v>
      </c>
      <c r="AE1240" s="170">
        <f t="shared" si="162"/>
        <v>0</v>
      </c>
      <c r="AF1240" s="168">
        <f t="shared" si="163"/>
        <v>0</v>
      </c>
    </row>
    <row r="1241" spans="1:32" s="168" customFormat="1" ht="15" hidden="1" customHeight="1" x14ac:dyDescent="0.3">
      <c r="A1241" s="160">
        <v>0</v>
      </c>
      <c r="B1241" s="161" t="s">
        <v>5973</v>
      </c>
      <c r="C1241" s="161" t="s">
        <v>5869</v>
      </c>
      <c r="D1241" s="162" t="s">
        <v>5767</v>
      </c>
      <c r="E1241" s="162" t="s">
        <v>5768</v>
      </c>
      <c r="F1241" s="162" t="s">
        <v>5769</v>
      </c>
      <c r="G1241" s="163" t="s">
        <v>182</v>
      </c>
      <c r="H1241" s="164">
        <v>4.75</v>
      </c>
      <c r="I1241" s="165"/>
      <c r="J1241" s="166">
        <f t="shared" si="158"/>
        <v>0</v>
      </c>
      <c r="K1241" s="166">
        <f t="shared" si="159"/>
        <v>0</v>
      </c>
      <c r="L1241" s="166">
        <f t="shared" si="160"/>
        <v>0</v>
      </c>
      <c r="M1241" s="167" t="str">
        <f t="shared" ref="M1241:M1252" si="166">IF(I1241="","",IF(I1241&lt;50,"Ошибка! Не соблюден минимальный заказ на сорт!",""))</f>
        <v/>
      </c>
      <c r="P1241" s="169"/>
      <c r="AA1241" s="168">
        <f t="shared" si="161"/>
        <v>0</v>
      </c>
      <c r="AB1241" s="168" t="s">
        <v>6066</v>
      </c>
      <c r="AC1241" s="168" t="s">
        <v>4327</v>
      </c>
      <c r="AD1241" s="168">
        <v>4.75</v>
      </c>
      <c r="AE1241" s="170">
        <f t="shared" si="162"/>
        <v>0</v>
      </c>
      <c r="AF1241" s="168">
        <f t="shared" si="163"/>
        <v>0</v>
      </c>
    </row>
    <row r="1242" spans="1:32" s="168" customFormat="1" ht="15" hidden="1" customHeight="1" x14ac:dyDescent="0.3">
      <c r="A1242" s="160">
        <v>0</v>
      </c>
      <c r="B1242" s="161" t="s">
        <v>5974</v>
      </c>
      <c r="C1242" s="161" t="s">
        <v>5870</v>
      </c>
      <c r="D1242" s="162" t="s">
        <v>5767</v>
      </c>
      <c r="E1242" s="162" t="s">
        <v>5768</v>
      </c>
      <c r="F1242" s="162" t="s">
        <v>5770</v>
      </c>
      <c r="G1242" s="163" t="s">
        <v>182</v>
      </c>
      <c r="H1242" s="164">
        <v>4.75</v>
      </c>
      <c r="I1242" s="165"/>
      <c r="J1242" s="166">
        <f t="shared" si="158"/>
        <v>0</v>
      </c>
      <c r="K1242" s="166">
        <f t="shared" si="159"/>
        <v>0</v>
      </c>
      <c r="L1242" s="166">
        <f t="shared" si="160"/>
        <v>0</v>
      </c>
      <c r="M1242" s="167" t="str">
        <f t="shared" si="166"/>
        <v/>
      </c>
      <c r="P1242" s="169"/>
      <c r="AA1242" s="168">
        <f t="shared" si="161"/>
        <v>0</v>
      </c>
      <c r="AB1242" s="168" t="s">
        <v>6067</v>
      </c>
      <c r="AC1242" s="168" t="s">
        <v>4327</v>
      </c>
      <c r="AD1242" s="168">
        <v>4.75</v>
      </c>
      <c r="AE1242" s="170">
        <f t="shared" si="162"/>
        <v>0</v>
      </c>
      <c r="AF1242" s="168">
        <f t="shared" si="163"/>
        <v>0</v>
      </c>
    </row>
    <row r="1243" spans="1:32" s="168" customFormat="1" ht="15" hidden="1" customHeight="1" x14ac:dyDescent="0.3">
      <c r="A1243" s="160">
        <v>0</v>
      </c>
      <c r="B1243" s="161" t="s">
        <v>5975</v>
      </c>
      <c r="C1243" s="161" t="s">
        <v>5871</v>
      </c>
      <c r="D1243" s="162" t="s">
        <v>5767</v>
      </c>
      <c r="E1243" s="162" t="s">
        <v>5768</v>
      </c>
      <c r="F1243" s="162" t="s">
        <v>2314</v>
      </c>
      <c r="G1243" s="163" t="s">
        <v>182</v>
      </c>
      <c r="H1243" s="164">
        <v>4.75</v>
      </c>
      <c r="I1243" s="165"/>
      <c r="J1243" s="166">
        <f t="shared" si="158"/>
        <v>0</v>
      </c>
      <c r="K1243" s="166">
        <f t="shared" si="159"/>
        <v>0</v>
      </c>
      <c r="L1243" s="166">
        <f t="shared" si="160"/>
        <v>0</v>
      </c>
      <c r="M1243" s="167" t="str">
        <f t="shared" si="166"/>
        <v/>
      </c>
      <c r="P1243" s="169"/>
      <c r="AA1243" s="168">
        <f t="shared" si="161"/>
        <v>0</v>
      </c>
      <c r="AB1243" s="168" t="s">
        <v>6068</v>
      </c>
      <c r="AC1243" s="168" t="s">
        <v>4327</v>
      </c>
      <c r="AD1243" s="168">
        <v>4.75</v>
      </c>
      <c r="AE1243" s="170">
        <f t="shared" si="162"/>
        <v>0</v>
      </c>
      <c r="AF1243" s="168">
        <f t="shared" si="163"/>
        <v>0</v>
      </c>
    </row>
    <row r="1244" spans="1:32" s="168" customFormat="1" ht="15" hidden="1" customHeight="1" x14ac:dyDescent="0.3">
      <c r="A1244" s="160">
        <v>0</v>
      </c>
      <c r="B1244" s="161" t="s">
        <v>5976</v>
      </c>
      <c r="C1244" s="161" t="s">
        <v>5872</v>
      </c>
      <c r="D1244" s="162" t="s">
        <v>5767</v>
      </c>
      <c r="E1244" s="162" t="s">
        <v>5768</v>
      </c>
      <c r="F1244" s="162" t="s">
        <v>5771</v>
      </c>
      <c r="G1244" s="163" t="s">
        <v>182</v>
      </c>
      <c r="H1244" s="164">
        <v>4.75</v>
      </c>
      <c r="I1244" s="165"/>
      <c r="J1244" s="166">
        <f t="shared" si="158"/>
        <v>0</v>
      </c>
      <c r="K1244" s="166">
        <f t="shared" si="159"/>
        <v>0</v>
      </c>
      <c r="L1244" s="166">
        <f t="shared" si="160"/>
        <v>0</v>
      </c>
      <c r="M1244" s="167" t="str">
        <f t="shared" si="166"/>
        <v/>
      </c>
      <c r="P1244" s="169"/>
      <c r="AA1244" s="168">
        <f t="shared" si="161"/>
        <v>0</v>
      </c>
      <c r="AB1244" s="168" t="s">
        <v>6069</v>
      </c>
      <c r="AC1244" s="168" t="s">
        <v>4327</v>
      </c>
      <c r="AD1244" s="168">
        <v>4.75</v>
      </c>
      <c r="AE1244" s="170">
        <f t="shared" si="162"/>
        <v>0</v>
      </c>
      <c r="AF1244" s="168">
        <f t="shared" si="163"/>
        <v>0</v>
      </c>
    </row>
    <row r="1245" spans="1:32" s="168" customFormat="1" ht="15" hidden="1" customHeight="1" x14ac:dyDescent="0.3">
      <c r="A1245" s="160">
        <v>0</v>
      </c>
      <c r="B1245" s="161" t="s">
        <v>5977</v>
      </c>
      <c r="C1245" s="161" t="s">
        <v>5873</v>
      </c>
      <c r="D1245" s="162" t="s">
        <v>5767</v>
      </c>
      <c r="E1245" s="162" t="s">
        <v>5768</v>
      </c>
      <c r="F1245" s="162" t="s">
        <v>5772</v>
      </c>
      <c r="G1245" s="163" t="s">
        <v>182</v>
      </c>
      <c r="H1245" s="164">
        <v>4.75</v>
      </c>
      <c r="I1245" s="165"/>
      <c r="J1245" s="166">
        <f t="shared" si="158"/>
        <v>0</v>
      </c>
      <c r="K1245" s="166">
        <f t="shared" si="159"/>
        <v>0</v>
      </c>
      <c r="L1245" s="166">
        <f t="shared" si="160"/>
        <v>0</v>
      </c>
      <c r="M1245" s="167" t="str">
        <f t="shared" si="166"/>
        <v/>
      </c>
      <c r="P1245" s="169"/>
      <c r="AA1245" s="168">
        <f t="shared" si="161"/>
        <v>0</v>
      </c>
      <c r="AB1245" s="168" t="s">
        <v>6070</v>
      </c>
      <c r="AC1245" s="168" t="s">
        <v>4327</v>
      </c>
      <c r="AD1245" s="168">
        <v>4.75</v>
      </c>
      <c r="AE1245" s="170">
        <f t="shared" si="162"/>
        <v>0</v>
      </c>
      <c r="AF1245" s="168">
        <f t="shared" si="163"/>
        <v>0</v>
      </c>
    </row>
    <row r="1246" spans="1:32" s="168" customFormat="1" ht="15" hidden="1" customHeight="1" x14ac:dyDescent="0.3">
      <c r="A1246" s="160">
        <v>0</v>
      </c>
      <c r="B1246" s="161" t="s">
        <v>5978</v>
      </c>
      <c r="C1246" s="161" t="s">
        <v>5874</v>
      </c>
      <c r="D1246" s="162" t="s">
        <v>5767</v>
      </c>
      <c r="E1246" s="162" t="s">
        <v>5768</v>
      </c>
      <c r="F1246" s="162" t="s">
        <v>5773</v>
      </c>
      <c r="G1246" s="163" t="s">
        <v>182</v>
      </c>
      <c r="H1246" s="164">
        <v>4.75</v>
      </c>
      <c r="I1246" s="165"/>
      <c r="J1246" s="166">
        <f t="shared" si="158"/>
        <v>0</v>
      </c>
      <c r="K1246" s="166">
        <f t="shared" si="159"/>
        <v>0</v>
      </c>
      <c r="L1246" s="166">
        <f t="shared" si="160"/>
        <v>0</v>
      </c>
      <c r="M1246" s="167" t="str">
        <f t="shared" si="166"/>
        <v/>
      </c>
      <c r="P1246" s="169"/>
      <c r="AA1246" s="168">
        <f t="shared" si="161"/>
        <v>0</v>
      </c>
      <c r="AB1246" s="168" t="s">
        <v>6071</v>
      </c>
      <c r="AC1246" s="168" t="s">
        <v>4327</v>
      </c>
      <c r="AD1246" s="168">
        <v>4.75</v>
      </c>
      <c r="AE1246" s="170">
        <f t="shared" si="162"/>
        <v>0</v>
      </c>
      <c r="AF1246" s="168">
        <f t="shared" si="163"/>
        <v>0</v>
      </c>
    </row>
    <row r="1247" spans="1:32" s="168" customFormat="1" ht="15" hidden="1" customHeight="1" x14ac:dyDescent="0.3">
      <c r="A1247" s="160">
        <v>0</v>
      </c>
      <c r="B1247" s="161" t="s">
        <v>5979</v>
      </c>
      <c r="C1247" s="161" t="s">
        <v>5875</v>
      </c>
      <c r="D1247" s="162" t="s">
        <v>5767</v>
      </c>
      <c r="E1247" s="162" t="s">
        <v>5768</v>
      </c>
      <c r="F1247" s="162" t="s">
        <v>5774</v>
      </c>
      <c r="G1247" s="163" t="s">
        <v>182</v>
      </c>
      <c r="H1247" s="164">
        <v>4.75</v>
      </c>
      <c r="I1247" s="165"/>
      <c r="J1247" s="166">
        <f t="shared" si="158"/>
        <v>0</v>
      </c>
      <c r="K1247" s="166">
        <f t="shared" si="159"/>
        <v>0</v>
      </c>
      <c r="L1247" s="166">
        <f t="shared" si="160"/>
        <v>0</v>
      </c>
      <c r="M1247" s="167" t="str">
        <f t="shared" si="166"/>
        <v/>
      </c>
      <c r="P1247" s="169"/>
      <c r="AA1247" s="168">
        <f t="shared" si="161"/>
        <v>0</v>
      </c>
      <c r="AB1247" s="168" t="s">
        <v>6072</v>
      </c>
      <c r="AC1247" s="168" t="s">
        <v>4327</v>
      </c>
      <c r="AD1247" s="168">
        <v>4.75</v>
      </c>
      <c r="AE1247" s="170">
        <f t="shared" si="162"/>
        <v>0</v>
      </c>
      <c r="AF1247" s="168">
        <f t="shared" si="163"/>
        <v>0</v>
      </c>
    </row>
    <row r="1248" spans="1:32" s="168" customFormat="1" ht="15" hidden="1" customHeight="1" x14ac:dyDescent="0.3">
      <c r="A1248" s="160">
        <v>0</v>
      </c>
      <c r="B1248" s="161" t="s">
        <v>5951</v>
      </c>
      <c r="C1248" s="161" t="s">
        <v>5847</v>
      </c>
      <c r="D1248" s="162" t="s">
        <v>5743</v>
      </c>
      <c r="E1248" s="162" t="s">
        <v>5744</v>
      </c>
      <c r="F1248" s="162" t="s">
        <v>5745</v>
      </c>
      <c r="G1248" s="163" t="s">
        <v>182</v>
      </c>
      <c r="H1248" s="164">
        <v>4.5</v>
      </c>
      <c r="I1248" s="165"/>
      <c r="J1248" s="166">
        <f t="shared" si="158"/>
        <v>0</v>
      </c>
      <c r="K1248" s="166">
        <f t="shared" si="159"/>
        <v>0</v>
      </c>
      <c r="L1248" s="166">
        <f t="shared" si="160"/>
        <v>0</v>
      </c>
      <c r="M1248" s="167" t="str">
        <f t="shared" si="166"/>
        <v/>
      </c>
      <c r="P1248" s="169"/>
      <c r="AA1248" s="168">
        <f t="shared" si="161"/>
        <v>0</v>
      </c>
      <c r="AB1248" s="168" t="s">
        <v>6045</v>
      </c>
      <c r="AC1248" s="168" t="s">
        <v>4327</v>
      </c>
      <c r="AD1248" s="168">
        <v>4.5</v>
      </c>
      <c r="AE1248" s="170">
        <f t="shared" si="162"/>
        <v>0</v>
      </c>
      <c r="AF1248" s="168">
        <f t="shared" si="163"/>
        <v>0</v>
      </c>
    </row>
    <row r="1249" spans="1:32" s="168" customFormat="1" ht="15" hidden="1" customHeight="1" x14ac:dyDescent="0.3">
      <c r="A1249" s="160">
        <v>0</v>
      </c>
      <c r="B1249" s="161" t="s">
        <v>5952</v>
      </c>
      <c r="C1249" s="161" t="s">
        <v>5848</v>
      </c>
      <c r="D1249" s="162" t="s">
        <v>5743</v>
      </c>
      <c r="E1249" s="162" t="s">
        <v>5744</v>
      </c>
      <c r="F1249" s="162" t="s">
        <v>5746</v>
      </c>
      <c r="G1249" s="163" t="s">
        <v>182</v>
      </c>
      <c r="H1249" s="164">
        <v>4.5</v>
      </c>
      <c r="I1249" s="165"/>
      <c r="J1249" s="166">
        <f t="shared" si="158"/>
        <v>0</v>
      </c>
      <c r="K1249" s="166">
        <f t="shared" si="159"/>
        <v>0</v>
      </c>
      <c r="L1249" s="166">
        <f t="shared" si="160"/>
        <v>0</v>
      </c>
      <c r="M1249" s="167" t="str">
        <f t="shared" si="166"/>
        <v/>
      </c>
      <c r="P1249" s="169"/>
      <c r="AA1249" s="168">
        <f t="shared" si="161"/>
        <v>0</v>
      </c>
      <c r="AB1249" s="168" t="s">
        <v>6046</v>
      </c>
      <c r="AC1249" s="168" t="s">
        <v>4327</v>
      </c>
      <c r="AD1249" s="168">
        <v>4.5</v>
      </c>
      <c r="AE1249" s="170">
        <f t="shared" si="162"/>
        <v>0</v>
      </c>
      <c r="AF1249" s="168">
        <f t="shared" si="163"/>
        <v>0</v>
      </c>
    </row>
    <row r="1250" spans="1:32" s="168" customFormat="1" ht="15" hidden="1" customHeight="1" x14ac:dyDescent="0.3">
      <c r="A1250" s="160">
        <v>0</v>
      </c>
      <c r="B1250" s="161" t="s">
        <v>5953</v>
      </c>
      <c r="C1250" s="161" t="s">
        <v>5849</v>
      </c>
      <c r="D1250" s="162" t="s">
        <v>5743</v>
      </c>
      <c r="E1250" s="162" t="s">
        <v>5744</v>
      </c>
      <c r="F1250" s="162" t="s">
        <v>5747</v>
      </c>
      <c r="G1250" s="163" t="s">
        <v>182</v>
      </c>
      <c r="H1250" s="164">
        <v>4.5</v>
      </c>
      <c r="I1250" s="165"/>
      <c r="J1250" s="166">
        <f t="shared" si="158"/>
        <v>0</v>
      </c>
      <c r="K1250" s="166">
        <f t="shared" si="159"/>
        <v>0</v>
      </c>
      <c r="L1250" s="166">
        <f t="shared" si="160"/>
        <v>0</v>
      </c>
      <c r="M1250" s="167" t="str">
        <f t="shared" si="166"/>
        <v/>
      </c>
      <c r="P1250" s="169"/>
      <c r="AA1250" s="168">
        <f t="shared" si="161"/>
        <v>0</v>
      </c>
      <c r="AB1250" s="168" t="s">
        <v>6047</v>
      </c>
      <c r="AC1250" s="168" t="s">
        <v>4327</v>
      </c>
      <c r="AD1250" s="168">
        <v>4.5</v>
      </c>
      <c r="AE1250" s="170">
        <f t="shared" si="162"/>
        <v>0</v>
      </c>
      <c r="AF1250" s="168">
        <f t="shared" si="163"/>
        <v>0</v>
      </c>
    </row>
    <row r="1251" spans="1:32" s="168" customFormat="1" ht="15" hidden="1" customHeight="1" x14ac:dyDescent="0.3">
      <c r="A1251" s="160">
        <v>0</v>
      </c>
      <c r="B1251" s="161" t="s">
        <v>5954</v>
      </c>
      <c r="C1251" s="161" t="s">
        <v>5850</v>
      </c>
      <c r="D1251" s="162" t="s">
        <v>5743</v>
      </c>
      <c r="E1251" s="162" t="s">
        <v>5744</v>
      </c>
      <c r="F1251" s="162" t="s">
        <v>5748</v>
      </c>
      <c r="G1251" s="163" t="s">
        <v>182</v>
      </c>
      <c r="H1251" s="164">
        <v>4.5</v>
      </c>
      <c r="I1251" s="165"/>
      <c r="J1251" s="166">
        <f t="shared" si="158"/>
        <v>0</v>
      </c>
      <c r="K1251" s="166">
        <f t="shared" si="159"/>
        <v>0</v>
      </c>
      <c r="L1251" s="166">
        <f t="shared" si="160"/>
        <v>0</v>
      </c>
      <c r="M1251" s="167" t="str">
        <f t="shared" si="166"/>
        <v/>
      </c>
      <c r="P1251" s="169"/>
      <c r="AA1251" s="168">
        <f t="shared" si="161"/>
        <v>0</v>
      </c>
      <c r="AB1251" s="168" t="s">
        <v>6048</v>
      </c>
      <c r="AC1251" s="168" t="s">
        <v>4327</v>
      </c>
      <c r="AD1251" s="168">
        <v>4.5</v>
      </c>
      <c r="AE1251" s="170">
        <f t="shared" si="162"/>
        <v>0</v>
      </c>
      <c r="AF1251" s="168">
        <f t="shared" si="163"/>
        <v>0</v>
      </c>
    </row>
    <row r="1252" spans="1:32" s="168" customFormat="1" ht="15" hidden="1" customHeight="1" x14ac:dyDescent="0.3">
      <c r="A1252" s="160">
        <v>0</v>
      </c>
      <c r="B1252" s="161" t="s">
        <v>5955</v>
      </c>
      <c r="C1252" s="161" t="s">
        <v>5851</v>
      </c>
      <c r="D1252" s="162" t="s">
        <v>5743</v>
      </c>
      <c r="E1252" s="162" t="s">
        <v>5744</v>
      </c>
      <c r="F1252" s="162" t="s">
        <v>5749</v>
      </c>
      <c r="G1252" s="163" t="s">
        <v>182</v>
      </c>
      <c r="H1252" s="164">
        <v>4.5</v>
      </c>
      <c r="I1252" s="165"/>
      <c r="J1252" s="166">
        <f t="shared" ref="J1252:J1315" si="167">H1252*I1252</f>
        <v>0</v>
      </c>
      <c r="K1252" s="166">
        <f t="shared" ref="K1252:K1315" si="168">IF($I$9&gt;=7000,0,H1252*0.07*I1252)</f>
        <v>0</v>
      </c>
      <c r="L1252" s="166">
        <f t="shared" ref="L1252:L1315" si="169">J1252+K1252</f>
        <v>0</v>
      </c>
      <c r="M1252" s="167" t="str">
        <f t="shared" si="166"/>
        <v/>
      </c>
      <c r="P1252" s="169"/>
      <c r="AA1252" s="168">
        <f t="shared" ref="AA1252:AA1315" si="170">A1252</f>
        <v>0</v>
      </c>
      <c r="AB1252" s="168" t="s">
        <v>6049</v>
      </c>
      <c r="AC1252" s="168" t="s">
        <v>4327</v>
      </c>
      <c r="AD1252" s="168">
        <v>4.5</v>
      </c>
      <c r="AE1252" s="170">
        <f t="shared" ref="AE1252:AE1315" si="171">I1252</f>
        <v>0</v>
      </c>
      <c r="AF1252" s="168">
        <f t="shared" ref="AF1252:AF1315" si="172">AD1252*AE1252</f>
        <v>0</v>
      </c>
    </row>
    <row r="1253" spans="1:32" s="168" customFormat="1" ht="15" hidden="1" customHeight="1" x14ac:dyDescent="0.3">
      <c r="A1253" s="160">
        <v>0</v>
      </c>
      <c r="B1253" s="161" t="s">
        <v>5985</v>
      </c>
      <c r="C1253" s="161" t="s">
        <v>5881</v>
      </c>
      <c r="D1253" s="162" t="s">
        <v>5781</v>
      </c>
      <c r="E1253" s="162" t="s">
        <v>5782</v>
      </c>
      <c r="F1253" s="162" t="s">
        <v>5695</v>
      </c>
      <c r="G1253" s="163" t="s">
        <v>106</v>
      </c>
      <c r="H1253" s="164">
        <v>0.9</v>
      </c>
      <c r="I1253" s="165"/>
      <c r="J1253" s="166">
        <f t="shared" si="167"/>
        <v>0</v>
      </c>
      <c r="K1253" s="166">
        <f t="shared" si="168"/>
        <v>0</v>
      </c>
      <c r="L1253" s="166">
        <f t="shared" si="169"/>
        <v>0</v>
      </c>
      <c r="M1253" s="167" t="str">
        <f>IF(I1253="","",IF(I1253&lt;80,"Ошибка! Не соблюден минимальный заказ на сорт!",IF(MOD(I1253,40)&gt;0,"Ошибка! Не соблюдена кратность заказа!","")))</f>
        <v/>
      </c>
      <c r="P1253" s="169"/>
      <c r="AA1253" s="168">
        <f t="shared" si="170"/>
        <v>0</v>
      </c>
      <c r="AB1253" s="168" t="s">
        <v>5781</v>
      </c>
      <c r="AC1253" s="168" t="s">
        <v>4281</v>
      </c>
      <c r="AD1253" s="168">
        <v>0.9</v>
      </c>
      <c r="AE1253" s="170">
        <f t="shared" si="171"/>
        <v>0</v>
      </c>
      <c r="AF1253" s="168">
        <f t="shared" si="172"/>
        <v>0</v>
      </c>
    </row>
    <row r="1254" spans="1:32" s="168" customFormat="1" ht="15" hidden="1" customHeight="1" x14ac:dyDescent="0.3">
      <c r="A1254" s="160">
        <v>0</v>
      </c>
      <c r="B1254" s="161" t="s">
        <v>5960</v>
      </c>
      <c r="C1254" s="161" t="s">
        <v>5856</v>
      </c>
      <c r="D1254" s="162" t="s">
        <v>2305</v>
      </c>
      <c r="E1254" s="162" t="s">
        <v>2306</v>
      </c>
      <c r="F1254" s="162" t="s">
        <v>5756</v>
      </c>
      <c r="G1254" s="163" t="s">
        <v>182</v>
      </c>
      <c r="H1254" s="164">
        <v>4.5</v>
      </c>
      <c r="I1254" s="165"/>
      <c r="J1254" s="166">
        <f t="shared" si="167"/>
        <v>0</v>
      </c>
      <c r="K1254" s="166">
        <f t="shared" si="168"/>
        <v>0</v>
      </c>
      <c r="L1254" s="166">
        <f t="shared" si="169"/>
        <v>0</v>
      </c>
      <c r="M1254" s="167" t="str">
        <f>IF(I1254="","",IF(I1254&lt;50,"Ошибка! Не соблюден минимальный заказ на сорт!",""))</f>
        <v/>
      </c>
      <c r="P1254" s="169"/>
      <c r="AA1254" s="168">
        <f t="shared" si="170"/>
        <v>0</v>
      </c>
      <c r="AB1254" s="168" t="s">
        <v>6054</v>
      </c>
      <c r="AC1254" s="168" t="s">
        <v>4327</v>
      </c>
      <c r="AD1254" s="168">
        <v>4.5</v>
      </c>
      <c r="AE1254" s="170">
        <f t="shared" si="171"/>
        <v>0</v>
      </c>
      <c r="AF1254" s="168">
        <f t="shared" si="172"/>
        <v>0</v>
      </c>
    </row>
    <row r="1255" spans="1:32" s="168" customFormat="1" ht="15" hidden="1" customHeight="1" x14ac:dyDescent="0.3">
      <c r="A1255" s="160">
        <v>0</v>
      </c>
      <c r="B1255" s="161" t="s">
        <v>5962</v>
      </c>
      <c r="C1255" s="161" t="s">
        <v>5858</v>
      </c>
      <c r="D1255" s="162" t="s">
        <v>2305</v>
      </c>
      <c r="E1255" s="162" t="s">
        <v>2306</v>
      </c>
      <c r="F1255" s="162" t="s">
        <v>5758</v>
      </c>
      <c r="G1255" s="163" t="s">
        <v>182</v>
      </c>
      <c r="H1255" s="164">
        <v>4.5</v>
      </c>
      <c r="I1255" s="165"/>
      <c r="J1255" s="166">
        <f t="shared" si="167"/>
        <v>0</v>
      </c>
      <c r="K1255" s="166">
        <f t="shared" si="168"/>
        <v>0</v>
      </c>
      <c r="L1255" s="166">
        <f t="shared" si="169"/>
        <v>0</v>
      </c>
      <c r="M1255" s="167" t="str">
        <f>IF(I1255="","",IF(I1255&lt;50,"Ошибка! Не соблюден минимальный заказ на сорт!",""))</f>
        <v/>
      </c>
      <c r="P1255" s="169"/>
      <c r="AA1255" s="168">
        <f t="shared" si="170"/>
        <v>0</v>
      </c>
      <c r="AB1255" s="168" t="s">
        <v>6056</v>
      </c>
      <c r="AC1255" s="168" t="s">
        <v>4327</v>
      </c>
      <c r="AD1255" s="168">
        <v>4.5</v>
      </c>
      <c r="AE1255" s="170">
        <f t="shared" si="171"/>
        <v>0</v>
      </c>
      <c r="AF1255" s="168">
        <f t="shared" si="172"/>
        <v>0</v>
      </c>
    </row>
    <row r="1256" spans="1:32" s="168" customFormat="1" ht="15" hidden="1" customHeight="1" x14ac:dyDescent="0.3">
      <c r="A1256" s="160">
        <v>0</v>
      </c>
      <c r="B1256" s="161" t="s">
        <v>5961</v>
      </c>
      <c r="C1256" s="161" t="s">
        <v>5857</v>
      </c>
      <c r="D1256" s="162" t="s">
        <v>2305</v>
      </c>
      <c r="E1256" s="162" t="s">
        <v>2306</v>
      </c>
      <c r="F1256" s="162" t="s">
        <v>5757</v>
      </c>
      <c r="G1256" s="163" t="s">
        <v>182</v>
      </c>
      <c r="H1256" s="164">
        <v>4.5</v>
      </c>
      <c r="I1256" s="165"/>
      <c r="J1256" s="166">
        <f t="shared" si="167"/>
        <v>0</v>
      </c>
      <c r="K1256" s="166">
        <f t="shared" si="168"/>
        <v>0</v>
      </c>
      <c r="L1256" s="166">
        <f t="shared" si="169"/>
        <v>0</v>
      </c>
      <c r="M1256" s="167" t="str">
        <f>IF(I1256="","",IF(I1256&lt;50,"Ошибка! Не соблюден минимальный заказ на сорт!",""))</f>
        <v/>
      </c>
      <c r="P1256" s="169"/>
      <c r="AA1256" s="168">
        <f t="shared" si="170"/>
        <v>0</v>
      </c>
      <c r="AB1256" s="168" t="s">
        <v>6055</v>
      </c>
      <c r="AC1256" s="168" t="s">
        <v>4327</v>
      </c>
      <c r="AD1256" s="168">
        <v>4.5</v>
      </c>
      <c r="AE1256" s="170">
        <f t="shared" si="171"/>
        <v>0</v>
      </c>
      <c r="AF1256" s="168">
        <f t="shared" si="172"/>
        <v>0</v>
      </c>
    </row>
    <row r="1257" spans="1:32" s="168" customFormat="1" ht="15" hidden="1" customHeight="1" x14ac:dyDescent="0.3">
      <c r="A1257" s="160">
        <v>0</v>
      </c>
      <c r="B1257" s="161" t="s">
        <v>5445</v>
      </c>
      <c r="C1257" s="176" t="s">
        <v>5444</v>
      </c>
      <c r="D1257" s="162" t="s">
        <v>2305</v>
      </c>
      <c r="E1257" s="162" t="s">
        <v>2306</v>
      </c>
      <c r="F1257" s="162" t="s">
        <v>5446</v>
      </c>
      <c r="G1257" s="163" t="s">
        <v>106</v>
      </c>
      <c r="H1257" s="164">
        <v>0.85</v>
      </c>
      <c r="I1257" s="165"/>
      <c r="J1257" s="166">
        <f t="shared" si="167"/>
        <v>0</v>
      </c>
      <c r="K1257" s="166">
        <f t="shared" si="168"/>
        <v>0</v>
      </c>
      <c r="L1257" s="166">
        <f t="shared" si="169"/>
        <v>0</v>
      </c>
      <c r="M1257" s="167" t="str">
        <f>IF(I1257="","",IF(I1257&lt;80,"Ошибка! Не соблюден минимальный заказ на сорт!",IF(MOD(I1257,40)&gt;0,"Ошибка! Не соблюдена кратность заказа!","")))</f>
        <v/>
      </c>
      <c r="P1257" s="169"/>
      <c r="AA1257" s="168">
        <f t="shared" si="170"/>
        <v>0</v>
      </c>
      <c r="AB1257" s="168" t="s">
        <v>5447</v>
      </c>
      <c r="AC1257" s="168" t="s">
        <v>4281</v>
      </c>
      <c r="AD1257" s="168">
        <v>0.85</v>
      </c>
      <c r="AE1257" s="170">
        <f t="shared" si="171"/>
        <v>0</v>
      </c>
      <c r="AF1257" s="168">
        <f t="shared" si="172"/>
        <v>0</v>
      </c>
    </row>
    <row r="1258" spans="1:32" s="168" customFormat="1" ht="15" hidden="1" customHeight="1" x14ac:dyDescent="0.3">
      <c r="A1258" s="160">
        <v>0</v>
      </c>
      <c r="B1258" s="161" t="s">
        <v>3660</v>
      </c>
      <c r="C1258" s="176" t="s">
        <v>2304</v>
      </c>
      <c r="D1258" s="162" t="s">
        <v>2305</v>
      </c>
      <c r="E1258" s="162" t="s">
        <v>2306</v>
      </c>
      <c r="F1258" s="162" t="s">
        <v>2307</v>
      </c>
      <c r="G1258" s="163" t="s">
        <v>106</v>
      </c>
      <c r="H1258" s="164">
        <v>0.85</v>
      </c>
      <c r="I1258" s="165"/>
      <c r="J1258" s="166">
        <f t="shared" si="167"/>
        <v>0</v>
      </c>
      <c r="K1258" s="166">
        <f t="shared" si="168"/>
        <v>0</v>
      </c>
      <c r="L1258" s="166">
        <f t="shared" si="169"/>
        <v>0</v>
      </c>
      <c r="M1258" s="167" t="str">
        <f>IF(I1258="","",IF(I1258&lt;80,"Ошибка! Не соблюден минимальный заказ на сорт!",IF(MOD(I1258,40)&gt;0,"Ошибка! Не соблюдена кратность заказа!","")))</f>
        <v/>
      </c>
      <c r="P1258" s="169"/>
      <c r="AA1258" s="168">
        <f t="shared" si="170"/>
        <v>0</v>
      </c>
      <c r="AB1258" s="168" t="s">
        <v>5329</v>
      </c>
      <c r="AC1258" s="168" t="s">
        <v>4281</v>
      </c>
      <c r="AD1258" s="168">
        <v>0.85</v>
      </c>
      <c r="AE1258" s="170">
        <f t="shared" si="171"/>
        <v>0</v>
      </c>
      <c r="AF1258" s="168">
        <f t="shared" si="172"/>
        <v>0</v>
      </c>
    </row>
    <row r="1259" spans="1:32" s="168" customFormat="1" ht="15" hidden="1" customHeight="1" x14ac:dyDescent="0.3">
      <c r="A1259" s="160">
        <v>0</v>
      </c>
      <c r="B1259" s="161" t="s">
        <v>5959</v>
      </c>
      <c r="C1259" s="161" t="s">
        <v>5855</v>
      </c>
      <c r="D1259" s="162" t="s">
        <v>2305</v>
      </c>
      <c r="E1259" s="162" t="s">
        <v>2306</v>
      </c>
      <c r="F1259" s="162" t="s">
        <v>5755</v>
      </c>
      <c r="G1259" s="163" t="s">
        <v>106</v>
      </c>
      <c r="H1259" s="164">
        <v>0.8</v>
      </c>
      <c r="I1259" s="165"/>
      <c r="J1259" s="166">
        <f t="shared" si="167"/>
        <v>0</v>
      </c>
      <c r="K1259" s="166">
        <f t="shared" si="168"/>
        <v>0</v>
      </c>
      <c r="L1259" s="166">
        <f t="shared" si="169"/>
        <v>0</v>
      </c>
      <c r="M1259" s="167" t="str">
        <f>IF(I1259="","",IF(I1259&lt;80,"Ошибка! Не соблюден минимальный заказ на сорт!",IF(MOD(I1259,40)&gt;0,"Ошибка! Не соблюдена кратность заказа!","")))</f>
        <v/>
      </c>
      <c r="P1259" s="169"/>
      <c r="AA1259" s="168">
        <f t="shared" si="170"/>
        <v>0</v>
      </c>
      <c r="AB1259" s="168" t="s">
        <v>6053</v>
      </c>
      <c r="AC1259" s="168" t="s">
        <v>4281</v>
      </c>
      <c r="AD1259" s="168">
        <v>0.8</v>
      </c>
      <c r="AE1259" s="170">
        <f t="shared" si="171"/>
        <v>0</v>
      </c>
      <c r="AF1259" s="168">
        <f t="shared" si="172"/>
        <v>0</v>
      </c>
    </row>
    <row r="1260" spans="1:32" s="168" customFormat="1" ht="15" hidden="1" customHeight="1" x14ac:dyDescent="0.3">
      <c r="A1260" s="160">
        <v>0</v>
      </c>
      <c r="B1260" s="161" t="s">
        <v>5963</v>
      </c>
      <c r="C1260" s="161" t="s">
        <v>5859</v>
      </c>
      <c r="D1260" s="162" t="s">
        <v>2305</v>
      </c>
      <c r="E1260" s="162" t="s">
        <v>2306</v>
      </c>
      <c r="F1260" s="162" t="s">
        <v>5759</v>
      </c>
      <c r="G1260" s="163" t="s">
        <v>182</v>
      </c>
      <c r="H1260" s="164">
        <v>4.75</v>
      </c>
      <c r="I1260" s="165"/>
      <c r="J1260" s="166">
        <f t="shared" si="167"/>
        <v>0</v>
      </c>
      <c r="K1260" s="166">
        <f t="shared" si="168"/>
        <v>0</v>
      </c>
      <c r="L1260" s="166">
        <f t="shared" si="169"/>
        <v>0</v>
      </c>
      <c r="M1260" s="167" t="str">
        <f>IF(I1260="","",IF(I1260&lt;50,"Ошибка! Не соблюден минимальный заказ на сорт!",""))</f>
        <v/>
      </c>
      <c r="P1260" s="169"/>
      <c r="AA1260" s="168">
        <f t="shared" si="170"/>
        <v>0</v>
      </c>
      <c r="AB1260" s="168" t="s">
        <v>6057</v>
      </c>
      <c r="AC1260" s="168" t="s">
        <v>4327</v>
      </c>
      <c r="AD1260" s="168">
        <v>4.75</v>
      </c>
      <c r="AE1260" s="170">
        <f t="shared" si="171"/>
        <v>0</v>
      </c>
      <c r="AF1260" s="168">
        <f t="shared" si="172"/>
        <v>0</v>
      </c>
    </row>
    <row r="1261" spans="1:32" s="168" customFormat="1" ht="15" hidden="1" customHeight="1" x14ac:dyDescent="0.3">
      <c r="A1261" s="160">
        <v>0</v>
      </c>
      <c r="B1261" s="161" t="s">
        <v>3661</v>
      </c>
      <c r="C1261" s="161" t="s">
        <v>2308</v>
      </c>
      <c r="D1261" s="162" t="s">
        <v>2309</v>
      </c>
      <c r="E1261" s="162" t="s">
        <v>2310</v>
      </c>
      <c r="F1261" s="162"/>
      <c r="G1261" s="163" t="s">
        <v>106</v>
      </c>
      <c r="H1261" s="164">
        <v>0.85</v>
      </c>
      <c r="I1261" s="165"/>
      <c r="J1261" s="166">
        <f t="shared" si="167"/>
        <v>0</v>
      </c>
      <c r="K1261" s="166">
        <f t="shared" si="168"/>
        <v>0</v>
      </c>
      <c r="L1261" s="166">
        <f t="shared" si="169"/>
        <v>0</v>
      </c>
      <c r="M1261" s="167" t="str">
        <f>IF(I1261="","",IF(I1261&lt;80,"Ошибка! Не соблюден минимальный заказ на сорт!",IF(MOD(I1261,40)&gt;0,"Ошибка! Не соблюдена кратность заказа!","")))</f>
        <v/>
      </c>
      <c r="P1261" s="169"/>
      <c r="AA1261" s="168">
        <f t="shared" si="170"/>
        <v>0</v>
      </c>
      <c r="AB1261" s="168" t="s">
        <v>2309</v>
      </c>
      <c r="AC1261" s="168" t="s">
        <v>4281</v>
      </c>
      <c r="AD1261" s="168">
        <v>0.85</v>
      </c>
      <c r="AE1261" s="170">
        <f t="shared" si="171"/>
        <v>0</v>
      </c>
      <c r="AF1261" s="168">
        <f t="shared" si="172"/>
        <v>0</v>
      </c>
    </row>
    <row r="1262" spans="1:32" s="168" customFormat="1" ht="15" hidden="1" customHeight="1" x14ac:dyDescent="0.3">
      <c r="A1262" s="160">
        <v>0</v>
      </c>
      <c r="B1262" s="161" t="s">
        <v>5950</v>
      </c>
      <c r="C1262" s="161" t="s">
        <v>5846</v>
      </c>
      <c r="D1262" s="162" t="s">
        <v>5741</v>
      </c>
      <c r="E1262" s="162" t="s">
        <v>5742</v>
      </c>
      <c r="F1262" s="162" t="s">
        <v>5695</v>
      </c>
      <c r="G1262" s="163" t="s">
        <v>106</v>
      </c>
      <c r="H1262" s="164">
        <v>0.9</v>
      </c>
      <c r="I1262" s="165"/>
      <c r="J1262" s="166">
        <f t="shared" si="167"/>
        <v>0</v>
      </c>
      <c r="K1262" s="166">
        <f t="shared" si="168"/>
        <v>0</v>
      </c>
      <c r="L1262" s="166">
        <f t="shared" si="169"/>
        <v>0</v>
      </c>
      <c r="M1262" s="167" t="str">
        <f>IF(I1262="","",IF(I1262&lt;80,"Ошибка! Не соблюден минимальный заказ на сорт!",IF(MOD(I1262,40)&gt;0,"Ошибка! Не соблюдена кратность заказа!","")))</f>
        <v/>
      </c>
      <c r="P1262" s="169"/>
      <c r="AA1262" s="168">
        <f t="shared" si="170"/>
        <v>0</v>
      </c>
      <c r="AB1262" s="168" t="s">
        <v>5741</v>
      </c>
      <c r="AC1262" s="168" t="s">
        <v>4281</v>
      </c>
      <c r="AD1262" s="168">
        <v>0.9</v>
      </c>
      <c r="AE1262" s="170">
        <f t="shared" si="171"/>
        <v>0</v>
      </c>
      <c r="AF1262" s="168">
        <f t="shared" si="172"/>
        <v>0</v>
      </c>
    </row>
    <row r="1263" spans="1:32" s="168" customFormat="1" ht="15" hidden="1" customHeight="1" x14ac:dyDescent="0.3">
      <c r="A1263" s="160">
        <v>0</v>
      </c>
      <c r="B1263" s="161" t="s">
        <v>5983</v>
      </c>
      <c r="C1263" s="161" t="s">
        <v>5879</v>
      </c>
      <c r="D1263" s="162" t="s">
        <v>5777</v>
      </c>
      <c r="E1263" s="162" t="s">
        <v>5778</v>
      </c>
      <c r="F1263" s="162" t="s">
        <v>5779</v>
      </c>
      <c r="G1263" s="163" t="s">
        <v>182</v>
      </c>
      <c r="H1263" s="164">
        <v>4.5</v>
      </c>
      <c r="I1263" s="165"/>
      <c r="J1263" s="166">
        <f t="shared" si="167"/>
        <v>0</v>
      </c>
      <c r="K1263" s="166">
        <f t="shared" si="168"/>
        <v>0</v>
      </c>
      <c r="L1263" s="166">
        <f t="shared" si="169"/>
        <v>0</v>
      </c>
      <c r="M1263" s="167" t="str">
        <f>IF(I1263="","",IF(I1263&lt;50,"Ошибка! Не соблюден минимальный заказ на сорт!",""))</f>
        <v/>
      </c>
      <c r="P1263" s="169"/>
      <c r="AA1263" s="168">
        <f t="shared" si="170"/>
        <v>0</v>
      </c>
      <c r="AB1263" s="168" t="s">
        <v>6075</v>
      </c>
      <c r="AC1263" s="168" t="s">
        <v>4327</v>
      </c>
      <c r="AD1263" s="168">
        <v>4.5</v>
      </c>
      <c r="AE1263" s="170">
        <f t="shared" si="171"/>
        <v>0</v>
      </c>
      <c r="AF1263" s="168">
        <f t="shared" si="172"/>
        <v>0</v>
      </c>
    </row>
    <row r="1264" spans="1:32" s="168" customFormat="1" ht="15" hidden="1" customHeight="1" x14ac:dyDescent="0.3">
      <c r="A1264" s="160">
        <v>0</v>
      </c>
      <c r="B1264" s="161" t="s">
        <v>5984</v>
      </c>
      <c r="C1264" s="161" t="s">
        <v>5880</v>
      </c>
      <c r="D1264" s="162" t="s">
        <v>5777</v>
      </c>
      <c r="E1264" s="162" t="s">
        <v>5778</v>
      </c>
      <c r="F1264" s="162" t="s">
        <v>5780</v>
      </c>
      <c r="G1264" s="163" t="s">
        <v>182</v>
      </c>
      <c r="H1264" s="164">
        <v>4.5</v>
      </c>
      <c r="I1264" s="165"/>
      <c r="J1264" s="166">
        <f t="shared" si="167"/>
        <v>0</v>
      </c>
      <c r="K1264" s="166">
        <f t="shared" si="168"/>
        <v>0</v>
      </c>
      <c r="L1264" s="166">
        <f t="shared" si="169"/>
        <v>0</v>
      </c>
      <c r="M1264" s="167" t="str">
        <f>IF(I1264="","",IF(I1264&lt;50,"Ошибка! Не соблюден минимальный заказ на сорт!",""))</f>
        <v/>
      </c>
      <c r="P1264" s="169"/>
      <c r="AA1264" s="168">
        <f t="shared" si="170"/>
        <v>0</v>
      </c>
      <c r="AB1264" s="168" t="s">
        <v>6076</v>
      </c>
      <c r="AC1264" s="168" t="s">
        <v>4327</v>
      </c>
      <c r="AD1264" s="168">
        <v>4.5</v>
      </c>
      <c r="AE1264" s="170">
        <f t="shared" si="171"/>
        <v>0</v>
      </c>
      <c r="AF1264" s="168">
        <f t="shared" si="172"/>
        <v>0</v>
      </c>
    </row>
    <row r="1265" spans="1:32" s="168" customFormat="1" ht="15" hidden="1" customHeight="1" x14ac:dyDescent="0.3">
      <c r="A1265" s="160">
        <v>0</v>
      </c>
      <c r="B1265" s="161" t="s">
        <v>5971</v>
      </c>
      <c r="C1265" s="161" t="s">
        <v>5867</v>
      </c>
      <c r="D1265" s="162" t="s">
        <v>5764</v>
      </c>
      <c r="E1265" s="162" t="s">
        <v>5765</v>
      </c>
      <c r="F1265" s="162" t="s">
        <v>5766</v>
      </c>
      <c r="G1265" s="163" t="s">
        <v>182</v>
      </c>
      <c r="H1265" s="164">
        <v>4.75</v>
      </c>
      <c r="I1265" s="165"/>
      <c r="J1265" s="166">
        <f t="shared" si="167"/>
        <v>0</v>
      </c>
      <c r="K1265" s="166">
        <f t="shared" si="168"/>
        <v>0</v>
      </c>
      <c r="L1265" s="166">
        <f t="shared" si="169"/>
        <v>0</v>
      </c>
      <c r="M1265" s="167" t="str">
        <f>IF(I1265="","",IF(I1265&lt;50,"Ошибка! Не соблюден минимальный заказ на сорт!",""))</f>
        <v/>
      </c>
      <c r="P1265" s="169"/>
      <c r="AA1265" s="168">
        <f t="shared" si="170"/>
        <v>0</v>
      </c>
      <c r="AB1265" s="168" t="s">
        <v>6065</v>
      </c>
      <c r="AC1265" s="168" t="s">
        <v>4327</v>
      </c>
      <c r="AD1265" s="168">
        <v>4.75</v>
      </c>
      <c r="AE1265" s="170">
        <f t="shared" si="171"/>
        <v>0</v>
      </c>
      <c r="AF1265" s="168">
        <f t="shared" si="172"/>
        <v>0</v>
      </c>
    </row>
    <row r="1266" spans="1:32" s="168" customFormat="1" ht="15" hidden="1" customHeight="1" x14ac:dyDescent="0.3">
      <c r="A1266" s="160">
        <v>0</v>
      </c>
      <c r="B1266" s="161" t="s">
        <v>5980</v>
      </c>
      <c r="C1266" s="161" t="s">
        <v>5876</v>
      </c>
      <c r="D1266" s="162" t="s">
        <v>2312</v>
      </c>
      <c r="E1266" s="162" t="s">
        <v>2313</v>
      </c>
      <c r="F1266" s="162" t="s">
        <v>5695</v>
      </c>
      <c r="G1266" s="163" t="s">
        <v>106</v>
      </c>
      <c r="H1266" s="164">
        <v>0.8</v>
      </c>
      <c r="I1266" s="165"/>
      <c r="J1266" s="166">
        <f t="shared" si="167"/>
        <v>0</v>
      </c>
      <c r="K1266" s="166">
        <f t="shared" si="168"/>
        <v>0</v>
      </c>
      <c r="L1266" s="166">
        <f t="shared" si="169"/>
        <v>0</v>
      </c>
      <c r="M1266" s="167" t="str">
        <f>IF(I1266="","",IF(I1266&lt;80,"Ошибка! Не соблюден минимальный заказ на сорт!",IF(MOD(I1266,40)&gt;0,"Ошибка! Не соблюдена кратность заказа!","")))</f>
        <v/>
      </c>
      <c r="P1266" s="169"/>
      <c r="AA1266" s="168">
        <f t="shared" si="170"/>
        <v>0</v>
      </c>
      <c r="AB1266" s="168" t="s">
        <v>2312</v>
      </c>
      <c r="AC1266" s="168" t="s">
        <v>4281</v>
      </c>
      <c r="AD1266" s="168">
        <v>0.8</v>
      </c>
      <c r="AE1266" s="170">
        <f t="shared" si="171"/>
        <v>0</v>
      </c>
      <c r="AF1266" s="168">
        <f t="shared" si="172"/>
        <v>0</v>
      </c>
    </row>
    <row r="1267" spans="1:32" s="168" customFormat="1" ht="15" hidden="1" customHeight="1" x14ac:dyDescent="0.3">
      <c r="A1267" s="160">
        <v>0</v>
      </c>
      <c r="B1267" s="161" t="s">
        <v>3662</v>
      </c>
      <c r="C1267" s="161" t="s">
        <v>2311</v>
      </c>
      <c r="D1267" s="162" t="s">
        <v>2312</v>
      </c>
      <c r="E1267" s="162" t="s">
        <v>2313</v>
      </c>
      <c r="F1267" s="162" t="s">
        <v>2314</v>
      </c>
      <c r="G1267" s="163" t="s">
        <v>182</v>
      </c>
      <c r="H1267" s="164">
        <v>4.5</v>
      </c>
      <c r="I1267" s="165"/>
      <c r="J1267" s="166">
        <f t="shared" si="167"/>
        <v>0</v>
      </c>
      <c r="K1267" s="166">
        <f t="shared" si="168"/>
        <v>0</v>
      </c>
      <c r="L1267" s="166">
        <f t="shared" si="169"/>
        <v>0</v>
      </c>
      <c r="M1267" s="167" t="str">
        <f>IF(I1267="","",IF(I1267&lt;50,"Ошибка! Не соблюден минимальный заказ на сорт!",""))</f>
        <v/>
      </c>
      <c r="P1267" s="169"/>
      <c r="AA1267" s="168">
        <f t="shared" si="170"/>
        <v>0</v>
      </c>
      <c r="AB1267" s="168" t="s">
        <v>5242</v>
      </c>
      <c r="AC1267" s="168" t="s">
        <v>4327</v>
      </c>
      <c r="AD1267" s="168">
        <v>4.5</v>
      </c>
      <c r="AE1267" s="170">
        <f t="shared" si="171"/>
        <v>0</v>
      </c>
      <c r="AF1267" s="168">
        <f t="shared" si="172"/>
        <v>0</v>
      </c>
    </row>
    <row r="1268" spans="1:32" s="168" customFormat="1" ht="15" hidden="1" customHeight="1" x14ac:dyDescent="0.3">
      <c r="A1268" s="160">
        <v>0</v>
      </c>
      <c r="B1268" s="161" t="s">
        <v>5981</v>
      </c>
      <c r="C1268" s="161" t="s">
        <v>5877</v>
      </c>
      <c r="D1268" s="162" t="s">
        <v>2312</v>
      </c>
      <c r="E1268" s="162" t="s">
        <v>2313</v>
      </c>
      <c r="F1268" s="162" t="s">
        <v>5775</v>
      </c>
      <c r="G1268" s="163" t="s">
        <v>182</v>
      </c>
      <c r="H1268" s="164">
        <v>4.5</v>
      </c>
      <c r="I1268" s="165"/>
      <c r="J1268" s="166">
        <f t="shared" si="167"/>
        <v>0</v>
      </c>
      <c r="K1268" s="166">
        <f t="shared" si="168"/>
        <v>0</v>
      </c>
      <c r="L1268" s="166">
        <f t="shared" si="169"/>
        <v>0</v>
      </c>
      <c r="M1268" s="167" t="str">
        <f>IF(I1268="","",IF(I1268&lt;50,"Ошибка! Не соблюден минимальный заказ на сорт!",""))</f>
        <v/>
      </c>
      <c r="P1268" s="169"/>
      <c r="AA1268" s="168">
        <f t="shared" si="170"/>
        <v>0</v>
      </c>
      <c r="AB1268" s="168" t="s">
        <v>6073</v>
      </c>
      <c r="AC1268" s="168" t="s">
        <v>4327</v>
      </c>
      <c r="AD1268" s="168">
        <v>4.5</v>
      </c>
      <c r="AE1268" s="170">
        <f t="shared" si="171"/>
        <v>0</v>
      </c>
      <c r="AF1268" s="168">
        <f t="shared" si="172"/>
        <v>0</v>
      </c>
    </row>
    <row r="1269" spans="1:32" s="168" customFormat="1" ht="15" hidden="1" customHeight="1" x14ac:dyDescent="0.3">
      <c r="A1269" s="160">
        <v>0</v>
      </c>
      <c r="B1269" s="161" t="s">
        <v>5982</v>
      </c>
      <c r="C1269" s="161" t="s">
        <v>5878</v>
      </c>
      <c r="D1269" s="162" t="s">
        <v>2312</v>
      </c>
      <c r="E1269" s="162" t="s">
        <v>2313</v>
      </c>
      <c r="F1269" s="162" t="s">
        <v>5776</v>
      </c>
      <c r="G1269" s="163" t="s">
        <v>182</v>
      </c>
      <c r="H1269" s="164">
        <v>4.5</v>
      </c>
      <c r="I1269" s="165"/>
      <c r="J1269" s="166">
        <f t="shared" si="167"/>
        <v>0</v>
      </c>
      <c r="K1269" s="166">
        <f t="shared" si="168"/>
        <v>0</v>
      </c>
      <c r="L1269" s="166">
        <f t="shared" si="169"/>
        <v>0</v>
      </c>
      <c r="M1269" s="167" t="str">
        <f>IF(I1269="","",IF(I1269&lt;50,"Ошибка! Не соблюден минимальный заказ на сорт!",""))</f>
        <v/>
      </c>
      <c r="P1269" s="169"/>
      <c r="AA1269" s="168">
        <f t="shared" si="170"/>
        <v>0</v>
      </c>
      <c r="AB1269" s="168" t="s">
        <v>6074</v>
      </c>
      <c r="AC1269" s="168" t="s">
        <v>4327</v>
      </c>
      <c r="AD1269" s="168">
        <v>4.5</v>
      </c>
      <c r="AE1269" s="170">
        <f t="shared" si="171"/>
        <v>0</v>
      </c>
      <c r="AF1269" s="168">
        <f t="shared" si="172"/>
        <v>0</v>
      </c>
    </row>
    <row r="1270" spans="1:32" s="168" customFormat="1" ht="15" hidden="1" customHeight="1" x14ac:dyDescent="0.3">
      <c r="A1270" s="160">
        <v>0</v>
      </c>
      <c r="B1270" s="161" t="s">
        <v>3663</v>
      </c>
      <c r="C1270" s="161" t="s">
        <v>2315</v>
      </c>
      <c r="D1270" s="162" t="s">
        <v>2316</v>
      </c>
      <c r="E1270" s="162" t="s">
        <v>2317</v>
      </c>
      <c r="F1270" s="162"/>
      <c r="G1270" s="163" t="s">
        <v>106</v>
      </c>
      <c r="H1270" s="164">
        <v>0.85</v>
      </c>
      <c r="I1270" s="165"/>
      <c r="J1270" s="166">
        <f t="shared" si="167"/>
        <v>0</v>
      </c>
      <c r="K1270" s="166">
        <f t="shared" si="168"/>
        <v>0</v>
      </c>
      <c r="L1270" s="166">
        <f t="shared" si="169"/>
        <v>0</v>
      </c>
      <c r="M1270" s="167" t="str">
        <f>IF(I1270="","",IF(I1270&lt;80,"Ошибка! Не соблюден минимальный заказ на сорт!",IF(MOD(I1270,40)&gt;0,"Ошибка! Не соблюдена кратность заказа!","")))</f>
        <v/>
      </c>
      <c r="P1270" s="169"/>
      <c r="AA1270" s="168">
        <f t="shared" si="170"/>
        <v>0</v>
      </c>
      <c r="AB1270" s="168" t="s">
        <v>2316</v>
      </c>
      <c r="AC1270" s="168" t="s">
        <v>4281</v>
      </c>
      <c r="AD1270" s="168">
        <v>0.85</v>
      </c>
      <c r="AE1270" s="170">
        <f t="shared" si="171"/>
        <v>0</v>
      </c>
      <c r="AF1270" s="168">
        <f t="shared" si="172"/>
        <v>0</v>
      </c>
    </row>
    <row r="1271" spans="1:32" s="168" customFormat="1" ht="15" hidden="1" customHeight="1" x14ac:dyDescent="0.3">
      <c r="A1271" s="160">
        <v>0</v>
      </c>
      <c r="B1271" s="161" t="s">
        <v>5964</v>
      </c>
      <c r="C1271" s="161" t="s">
        <v>5860</v>
      </c>
      <c r="D1271" s="162" t="s">
        <v>2319</v>
      </c>
      <c r="E1271" s="162" t="s">
        <v>2320</v>
      </c>
      <c r="F1271" s="162" t="s">
        <v>1628</v>
      </c>
      <c r="G1271" s="163" t="s">
        <v>30</v>
      </c>
      <c r="H1271" s="164">
        <v>8</v>
      </c>
      <c r="I1271" s="165"/>
      <c r="J1271" s="166">
        <f t="shared" si="167"/>
        <v>0</v>
      </c>
      <c r="K1271" s="166">
        <f t="shared" si="168"/>
        <v>0</v>
      </c>
      <c r="L1271" s="166">
        <f t="shared" si="169"/>
        <v>0</v>
      </c>
      <c r="M1271" s="167" t="str">
        <f>IF(I1271="","",IF(I1271&lt;25,"Ошибка! Не соблюден минимальный заказ на сорт!",""))</f>
        <v/>
      </c>
      <c r="P1271" s="169"/>
      <c r="AA1271" s="168">
        <f t="shared" si="170"/>
        <v>0</v>
      </c>
      <c r="AB1271" s="168" t="s">
        <v>6058</v>
      </c>
      <c r="AC1271" s="168" t="s">
        <v>6059</v>
      </c>
      <c r="AD1271" s="168">
        <v>8</v>
      </c>
      <c r="AE1271" s="170">
        <f t="shared" si="171"/>
        <v>0</v>
      </c>
      <c r="AF1271" s="168">
        <f t="shared" si="172"/>
        <v>0</v>
      </c>
    </row>
    <row r="1272" spans="1:32" s="168" customFormat="1" ht="15" hidden="1" customHeight="1" x14ac:dyDescent="0.3">
      <c r="A1272" s="160">
        <v>0</v>
      </c>
      <c r="B1272" s="161" t="s">
        <v>5965</v>
      </c>
      <c r="C1272" s="161" t="s">
        <v>5861</v>
      </c>
      <c r="D1272" s="162" t="s">
        <v>2319</v>
      </c>
      <c r="E1272" s="162" t="s">
        <v>2320</v>
      </c>
      <c r="F1272" s="162" t="s">
        <v>1628</v>
      </c>
      <c r="G1272" s="163" t="s">
        <v>30</v>
      </c>
      <c r="H1272" s="164">
        <v>8.5</v>
      </c>
      <c r="I1272" s="165"/>
      <c r="J1272" s="166">
        <f t="shared" si="167"/>
        <v>0</v>
      </c>
      <c r="K1272" s="166">
        <f t="shared" si="168"/>
        <v>0</v>
      </c>
      <c r="L1272" s="166">
        <f t="shared" si="169"/>
        <v>0</v>
      </c>
      <c r="M1272" s="167" t="str">
        <f>IF(I1272="","",IF(I1272&lt;25,"Ошибка! Не соблюден минимальный заказ на сорт!",""))</f>
        <v/>
      </c>
      <c r="P1272" s="169"/>
      <c r="AA1272" s="168">
        <f t="shared" si="170"/>
        <v>0</v>
      </c>
      <c r="AB1272" s="168" t="s">
        <v>6058</v>
      </c>
      <c r="AC1272" s="168" t="s">
        <v>6043</v>
      </c>
      <c r="AD1272" s="168">
        <v>8.5</v>
      </c>
      <c r="AE1272" s="170">
        <f t="shared" si="171"/>
        <v>0</v>
      </c>
      <c r="AF1272" s="168">
        <f t="shared" si="172"/>
        <v>0</v>
      </c>
    </row>
    <row r="1273" spans="1:32" s="168" customFormat="1" ht="15" hidden="1" customHeight="1" x14ac:dyDescent="0.3">
      <c r="A1273" s="160">
        <v>0</v>
      </c>
      <c r="B1273" s="161" t="s">
        <v>5966</v>
      </c>
      <c r="C1273" s="161" t="s">
        <v>5862</v>
      </c>
      <c r="D1273" s="162" t="s">
        <v>2319</v>
      </c>
      <c r="E1273" s="162" t="s">
        <v>2320</v>
      </c>
      <c r="F1273" s="162" t="s">
        <v>5760</v>
      </c>
      <c r="G1273" s="163" t="s">
        <v>182</v>
      </c>
      <c r="H1273" s="164">
        <v>4.5</v>
      </c>
      <c r="I1273" s="165"/>
      <c r="J1273" s="166">
        <f t="shared" si="167"/>
        <v>0</v>
      </c>
      <c r="K1273" s="166">
        <f t="shared" si="168"/>
        <v>0</v>
      </c>
      <c r="L1273" s="166">
        <f t="shared" si="169"/>
        <v>0</v>
      </c>
      <c r="M1273" s="167" t="str">
        <f>IF(I1273="","",IF(I1273&lt;50,"Ошибка! Не соблюден минимальный заказ на сорт!",""))</f>
        <v/>
      </c>
      <c r="P1273" s="169"/>
      <c r="AA1273" s="168">
        <f t="shared" si="170"/>
        <v>0</v>
      </c>
      <c r="AB1273" s="168" t="s">
        <v>6060</v>
      </c>
      <c r="AC1273" s="168" t="s">
        <v>4327</v>
      </c>
      <c r="AD1273" s="168">
        <v>4.5</v>
      </c>
      <c r="AE1273" s="170">
        <f t="shared" si="171"/>
        <v>0</v>
      </c>
      <c r="AF1273" s="168">
        <f t="shared" si="172"/>
        <v>0</v>
      </c>
    </row>
    <row r="1274" spans="1:32" s="168" customFormat="1" ht="15" hidden="1" customHeight="1" x14ac:dyDescent="0.3">
      <c r="A1274" s="160">
        <v>0</v>
      </c>
      <c r="B1274" s="161" t="s">
        <v>5967</v>
      </c>
      <c r="C1274" s="161" t="s">
        <v>5863</v>
      </c>
      <c r="D1274" s="162" t="s">
        <v>2319</v>
      </c>
      <c r="E1274" s="162" t="s">
        <v>2320</v>
      </c>
      <c r="F1274" s="162" t="s">
        <v>5761</v>
      </c>
      <c r="G1274" s="163" t="s">
        <v>182</v>
      </c>
      <c r="H1274" s="164">
        <v>4.5</v>
      </c>
      <c r="I1274" s="165"/>
      <c r="J1274" s="166">
        <f t="shared" si="167"/>
        <v>0</v>
      </c>
      <c r="K1274" s="166">
        <f t="shared" si="168"/>
        <v>0</v>
      </c>
      <c r="L1274" s="166">
        <f t="shared" si="169"/>
        <v>0</v>
      </c>
      <c r="M1274" s="167" t="str">
        <f>IF(I1274="","",IF(I1274&lt;50,"Ошибка! Не соблюден минимальный заказ на сорт!",""))</f>
        <v/>
      </c>
      <c r="P1274" s="169"/>
      <c r="AA1274" s="168">
        <f t="shared" si="170"/>
        <v>0</v>
      </c>
      <c r="AB1274" s="168" t="s">
        <v>6061</v>
      </c>
      <c r="AC1274" s="168" t="s">
        <v>4327</v>
      </c>
      <c r="AD1274" s="168">
        <v>4.5</v>
      </c>
      <c r="AE1274" s="170">
        <f t="shared" si="171"/>
        <v>0</v>
      </c>
      <c r="AF1274" s="168">
        <f t="shared" si="172"/>
        <v>0</v>
      </c>
    </row>
    <row r="1275" spans="1:32" s="168" customFormat="1" ht="15" hidden="1" customHeight="1" x14ac:dyDescent="0.3">
      <c r="A1275" s="160">
        <v>0</v>
      </c>
      <c r="B1275" s="161" t="s">
        <v>5968</v>
      </c>
      <c r="C1275" s="161" t="s">
        <v>5864</v>
      </c>
      <c r="D1275" s="162" t="s">
        <v>2319</v>
      </c>
      <c r="E1275" s="162" t="s">
        <v>2320</v>
      </c>
      <c r="F1275" s="162" t="s">
        <v>1787</v>
      </c>
      <c r="G1275" s="163" t="s">
        <v>182</v>
      </c>
      <c r="H1275" s="164">
        <v>4.5</v>
      </c>
      <c r="I1275" s="165"/>
      <c r="J1275" s="166">
        <f t="shared" si="167"/>
        <v>0</v>
      </c>
      <c r="K1275" s="166">
        <f t="shared" si="168"/>
        <v>0</v>
      </c>
      <c r="L1275" s="166">
        <f t="shared" si="169"/>
        <v>0</v>
      </c>
      <c r="M1275" s="167" t="str">
        <f>IF(I1275="","",IF(I1275&lt;50,"Ошибка! Не соблюден минимальный заказ на сорт!",""))</f>
        <v/>
      </c>
      <c r="P1275" s="169"/>
      <c r="AA1275" s="168">
        <f t="shared" si="170"/>
        <v>0</v>
      </c>
      <c r="AB1275" s="168" t="s">
        <v>6062</v>
      </c>
      <c r="AC1275" s="168" t="s">
        <v>4327</v>
      </c>
      <c r="AD1275" s="168">
        <v>4.5</v>
      </c>
      <c r="AE1275" s="170">
        <f t="shared" si="171"/>
        <v>0</v>
      </c>
      <c r="AF1275" s="168">
        <f t="shared" si="172"/>
        <v>0</v>
      </c>
    </row>
    <row r="1276" spans="1:32" s="168" customFormat="1" ht="15" hidden="1" customHeight="1" x14ac:dyDescent="0.3">
      <c r="A1276" s="160">
        <v>0</v>
      </c>
      <c r="B1276" s="161" t="s">
        <v>3664</v>
      </c>
      <c r="C1276" s="161" t="s">
        <v>2318</v>
      </c>
      <c r="D1276" s="162" t="s">
        <v>2319</v>
      </c>
      <c r="E1276" s="162" t="s">
        <v>2320</v>
      </c>
      <c r="F1276" s="162" t="s">
        <v>2321</v>
      </c>
      <c r="G1276" s="163" t="s">
        <v>106</v>
      </c>
      <c r="H1276" s="164">
        <v>0.85</v>
      </c>
      <c r="I1276" s="165"/>
      <c r="J1276" s="166">
        <f t="shared" si="167"/>
        <v>0</v>
      </c>
      <c r="K1276" s="166">
        <f t="shared" si="168"/>
        <v>0</v>
      </c>
      <c r="L1276" s="166">
        <f t="shared" si="169"/>
        <v>0</v>
      </c>
      <c r="M1276" s="167" t="str">
        <f>IF(I1276="","",IF(I1276&lt;80,"Ошибка! Не соблюден минимальный заказ на сорт!",IF(MOD(I1276,40)&gt;0,"Ошибка! Не соблюдена кратность заказа!","")))</f>
        <v/>
      </c>
      <c r="P1276" s="169"/>
      <c r="AA1276" s="168">
        <f t="shared" si="170"/>
        <v>0</v>
      </c>
      <c r="AB1276" s="168" t="s">
        <v>4973</v>
      </c>
      <c r="AC1276" s="168" t="s">
        <v>4281</v>
      </c>
      <c r="AD1276" s="168">
        <v>0.85</v>
      </c>
      <c r="AE1276" s="170">
        <f t="shared" si="171"/>
        <v>0</v>
      </c>
      <c r="AF1276" s="168">
        <f t="shared" si="172"/>
        <v>0</v>
      </c>
    </row>
    <row r="1277" spans="1:32" s="168" customFormat="1" ht="15" hidden="1" customHeight="1" x14ac:dyDescent="0.3">
      <c r="A1277" s="160">
        <v>0</v>
      </c>
      <c r="B1277" s="161" t="s">
        <v>5969</v>
      </c>
      <c r="C1277" s="161" t="s">
        <v>5865</v>
      </c>
      <c r="D1277" s="162" t="s">
        <v>2319</v>
      </c>
      <c r="E1277" s="162" t="s">
        <v>2320</v>
      </c>
      <c r="F1277" s="162" t="s">
        <v>5762</v>
      </c>
      <c r="G1277" s="163" t="s">
        <v>106</v>
      </c>
      <c r="H1277" s="164">
        <v>0.95</v>
      </c>
      <c r="I1277" s="165"/>
      <c r="J1277" s="166">
        <f t="shared" si="167"/>
        <v>0</v>
      </c>
      <c r="K1277" s="166">
        <f t="shared" si="168"/>
        <v>0</v>
      </c>
      <c r="L1277" s="166">
        <f t="shared" si="169"/>
        <v>0</v>
      </c>
      <c r="M1277" s="167" t="str">
        <f>IF(I1277="","",IF(I1277&lt;80,"Ошибка! Не соблюден минимальный заказ на сорт!",IF(MOD(I1277,40)&gt;0,"Ошибка! Не соблюдена кратность заказа!","")))</f>
        <v/>
      </c>
      <c r="P1277" s="169"/>
      <c r="AA1277" s="168">
        <f t="shared" si="170"/>
        <v>0</v>
      </c>
      <c r="AB1277" s="168" t="s">
        <v>6063</v>
      </c>
      <c r="AC1277" s="168" t="s">
        <v>4281</v>
      </c>
      <c r="AD1277" s="168">
        <v>0.95</v>
      </c>
      <c r="AE1277" s="170">
        <f t="shared" si="171"/>
        <v>0</v>
      </c>
      <c r="AF1277" s="168">
        <f t="shared" si="172"/>
        <v>0</v>
      </c>
    </row>
    <row r="1278" spans="1:32" s="168" customFormat="1" ht="15" hidden="1" customHeight="1" x14ac:dyDescent="0.3">
      <c r="A1278" s="160">
        <v>0</v>
      </c>
      <c r="B1278" s="161" t="s">
        <v>5970</v>
      </c>
      <c r="C1278" s="161" t="s">
        <v>5866</v>
      </c>
      <c r="D1278" s="162" t="s">
        <v>2319</v>
      </c>
      <c r="E1278" s="162" t="s">
        <v>2320</v>
      </c>
      <c r="F1278" s="162" t="s">
        <v>5763</v>
      </c>
      <c r="G1278" s="163" t="s">
        <v>182</v>
      </c>
      <c r="H1278" s="164">
        <v>4.5</v>
      </c>
      <c r="I1278" s="165"/>
      <c r="J1278" s="166">
        <f t="shared" si="167"/>
        <v>0</v>
      </c>
      <c r="K1278" s="166">
        <f t="shared" si="168"/>
        <v>0</v>
      </c>
      <c r="L1278" s="166">
        <f t="shared" si="169"/>
        <v>0</v>
      </c>
      <c r="M1278" s="167" t="str">
        <f>IF(I1278="","",IF(I1278&lt;50,"Ошибка! Не соблюден минимальный заказ на сорт!",""))</f>
        <v/>
      </c>
      <c r="P1278" s="169"/>
      <c r="AA1278" s="168">
        <f t="shared" si="170"/>
        <v>0</v>
      </c>
      <c r="AB1278" s="168" t="s">
        <v>6064</v>
      </c>
      <c r="AC1278" s="168" t="s">
        <v>4327</v>
      </c>
      <c r="AD1278" s="168">
        <v>4.5</v>
      </c>
      <c r="AE1278" s="170">
        <f t="shared" si="171"/>
        <v>0</v>
      </c>
      <c r="AF1278" s="168">
        <f t="shared" si="172"/>
        <v>0</v>
      </c>
    </row>
    <row r="1279" spans="1:32" s="168" customFormat="1" ht="15" hidden="1" customHeight="1" x14ac:dyDescent="0.3">
      <c r="A1279" s="160">
        <v>0</v>
      </c>
      <c r="B1279" s="161" t="s">
        <v>3665</v>
      </c>
      <c r="C1279" s="161" t="s">
        <v>2322</v>
      </c>
      <c r="D1279" s="162" t="s">
        <v>2323</v>
      </c>
      <c r="E1279" s="162" t="s">
        <v>2324</v>
      </c>
      <c r="F1279" s="162"/>
      <c r="G1279" s="163" t="s">
        <v>106</v>
      </c>
      <c r="H1279" s="164">
        <v>0.65</v>
      </c>
      <c r="I1279" s="165"/>
      <c r="J1279" s="166">
        <f t="shared" si="167"/>
        <v>0</v>
      </c>
      <c r="K1279" s="166">
        <f t="shared" si="168"/>
        <v>0</v>
      </c>
      <c r="L1279" s="166">
        <f t="shared" si="169"/>
        <v>0</v>
      </c>
      <c r="M1279" s="167" t="str">
        <f t="shared" ref="M1279:M1298" si="173">IF(I1279="","",IF(I1279&lt;80,"Ошибка! Не соблюден минимальный заказ на сорт!",IF(MOD(I1279,40)&gt;0,"Ошибка! Не соблюдена кратность заказа!","")))</f>
        <v/>
      </c>
      <c r="P1279" s="169"/>
      <c r="AA1279" s="168">
        <f t="shared" si="170"/>
        <v>0</v>
      </c>
      <c r="AB1279" s="168" t="s">
        <v>2323</v>
      </c>
      <c r="AC1279" s="168" t="s">
        <v>4281</v>
      </c>
      <c r="AD1279" s="168">
        <v>0.65</v>
      </c>
      <c r="AE1279" s="170">
        <f t="shared" si="171"/>
        <v>0</v>
      </c>
      <c r="AF1279" s="168">
        <f t="shared" si="172"/>
        <v>0</v>
      </c>
    </row>
    <row r="1280" spans="1:32" s="168" customFormat="1" ht="15" hidden="1" customHeight="1" x14ac:dyDescent="0.3">
      <c r="A1280" s="160">
        <v>0</v>
      </c>
      <c r="B1280" s="161" t="s">
        <v>3919</v>
      </c>
      <c r="C1280" s="161" t="s">
        <v>3991</v>
      </c>
      <c r="D1280" s="162" t="s">
        <v>2326</v>
      </c>
      <c r="E1280" s="162" t="s">
        <v>2327</v>
      </c>
      <c r="F1280" s="162" t="s">
        <v>3840</v>
      </c>
      <c r="G1280" s="163" t="s">
        <v>106</v>
      </c>
      <c r="H1280" s="164">
        <v>0.65</v>
      </c>
      <c r="I1280" s="165"/>
      <c r="J1280" s="166">
        <f t="shared" si="167"/>
        <v>0</v>
      </c>
      <c r="K1280" s="166">
        <f t="shared" si="168"/>
        <v>0</v>
      </c>
      <c r="L1280" s="166">
        <f t="shared" si="169"/>
        <v>0</v>
      </c>
      <c r="M1280" s="167" t="str">
        <f t="shared" si="173"/>
        <v/>
      </c>
      <c r="P1280" s="169"/>
      <c r="AA1280" s="168">
        <f t="shared" si="170"/>
        <v>0</v>
      </c>
      <c r="AB1280" s="168" t="s">
        <v>4974</v>
      </c>
      <c r="AC1280" s="168" t="s">
        <v>4281</v>
      </c>
      <c r="AD1280" s="168">
        <v>0.65</v>
      </c>
      <c r="AE1280" s="170">
        <f t="shared" si="171"/>
        <v>0</v>
      </c>
      <c r="AF1280" s="168">
        <f t="shared" si="172"/>
        <v>0</v>
      </c>
    </row>
    <row r="1281" spans="1:32" s="168" customFormat="1" ht="15" hidden="1" customHeight="1" x14ac:dyDescent="0.3">
      <c r="A1281" s="160">
        <v>0</v>
      </c>
      <c r="B1281" s="161" t="s">
        <v>3666</v>
      </c>
      <c r="C1281" s="161" t="s">
        <v>2325</v>
      </c>
      <c r="D1281" s="162" t="s">
        <v>2326</v>
      </c>
      <c r="E1281" s="162" t="s">
        <v>2327</v>
      </c>
      <c r="F1281" s="162" t="s">
        <v>2328</v>
      </c>
      <c r="G1281" s="163" t="s">
        <v>106</v>
      </c>
      <c r="H1281" s="164">
        <v>1.1000000000000001</v>
      </c>
      <c r="I1281" s="165"/>
      <c r="J1281" s="166">
        <f t="shared" si="167"/>
        <v>0</v>
      </c>
      <c r="K1281" s="166">
        <f t="shared" si="168"/>
        <v>0</v>
      </c>
      <c r="L1281" s="166">
        <f t="shared" si="169"/>
        <v>0</v>
      </c>
      <c r="M1281" s="167" t="str">
        <f t="shared" si="173"/>
        <v/>
      </c>
      <c r="P1281" s="169"/>
      <c r="AA1281" s="168">
        <f t="shared" si="170"/>
        <v>0</v>
      </c>
      <c r="AB1281" s="168" t="s">
        <v>4975</v>
      </c>
      <c r="AC1281" s="168" t="s">
        <v>4281</v>
      </c>
      <c r="AD1281" s="168">
        <v>1.1000000000000001</v>
      </c>
      <c r="AE1281" s="170">
        <f t="shared" si="171"/>
        <v>0</v>
      </c>
      <c r="AF1281" s="168">
        <f t="shared" si="172"/>
        <v>0</v>
      </c>
    </row>
    <row r="1282" spans="1:32" s="168" customFormat="1" ht="15" hidden="1" customHeight="1" x14ac:dyDescent="0.3">
      <c r="A1282" s="160">
        <v>0</v>
      </c>
      <c r="B1282" s="161" t="s">
        <v>3920</v>
      </c>
      <c r="C1282" s="161" t="s">
        <v>3992</v>
      </c>
      <c r="D1282" s="162" t="s">
        <v>2326</v>
      </c>
      <c r="E1282" s="162" t="s">
        <v>2327</v>
      </c>
      <c r="F1282" s="162" t="s">
        <v>3841</v>
      </c>
      <c r="G1282" s="163" t="s">
        <v>106</v>
      </c>
      <c r="H1282" s="164">
        <v>0.65</v>
      </c>
      <c r="I1282" s="165"/>
      <c r="J1282" s="166">
        <f t="shared" si="167"/>
        <v>0</v>
      </c>
      <c r="K1282" s="166">
        <f t="shared" si="168"/>
        <v>0</v>
      </c>
      <c r="L1282" s="166">
        <f t="shared" si="169"/>
        <v>0</v>
      </c>
      <c r="M1282" s="167" t="str">
        <f t="shared" si="173"/>
        <v/>
      </c>
      <c r="P1282" s="169"/>
      <c r="AA1282" s="168">
        <f t="shared" si="170"/>
        <v>0</v>
      </c>
      <c r="AB1282" s="168" t="s">
        <v>4976</v>
      </c>
      <c r="AC1282" s="168" t="s">
        <v>4281</v>
      </c>
      <c r="AD1282" s="168">
        <v>0.65</v>
      </c>
      <c r="AE1282" s="170">
        <f t="shared" si="171"/>
        <v>0</v>
      </c>
      <c r="AF1282" s="168">
        <f t="shared" si="172"/>
        <v>0</v>
      </c>
    </row>
    <row r="1283" spans="1:32" s="168" customFormat="1" ht="15" hidden="1" customHeight="1" x14ac:dyDescent="0.3">
      <c r="A1283" s="160">
        <v>0</v>
      </c>
      <c r="B1283" s="161" t="s">
        <v>3667</v>
      </c>
      <c r="C1283" s="161" t="s">
        <v>2329</v>
      </c>
      <c r="D1283" s="162" t="s">
        <v>2326</v>
      </c>
      <c r="E1283" s="162" t="s">
        <v>2327</v>
      </c>
      <c r="F1283" s="162" t="s">
        <v>2330</v>
      </c>
      <c r="G1283" s="163" t="s">
        <v>106</v>
      </c>
      <c r="H1283" s="164">
        <v>1.1000000000000001</v>
      </c>
      <c r="I1283" s="165"/>
      <c r="J1283" s="166">
        <f t="shared" si="167"/>
        <v>0</v>
      </c>
      <c r="K1283" s="166">
        <f t="shared" si="168"/>
        <v>0</v>
      </c>
      <c r="L1283" s="166">
        <f t="shared" si="169"/>
        <v>0</v>
      </c>
      <c r="M1283" s="167" t="str">
        <f t="shared" si="173"/>
        <v/>
      </c>
      <c r="P1283" s="169"/>
      <c r="AA1283" s="168">
        <f t="shared" si="170"/>
        <v>0</v>
      </c>
      <c r="AB1283" s="168" t="s">
        <v>4977</v>
      </c>
      <c r="AC1283" s="168" t="s">
        <v>4281</v>
      </c>
      <c r="AD1283" s="168">
        <v>1.1000000000000001</v>
      </c>
      <c r="AE1283" s="170">
        <f t="shared" si="171"/>
        <v>0</v>
      </c>
      <c r="AF1283" s="168">
        <f t="shared" si="172"/>
        <v>0</v>
      </c>
    </row>
    <row r="1284" spans="1:32" ht="15" customHeight="1" x14ac:dyDescent="0.3">
      <c r="A1284" s="1">
        <v>759</v>
      </c>
      <c r="B1284" s="69" t="s">
        <v>3668</v>
      </c>
      <c r="C1284" s="69" t="s">
        <v>2331</v>
      </c>
      <c r="D1284" s="70" t="s">
        <v>2332</v>
      </c>
      <c r="E1284" s="70" t="s">
        <v>2333</v>
      </c>
      <c r="F1284" s="70"/>
      <c r="G1284" s="71" t="s">
        <v>106</v>
      </c>
      <c r="H1284" s="72">
        <v>0.65</v>
      </c>
      <c r="I1284" s="73"/>
      <c r="J1284" s="74">
        <f t="shared" si="167"/>
        <v>0</v>
      </c>
      <c r="K1284" s="74">
        <f t="shared" si="168"/>
        <v>0</v>
      </c>
      <c r="L1284" s="74">
        <f t="shared" si="169"/>
        <v>0</v>
      </c>
      <c r="M1284" s="153" t="str">
        <f t="shared" si="173"/>
        <v/>
      </c>
      <c r="P1284" s="75"/>
      <c r="AA1284" s="2">
        <f t="shared" si="170"/>
        <v>759</v>
      </c>
      <c r="AB1284" s="2" t="s">
        <v>4978</v>
      </c>
      <c r="AC1284" s="2" t="s">
        <v>4281</v>
      </c>
      <c r="AD1284" s="2">
        <v>0.65</v>
      </c>
      <c r="AE1284" s="129">
        <f t="shared" si="171"/>
        <v>0</v>
      </c>
      <c r="AF1284" s="2">
        <f t="shared" si="172"/>
        <v>0</v>
      </c>
    </row>
    <row r="1285" spans="1:32" s="168" customFormat="1" ht="15" hidden="1" customHeight="1" x14ac:dyDescent="0.3">
      <c r="A1285" s="160">
        <v>0</v>
      </c>
      <c r="B1285" s="161" t="s">
        <v>3669</v>
      </c>
      <c r="C1285" s="161" t="s">
        <v>2334</v>
      </c>
      <c r="D1285" s="162" t="s">
        <v>2335</v>
      </c>
      <c r="E1285" s="162" t="s">
        <v>2336</v>
      </c>
      <c r="F1285" s="162" t="s">
        <v>2337</v>
      </c>
      <c r="G1285" s="163" t="s">
        <v>106</v>
      </c>
      <c r="H1285" s="164">
        <v>0.75</v>
      </c>
      <c r="I1285" s="165"/>
      <c r="J1285" s="166">
        <f t="shared" si="167"/>
        <v>0</v>
      </c>
      <c r="K1285" s="166">
        <f t="shared" si="168"/>
        <v>0</v>
      </c>
      <c r="L1285" s="166">
        <f t="shared" si="169"/>
        <v>0</v>
      </c>
      <c r="M1285" s="167" t="str">
        <f t="shared" si="173"/>
        <v/>
      </c>
      <c r="P1285" s="169"/>
      <c r="AA1285" s="2">
        <f t="shared" si="170"/>
        <v>0</v>
      </c>
      <c r="AB1285" s="2" t="s">
        <v>4979</v>
      </c>
      <c r="AC1285" s="2" t="s">
        <v>4281</v>
      </c>
      <c r="AD1285" s="2">
        <v>0.75</v>
      </c>
      <c r="AE1285" s="129">
        <f t="shared" si="171"/>
        <v>0</v>
      </c>
      <c r="AF1285" s="2">
        <f t="shared" si="172"/>
        <v>0</v>
      </c>
    </row>
    <row r="1286" spans="1:32" ht="15" customHeight="1" x14ac:dyDescent="0.3">
      <c r="A1286" s="1">
        <v>310</v>
      </c>
      <c r="B1286" s="69" t="s">
        <v>3926</v>
      </c>
      <c r="C1286" s="69" t="s">
        <v>3998</v>
      </c>
      <c r="D1286" s="70" t="s">
        <v>2335</v>
      </c>
      <c r="E1286" s="70" t="s">
        <v>2336</v>
      </c>
      <c r="F1286" s="70"/>
      <c r="G1286" s="71" t="s">
        <v>106</v>
      </c>
      <c r="H1286" s="72">
        <v>0.65</v>
      </c>
      <c r="I1286" s="73"/>
      <c r="J1286" s="74">
        <f t="shared" si="167"/>
        <v>0</v>
      </c>
      <c r="K1286" s="74">
        <f t="shared" si="168"/>
        <v>0</v>
      </c>
      <c r="L1286" s="74">
        <f t="shared" si="169"/>
        <v>0</v>
      </c>
      <c r="M1286" s="153" t="str">
        <f t="shared" si="173"/>
        <v/>
      </c>
      <c r="P1286" s="75"/>
      <c r="AA1286" s="2">
        <f t="shared" si="170"/>
        <v>310</v>
      </c>
      <c r="AB1286" s="2" t="s">
        <v>2335</v>
      </c>
      <c r="AC1286" s="2" t="s">
        <v>4281</v>
      </c>
      <c r="AD1286" s="2">
        <v>0.65</v>
      </c>
      <c r="AE1286" s="129">
        <f t="shared" si="171"/>
        <v>0</v>
      </c>
      <c r="AF1286" s="2">
        <f t="shared" si="172"/>
        <v>0</v>
      </c>
    </row>
    <row r="1287" spans="1:32" s="168" customFormat="1" ht="15" hidden="1" customHeight="1" x14ac:dyDescent="0.3">
      <c r="A1287" s="160">
        <v>0</v>
      </c>
      <c r="B1287" s="161" t="s">
        <v>3922</v>
      </c>
      <c r="C1287" s="161" t="s">
        <v>3994</v>
      </c>
      <c r="D1287" s="162" t="s">
        <v>3844</v>
      </c>
      <c r="E1287" s="162" t="s">
        <v>3845</v>
      </c>
      <c r="F1287" s="162"/>
      <c r="G1287" s="163" t="s">
        <v>106</v>
      </c>
      <c r="H1287" s="164">
        <v>0.65</v>
      </c>
      <c r="I1287" s="165"/>
      <c r="J1287" s="166">
        <f t="shared" si="167"/>
        <v>0</v>
      </c>
      <c r="K1287" s="166">
        <f t="shared" si="168"/>
        <v>0</v>
      </c>
      <c r="L1287" s="166">
        <f t="shared" si="169"/>
        <v>0</v>
      </c>
      <c r="M1287" s="167" t="str">
        <f t="shared" si="173"/>
        <v/>
      </c>
      <c r="P1287" s="169"/>
      <c r="AA1287" s="168">
        <f t="shared" si="170"/>
        <v>0</v>
      </c>
      <c r="AB1287" s="168" t="s">
        <v>3844</v>
      </c>
      <c r="AC1287" s="168" t="s">
        <v>4281</v>
      </c>
      <c r="AD1287" s="168">
        <v>0.65</v>
      </c>
      <c r="AE1287" s="170">
        <f t="shared" si="171"/>
        <v>0</v>
      </c>
      <c r="AF1287" s="168">
        <f t="shared" si="172"/>
        <v>0</v>
      </c>
    </row>
    <row r="1288" spans="1:32" ht="15" customHeight="1" x14ac:dyDescent="0.3">
      <c r="A1288" s="1">
        <v>1250</v>
      </c>
      <c r="B1288" s="69" t="s">
        <v>3670</v>
      </c>
      <c r="C1288" s="69" t="s">
        <v>2338</v>
      </c>
      <c r="D1288" s="70" t="s">
        <v>2339</v>
      </c>
      <c r="E1288" s="70" t="s">
        <v>2340</v>
      </c>
      <c r="F1288" s="70"/>
      <c r="G1288" s="71" t="s">
        <v>106</v>
      </c>
      <c r="H1288" s="72">
        <v>0.65</v>
      </c>
      <c r="I1288" s="73"/>
      <c r="J1288" s="74">
        <f t="shared" si="167"/>
        <v>0</v>
      </c>
      <c r="K1288" s="74">
        <f t="shared" si="168"/>
        <v>0</v>
      </c>
      <c r="L1288" s="74">
        <f t="shared" si="169"/>
        <v>0</v>
      </c>
      <c r="M1288" s="153" t="str">
        <f t="shared" si="173"/>
        <v/>
      </c>
      <c r="P1288" s="75"/>
      <c r="AA1288" s="2">
        <f t="shared" si="170"/>
        <v>1250</v>
      </c>
      <c r="AB1288" s="2" t="s">
        <v>2339</v>
      </c>
      <c r="AC1288" s="2" t="s">
        <v>4281</v>
      </c>
      <c r="AD1288" s="2">
        <v>0.65</v>
      </c>
      <c r="AE1288" s="129">
        <f t="shared" si="171"/>
        <v>0</v>
      </c>
      <c r="AF1288" s="2">
        <f t="shared" si="172"/>
        <v>0</v>
      </c>
    </row>
    <row r="1289" spans="1:32" ht="15" customHeight="1" x14ac:dyDescent="0.3">
      <c r="A1289" s="1">
        <v>251</v>
      </c>
      <c r="B1289" s="69" t="s">
        <v>3671</v>
      </c>
      <c r="C1289" s="69" t="s">
        <v>2341</v>
      </c>
      <c r="D1289" s="70" t="s">
        <v>2342</v>
      </c>
      <c r="E1289" s="70" t="s">
        <v>2343</v>
      </c>
      <c r="F1289" s="70" t="s">
        <v>2344</v>
      </c>
      <c r="G1289" s="71" t="s">
        <v>106</v>
      </c>
      <c r="H1289" s="72">
        <v>0.65</v>
      </c>
      <c r="I1289" s="73"/>
      <c r="J1289" s="74">
        <f t="shared" si="167"/>
        <v>0</v>
      </c>
      <c r="K1289" s="74">
        <f t="shared" si="168"/>
        <v>0</v>
      </c>
      <c r="L1289" s="74">
        <f t="shared" si="169"/>
        <v>0</v>
      </c>
      <c r="M1289" s="153" t="str">
        <f t="shared" si="173"/>
        <v/>
      </c>
      <c r="P1289" s="75"/>
      <c r="AA1289" s="2">
        <f t="shared" si="170"/>
        <v>251</v>
      </c>
      <c r="AB1289" s="2" t="s">
        <v>4980</v>
      </c>
      <c r="AC1289" s="2" t="s">
        <v>4281</v>
      </c>
      <c r="AD1289" s="2">
        <v>0.65</v>
      </c>
      <c r="AE1289" s="129">
        <f t="shared" si="171"/>
        <v>0</v>
      </c>
      <c r="AF1289" s="2">
        <f t="shared" si="172"/>
        <v>0</v>
      </c>
    </row>
    <row r="1290" spans="1:32" s="168" customFormat="1" ht="15" hidden="1" customHeight="1" x14ac:dyDescent="0.3">
      <c r="A1290" s="160">
        <v>0</v>
      </c>
      <c r="B1290" s="161" t="s">
        <v>3924</v>
      </c>
      <c r="C1290" s="161" t="s">
        <v>3996</v>
      </c>
      <c r="D1290" s="162" t="s">
        <v>2342</v>
      </c>
      <c r="E1290" s="162" t="s">
        <v>2343</v>
      </c>
      <c r="F1290" s="162" t="s">
        <v>3847</v>
      </c>
      <c r="G1290" s="163" t="s">
        <v>106</v>
      </c>
      <c r="H1290" s="164">
        <v>0.65</v>
      </c>
      <c r="I1290" s="165"/>
      <c r="J1290" s="166">
        <f t="shared" si="167"/>
        <v>0</v>
      </c>
      <c r="K1290" s="166">
        <f t="shared" si="168"/>
        <v>0</v>
      </c>
      <c r="L1290" s="166">
        <f t="shared" si="169"/>
        <v>0</v>
      </c>
      <c r="M1290" s="167" t="str">
        <f t="shared" si="173"/>
        <v/>
      </c>
      <c r="P1290" s="169"/>
      <c r="AA1290" s="168">
        <f t="shared" si="170"/>
        <v>0</v>
      </c>
      <c r="AB1290" s="168" t="s">
        <v>4981</v>
      </c>
      <c r="AC1290" s="168" t="s">
        <v>4281</v>
      </c>
      <c r="AD1290" s="168">
        <v>0.65</v>
      </c>
      <c r="AE1290" s="170">
        <f t="shared" si="171"/>
        <v>0</v>
      </c>
      <c r="AF1290" s="168">
        <f t="shared" si="172"/>
        <v>0</v>
      </c>
    </row>
    <row r="1291" spans="1:32" s="168" customFormat="1" ht="15" hidden="1" customHeight="1" x14ac:dyDescent="0.3">
      <c r="A1291" s="160">
        <v>0</v>
      </c>
      <c r="B1291" s="161" t="s">
        <v>3672</v>
      </c>
      <c r="C1291" s="161" t="s">
        <v>2345</v>
      </c>
      <c r="D1291" s="162" t="s">
        <v>2342</v>
      </c>
      <c r="E1291" s="162" t="s">
        <v>2343</v>
      </c>
      <c r="F1291" s="162" t="s">
        <v>2346</v>
      </c>
      <c r="G1291" s="163" t="s">
        <v>106</v>
      </c>
      <c r="H1291" s="164">
        <v>0.65</v>
      </c>
      <c r="I1291" s="165"/>
      <c r="J1291" s="166">
        <f t="shared" si="167"/>
        <v>0</v>
      </c>
      <c r="K1291" s="166">
        <f t="shared" si="168"/>
        <v>0</v>
      </c>
      <c r="L1291" s="166">
        <f t="shared" si="169"/>
        <v>0</v>
      </c>
      <c r="M1291" s="167" t="str">
        <f t="shared" si="173"/>
        <v/>
      </c>
      <c r="P1291" s="169"/>
      <c r="AA1291" s="168">
        <f t="shared" si="170"/>
        <v>0</v>
      </c>
      <c r="AB1291" s="168" t="s">
        <v>4982</v>
      </c>
      <c r="AC1291" s="168" t="s">
        <v>4281</v>
      </c>
      <c r="AD1291" s="168">
        <v>0.65</v>
      </c>
      <c r="AE1291" s="170">
        <f t="shared" si="171"/>
        <v>0</v>
      </c>
      <c r="AF1291" s="168">
        <f t="shared" si="172"/>
        <v>0</v>
      </c>
    </row>
    <row r="1292" spans="1:32" ht="15" customHeight="1" x14ac:dyDescent="0.3">
      <c r="A1292" s="1">
        <v>10850</v>
      </c>
      <c r="B1292" s="69" t="s">
        <v>3673</v>
      </c>
      <c r="C1292" s="69" t="s">
        <v>2347</v>
      </c>
      <c r="D1292" s="70" t="s">
        <v>2348</v>
      </c>
      <c r="E1292" s="70" t="s">
        <v>2349</v>
      </c>
      <c r="F1292" s="70" t="s">
        <v>2350</v>
      </c>
      <c r="G1292" s="71" t="s">
        <v>106</v>
      </c>
      <c r="H1292" s="72">
        <v>0.65</v>
      </c>
      <c r="I1292" s="73"/>
      <c r="J1292" s="74">
        <f t="shared" si="167"/>
        <v>0</v>
      </c>
      <c r="K1292" s="74">
        <f t="shared" si="168"/>
        <v>0</v>
      </c>
      <c r="L1292" s="74">
        <f t="shared" si="169"/>
        <v>0</v>
      </c>
      <c r="M1292" s="153" t="str">
        <f t="shared" si="173"/>
        <v/>
      </c>
      <c r="P1292" s="75"/>
      <c r="AA1292" s="2">
        <f t="shared" si="170"/>
        <v>10850</v>
      </c>
      <c r="AB1292" s="2" t="s">
        <v>4983</v>
      </c>
      <c r="AC1292" s="2" t="s">
        <v>4281</v>
      </c>
      <c r="AD1292" s="2">
        <v>0.65</v>
      </c>
      <c r="AE1292" s="129">
        <f t="shared" si="171"/>
        <v>0</v>
      </c>
      <c r="AF1292" s="2">
        <f t="shared" si="172"/>
        <v>0</v>
      </c>
    </row>
    <row r="1293" spans="1:32" ht="15" customHeight="1" x14ac:dyDescent="0.3">
      <c r="A1293" s="1">
        <v>1912</v>
      </c>
      <c r="B1293" s="69" t="s">
        <v>3674</v>
      </c>
      <c r="C1293" s="69" t="s">
        <v>2351</v>
      </c>
      <c r="D1293" s="70" t="s">
        <v>2352</v>
      </c>
      <c r="E1293" s="70" t="s">
        <v>2353</v>
      </c>
      <c r="F1293" s="70" t="s">
        <v>2354</v>
      </c>
      <c r="G1293" s="71" t="s">
        <v>106</v>
      </c>
      <c r="H1293" s="72">
        <v>1.1000000000000001</v>
      </c>
      <c r="I1293" s="73"/>
      <c r="J1293" s="74">
        <f t="shared" si="167"/>
        <v>0</v>
      </c>
      <c r="K1293" s="74">
        <f t="shared" si="168"/>
        <v>0</v>
      </c>
      <c r="L1293" s="74">
        <f t="shared" si="169"/>
        <v>0</v>
      </c>
      <c r="M1293" s="153" t="str">
        <f t="shared" si="173"/>
        <v/>
      </c>
      <c r="P1293" s="75"/>
      <c r="AA1293" s="2">
        <f t="shared" si="170"/>
        <v>1912</v>
      </c>
      <c r="AB1293" s="2" t="s">
        <v>4984</v>
      </c>
      <c r="AC1293" s="2" t="s">
        <v>4281</v>
      </c>
      <c r="AD1293" s="2">
        <v>1.1000000000000001</v>
      </c>
      <c r="AE1293" s="129">
        <f t="shared" si="171"/>
        <v>0</v>
      </c>
      <c r="AF1293" s="2">
        <f t="shared" si="172"/>
        <v>0</v>
      </c>
    </row>
    <row r="1294" spans="1:32" s="168" customFormat="1" ht="15" hidden="1" customHeight="1" x14ac:dyDescent="0.3">
      <c r="A1294" s="160">
        <v>0</v>
      </c>
      <c r="B1294" s="161" t="s">
        <v>3921</v>
      </c>
      <c r="C1294" s="161" t="s">
        <v>3993</v>
      </c>
      <c r="D1294" s="162" t="s">
        <v>3842</v>
      </c>
      <c r="E1294" s="162" t="s">
        <v>3843</v>
      </c>
      <c r="F1294" s="162"/>
      <c r="G1294" s="163" t="s">
        <v>106</v>
      </c>
      <c r="H1294" s="164">
        <v>0.65</v>
      </c>
      <c r="I1294" s="165"/>
      <c r="J1294" s="166">
        <f t="shared" si="167"/>
        <v>0</v>
      </c>
      <c r="K1294" s="166">
        <f t="shared" si="168"/>
        <v>0</v>
      </c>
      <c r="L1294" s="166">
        <f t="shared" si="169"/>
        <v>0</v>
      </c>
      <c r="M1294" s="167" t="str">
        <f t="shared" si="173"/>
        <v/>
      </c>
      <c r="P1294" s="169"/>
      <c r="AA1294" s="168">
        <f t="shared" si="170"/>
        <v>0</v>
      </c>
      <c r="AB1294" s="168" t="s">
        <v>3842</v>
      </c>
      <c r="AC1294" s="168" t="s">
        <v>4281</v>
      </c>
      <c r="AD1294" s="168">
        <v>0.65</v>
      </c>
      <c r="AE1294" s="170">
        <f t="shared" si="171"/>
        <v>0</v>
      </c>
      <c r="AF1294" s="168">
        <f t="shared" si="172"/>
        <v>0</v>
      </c>
    </row>
    <row r="1295" spans="1:32" s="168" customFormat="1" ht="15" hidden="1" customHeight="1" x14ac:dyDescent="0.3">
      <c r="A1295" s="160">
        <v>0</v>
      </c>
      <c r="B1295" s="161" t="s">
        <v>3925</v>
      </c>
      <c r="C1295" s="161" t="s">
        <v>3997</v>
      </c>
      <c r="D1295" s="162" t="s">
        <v>2356</v>
      </c>
      <c r="E1295" s="162" t="s">
        <v>2357</v>
      </c>
      <c r="F1295" s="162" t="s">
        <v>3848</v>
      </c>
      <c r="G1295" s="163" t="s">
        <v>106</v>
      </c>
      <c r="H1295" s="164">
        <v>0.65</v>
      </c>
      <c r="I1295" s="165"/>
      <c r="J1295" s="166">
        <f t="shared" si="167"/>
        <v>0</v>
      </c>
      <c r="K1295" s="166">
        <f t="shared" si="168"/>
        <v>0</v>
      </c>
      <c r="L1295" s="166">
        <f t="shared" si="169"/>
        <v>0</v>
      </c>
      <c r="M1295" s="167" t="str">
        <f t="shared" si="173"/>
        <v/>
      </c>
      <c r="P1295" s="169"/>
      <c r="AA1295" s="168">
        <f t="shared" si="170"/>
        <v>0</v>
      </c>
      <c r="AB1295" s="168" t="s">
        <v>4985</v>
      </c>
      <c r="AC1295" s="168" t="s">
        <v>4281</v>
      </c>
      <c r="AD1295" s="168">
        <v>0.65</v>
      </c>
      <c r="AE1295" s="170">
        <f t="shared" si="171"/>
        <v>0</v>
      </c>
      <c r="AF1295" s="168">
        <f t="shared" si="172"/>
        <v>0</v>
      </c>
    </row>
    <row r="1296" spans="1:32" ht="15" customHeight="1" x14ac:dyDescent="0.3">
      <c r="A1296" s="1">
        <v>154</v>
      </c>
      <c r="B1296" s="69" t="s">
        <v>3675</v>
      </c>
      <c r="C1296" s="69" t="s">
        <v>2355</v>
      </c>
      <c r="D1296" s="70" t="s">
        <v>2356</v>
      </c>
      <c r="E1296" s="70" t="s">
        <v>2357</v>
      </c>
      <c r="F1296" s="70"/>
      <c r="G1296" s="71" t="s">
        <v>106</v>
      </c>
      <c r="H1296" s="72">
        <v>0.65</v>
      </c>
      <c r="I1296" s="73"/>
      <c r="J1296" s="74">
        <f t="shared" si="167"/>
        <v>0</v>
      </c>
      <c r="K1296" s="74">
        <f t="shared" si="168"/>
        <v>0</v>
      </c>
      <c r="L1296" s="74">
        <f t="shared" si="169"/>
        <v>0</v>
      </c>
      <c r="M1296" s="153" t="str">
        <f t="shared" si="173"/>
        <v/>
      </c>
      <c r="P1296" s="75"/>
      <c r="AA1296" s="2">
        <f t="shared" si="170"/>
        <v>154</v>
      </c>
      <c r="AB1296" s="2" t="s">
        <v>2356</v>
      </c>
      <c r="AC1296" s="2" t="s">
        <v>4281</v>
      </c>
      <c r="AD1296" s="2">
        <v>0.65</v>
      </c>
      <c r="AE1296" s="129">
        <f t="shared" si="171"/>
        <v>0</v>
      </c>
      <c r="AF1296" s="2">
        <f t="shared" si="172"/>
        <v>0</v>
      </c>
    </row>
    <row r="1297" spans="1:32" s="168" customFormat="1" ht="15" hidden="1" customHeight="1" x14ac:dyDescent="0.3">
      <c r="A1297" s="160">
        <v>0</v>
      </c>
      <c r="B1297" s="161" t="s">
        <v>3923</v>
      </c>
      <c r="C1297" s="161" t="s">
        <v>3995</v>
      </c>
      <c r="D1297" s="162" t="s">
        <v>2359</v>
      </c>
      <c r="E1297" s="162" t="s">
        <v>2360</v>
      </c>
      <c r="F1297" s="162" t="s">
        <v>3846</v>
      </c>
      <c r="G1297" s="163" t="s">
        <v>106</v>
      </c>
      <c r="H1297" s="164">
        <v>0.65</v>
      </c>
      <c r="I1297" s="165"/>
      <c r="J1297" s="166">
        <f t="shared" si="167"/>
        <v>0</v>
      </c>
      <c r="K1297" s="166">
        <f t="shared" si="168"/>
        <v>0</v>
      </c>
      <c r="L1297" s="166">
        <f t="shared" si="169"/>
        <v>0</v>
      </c>
      <c r="M1297" s="167" t="str">
        <f t="shared" si="173"/>
        <v/>
      </c>
      <c r="P1297" s="169"/>
      <c r="AA1297" s="168">
        <f t="shared" si="170"/>
        <v>0</v>
      </c>
      <c r="AB1297" s="168" t="s">
        <v>4986</v>
      </c>
      <c r="AC1297" s="168" t="s">
        <v>4281</v>
      </c>
      <c r="AD1297" s="168">
        <v>0.65</v>
      </c>
      <c r="AE1297" s="170">
        <f t="shared" si="171"/>
        <v>0</v>
      </c>
      <c r="AF1297" s="168">
        <f t="shared" si="172"/>
        <v>0</v>
      </c>
    </row>
    <row r="1298" spans="1:32" ht="15" customHeight="1" x14ac:dyDescent="0.3">
      <c r="A1298" s="1">
        <v>2750</v>
      </c>
      <c r="B1298" s="69" t="s">
        <v>3676</v>
      </c>
      <c r="C1298" s="69" t="s">
        <v>2358</v>
      </c>
      <c r="D1298" s="70" t="s">
        <v>2359</v>
      </c>
      <c r="E1298" s="70" t="s">
        <v>2360</v>
      </c>
      <c r="F1298" s="70" t="s">
        <v>2361</v>
      </c>
      <c r="G1298" s="71" t="s">
        <v>106</v>
      </c>
      <c r="H1298" s="72">
        <v>0.65</v>
      </c>
      <c r="I1298" s="73"/>
      <c r="J1298" s="74">
        <f t="shared" si="167"/>
        <v>0</v>
      </c>
      <c r="K1298" s="74">
        <f t="shared" si="168"/>
        <v>0</v>
      </c>
      <c r="L1298" s="74">
        <f t="shared" si="169"/>
        <v>0</v>
      </c>
      <c r="M1298" s="153" t="str">
        <f t="shared" si="173"/>
        <v/>
      </c>
      <c r="P1298" s="75"/>
      <c r="AA1298" s="2">
        <f t="shared" si="170"/>
        <v>2750</v>
      </c>
      <c r="AB1298" s="2" t="s">
        <v>4987</v>
      </c>
      <c r="AC1298" s="2" t="s">
        <v>4281</v>
      </c>
      <c r="AD1298" s="2">
        <v>0.65</v>
      </c>
      <c r="AE1298" s="129">
        <f t="shared" si="171"/>
        <v>0</v>
      </c>
      <c r="AF1298" s="2">
        <f t="shared" si="172"/>
        <v>0</v>
      </c>
    </row>
    <row r="1299" spans="1:32" ht="15" customHeight="1" x14ac:dyDescent="0.3">
      <c r="A1299" s="1">
        <v>66</v>
      </c>
      <c r="B1299" s="69" t="s">
        <v>3677</v>
      </c>
      <c r="C1299" s="69" t="s">
        <v>2362</v>
      </c>
      <c r="D1299" s="70" t="s">
        <v>2359</v>
      </c>
      <c r="E1299" s="70" t="s">
        <v>2360</v>
      </c>
      <c r="F1299" s="70" t="s">
        <v>2363</v>
      </c>
      <c r="G1299" s="71" t="s">
        <v>182</v>
      </c>
      <c r="H1299" s="72">
        <v>0.9</v>
      </c>
      <c r="I1299" s="73"/>
      <c r="J1299" s="74">
        <f t="shared" si="167"/>
        <v>0</v>
      </c>
      <c r="K1299" s="74">
        <f t="shared" si="168"/>
        <v>0</v>
      </c>
      <c r="L1299" s="74">
        <f t="shared" si="169"/>
        <v>0</v>
      </c>
      <c r="M1299" s="153" t="str">
        <f>IF(I1299="","",IF(I1299&lt;50,"Ошибка! Не соблюден минимальный заказ на сорт!",""))</f>
        <v/>
      </c>
      <c r="P1299" s="75"/>
      <c r="AA1299" s="2">
        <f t="shared" si="170"/>
        <v>66</v>
      </c>
      <c r="AB1299" s="2" t="s">
        <v>4988</v>
      </c>
      <c r="AC1299" s="2" t="s">
        <v>4327</v>
      </c>
      <c r="AD1299" s="2">
        <v>0.9</v>
      </c>
      <c r="AE1299" s="129">
        <f t="shared" si="171"/>
        <v>0</v>
      </c>
      <c r="AF1299" s="2">
        <f t="shared" si="172"/>
        <v>0</v>
      </c>
    </row>
    <row r="1300" spans="1:32" ht="15" customHeight="1" x14ac:dyDescent="0.3">
      <c r="A1300" s="1">
        <v>180</v>
      </c>
      <c r="B1300" s="69" t="s">
        <v>3678</v>
      </c>
      <c r="C1300" s="69" t="s">
        <v>2364</v>
      </c>
      <c r="D1300" s="70" t="s">
        <v>2359</v>
      </c>
      <c r="E1300" s="70" t="s">
        <v>2360</v>
      </c>
      <c r="F1300" s="70" t="s">
        <v>2363</v>
      </c>
      <c r="G1300" s="71" t="s">
        <v>106</v>
      </c>
      <c r="H1300" s="72">
        <v>0.65</v>
      </c>
      <c r="I1300" s="73"/>
      <c r="J1300" s="74">
        <f t="shared" si="167"/>
        <v>0</v>
      </c>
      <c r="K1300" s="74">
        <f t="shared" si="168"/>
        <v>0</v>
      </c>
      <c r="L1300" s="74">
        <f t="shared" si="169"/>
        <v>0</v>
      </c>
      <c r="M1300" s="153" t="str">
        <f>IF(I1300="","",IF(I1300&lt;80,"Ошибка! Не соблюден минимальный заказ на сорт!",IF(MOD(I1300,40)&gt;0,"Ошибка! Не соблюдена кратность заказа!","")))</f>
        <v/>
      </c>
      <c r="P1300" s="75"/>
      <c r="AA1300" s="2">
        <f t="shared" si="170"/>
        <v>180</v>
      </c>
      <c r="AB1300" s="2" t="s">
        <v>4988</v>
      </c>
      <c r="AC1300" s="2" t="s">
        <v>4281</v>
      </c>
      <c r="AD1300" s="2">
        <v>0.65</v>
      </c>
      <c r="AE1300" s="129">
        <f t="shared" si="171"/>
        <v>0</v>
      </c>
      <c r="AF1300" s="2">
        <f t="shared" si="172"/>
        <v>0</v>
      </c>
    </row>
    <row r="1301" spans="1:32" s="168" customFormat="1" ht="15" hidden="1" customHeight="1" x14ac:dyDescent="0.3">
      <c r="A1301" s="160">
        <v>0</v>
      </c>
      <c r="B1301" s="161" t="s">
        <v>3679</v>
      </c>
      <c r="C1301" s="161" t="s">
        <v>2365</v>
      </c>
      <c r="D1301" s="162" t="s">
        <v>2359</v>
      </c>
      <c r="E1301" s="162" t="s">
        <v>2360</v>
      </c>
      <c r="F1301" s="162" t="s">
        <v>2366</v>
      </c>
      <c r="G1301" s="163" t="s">
        <v>182</v>
      </c>
      <c r="H1301" s="164">
        <v>0.9</v>
      </c>
      <c r="I1301" s="165"/>
      <c r="J1301" s="166">
        <f t="shared" si="167"/>
        <v>0</v>
      </c>
      <c r="K1301" s="166">
        <f t="shared" si="168"/>
        <v>0</v>
      </c>
      <c r="L1301" s="166">
        <f t="shared" si="169"/>
        <v>0</v>
      </c>
      <c r="M1301" s="167" t="str">
        <f>IF(I1301="","",IF(I1301&lt;50,"Ошибка! Не соблюден минимальный заказ на сорт!",""))</f>
        <v/>
      </c>
      <c r="P1301" s="169"/>
      <c r="AA1301" s="2">
        <f t="shared" si="170"/>
        <v>0</v>
      </c>
      <c r="AB1301" s="2" t="s">
        <v>4989</v>
      </c>
      <c r="AC1301" s="2" t="s">
        <v>4327</v>
      </c>
      <c r="AD1301" s="2">
        <v>0.9</v>
      </c>
      <c r="AE1301" s="129">
        <f t="shared" si="171"/>
        <v>0</v>
      </c>
      <c r="AF1301" s="2">
        <f t="shared" si="172"/>
        <v>0</v>
      </c>
    </row>
    <row r="1302" spans="1:32" s="168" customFormat="1" ht="15" hidden="1" customHeight="1" x14ac:dyDescent="0.3">
      <c r="A1302" s="160">
        <v>0</v>
      </c>
      <c r="B1302" s="161" t="s">
        <v>3680</v>
      </c>
      <c r="C1302" s="161" t="s">
        <v>2367</v>
      </c>
      <c r="D1302" s="162" t="s">
        <v>2359</v>
      </c>
      <c r="E1302" s="162" t="s">
        <v>2360</v>
      </c>
      <c r="F1302" s="162" t="s">
        <v>2366</v>
      </c>
      <c r="G1302" s="163" t="s">
        <v>106</v>
      </c>
      <c r="H1302" s="164">
        <v>0.65</v>
      </c>
      <c r="I1302" s="165"/>
      <c r="J1302" s="166">
        <f t="shared" si="167"/>
        <v>0</v>
      </c>
      <c r="K1302" s="166">
        <f t="shared" si="168"/>
        <v>0</v>
      </c>
      <c r="L1302" s="166">
        <f t="shared" si="169"/>
        <v>0</v>
      </c>
      <c r="M1302" s="167" t="str">
        <f>IF(I1302="","",IF(I1302&lt;80,"Ошибка! Не соблюден минимальный заказ на сорт!",IF(MOD(I1302,40)&gt;0,"Ошибка! Не соблюдена кратность заказа!","")))</f>
        <v/>
      </c>
      <c r="P1302" s="169"/>
      <c r="AA1302" s="168">
        <f t="shared" si="170"/>
        <v>0</v>
      </c>
      <c r="AB1302" s="168" t="s">
        <v>4989</v>
      </c>
      <c r="AC1302" s="168" t="s">
        <v>4281</v>
      </c>
      <c r="AD1302" s="168">
        <v>0.65</v>
      </c>
      <c r="AE1302" s="170">
        <f t="shared" si="171"/>
        <v>0</v>
      </c>
      <c r="AF1302" s="168">
        <f t="shared" si="172"/>
        <v>0</v>
      </c>
    </row>
    <row r="1303" spans="1:32" ht="15" customHeight="1" x14ac:dyDescent="0.3">
      <c r="A1303" s="1">
        <v>278</v>
      </c>
      <c r="B1303" s="69" t="s">
        <v>3681</v>
      </c>
      <c r="C1303" s="69" t="s">
        <v>2368</v>
      </c>
      <c r="D1303" s="70" t="s">
        <v>2359</v>
      </c>
      <c r="E1303" s="70" t="s">
        <v>2360</v>
      </c>
      <c r="F1303" s="70" t="s">
        <v>2083</v>
      </c>
      <c r="G1303" s="71" t="s">
        <v>106</v>
      </c>
      <c r="H1303" s="72">
        <v>0.65</v>
      </c>
      <c r="I1303" s="73"/>
      <c r="J1303" s="74">
        <f t="shared" si="167"/>
        <v>0</v>
      </c>
      <c r="K1303" s="74">
        <f t="shared" si="168"/>
        <v>0</v>
      </c>
      <c r="L1303" s="74">
        <f t="shared" si="169"/>
        <v>0</v>
      </c>
      <c r="M1303" s="153" t="str">
        <f>IF(I1303="","",IF(I1303&lt;80,"Ошибка! Не соблюден минимальный заказ на сорт!",IF(MOD(I1303,40)&gt;0,"Ошибка! Не соблюдена кратность заказа!","")))</f>
        <v/>
      </c>
      <c r="P1303" s="75"/>
      <c r="AA1303" s="2">
        <f t="shared" si="170"/>
        <v>278</v>
      </c>
      <c r="AB1303" s="2" t="s">
        <v>4990</v>
      </c>
      <c r="AC1303" s="2" t="s">
        <v>4281</v>
      </c>
      <c r="AD1303" s="2">
        <v>0.65</v>
      </c>
      <c r="AE1303" s="129">
        <f t="shared" si="171"/>
        <v>0</v>
      </c>
      <c r="AF1303" s="2">
        <f t="shared" si="172"/>
        <v>0</v>
      </c>
    </row>
    <row r="1304" spans="1:32" ht="15" customHeight="1" x14ac:dyDescent="0.3">
      <c r="A1304" s="1">
        <v>1100</v>
      </c>
      <c r="B1304" s="69" t="s">
        <v>3682</v>
      </c>
      <c r="C1304" s="69" t="s">
        <v>2369</v>
      </c>
      <c r="D1304" s="70" t="s">
        <v>2359</v>
      </c>
      <c r="E1304" s="70" t="s">
        <v>2360</v>
      </c>
      <c r="F1304" s="70" t="s">
        <v>2370</v>
      </c>
      <c r="G1304" s="71" t="s">
        <v>106</v>
      </c>
      <c r="H1304" s="72">
        <v>0.65</v>
      </c>
      <c r="I1304" s="73"/>
      <c r="J1304" s="74">
        <f t="shared" si="167"/>
        <v>0</v>
      </c>
      <c r="K1304" s="74">
        <f t="shared" si="168"/>
        <v>0</v>
      </c>
      <c r="L1304" s="74">
        <f t="shared" si="169"/>
        <v>0</v>
      </c>
      <c r="M1304" s="153" t="str">
        <f>IF(I1304="","",IF(I1304&lt;80,"Ошибка! Не соблюден минимальный заказ на сорт!",IF(MOD(I1304,40)&gt;0,"Ошибка! Не соблюдена кратность заказа!","")))</f>
        <v/>
      </c>
      <c r="P1304" s="75"/>
      <c r="AA1304" s="2">
        <f t="shared" si="170"/>
        <v>1100</v>
      </c>
      <c r="AB1304" s="2" t="s">
        <v>4991</v>
      </c>
      <c r="AC1304" s="2" t="s">
        <v>4281</v>
      </c>
      <c r="AD1304" s="2">
        <v>0.65</v>
      </c>
      <c r="AE1304" s="129">
        <f t="shared" si="171"/>
        <v>0</v>
      </c>
      <c r="AF1304" s="2">
        <f t="shared" si="172"/>
        <v>0</v>
      </c>
    </row>
    <row r="1305" spans="1:32" ht="15" customHeight="1" x14ac:dyDescent="0.3">
      <c r="A1305" s="1">
        <v>86</v>
      </c>
      <c r="B1305" s="69" t="s">
        <v>3683</v>
      </c>
      <c r="C1305" s="69" t="s">
        <v>2371</v>
      </c>
      <c r="D1305" s="70" t="s">
        <v>2359</v>
      </c>
      <c r="E1305" s="70" t="s">
        <v>2360</v>
      </c>
      <c r="F1305" s="70" t="s">
        <v>2372</v>
      </c>
      <c r="G1305" s="71" t="s">
        <v>106</v>
      </c>
      <c r="H1305" s="72">
        <v>0.65</v>
      </c>
      <c r="I1305" s="73"/>
      <c r="J1305" s="74">
        <f t="shared" si="167"/>
        <v>0</v>
      </c>
      <c r="K1305" s="74">
        <f t="shared" si="168"/>
        <v>0</v>
      </c>
      <c r="L1305" s="74">
        <f t="shared" si="169"/>
        <v>0</v>
      </c>
      <c r="M1305" s="153" t="str">
        <f>IF(I1305="","",IF(I1305&lt;80,"Ошибка! Не соблюден минимальный заказ на сорт!",IF(MOD(I1305,40)&gt;0,"Ошибка! Не соблюдена кратность заказа!","")))</f>
        <v/>
      </c>
      <c r="P1305" s="75"/>
      <c r="AA1305" s="2">
        <f t="shared" si="170"/>
        <v>86</v>
      </c>
      <c r="AB1305" s="2" t="s">
        <v>4992</v>
      </c>
      <c r="AC1305" s="2" t="s">
        <v>4281</v>
      </c>
      <c r="AD1305" s="2">
        <v>0.65</v>
      </c>
      <c r="AE1305" s="129">
        <f t="shared" si="171"/>
        <v>0</v>
      </c>
      <c r="AF1305" s="2">
        <f t="shared" si="172"/>
        <v>0</v>
      </c>
    </row>
    <row r="1306" spans="1:32" ht="15" customHeight="1" x14ac:dyDescent="0.3">
      <c r="A1306" s="1">
        <v>816</v>
      </c>
      <c r="B1306" s="69" t="s">
        <v>3684</v>
      </c>
      <c r="C1306" s="69" t="s">
        <v>2373</v>
      </c>
      <c r="D1306" s="70" t="s">
        <v>2359</v>
      </c>
      <c r="E1306" s="70" t="s">
        <v>2360</v>
      </c>
      <c r="F1306" s="70" t="s">
        <v>2374</v>
      </c>
      <c r="G1306" s="71" t="s">
        <v>106</v>
      </c>
      <c r="H1306" s="72">
        <v>1.1000000000000001</v>
      </c>
      <c r="I1306" s="73"/>
      <c r="J1306" s="74">
        <f t="shared" si="167"/>
        <v>0</v>
      </c>
      <c r="K1306" s="74">
        <f t="shared" si="168"/>
        <v>0</v>
      </c>
      <c r="L1306" s="74">
        <f t="shared" si="169"/>
        <v>0</v>
      </c>
      <c r="M1306" s="153" t="str">
        <f>IF(I1306="","",IF(I1306&lt;80,"Ошибка! Не соблюден минимальный заказ на сорт!",IF(MOD(I1306,40)&gt;0,"Ошибка! Не соблюдена кратность заказа!","")))</f>
        <v/>
      </c>
      <c r="P1306" s="75"/>
      <c r="AA1306" s="2">
        <f t="shared" si="170"/>
        <v>816</v>
      </c>
      <c r="AB1306" s="2" t="s">
        <v>4993</v>
      </c>
      <c r="AC1306" s="2" t="s">
        <v>4281</v>
      </c>
      <c r="AD1306" s="2">
        <v>1.1000000000000001</v>
      </c>
      <c r="AE1306" s="129">
        <f t="shared" si="171"/>
        <v>0</v>
      </c>
      <c r="AF1306" s="2">
        <f t="shared" si="172"/>
        <v>0</v>
      </c>
    </row>
    <row r="1307" spans="1:32" s="168" customFormat="1" ht="15" hidden="1" customHeight="1" x14ac:dyDescent="0.3">
      <c r="A1307" s="160">
        <v>0</v>
      </c>
      <c r="B1307" s="161" t="s">
        <v>3685</v>
      </c>
      <c r="C1307" s="161" t="s">
        <v>2375</v>
      </c>
      <c r="D1307" s="162" t="s">
        <v>2359</v>
      </c>
      <c r="E1307" s="162" t="s">
        <v>2360</v>
      </c>
      <c r="F1307" s="162" t="s">
        <v>2376</v>
      </c>
      <c r="G1307" s="163" t="s">
        <v>182</v>
      </c>
      <c r="H1307" s="164">
        <v>0.9</v>
      </c>
      <c r="I1307" s="165"/>
      <c r="J1307" s="166">
        <f t="shared" si="167"/>
        <v>0</v>
      </c>
      <c r="K1307" s="166">
        <f t="shared" si="168"/>
        <v>0</v>
      </c>
      <c r="L1307" s="166">
        <f t="shared" si="169"/>
        <v>0</v>
      </c>
      <c r="M1307" s="167" t="str">
        <f>IF(I1307="","",IF(I1307&lt;50,"Ошибка! Не соблюден минимальный заказ на сорт!",""))</f>
        <v/>
      </c>
      <c r="P1307" s="169"/>
      <c r="AA1307" s="168">
        <f t="shared" si="170"/>
        <v>0</v>
      </c>
      <c r="AB1307" s="168" t="s">
        <v>4994</v>
      </c>
      <c r="AC1307" s="168" t="s">
        <v>4327</v>
      </c>
      <c r="AD1307" s="168">
        <v>0.9</v>
      </c>
      <c r="AE1307" s="170">
        <f t="shared" si="171"/>
        <v>0</v>
      </c>
      <c r="AF1307" s="168">
        <f t="shared" si="172"/>
        <v>0</v>
      </c>
    </row>
    <row r="1308" spans="1:32" s="168" customFormat="1" ht="15" hidden="1" customHeight="1" x14ac:dyDescent="0.3">
      <c r="A1308" s="160">
        <v>0</v>
      </c>
      <c r="B1308" s="161" t="s">
        <v>3686</v>
      </c>
      <c r="C1308" s="161" t="s">
        <v>2377</v>
      </c>
      <c r="D1308" s="162" t="s">
        <v>2359</v>
      </c>
      <c r="E1308" s="162" t="s">
        <v>2360</v>
      </c>
      <c r="F1308" s="162" t="s">
        <v>2376</v>
      </c>
      <c r="G1308" s="163" t="s">
        <v>106</v>
      </c>
      <c r="H1308" s="164">
        <v>0.7</v>
      </c>
      <c r="I1308" s="165"/>
      <c r="J1308" s="166">
        <f t="shared" si="167"/>
        <v>0</v>
      </c>
      <c r="K1308" s="166">
        <f t="shared" si="168"/>
        <v>0</v>
      </c>
      <c r="L1308" s="166">
        <f t="shared" si="169"/>
        <v>0</v>
      </c>
      <c r="M1308" s="167" t="str">
        <f>IF(I1308="","",IF(I1308&lt;80,"Ошибка! Не соблюден минимальный заказ на сорт!",IF(MOD(I1308,40)&gt;0,"Ошибка! Не соблюдена кратность заказа!","")))</f>
        <v/>
      </c>
      <c r="P1308" s="169"/>
      <c r="AA1308" s="168">
        <f t="shared" si="170"/>
        <v>0</v>
      </c>
      <c r="AB1308" s="168" t="s">
        <v>4994</v>
      </c>
      <c r="AC1308" s="168" t="s">
        <v>4281</v>
      </c>
      <c r="AD1308" s="168">
        <v>0.7</v>
      </c>
      <c r="AE1308" s="170">
        <f t="shared" si="171"/>
        <v>0</v>
      </c>
      <c r="AF1308" s="168">
        <f t="shared" si="172"/>
        <v>0</v>
      </c>
    </row>
    <row r="1309" spans="1:32" ht="15" customHeight="1" x14ac:dyDescent="0.3">
      <c r="A1309" s="1">
        <v>1298</v>
      </c>
      <c r="B1309" s="69" t="s">
        <v>3687</v>
      </c>
      <c r="C1309" s="69" t="s">
        <v>2378</v>
      </c>
      <c r="D1309" s="70" t="s">
        <v>2359</v>
      </c>
      <c r="E1309" s="70" t="s">
        <v>2360</v>
      </c>
      <c r="F1309" s="70" t="s">
        <v>2379</v>
      </c>
      <c r="G1309" s="71" t="s">
        <v>106</v>
      </c>
      <c r="H1309" s="72">
        <v>0.7</v>
      </c>
      <c r="I1309" s="73"/>
      <c r="J1309" s="74">
        <f t="shared" si="167"/>
        <v>0</v>
      </c>
      <c r="K1309" s="74">
        <f t="shared" si="168"/>
        <v>0</v>
      </c>
      <c r="L1309" s="74">
        <f t="shared" si="169"/>
        <v>0</v>
      </c>
      <c r="M1309" s="153" t="str">
        <f>IF(I1309="","",IF(I1309&lt;80,"Ошибка! Не соблюден минимальный заказ на сорт!",IF(MOD(I1309,40)&gt;0,"Ошибка! Не соблюдена кратность заказа!","")))</f>
        <v/>
      </c>
      <c r="P1309" s="75"/>
      <c r="AA1309" s="2">
        <f t="shared" si="170"/>
        <v>1298</v>
      </c>
      <c r="AB1309" s="2" t="s">
        <v>4995</v>
      </c>
      <c r="AC1309" s="2" t="s">
        <v>4281</v>
      </c>
      <c r="AD1309" s="2">
        <v>0.7</v>
      </c>
      <c r="AE1309" s="129">
        <f t="shared" si="171"/>
        <v>0</v>
      </c>
      <c r="AF1309" s="2">
        <f t="shared" si="172"/>
        <v>0</v>
      </c>
    </row>
    <row r="1310" spans="1:32" ht="15" customHeight="1" x14ac:dyDescent="0.3">
      <c r="A1310" s="1">
        <v>1157</v>
      </c>
      <c r="B1310" s="69" t="s">
        <v>3688</v>
      </c>
      <c r="C1310" s="69" t="s">
        <v>2380</v>
      </c>
      <c r="D1310" s="70" t="s">
        <v>2359</v>
      </c>
      <c r="E1310" s="70" t="s">
        <v>2360</v>
      </c>
      <c r="F1310" s="70" t="s">
        <v>2381</v>
      </c>
      <c r="G1310" s="71" t="s">
        <v>106</v>
      </c>
      <c r="H1310" s="72">
        <v>0.7</v>
      </c>
      <c r="I1310" s="73"/>
      <c r="J1310" s="74">
        <f t="shared" si="167"/>
        <v>0</v>
      </c>
      <c r="K1310" s="74">
        <f t="shared" si="168"/>
        <v>0</v>
      </c>
      <c r="L1310" s="74">
        <f t="shared" si="169"/>
        <v>0</v>
      </c>
      <c r="M1310" s="153" t="str">
        <f>IF(I1310="","",IF(I1310&lt;80,"Ошибка! Не соблюден минимальный заказ на сорт!",IF(MOD(I1310,40)&gt;0,"Ошибка! Не соблюдена кратность заказа!","")))</f>
        <v/>
      </c>
      <c r="P1310" s="75"/>
      <c r="AA1310" s="2">
        <f t="shared" si="170"/>
        <v>1157</v>
      </c>
      <c r="AB1310" s="2" t="s">
        <v>4996</v>
      </c>
      <c r="AC1310" s="2" t="s">
        <v>4281</v>
      </c>
      <c r="AD1310" s="2">
        <v>0.7</v>
      </c>
      <c r="AE1310" s="129">
        <f t="shared" si="171"/>
        <v>0</v>
      </c>
      <c r="AF1310" s="2">
        <f t="shared" si="172"/>
        <v>0</v>
      </c>
    </row>
    <row r="1311" spans="1:32" s="168" customFormat="1" ht="15" hidden="1" customHeight="1" x14ac:dyDescent="0.3">
      <c r="A1311" s="160">
        <v>0</v>
      </c>
      <c r="B1311" s="161" t="s">
        <v>3689</v>
      </c>
      <c r="C1311" s="161" t="s">
        <v>2382</v>
      </c>
      <c r="D1311" s="162" t="s">
        <v>2359</v>
      </c>
      <c r="E1311" s="162" t="s">
        <v>2360</v>
      </c>
      <c r="F1311" s="162" t="s">
        <v>2383</v>
      </c>
      <c r="G1311" s="163" t="s">
        <v>182</v>
      </c>
      <c r="H1311" s="164">
        <v>0.9</v>
      </c>
      <c r="I1311" s="165"/>
      <c r="J1311" s="166">
        <f t="shared" si="167"/>
        <v>0</v>
      </c>
      <c r="K1311" s="166">
        <f t="shared" si="168"/>
        <v>0</v>
      </c>
      <c r="L1311" s="166">
        <f t="shared" si="169"/>
        <v>0</v>
      </c>
      <c r="M1311" s="167" t="str">
        <f>IF(I1311="","",IF(I1311&lt;50,"Ошибка! Не соблюден минимальный заказ на сорт!",""))</f>
        <v/>
      </c>
      <c r="P1311" s="169"/>
      <c r="AA1311" s="168">
        <f t="shared" si="170"/>
        <v>0</v>
      </c>
      <c r="AB1311" s="168" t="s">
        <v>4997</v>
      </c>
      <c r="AC1311" s="168" t="s">
        <v>4327</v>
      </c>
      <c r="AD1311" s="168">
        <v>0.9</v>
      </c>
      <c r="AE1311" s="170">
        <f t="shared" si="171"/>
        <v>0</v>
      </c>
      <c r="AF1311" s="168">
        <f t="shared" si="172"/>
        <v>0</v>
      </c>
    </row>
    <row r="1312" spans="1:32" s="168" customFormat="1" ht="15" hidden="1" customHeight="1" x14ac:dyDescent="0.3">
      <c r="A1312" s="160">
        <v>0</v>
      </c>
      <c r="B1312" s="161" t="s">
        <v>3690</v>
      </c>
      <c r="C1312" s="161" t="s">
        <v>2384</v>
      </c>
      <c r="D1312" s="162" t="s">
        <v>2359</v>
      </c>
      <c r="E1312" s="162" t="s">
        <v>2360</v>
      </c>
      <c r="F1312" s="162" t="s">
        <v>2383</v>
      </c>
      <c r="G1312" s="163" t="s">
        <v>106</v>
      </c>
      <c r="H1312" s="164">
        <v>0.65</v>
      </c>
      <c r="I1312" s="165"/>
      <c r="J1312" s="166">
        <f t="shared" si="167"/>
        <v>0</v>
      </c>
      <c r="K1312" s="166">
        <f t="shared" si="168"/>
        <v>0</v>
      </c>
      <c r="L1312" s="166">
        <f t="shared" si="169"/>
        <v>0</v>
      </c>
      <c r="M1312" s="167" t="str">
        <f t="shared" ref="M1312:M1322" si="174">IF(I1312="","",IF(I1312&lt;80,"Ошибка! Не соблюден минимальный заказ на сорт!",IF(MOD(I1312,40)&gt;0,"Ошибка! Не соблюдена кратность заказа!","")))</f>
        <v/>
      </c>
      <c r="P1312" s="169"/>
      <c r="AA1312" s="168">
        <f t="shared" si="170"/>
        <v>0</v>
      </c>
      <c r="AB1312" s="168" t="s">
        <v>4997</v>
      </c>
      <c r="AC1312" s="168" t="s">
        <v>4281</v>
      </c>
      <c r="AD1312" s="168">
        <v>0.65</v>
      </c>
      <c r="AE1312" s="170">
        <f t="shared" si="171"/>
        <v>0</v>
      </c>
      <c r="AF1312" s="168">
        <f t="shared" si="172"/>
        <v>0</v>
      </c>
    </row>
    <row r="1313" spans="1:32" s="168" customFormat="1" ht="15" hidden="1" customHeight="1" x14ac:dyDescent="0.3">
      <c r="A1313" s="160">
        <v>0</v>
      </c>
      <c r="B1313" s="161" t="s">
        <v>3691</v>
      </c>
      <c r="C1313" s="161" t="s">
        <v>2385</v>
      </c>
      <c r="D1313" s="162" t="s">
        <v>2359</v>
      </c>
      <c r="E1313" s="162" t="s">
        <v>2360</v>
      </c>
      <c r="F1313" s="162" t="s">
        <v>2386</v>
      </c>
      <c r="G1313" s="163" t="s">
        <v>106</v>
      </c>
      <c r="H1313" s="164">
        <v>1.1000000000000001</v>
      </c>
      <c r="I1313" s="165"/>
      <c r="J1313" s="166">
        <f t="shared" si="167"/>
        <v>0</v>
      </c>
      <c r="K1313" s="166">
        <f t="shared" si="168"/>
        <v>0</v>
      </c>
      <c r="L1313" s="166">
        <f t="shared" si="169"/>
        <v>0</v>
      </c>
      <c r="M1313" s="167" t="str">
        <f t="shared" si="174"/>
        <v/>
      </c>
      <c r="P1313" s="169"/>
      <c r="AA1313" s="168">
        <f t="shared" si="170"/>
        <v>0</v>
      </c>
      <c r="AB1313" s="168" t="s">
        <v>4998</v>
      </c>
      <c r="AC1313" s="168" t="s">
        <v>4281</v>
      </c>
      <c r="AD1313" s="168">
        <v>1.1000000000000001</v>
      </c>
      <c r="AE1313" s="170">
        <f t="shared" si="171"/>
        <v>0</v>
      </c>
      <c r="AF1313" s="168">
        <f t="shared" si="172"/>
        <v>0</v>
      </c>
    </row>
    <row r="1314" spans="1:32" ht="15" customHeight="1" x14ac:dyDescent="0.3">
      <c r="A1314" s="1">
        <v>747</v>
      </c>
      <c r="B1314" s="69" t="s">
        <v>3692</v>
      </c>
      <c r="C1314" s="69" t="s">
        <v>2387</v>
      </c>
      <c r="D1314" s="70" t="s">
        <v>2359</v>
      </c>
      <c r="E1314" s="70" t="s">
        <v>2360</v>
      </c>
      <c r="F1314" s="70" t="s">
        <v>2388</v>
      </c>
      <c r="G1314" s="71" t="s">
        <v>106</v>
      </c>
      <c r="H1314" s="72">
        <v>0.65</v>
      </c>
      <c r="I1314" s="73"/>
      <c r="J1314" s="74">
        <f t="shared" si="167"/>
        <v>0</v>
      </c>
      <c r="K1314" s="74">
        <f t="shared" si="168"/>
        <v>0</v>
      </c>
      <c r="L1314" s="74">
        <f t="shared" si="169"/>
        <v>0</v>
      </c>
      <c r="M1314" s="153" t="str">
        <f t="shared" si="174"/>
        <v/>
      </c>
      <c r="P1314" s="75"/>
      <c r="AA1314" s="2">
        <f t="shared" si="170"/>
        <v>747</v>
      </c>
      <c r="AB1314" s="2" t="s">
        <v>4999</v>
      </c>
      <c r="AC1314" s="2" t="s">
        <v>4281</v>
      </c>
      <c r="AD1314" s="2">
        <v>0.65</v>
      </c>
      <c r="AE1314" s="129">
        <f t="shared" si="171"/>
        <v>0</v>
      </c>
      <c r="AF1314" s="2">
        <f t="shared" si="172"/>
        <v>0</v>
      </c>
    </row>
    <row r="1315" spans="1:32" s="168" customFormat="1" ht="15" hidden="1" customHeight="1" x14ac:dyDescent="0.3">
      <c r="A1315" s="160">
        <v>0</v>
      </c>
      <c r="B1315" s="161" t="s">
        <v>3693</v>
      </c>
      <c r="C1315" s="161" t="s">
        <v>2389</v>
      </c>
      <c r="D1315" s="162" t="s">
        <v>2359</v>
      </c>
      <c r="E1315" s="162" t="s">
        <v>2360</v>
      </c>
      <c r="F1315" s="162" t="s">
        <v>2390</v>
      </c>
      <c r="G1315" s="163" t="s">
        <v>106</v>
      </c>
      <c r="H1315" s="164">
        <v>1.1000000000000001</v>
      </c>
      <c r="I1315" s="165"/>
      <c r="J1315" s="166">
        <f t="shared" si="167"/>
        <v>0</v>
      </c>
      <c r="K1315" s="166">
        <f t="shared" si="168"/>
        <v>0</v>
      </c>
      <c r="L1315" s="166">
        <f t="shared" si="169"/>
        <v>0</v>
      </c>
      <c r="M1315" s="167" t="str">
        <f t="shared" si="174"/>
        <v/>
      </c>
      <c r="P1315" s="169"/>
      <c r="AA1315" s="168">
        <f t="shared" si="170"/>
        <v>0</v>
      </c>
      <c r="AB1315" s="168" t="s">
        <v>5000</v>
      </c>
      <c r="AC1315" s="168" t="s">
        <v>4281</v>
      </c>
      <c r="AD1315" s="168">
        <v>1.1000000000000001</v>
      </c>
      <c r="AE1315" s="170">
        <f t="shared" si="171"/>
        <v>0</v>
      </c>
      <c r="AF1315" s="168">
        <f t="shared" si="172"/>
        <v>0</v>
      </c>
    </row>
    <row r="1316" spans="1:32" s="168" customFormat="1" ht="15" hidden="1" customHeight="1" x14ac:dyDescent="0.3">
      <c r="A1316" s="160">
        <v>0</v>
      </c>
      <c r="B1316" s="161" t="s">
        <v>3694</v>
      </c>
      <c r="C1316" s="161" t="s">
        <v>2391</v>
      </c>
      <c r="D1316" s="162" t="s">
        <v>2359</v>
      </c>
      <c r="E1316" s="162" t="s">
        <v>2360</v>
      </c>
      <c r="F1316" s="162" t="s">
        <v>2392</v>
      </c>
      <c r="G1316" s="163" t="s">
        <v>106</v>
      </c>
      <c r="H1316" s="164">
        <v>1.1000000000000001</v>
      </c>
      <c r="I1316" s="165"/>
      <c r="J1316" s="166">
        <f t="shared" ref="J1316:J1379" si="175">H1316*I1316</f>
        <v>0</v>
      </c>
      <c r="K1316" s="166">
        <f t="shared" ref="K1316:K1379" si="176">IF($I$9&gt;=7000,0,H1316*0.07*I1316)</f>
        <v>0</v>
      </c>
      <c r="L1316" s="166">
        <f t="shared" ref="L1316:L1379" si="177">J1316+K1316</f>
        <v>0</v>
      </c>
      <c r="M1316" s="167" t="str">
        <f t="shared" si="174"/>
        <v/>
      </c>
      <c r="P1316" s="169"/>
      <c r="AA1316" s="168">
        <f t="shared" ref="AA1316:AA1379" si="178">A1316</f>
        <v>0</v>
      </c>
      <c r="AB1316" s="168" t="s">
        <v>5001</v>
      </c>
      <c r="AC1316" s="168" t="s">
        <v>4281</v>
      </c>
      <c r="AD1316" s="168">
        <v>1.1000000000000001</v>
      </c>
      <c r="AE1316" s="170">
        <f t="shared" ref="AE1316:AE1379" si="179">I1316</f>
        <v>0</v>
      </c>
      <c r="AF1316" s="168">
        <f t="shared" ref="AF1316:AF1379" si="180">AD1316*AE1316</f>
        <v>0</v>
      </c>
    </row>
    <row r="1317" spans="1:32" s="168" customFormat="1" ht="15" hidden="1" customHeight="1" x14ac:dyDescent="0.3">
      <c r="A1317" s="160">
        <v>0</v>
      </c>
      <c r="B1317" s="161" t="s">
        <v>3695</v>
      </c>
      <c r="C1317" s="161" t="s">
        <v>2393</v>
      </c>
      <c r="D1317" s="162" t="s">
        <v>2359</v>
      </c>
      <c r="E1317" s="162" t="s">
        <v>2360</v>
      </c>
      <c r="F1317" s="162" t="s">
        <v>2394</v>
      </c>
      <c r="G1317" s="163" t="s">
        <v>106</v>
      </c>
      <c r="H1317" s="164">
        <v>1.1000000000000001</v>
      </c>
      <c r="I1317" s="165"/>
      <c r="J1317" s="166">
        <f t="shared" si="175"/>
        <v>0</v>
      </c>
      <c r="K1317" s="166">
        <f t="shared" si="176"/>
        <v>0</v>
      </c>
      <c r="L1317" s="166">
        <f t="shared" si="177"/>
        <v>0</v>
      </c>
      <c r="M1317" s="167" t="str">
        <f t="shared" si="174"/>
        <v/>
      </c>
      <c r="P1317" s="169"/>
      <c r="AA1317" s="168">
        <f t="shared" si="178"/>
        <v>0</v>
      </c>
      <c r="AB1317" s="168" t="s">
        <v>5243</v>
      </c>
      <c r="AC1317" s="168" t="s">
        <v>4281</v>
      </c>
      <c r="AD1317" s="168">
        <v>1.1000000000000001</v>
      </c>
      <c r="AE1317" s="170">
        <f t="shared" si="179"/>
        <v>0</v>
      </c>
      <c r="AF1317" s="168">
        <f t="shared" si="180"/>
        <v>0</v>
      </c>
    </row>
    <row r="1318" spans="1:32" s="168" customFormat="1" ht="15" hidden="1" customHeight="1" x14ac:dyDescent="0.3">
      <c r="A1318" s="160">
        <v>0</v>
      </c>
      <c r="B1318" s="161" t="s">
        <v>3696</v>
      </c>
      <c r="C1318" s="161" t="s">
        <v>2395</v>
      </c>
      <c r="D1318" s="162" t="s">
        <v>2359</v>
      </c>
      <c r="E1318" s="162" t="s">
        <v>2360</v>
      </c>
      <c r="F1318" s="162" t="s">
        <v>1787</v>
      </c>
      <c r="G1318" s="163" t="s">
        <v>106</v>
      </c>
      <c r="H1318" s="164">
        <v>0.65</v>
      </c>
      <c r="I1318" s="165"/>
      <c r="J1318" s="166">
        <f t="shared" si="175"/>
        <v>0</v>
      </c>
      <c r="K1318" s="166">
        <f t="shared" si="176"/>
        <v>0</v>
      </c>
      <c r="L1318" s="166">
        <f t="shared" si="177"/>
        <v>0</v>
      </c>
      <c r="M1318" s="167" t="str">
        <f t="shared" si="174"/>
        <v/>
      </c>
      <c r="P1318" s="169"/>
      <c r="AA1318" s="168">
        <f t="shared" si="178"/>
        <v>0</v>
      </c>
      <c r="AB1318" s="168" t="s">
        <v>5002</v>
      </c>
      <c r="AC1318" s="168" t="s">
        <v>4281</v>
      </c>
      <c r="AD1318" s="168">
        <v>0.65</v>
      </c>
      <c r="AE1318" s="170">
        <f t="shared" si="179"/>
        <v>0</v>
      </c>
      <c r="AF1318" s="168">
        <f t="shared" si="180"/>
        <v>0</v>
      </c>
    </row>
    <row r="1319" spans="1:32" s="168" customFormat="1" ht="15" hidden="1" customHeight="1" x14ac:dyDescent="0.3">
      <c r="A1319" s="160">
        <v>0</v>
      </c>
      <c r="B1319" s="161" t="s">
        <v>3697</v>
      </c>
      <c r="C1319" s="161" t="s">
        <v>2396</v>
      </c>
      <c r="D1319" s="162" t="s">
        <v>2359</v>
      </c>
      <c r="E1319" s="162" t="s">
        <v>2360</v>
      </c>
      <c r="F1319" s="162" t="s">
        <v>2397</v>
      </c>
      <c r="G1319" s="163" t="s">
        <v>106</v>
      </c>
      <c r="H1319" s="164">
        <v>0.65</v>
      </c>
      <c r="I1319" s="165"/>
      <c r="J1319" s="166">
        <f t="shared" si="175"/>
        <v>0</v>
      </c>
      <c r="K1319" s="166">
        <f t="shared" si="176"/>
        <v>0</v>
      </c>
      <c r="L1319" s="166">
        <f t="shared" si="177"/>
        <v>0</v>
      </c>
      <c r="M1319" s="167" t="str">
        <f t="shared" si="174"/>
        <v/>
      </c>
      <c r="P1319" s="169"/>
      <c r="AA1319" s="168">
        <f t="shared" si="178"/>
        <v>0</v>
      </c>
      <c r="AB1319" s="168" t="s">
        <v>5003</v>
      </c>
      <c r="AC1319" s="168" t="s">
        <v>4281</v>
      </c>
      <c r="AD1319" s="168">
        <v>0.65</v>
      </c>
      <c r="AE1319" s="170">
        <f t="shared" si="179"/>
        <v>0</v>
      </c>
      <c r="AF1319" s="168">
        <f t="shared" si="180"/>
        <v>0</v>
      </c>
    </row>
    <row r="1320" spans="1:32" ht="15" customHeight="1" x14ac:dyDescent="0.3">
      <c r="A1320" s="1">
        <v>2435</v>
      </c>
      <c r="B1320" s="69" t="s">
        <v>3698</v>
      </c>
      <c r="C1320" s="69" t="s">
        <v>2398</v>
      </c>
      <c r="D1320" s="70" t="s">
        <v>2359</v>
      </c>
      <c r="E1320" s="70" t="s">
        <v>2360</v>
      </c>
      <c r="F1320" s="70" t="s">
        <v>2399</v>
      </c>
      <c r="G1320" s="71" t="s">
        <v>106</v>
      </c>
      <c r="H1320" s="72">
        <v>0.95</v>
      </c>
      <c r="I1320" s="73"/>
      <c r="J1320" s="74">
        <f t="shared" si="175"/>
        <v>0</v>
      </c>
      <c r="K1320" s="74">
        <f t="shared" si="176"/>
        <v>0</v>
      </c>
      <c r="L1320" s="74">
        <f t="shared" si="177"/>
        <v>0</v>
      </c>
      <c r="M1320" s="153" t="str">
        <f t="shared" si="174"/>
        <v/>
      </c>
      <c r="P1320" s="75"/>
      <c r="AA1320" s="2">
        <f t="shared" si="178"/>
        <v>2435</v>
      </c>
      <c r="AB1320" s="2" t="s">
        <v>5004</v>
      </c>
      <c r="AC1320" s="2" t="s">
        <v>4281</v>
      </c>
      <c r="AD1320" s="2">
        <v>0.95</v>
      </c>
      <c r="AE1320" s="129">
        <f t="shared" si="179"/>
        <v>0</v>
      </c>
      <c r="AF1320" s="2">
        <f t="shared" si="180"/>
        <v>0</v>
      </c>
    </row>
    <row r="1321" spans="1:32" s="168" customFormat="1" ht="15" hidden="1" customHeight="1" x14ac:dyDescent="0.3">
      <c r="A1321" s="160">
        <v>0</v>
      </c>
      <c r="B1321" s="161" t="s">
        <v>3699</v>
      </c>
      <c r="C1321" s="161" t="s">
        <v>2400</v>
      </c>
      <c r="D1321" s="162" t="s">
        <v>2359</v>
      </c>
      <c r="E1321" s="162" t="s">
        <v>2360</v>
      </c>
      <c r="F1321" s="162" t="s">
        <v>2401</v>
      </c>
      <c r="G1321" s="163" t="s">
        <v>106</v>
      </c>
      <c r="H1321" s="164">
        <v>1.1000000000000001</v>
      </c>
      <c r="I1321" s="165"/>
      <c r="J1321" s="166">
        <f t="shared" si="175"/>
        <v>0</v>
      </c>
      <c r="K1321" s="166">
        <f t="shared" si="176"/>
        <v>0</v>
      </c>
      <c r="L1321" s="166">
        <f t="shared" si="177"/>
        <v>0</v>
      </c>
      <c r="M1321" s="167" t="str">
        <f t="shared" si="174"/>
        <v/>
      </c>
      <c r="P1321" s="169"/>
      <c r="AA1321" s="168">
        <f t="shared" si="178"/>
        <v>0</v>
      </c>
      <c r="AB1321" s="168" t="s">
        <v>5005</v>
      </c>
      <c r="AC1321" s="168" t="s">
        <v>4281</v>
      </c>
      <c r="AD1321" s="168">
        <v>1.1000000000000001</v>
      </c>
      <c r="AE1321" s="170">
        <f t="shared" si="179"/>
        <v>0</v>
      </c>
      <c r="AF1321" s="168">
        <f t="shared" si="180"/>
        <v>0</v>
      </c>
    </row>
    <row r="1322" spans="1:32" s="168" customFormat="1" ht="15" hidden="1" customHeight="1" x14ac:dyDescent="0.3">
      <c r="A1322" s="160">
        <v>0</v>
      </c>
      <c r="B1322" s="161" t="s">
        <v>3700</v>
      </c>
      <c r="C1322" s="161" t="s">
        <v>2402</v>
      </c>
      <c r="D1322" s="162" t="s">
        <v>2359</v>
      </c>
      <c r="E1322" s="162" t="s">
        <v>2360</v>
      </c>
      <c r="F1322" s="162" t="s">
        <v>2403</v>
      </c>
      <c r="G1322" s="163" t="s">
        <v>106</v>
      </c>
      <c r="H1322" s="164">
        <v>1.1000000000000001</v>
      </c>
      <c r="I1322" s="165"/>
      <c r="J1322" s="166">
        <f t="shared" si="175"/>
        <v>0</v>
      </c>
      <c r="K1322" s="166">
        <f t="shared" si="176"/>
        <v>0</v>
      </c>
      <c r="L1322" s="166">
        <f t="shared" si="177"/>
        <v>0</v>
      </c>
      <c r="M1322" s="167" t="str">
        <f t="shared" si="174"/>
        <v/>
      </c>
      <c r="P1322" s="169"/>
      <c r="AA1322" s="168">
        <f t="shared" si="178"/>
        <v>0</v>
      </c>
      <c r="AB1322" s="168" t="s">
        <v>5006</v>
      </c>
      <c r="AC1322" s="168" t="s">
        <v>4281</v>
      </c>
      <c r="AD1322" s="168">
        <v>1.1000000000000001</v>
      </c>
      <c r="AE1322" s="170">
        <f t="shared" si="179"/>
        <v>0</v>
      </c>
      <c r="AF1322" s="168">
        <f t="shared" si="180"/>
        <v>0</v>
      </c>
    </row>
    <row r="1323" spans="1:32" s="168" customFormat="1" ht="15" hidden="1" customHeight="1" x14ac:dyDescent="0.35">
      <c r="A1323" s="160">
        <v>0</v>
      </c>
      <c r="B1323" s="171" t="s">
        <v>6179</v>
      </c>
      <c r="C1323" s="162" t="s">
        <v>6118</v>
      </c>
      <c r="D1323" s="162" t="s">
        <v>2359</v>
      </c>
      <c r="E1323" s="162" t="s">
        <v>6146</v>
      </c>
      <c r="F1323" s="162" t="s">
        <v>2366</v>
      </c>
      <c r="G1323" s="172" t="s">
        <v>21</v>
      </c>
      <c r="H1323" s="173">
        <v>1.4</v>
      </c>
      <c r="I1323" s="165"/>
      <c r="J1323" s="166">
        <f t="shared" si="175"/>
        <v>0</v>
      </c>
      <c r="K1323" s="166">
        <f t="shared" si="176"/>
        <v>0</v>
      </c>
      <c r="L1323" s="166">
        <f t="shared" si="177"/>
        <v>0</v>
      </c>
      <c r="M1323" s="167" t="str">
        <f>IF(I1323="","",IF(I1323&lt;50,"Ошибка! Не соблюден минимальный заказ на сорт!",""))</f>
        <v/>
      </c>
      <c r="AA1323" s="168">
        <f t="shared" si="178"/>
        <v>0</v>
      </c>
      <c r="AB1323" s="174" t="s">
        <v>4989</v>
      </c>
      <c r="AC1323" s="174" t="s">
        <v>4323</v>
      </c>
      <c r="AD1323" s="175">
        <v>1.4</v>
      </c>
      <c r="AE1323" s="170">
        <f t="shared" si="179"/>
        <v>0</v>
      </c>
      <c r="AF1323" s="168">
        <f t="shared" si="180"/>
        <v>0</v>
      </c>
    </row>
    <row r="1324" spans="1:32" s="168" customFormat="1" ht="15" hidden="1" customHeight="1" x14ac:dyDescent="0.3">
      <c r="A1324" s="160">
        <v>0</v>
      </c>
      <c r="B1324" s="161" t="s">
        <v>3701</v>
      </c>
      <c r="C1324" s="161" t="s">
        <v>2404</v>
      </c>
      <c r="D1324" s="162" t="s">
        <v>2405</v>
      </c>
      <c r="E1324" s="162" t="s">
        <v>2406</v>
      </c>
      <c r="F1324" s="162" t="s">
        <v>2363</v>
      </c>
      <c r="G1324" s="163" t="s">
        <v>106</v>
      </c>
      <c r="H1324" s="164">
        <v>0.8</v>
      </c>
      <c r="I1324" s="165"/>
      <c r="J1324" s="166">
        <f t="shared" si="175"/>
        <v>0</v>
      </c>
      <c r="K1324" s="166">
        <f t="shared" si="176"/>
        <v>0</v>
      </c>
      <c r="L1324" s="166">
        <f t="shared" si="177"/>
        <v>0</v>
      </c>
      <c r="M1324" s="167" t="str">
        <f>IF(I1324="","",IF(I1324&lt;80,"Ошибка! Не соблюден минимальный заказ на сорт!",IF(MOD(I1324,40)&gt;0,"Ошибка! Не соблюдена кратность заказа!","")))</f>
        <v/>
      </c>
      <c r="P1324" s="169"/>
      <c r="AA1324" s="2">
        <f t="shared" si="178"/>
        <v>0</v>
      </c>
      <c r="AB1324" s="2" t="s">
        <v>5007</v>
      </c>
      <c r="AC1324" s="2" t="s">
        <v>4281</v>
      </c>
      <c r="AD1324" s="2">
        <v>0.8</v>
      </c>
      <c r="AE1324" s="129">
        <f t="shared" si="179"/>
        <v>0</v>
      </c>
      <c r="AF1324" s="2">
        <f t="shared" si="180"/>
        <v>0</v>
      </c>
    </row>
    <row r="1325" spans="1:32" s="168" customFormat="1" ht="15" hidden="1" customHeight="1" x14ac:dyDescent="0.3">
      <c r="A1325" s="160">
        <v>0</v>
      </c>
      <c r="B1325" s="161" t="s">
        <v>3702</v>
      </c>
      <c r="C1325" s="161" t="s">
        <v>2407</v>
      </c>
      <c r="D1325" s="162" t="s">
        <v>2408</v>
      </c>
      <c r="E1325" s="162" t="s">
        <v>2409</v>
      </c>
      <c r="F1325" s="162" t="s">
        <v>2410</v>
      </c>
      <c r="G1325" s="163" t="s">
        <v>26</v>
      </c>
      <c r="H1325" s="164">
        <v>8.5</v>
      </c>
      <c r="I1325" s="165"/>
      <c r="J1325" s="166">
        <f t="shared" si="175"/>
        <v>0</v>
      </c>
      <c r="K1325" s="166">
        <f t="shared" si="176"/>
        <v>0</v>
      </c>
      <c r="L1325" s="166">
        <f t="shared" si="177"/>
        <v>0</v>
      </c>
      <c r="M1325" s="167" t="str">
        <f>IF(I1325="","",IF(I1325&lt;25,"Ошибка! Не соблюден минимальный заказ на сорт!",""))</f>
        <v/>
      </c>
      <c r="P1325" s="169"/>
      <c r="AA1325" s="168">
        <f t="shared" si="178"/>
        <v>0</v>
      </c>
      <c r="AB1325" s="168" t="s">
        <v>5008</v>
      </c>
      <c r="AC1325" s="168" t="s">
        <v>5009</v>
      </c>
      <c r="AD1325" s="168">
        <v>8.5</v>
      </c>
      <c r="AE1325" s="170">
        <f t="shared" si="179"/>
        <v>0</v>
      </c>
      <c r="AF1325" s="168">
        <f t="shared" si="180"/>
        <v>0</v>
      </c>
    </row>
    <row r="1326" spans="1:32" ht="15" customHeight="1" x14ac:dyDescent="0.3">
      <c r="A1326" s="1">
        <v>386</v>
      </c>
      <c r="B1326" s="69" t="s">
        <v>5668</v>
      </c>
      <c r="C1326" s="69" t="s">
        <v>5662</v>
      </c>
      <c r="D1326" s="70" t="s">
        <v>2408</v>
      </c>
      <c r="E1326" s="70" t="s">
        <v>2409</v>
      </c>
      <c r="F1326" s="70" t="s">
        <v>5678</v>
      </c>
      <c r="G1326" s="71" t="s">
        <v>26</v>
      </c>
      <c r="H1326" s="72">
        <v>8.5</v>
      </c>
      <c r="I1326" s="73"/>
      <c r="J1326" s="74">
        <f t="shared" si="175"/>
        <v>0</v>
      </c>
      <c r="K1326" s="74">
        <f t="shared" si="176"/>
        <v>0</v>
      </c>
      <c r="L1326" s="74">
        <f t="shared" si="177"/>
        <v>0</v>
      </c>
      <c r="M1326" s="153" t="str">
        <f>IF(I1326="","",IF(I1326&lt;25,"Ошибка! Не соблюден минимальный заказ на сорт!",""))</f>
        <v/>
      </c>
      <c r="P1326" s="75"/>
      <c r="AA1326" s="2">
        <f t="shared" si="178"/>
        <v>386</v>
      </c>
      <c r="AB1326" s="2" t="s">
        <v>5674</v>
      </c>
      <c r="AC1326" s="2" t="s">
        <v>5009</v>
      </c>
      <c r="AD1326" s="2">
        <v>8.5</v>
      </c>
      <c r="AE1326" s="129">
        <f t="shared" si="179"/>
        <v>0</v>
      </c>
      <c r="AF1326" s="2">
        <f t="shared" si="180"/>
        <v>0</v>
      </c>
    </row>
    <row r="1327" spans="1:32" ht="15" customHeight="1" x14ac:dyDescent="0.3">
      <c r="A1327" s="1">
        <v>120</v>
      </c>
      <c r="B1327" s="69" t="s">
        <v>3703</v>
      </c>
      <c r="C1327" s="69" t="s">
        <v>2411</v>
      </c>
      <c r="D1327" s="70" t="s">
        <v>2412</v>
      </c>
      <c r="E1327" s="70" t="s">
        <v>2413</v>
      </c>
      <c r="F1327" s="70" t="s">
        <v>2414</v>
      </c>
      <c r="G1327" s="71" t="s">
        <v>141</v>
      </c>
      <c r="H1327" s="72">
        <v>1.5</v>
      </c>
      <c r="I1327" s="73"/>
      <c r="J1327" s="74">
        <f t="shared" si="175"/>
        <v>0</v>
      </c>
      <c r="K1327" s="74">
        <f t="shared" si="176"/>
        <v>0</v>
      </c>
      <c r="L1327" s="74">
        <f t="shared" si="177"/>
        <v>0</v>
      </c>
      <c r="M1327" s="153" t="str">
        <f>IF(I1327="","",IF(I1327&lt;75,"Ошибка! Не соблюден минимальный заказ на сорт!",IF(MOD(I1327,25)&gt;0,"Ошибка! Не соблюдена кратность заказа!","")))</f>
        <v/>
      </c>
      <c r="P1327" s="75"/>
      <c r="AA1327" s="2">
        <f t="shared" si="178"/>
        <v>120</v>
      </c>
      <c r="AB1327" s="2" t="s">
        <v>5010</v>
      </c>
      <c r="AC1327" s="2" t="s">
        <v>4317</v>
      </c>
      <c r="AD1327" s="2">
        <v>1.5</v>
      </c>
      <c r="AE1327" s="129">
        <f t="shared" si="179"/>
        <v>0</v>
      </c>
      <c r="AF1327" s="2">
        <f t="shared" si="180"/>
        <v>0</v>
      </c>
    </row>
    <row r="1328" spans="1:32" ht="15" customHeight="1" x14ac:dyDescent="0.3">
      <c r="A1328" s="1">
        <v>369</v>
      </c>
      <c r="B1328" s="69" t="s">
        <v>3704</v>
      </c>
      <c r="C1328" s="69" t="s">
        <v>2415</v>
      </c>
      <c r="D1328" s="70" t="s">
        <v>2416</v>
      </c>
      <c r="E1328" s="70" t="s">
        <v>2417</v>
      </c>
      <c r="F1328" s="70"/>
      <c r="G1328" s="71" t="s">
        <v>21</v>
      </c>
      <c r="H1328" s="72">
        <v>6.5</v>
      </c>
      <c r="I1328" s="73"/>
      <c r="J1328" s="74">
        <f t="shared" si="175"/>
        <v>0</v>
      </c>
      <c r="K1328" s="74">
        <f t="shared" si="176"/>
        <v>0</v>
      </c>
      <c r="L1328" s="74">
        <f t="shared" si="177"/>
        <v>0</v>
      </c>
      <c r="M1328" s="153" t="str">
        <f>IF(I1328="","",IF(I1328&lt;50,"Ошибка! Не соблюден минимальный заказ на сорт!",""))</f>
        <v/>
      </c>
      <c r="P1328" s="75"/>
      <c r="AA1328" s="2">
        <f t="shared" si="178"/>
        <v>369</v>
      </c>
      <c r="AB1328" s="2" t="s">
        <v>2416</v>
      </c>
      <c r="AC1328" s="2" t="s">
        <v>4323</v>
      </c>
      <c r="AD1328" s="2">
        <v>6.5</v>
      </c>
      <c r="AE1328" s="129">
        <f t="shared" si="179"/>
        <v>0</v>
      </c>
      <c r="AF1328" s="2">
        <f t="shared" si="180"/>
        <v>0</v>
      </c>
    </row>
    <row r="1329" spans="1:32" s="168" customFormat="1" ht="15" hidden="1" customHeight="1" x14ac:dyDescent="0.3">
      <c r="A1329" s="160">
        <v>0</v>
      </c>
      <c r="B1329" s="161" t="s">
        <v>3705</v>
      </c>
      <c r="C1329" s="161" t="s">
        <v>2418</v>
      </c>
      <c r="D1329" s="162" t="s">
        <v>2416</v>
      </c>
      <c r="E1329" s="162" t="s">
        <v>2417</v>
      </c>
      <c r="F1329" s="162"/>
      <c r="G1329" s="163" t="s">
        <v>106</v>
      </c>
      <c r="H1329" s="164">
        <v>2.85</v>
      </c>
      <c r="I1329" s="165"/>
      <c r="J1329" s="166">
        <f t="shared" si="175"/>
        <v>0</v>
      </c>
      <c r="K1329" s="166">
        <f t="shared" si="176"/>
        <v>0</v>
      </c>
      <c r="L1329" s="166">
        <f t="shared" si="177"/>
        <v>0</v>
      </c>
      <c r="M1329" s="167" t="str">
        <f>IF(I1329="","",IF(I1329&lt;80,"Ошибка! Не соблюден минимальный заказ на сорт!",IF(MOD(I1329,40)&gt;0,"Ошибка! Не соблюдена кратность заказа!","")))</f>
        <v/>
      </c>
      <c r="P1329" s="169"/>
      <c r="AA1329" s="168">
        <f t="shared" si="178"/>
        <v>0</v>
      </c>
      <c r="AB1329" s="168" t="s">
        <v>2416</v>
      </c>
      <c r="AC1329" s="168" t="s">
        <v>4281</v>
      </c>
      <c r="AD1329" s="168">
        <v>2.85</v>
      </c>
      <c r="AE1329" s="170">
        <f t="shared" si="179"/>
        <v>0</v>
      </c>
      <c r="AF1329" s="168">
        <f t="shared" si="180"/>
        <v>0</v>
      </c>
    </row>
    <row r="1330" spans="1:32" s="168" customFormat="1" ht="15" hidden="1" customHeight="1" x14ac:dyDescent="0.3">
      <c r="A1330" s="160">
        <v>0</v>
      </c>
      <c r="B1330" s="161" t="s">
        <v>3706</v>
      </c>
      <c r="C1330" s="161" t="s">
        <v>2419</v>
      </c>
      <c r="D1330" s="162" t="s">
        <v>2420</v>
      </c>
      <c r="E1330" s="162" t="s">
        <v>2421</v>
      </c>
      <c r="F1330" s="162" t="s">
        <v>2422</v>
      </c>
      <c r="G1330" s="163" t="s">
        <v>141</v>
      </c>
      <c r="H1330" s="164">
        <v>1.95</v>
      </c>
      <c r="I1330" s="165"/>
      <c r="J1330" s="166">
        <f t="shared" si="175"/>
        <v>0</v>
      </c>
      <c r="K1330" s="166">
        <f t="shared" si="176"/>
        <v>0</v>
      </c>
      <c r="L1330" s="166">
        <f t="shared" si="177"/>
        <v>0</v>
      </c>
      <c r="M1330" s="167" t="str">
        <f>IF(I1330="","",IF(I1330&lt;75,"Ошибка! Не соблюден минимальный заказ на сорт!",IF(MOD(I1330,25)&gt;0,"Ошибка! Не соблюдена кратность заказа!","")))</f>
        <v/>
      </c>
      <c r="P1330" s="169"/>
      <c r="AA1330" s="168">
        <f t="shared" si="178"/>
        <v>0</v>
      </c>
      <c r="AB1330" s="168" t="s">
        <v>5011</v>
      </c>
      <c r="AC1330" s="168" t="s">
        <v>4317</v>
      </c>
      <c r="AD1330" s="168">
        <v>1.95</v>
      </c>
      <c r="AE1330" s="170">
        <f t="shared" si="179"/>
        <v>0</v>
      </c>
      <c r="AF1330" s="168">
        <f t="shared" si="180"/>
        <v>0</v>
      </c>
    </row>
    <row r="1331" spans="1:32" ht="15" customHeight="1" x14ac:dyDescent="0.3">
      <c r="A1331" s="1">
        <v>200</v>
      </c>
      <c r="B1331" s="69" t="s">
        <v>3707</v>
      </c>
      <c r="C1331" s="69" t="s">
        <v>2423</v>
      </c>
      <c r="D1331" s="70" t="s">
        <v>2420</v>
      </c>
      <c r="E1331" s="70" t="s">
        <v>2421</v>
      </c>
      <c r="F1331" s="70" t="s">
        <v>2424</v>
      </c>
      <c r="G1331" s="71" t="s">
        <v>141</v>
      </c>
      <c r="H1331" s="72">
        <v>1.95</v>
      </c>
      <c r="I1331" s="73"/>
      <c r="J1331" s="74">
        <f t="shared" si="175"/>
        <v>0</v>
      </c>
      <c r="K1331" s="74">
        <f t="shared" si="176"/>
        <v>0</v>
      </c>
      <c r="L1331" s="74">
        <f t="shared" si="177"/>
        <v>0</v>
      </c>
      <c r="M1331" s="153" t="str">
        <f>IF(I1331="","",IF(I1331&lt;75,"Ошибка! Не соблюден минимальный заказ на сорт!",IF(MOD(I1331,25)&gt;0,"Ошибка! Не соблюдена кратность заказа!","")))</f>
        <v/>
      </c>
      <c r="P1331" s="75"/>
      <c r="AA1331" s="2">
        <f t="shared" si="178"/>
        <v>200</v>
      </c>
      <c r="AB1331" s="2" t="s">
        <v>5012</v>
      </c>
      <c r="AC1331" s="2" t="s">
        <v>4317</v>
      </c>
      <c r="AD1331" s="2">
        <v>1.95</v>
      </c>
      <c r="AE1331" s="129">
        <f t="shared" si="179"/>
        <v>0</v>
      </c>
      <c r="AF1331" s="2">
        <f t="shared" si="180"/>
        <v>0</v>
      </c>
    </row>
    <row r="1332" spans="1:32" s="168" customFormat="1" ht="15" hidden="1" customHeight="1" x14ac:dyDescent="0.3">
      <c r="A1332" s="160">
        <v>0</v>
      </c>
      <c r="B1332" s="161" t="s">
        <v>3708</v>
      </c>
      <c r="C1332" s="161" t="s">
        <v>2425</v>
      </c>
      <c r="D1332" s="162" t="s">
        <v>2426</v>
      </c>
      <c r="E1332" s="162" t="s">
        <v>2427</v>
      </c>
      <c r="F1332" s="162" t="s">
        <v>2386</v>
      </c>
      <c r="G1332" s="163" t="s">
        <v>106</v>
      </c>
      <c r="H1332" s="164">
        <v>0.85</v>
      </c>
      <c r="I1332" s="165"/>
      <c r="J1332" s="166">
        <f t="shared" si="175"/>
        <v>0</v>
      </c>
      <c r="K1332" s="166">
        <f t="shared" si="176"/>
        <v>0</v>
      </c>
      <c r="L1332" s="166">
        <f t="shared" si="177"/>
        <v>0</v>
      </c>
      <c r="M1332" s="167" t="str">
        <f t="shared" ref="M1332:M1352" si="181">IF(I1332="","",IF(I1332&lt;80,"Ошибка! Не соблюден минимальный заказ на сорт!",IF(MOD(I1332,40)&gt;0,"Ошибка! Не соблюдена кратность заказа!","")))</f>
        <v/>
      </c>
      <c r="P1332" s="169"/>
      <c r="AA1332" s="168">
        <f t="shared" si="178"/>
        <v>0</v>
      </c>
      <c r="AB1332" s="168" t="s">
        <v>5244</v>
      </c>
      <c r="AC1332" s="168" t="s">
        <v>4281</v>
      </c>
      <c r="AD1332" s="168">
        <v>0.85</v>
      </c>
      <c r="AE1332" s="170">
        <f t="shared" si="179"/>
        <v>0</v>
      </c>
      <c r="AF1332" s="168">
        <f t="shared" si="180"/>
        <v>0</v>
      </c>
    </row>
    <row r="1333" spans="1:32" ht="15" customHeight="1" x14ac:dyDescent="0.3">
      <c r="A1333" s="1">
        <v>2258</v>
      </c>
      <c r="B1333" s="69" t="s">
        <v>3709</v>
      </c>
      <c r="C1333" s="69" t="s">
        <v>2428</v>
      </c>
      <c r="D1333" s="70" t="s">
        <v>2429</v>
      </c>
      <c r="E1333" s="70" t="s">
        <v>2430</v>
      </c>
      <c r="F1333" s="70" t="s">
        <v>2431</v>
      </c>
      <c r="G1333" s="71" t="s">
        <v>106</v>
      </c>
      <c r="H1333" s="72">
        <v>1</v>
      </c>
      <c r="I1333" s="73"/>
      <c r="J1333" s="74">
        <f t="shared" si="175"/>
        <v>0</v>
      </c>
      <c r="K1333" s="74">
        <f t="shared" si="176"/>
        <v>0</v>
      </c>
      <c r="L1333" s="74">
        <f t="shared" si="177"/>
        <v>0</v>
      </c>
      <c r="M1333" s="153" t="str">
        <f t="shared" si="181"/>
        <v/>
      </c>
      <c r="P1333" s="75"/>
      <c r="AA1333" s="2">
        <f t="shared" si="178"/>
        <v>2258</v>
      </c>
      <c r="AB1333" s="2" t="s">
        <v>5013</v>
      </c>
      <c r="AC1333" s="2" t="s">
        <v>4281</v>
      </c>
      <c r="AD1333" s="2">
        <v>1</v>
      </c>
      <c r="AE1333" s="129">
        <f t="shared" si="179"/>
        <v>0</v>
      </c>
      <c r="AF1333" s="2">
        <f t="shared" si="180"/>
        <v>0</v>
      </c>
    </row>
    <row r="1334" spans="1:32" ht="15" customHeight="1" x14ac:dyDescent="0.3">
      <c r="A1334" s="1">
        <v>2636</v>
      </c>
      <c r="B1334" s="69" t="s">
        <v>3710</v>
      </c>
      <c r="C1334" s="69" t="s">
        <v>2432</v>
      </c>
      <c r="D1334" s="70" t="s">
        <v>2429</v>
      </c>
      <c r="E1334" s="70" t="s">
        <v>2430</v>
      </c>
      <c r="F1334" s="70" t="s">
        <v>2433</v>
      </c>
      <c r="G1334" s="71" t="s">
        <v>106</v>
      </c>
      <c r="H1334" s="72">
        <v>0.9</v>
      </c>
      <c r="I1334" s="73"/>
      <c r="J1334" s="74">
        <f t="shared" si="175"/>
        <v>0</v>
      </c>
      <c r="K1334" s="74">
        <f t="shared" si="176"/>
        <v>0</v>
      </c>
      <c r="L1334" s="74">
        <f t="shared" si="177"/>
        <v>0</v>
      </c>
      <c r="M1334" s="153" t="str">
        <f t="shared" si="181"/>
        <v/>
      </c>
      <c r="P1334" s="75"/>
      <c r="AA1334" s="2">
        <f t="shared" si="178"/>
        <v>2636</v>
      </c>
      <c r="AB1334" s="2" t="s">
        <v>5014</v>
      </c>
      <c r="AC1334" s="2" t="s">
        <v>4281</v>
      </c>
      <c r="AD1334" s="2">
        <v>0.9</v>
      </c>
      <c r="AE1334" s="129">
        <f t="shared" si="179"/>
        <v>0</v>
      </c>
      <c r="AF1334" s="2">
        <f t="shared" si="180"/>
        <v>0</v>
      </c>
    </row>
    <row r="1335" spans="1:32" ht="15" customHeight="1" x14ac:dyDescent="0.3">
      <c r="A1335" s="1">
        <v>2381</v>
      </c>
      <c r="B1335" s="69" t="s">
        <v>3711</v>
      </c>
      <c r="C1335" s="69" t="s">
        <v>2434</v>
      </c>
      <c r="D1335" s="70" t="s">
        <v>2429</v>
      </c>
      <c r="E1335" s="70" t="s">
        <v>2430</v>
      </c>
      <c r="F1335" s="70" t="s">
        <v>2435</v>
      </c>
      <c r="G1335" s="71" t="s">
        <v>106</v>
      </c>
      <c r="H1335" s="72">
        <v>0.9</v>
      </c>
      <c r="I1335" s="73"/>
      <c r="J1335" s="74">
        <f t="shared" si="175"/>
        <v>0</v>
      </c>
      <c r="K1335" s="74">
        <f t="shared" si="176"/>
        <v>0</v>
      </c>
      <c r="L1335" s="74">
        <f t="shared" si="177"/>
        <v>0</v>
      </c>
      <c r="M1335" s="153" t="str">
        <f t="shared" si="181"/>
        <v/>
      </c>
      <c r="P1335" s="75"/>
      <c r="AA1335" s="2">
        <f t="shared" si="178"/>
        <v>2381</v>
      </c>
      <c r="AB1335" s="2" t="s">
        <v>5015</v>
      </c>
      <c r="AC1335" s="2" t="s">
        <v>4281</v>
      </c>
      <c r="AD1335" s="2">
        <v>0.9</v>
      </c>
      <c r="AE1335" s="129">
        <f t="shared" si="179"/>
        <v>0</v>
      </c>
      <c r="AF1335" s="2">
        <f t="shared" si="180"/>
        <v>0</v>
      </c>
    </row>
    <row r="1336" spans="1:32" ht="15" customHeight="1" x14ac:dyDescent="0.3">
      <c r="A1336" s="1">
        <v>952</v>
      </c>
      <c r="B1336" s="69" t="s">
        <v>3712</v>
      </c>
      <c r="C1336" s="69" t="s">
        <v>2436</v>
      </c>
      <c r="D1336" s="70" t="s">
        <v>2429</v>
      </c>
      <c r="E1336" s="70" t="s">
        <v>2430</v>
      </c>
      <c r="F1336" s="70" t="s">
        <v>2437</v>
      </c>
      <c r="G1336" s="71" t="s">
        <v>106</v>
      </c>
      <c r="H1336" s="72">
        <v>0.9</v>
      </c>
      <c r="I1336" s="73"/>
      <c r="J1336" s="74">
        <f t="shared" si="175"/>
        <v>0</v>
      </c>
      <c r="K1336" s="74">
        <f t="shared" si="176"/>
        <v>0</v>
      </c>
      <c r="L1336" s="74">
        <f t="shared" si="177"/>
        <v>0</v>
      </c>
      <c r="M1336" s="153" t="str">
        <f t="shared" si="181"/>
        <v/>
      </c>
      <c r="P1336" s="75"/>
      <c r="AA1336" s="2">
        <f t="shared" si="178"/>
        <v>952</v>
      </c>
      <c r="AB1336" s="2" t="s">
        <v>5016</v>
      </c>
      <c r="AC1336" s="2" t="s">
        <v>4281</v>
      </c>
      <c r="AD1336" s="2">
        <v>0.9</v>
      </c>
      <c r="AE1336" s="129">
        <f t="shared" si="179"/>
        <v>0</v>
      </c>
      <c r="AF1336" s="2">
        <f t="shared" si="180"/>
        <v>0</v>
      </c>
    </row>
    <row r="1337" spans="1:32" ht="15" customHeight="1" x14ac:dyDescent="0.3">
      <c r="A1337" s="1">
        <v>4609</v>
      </c>
      <c r="B1337" s="69" t="s">
        <v>3713</v>
      </c>
      <c r="C1337" s="69" t="s">
        <v>2438</v>
      </c>
      <c r="D1337" s="70" t="s">
        <v>2429</v>
      </c>
      <c r="E1337" s="70" t="s">
        <v>2430</v>
      </c>
      <c r="F1337" s="70" t="s">
        <v>2439</v>
      </c>
      <c r="G1337" s="71" t="s">
        <v>106</v>
      </c>
      <c r="H1337" s="72">
        <v>0.9</v>
      </c>
      <c r="I1337" s="73"/>
      <c r="J1337" s="74">
        <f t="shared" si="175"/>
        <v>0</v>
      </c>
      <c r="K1337" s="74">
        <f t="shared" si="176"/>
        <v>0</v>
      </c>
      <c r="L1337" s="74">
        <f t="shared" si="177"/>
        <v>0</v>
      </c>
      <c r="M1337" s="153" t="str">
        <f t="shared" si="181"/>
        <v/>
      </c>
      <c r="P1337" s="75"/>
      <c r="AA1337" s="2">
        <f t="shared" si="178"/>
        <v>4609</v>
      </c>
      <c r="AB1337" s="2" t="s">
        <v>5017</v>
      </c>
      <c r="AC1337" s="2" t="s">
        <v>4281</v>
      </c>
      <c r="AD1337" s="2">
        <v>0.9</v>
      </c>
      <c r="AE1337" s="129">
        <f t="shared" si="179"/>
        <v>0</v>
      </c>
      <c r="AF1337" s="2">
        <f t="shared" si="180"/>
        <v>0</v>
      </c>
    </row>
    <row r="1338" spans="1:32" s="168" customFormat="1" ht="15" hidden="1" customHeight="1" x14ac:dyDescent="0.3">
      <c r="A1338" s="160">
        <v>0</v>
      </c>
      <c r="B1338" s="161" t="s">
        <v>3714</v>
      </c>
      <c r="C1338" s="161" t="s">
        <v>2440</v>
      </c>
      <c r="D1338" s="162" t="s">
        <v>2429</v>
      </c>
      <c r="E1338" s="162" t="s">
        <v>2430</v>
      </c>
      <c r="F1338" s="162" t="s">
        <v>2441</v>
      </c>
      <c r="G1338" s="163" t="s">
        <v>106</v>
      </c>
      <c r="H1338" s="164">
        <v>0.9</v>
      </c>
      <c r="I1338" s="165"/>
      <c r="J1338" s="166">
        <f t="shared" si="175"/>
        <v>0</v>
      </c>
      <c r="K1338" s="166">
        <f t="shared" si="176"/>
        <v>0</v>
      </c>
      <c r="L1338" s="166">
        <f t="shared" si="177"/>
        <v>0</v>
      </c>
      <c r="M1338" s="167" t="str">
        <f t="shared" si="181"/>
        <v/>
      </c>
      <c r="P1338" s="169"/>
      <c r="AA1338" s="168">
        <f t="shared" si="178"/>
        <v>0</v>
      </c>
      <c r="AB1338" s="168" t="s">
        <v>5018</v>
      </c>
      <c r="AC1338" s="168" t="s">
        <v>4281</v>
      </c>
      <c r="AD1338" s="168">
        <v>0.9</v>
      </c>
      <c r="AE1338" s="170">
        <f t="shared" si="179"/>
        <v>0</v>
      </c>
      <c r="AF1338" s="168">
        <f t="shared" si="180"/>
        <v>0</v>
      </c>
    </row>
    <row r="1339" spans="1:32" ht="15" customHeight="1" x14ac:dyDescent="0.3">
      <c r="A1339" s="1">
        <v>1333</v>
      </c>
      <c r="B1339" s="69" t="s">
        <v>3715</v>
      </c>
      <c r="C1339" s="69" t="s">
        <v>2442</v>
      </c>
      <c r="D1339" s="70" t="s">
        <v>2429</v>
      </c>
      <c r="E1339" s="70" t="s">
        <v>2430</v>
      </c>
      <c r="F1339" s="70" t="s">
        <v>2443</v>
      </c>
      <c r="G1339" s="71" t="s">
        <v>106</v>
      </c>
      <c r="H1339" s="72">
        <v>1.25</v>
      </c>
      <c r="I1339" s="73"/>
      <c r="J1339" s="74">
        <f t="shared" si="175"/>
        <v>0</v>
      </c>
      <c r="K1339" s="74">
        <f t="shared" si="176"/>
        <v>0</v>
      </c>
      <c r="L1339" s="74">
        <f t="shared" si="177"/>
        <v>0</v>
      </c>
      <c r="M1339" s="153" t="str">
        <f t="shared" si="181"/>
        <v/>
      </c>
      <c r="P1339" s="75"/>
      <c r="AA1339" s="2">
        <f t="shared" si="178"/>
        <v>1333</v>
      </c>
      <c r="AB1339" s="2" t="s">
        <v>5019</v>
      </c>
      <c r="AC1339" s="2" t="s">
        <v>4281</v>
      </c>
      <c r="AD1339" s="2">
        <v>1.25</v>
      </c>
      <c r="AE1339" s="129">
        <f t="shared" si="179"/>
        <v>0</v>
      </c>
      <c r="AF1339" s="2">
        <f t="shared" si="180"/>
        <v>0</v>
      </c>
    </row>
    <row r="1340" spans="1:32" ht="15" customHeight="1" x14ac:dyDescent="0.3">
      <c r="A1340" s="1">
        <v>1673</v>
      </c>
      <c r="B1340" s="69" t="s">
        <v>3716</v>
      </c>
      <c r="C1340" s="69" t="s">
        <v>2444</v>
      </c>
      <c r="D1340" s="70" t="s">
        <v>2429</v>
      </c>
      <c r="E1340" s="70" t="s">
        <v>2430</v>
      </c>
      <c r="F1340" s="70" t="s">
        <v>2445</v>
      </c>
      <c r="G1340" s="71" t="s">
        <v>106</v>
      </c>
      <c r="H1340" s="72">
        <v>1.25</v>
      </c>
      <c r="I1340" s="73"/>
      <c r="J1340" s="74">
        <f t="shared" si="175"/>
        <v>0</v>
      </c>
      <c r="K1340" s="74">
        <f t="shared" si="176"/>
        <v>0</v>
      </c>
      <c r="L1340" s="74">
        <f t="shared" si="177"/>
        <v>0</v>
      </c>
      <c r="M1340" s="153" t="str">
        <f t="shared" si="181"/>
        <v/>
      </c>
      <c r="P1340" s="75"/>
      <c r="AA1340" s="2">
        <f t="shared" si="178"/>
        <v>1673</v>
      </c>
      <c r="AB1340" s="2" t="s">
        <v>5020</v>
      </c>
      <c r="AC1340" s="2" t="s">
        <v>4281</v>
      </c>
      <c r="AD1340" s="2">
        <v>1.25</v>
      </c>
      <c r="AE1340" s="129">
        <f t="shared" si="179"/>
        <v>0</v>
      </c>
      <c r="AF1340" s="2">
        <f t="shared" si="180"/>
        <v>0</v>
      </c>
    </row>
    <row r="1341" spans="1:32" ht="15" customHeight="1" x14ac:dyDescent="0.3">
      <c r="A1341" s="1">
        <v>514</v>
      </c>
      <c r="B1341" s="69" t="s">
        <v>5467</v>
      </c>
      <c r="C1341" s="69" t="s">
        <v>2446</v>
      </c>
      <c r="D1341" s="70" t="s">
        <v>2429</v>
      </c>
      <c r="E1341" s="70" t="s">
        <v>2430</v>
      </c>
      <c r="F1341" s="70" t="s">
        <v>2447</v>
      </c>
      <c r="G1341" s="71" t="s">
        <v>106</v>
      </c>
      <c r="H1341" s="72">
        <v>1.25</v>
      </c>
      <c r="I1341" s="73"/>
      <c r="J1341" s="74">
        <f t="shared" si="175"/>
        <v>0</v>
      </c>
      <c r="K1341" s="74">
        <f t="shared" si="176"/>
        <v>0</v>
      </c>
      <c r="L1341" s="74">
        <f t="shared" si="177"/>
        <v>0</v>
      </c>
      <c r="M1341" s="153" t="str">
        <f t="shared" si="181"/>
        <v/>
      </c>
      <c r="P1341" s="75"/>
      <c r="AA1341" s="2">
        <f t="shared" si="178"/>
        <v>514</v>
      </c>
      <c r="AB1341" s="2" t="s">
        <v>5021</v>
      </c>
      <c r="AC1341" s="2" t="s">
        <v>4281</v>
      </c>
      <c r="AD1341" s="2">
        <v>1.25</v>
      </c>
      <c r="AE1341" s="129">
        <f t="shared" si="179"/>
        <v>0</v>
      </c>
      <c r="AF1341" s="2">
        <f t="shared" si="180"/>
        <v>0</v>
      </c>
    </row>
    <row r="1342" spans="1:32" ht="15" customHeight="1" x14ac:dyDescent="0.3">
      <c r="A1342" s="1">
        <v>560</v>
      </c>
      <c r="B1342" s="69" t="s">
        <v>3717</v>
      </c>
      <c r="C1342" s="69" t="s">
        <v>2448</v>
      </c>
      <c r="D1342" s="70" t="s">
        <v>2429</v>
      </c>
      <c r="E1342" s="70" t="s">
        <v>2430</v>
      </c>
      <c r="F1342" s="70" t="s">
        <v>2449</v>
      </c>
      <c r="G1342" s="71" t="s">
        <v>106</v>
      </c>
      <c r="H1342" s="72">
        <v>1.25</v>
      </c>
      <c r="I1342" s="73"/>
      <c r="J1342" s="74">
        <f t="shared" si="175"/>
        <v>0</v>
      </c>
      <c r="K1342" s="74">
        <f t="shared" si="176"/>
        <v>0</v>
      </c>
      <c r="L1342" s="74">
        <f t="shared" si="177"/>
        <v>0</v>
      </c>
      <c r="M1342" s="153" t="str">
        <f t="shared" si="181"/>
        <v/>
      </c>
      <c r="P1342" s="75"/>
      <c r="AA1342" s="2">
        <f t="shared" si="178"/>
        <v>560</v>
      </c>
      <c r="AB1342" s="2" t="s">
        <v>5022</v>
      </c>
      <c r="AC1342" s="2" t="s">
        <v>4281</v>
      </c>
      <c r="AD1342" s="2">
        <v>1.25</v>
      </c>
      <c r="AE1342" s="129">
        <f t="shared" si="179"/>
        <v>0</v>
      </c>
      <c r="AF1342" s="2">
        <f t="shared" si="180"/>
        <v>0</v>
      </c>
    </row>
    <row r="1343" spans="1:32" s="168" customFormat="1" ht="15" hidden="1" customHeight="1" x14ac:dyDescent="0.3">
      <c r="A1343" s="160">
        <v>0</v>
      </c>
      <c r="B1343" s="161" t="s">
        <v>3718</v>
      </c>
      <c r="C1343" s="161" t="s">
        <v>2450</v>
      </c>
      <c r="D1343" s="162" t="s">
        <v>2451</v>
      </c>
      <c r="E1343" s="162" t="s">
        <v>2452</v>
      </c>
      <c r="F1343" s="162" t="s">
        <v>2453</v>
      </c>
      <c r="G1343" s="163" t="s">
        <v>106</v>
      </c>
      <c r="H1343" s="164">
        <v>1</v>
      </c>
      <c r="I1343" s="165"/>
      <c r="J1343" s="166">
        <f t="shared" si="175"/>
        <v>0</v>
      </c>
      <c r="K1343" s="166">
        <f t="shared" si="176"/>
        <v>0</v>
      </c>
      <c r="L1343" s="166">
        <f t="shared" si="177"/>
        <v>0</v>
      </c>
      <c r="M1343" s="167" t="str">
        <f t="shared" si="181"/>
        <v/>
      </c>
      <c r="P1343" s="169"/>
      <c r="AA1343" s="168">
        <f t="shared" si="178"/>
        <v>0</v>
      </c>
      <c r="AB1343" s="168" t="s">
        <v>5023</v>
      </c>
      <c r="AC1343" s="168" t="s">
        <v>4281</v>
      </c>
      <c r="AD1343" s="168">
        <v>1</v>
      </c>
      <c r="AE1343" s="170">
        <f t="shared" si="179"/>
        <v>0</v>
      </c>
      <c r="AF1343" s="168">
        <f t="shared" si="180"/>
        <v>0</v>
      </c>
    </row>
    <row r="1344" spans="1:32" s="168" customFormat="1" ht="15" hidden="1" customHeight="1" x14ac:dyDescent="0.3">
      <c r="A1344" s="160">
        <v>0</v>
      </c>
      <c r="B1344" s="161" t="s">
        <v>3719</v>
      </c>
      <c r="C1344" s="161" t="s">
        <v>2454</v>
      </c>
      <c r="D1344" s="162" t="s">
        <v>2451</v>
      </c>
      <c r="E1344" s="162" t="s">
        <v>2452</v>
      </c>
      <c r="F1344" s="162" t="s">
        <v>2455</v>
      </c>
      <c r="G1344" s="163" t="s">
        <v>106</v>
      </c>
      <c r="H1344" s="164">
        <v>1</v>
      </c>
      <c r="I1344" s="165"/>
      <c r="J1344" s="166">
        <f t="shared" si="175"/>
        <v>0</v>
      </c>
      <c r="K1344" s="166">
        <f t="shared" si="176"/>
        <v>0</v>
      </c>
      <c r="L1344" s="166">
        <f t="shared" si="177"/>
        <v>0</v>
      </c>
      <c r="M1344" s="167" t="str">
        <f t="shared" si="181"/>
        <v/>
      </c>
      <c r="P1344" s="169"/>
      <c r="AA1344" s="168">
        <f t="shared" si="178"/>
        <v>0</v>
      </c>
      <c r="AB1344" s="168" t="s">
        <v>5330</v>
      </c>
      <c r="AC1344" s="168" t="s">
        <v>4281</v>
      </c>
      <c r="AD1344" s="168">
        <v>1</v>
      </c>
      <c r="AE1344" s="170">
        <f t="shared" si="179"/>
        <v>0</v>
      </c>
      <c r="AF1344" s="168">
        <f t="shared" si="180"/>
        <v>0</v>
      </c>
    </row>
    <row r="1345" spans="1:32" ht="15" customHeight="1" x14ac:dyDescent="0.3">
      <c r="A1345" s="1">
        <v>3168</v>
      </c>
      <c r="B1345" s="69" t="s">
        <v>3720</v>
      </c>
      <c r="C1345" s="69" t="s">
        <v>2456</v>
      </c>
      <c r="D1345" s="70" t="s">
        <v>2451</v>
      </c>
      <c r="E1345" s="70" t="s">
        <v>2452</v>
      </c>
      <c r="F1345" s="70" t="s">
        <v>2457</v>
      </c>
      <c r="G1345" s="71" t="s">
        <v>106</v>
      </c>
      <c r="H1345" s="72">
        <v>1.25</v>
      </c>
      <c r="I1345" s="73"/>
      <c r="J1345" s="74">
        <f t="shared" si="175"/>
        <v>0</v>
      </c>
      <c r="K1345" s="74">
        <f t="shared" si="176"/>
        <v>0</v>
      </c>
      <c r="L1345" s="74">
        <f t="shared" si="177"/>
        <v>0</v>
      </c>
      <c r="M1345" s="153" t="str">
        <f t="shared" si="181"/>
        <v/>
      </c>
      <c r="P1345" s="75"/>
      <c r="AA1345" s="2">
        <f t="shared" si="178"/>
        <v>3168</v>
      </c>
      <c r="AB1345" s="2" t="s">
        <v>5024</v>
      </c>
      <c r="AC1345" s="2" t="s">
        <v>4281</v>
      </c>
      <c r="AD1345" s="2">
        <v>1.25</v>
      </c>
      <c r="AE1345" s="129">
        <f t="shared" si="179"/>
        <v>0</v>
      </c>
      <c r="AF1345" s="2">
        <f t="shared" si="180"/>
        <v>0</v>
      </c>
    </row>
    <row r="1346" spans="1:32" ht="15" customHeight="1" x14ac:dyDescent="0.3">
      <c r="A1346" s="1">
        <v>9271</v>
      </c>
      <c r="B1346" s="69" t="s">
        <v>3721</v>
      </c>
      <c r="C1346" s="69" t="s">
        <v>2458</v>
      </c>
      <c r="D1346" s="70" t="s">
        <v>2451</v>
      </c>
      <c r="E1346" s="70" t="s">
        <v>2452</v>
      </c>
      <c r="F1346" s="70"/>
      <c r="G1346" s="71" t="s">
        <v>106</v>
      </c>
      <c r="H1346" s="72">
        <v>1.1000000000000001</v>
      </c>
      <c r="I1346" s="73"/>
      <c r="J1346" s="74">
        <f t="shared" si="175"/>
        <v>0</v>
      </c>
      <c r="K1346" s="74">
        <f t="shared" si="176"/>
        <v>0</v>
      </c>
      <c r="L1346" s="74">
        <f t="shared" si="177"/>
        <v>0</v>
      </c>
      <c r="M1346" s="153" t="str">
        <f t="shared" si="181"/>
        <v/>
      </c>
      <c r="P1346" s="75"/>
      <c r="AA1346" s="2">
        <f t="shared" si="178"/>
        <v>9271</v>
      </c>
      <c r="AB1346" s="2" t="s">
        <v>2451</v>
      </c>
      <c r="AC1346" s="2" t="s">
        <v>4281</v>
      </c>
      <c r="AD1346" s="2">
        <v>1.1000000000000001</v>
      </c>
      <c r="AE1346" s="129">
        <f t="shared" si="179"/>
        <v>0</v>
      </c>
      <c r="AF1346" s="2">
        <f t="shared" si="180"/>
        <v>0</v>
      </c>
    </row>
    <row r="1347" spans="1:32" s="168" customFormat="1" ht="15" hidden="1" customHeight="1" x14ac:dyDescent="0.3">
      <c r="A1347" s="160">
        <v>0</v>
      </c>
      <c r="B1347" s="161" t="s">
        <v>5994</v>
      </c>
      <c r="C1347" s="161" t="s">
        <v>5890</v>
      </c>
      <c r="D1347" s="162" t="s">
        <v>5790</v>
      </c>
      <c r="E1347" s="162" t="s">
        <v>5791</v>
      </c>
      <c r="F1347" s="162" t="s">
        <v>5695</v>
      </c>
      <c r="G1347" s="163" t="s">
        <v>106</v>
      </c>
      <c r="H1347" s="164">
        <v>0.8</v>
      </c>
      <c r="I1347" s="165"/>
      <c r="J1347" s="166">
        <f t="shared" si="175"/>
        <v>0</v>
      </c>
      <c r="K1347" s="166">
        <f t="shared" si="176"/>
        <v>0</v>
      </c>
      <c r="L1347" s="166">
        <f t="shared" si="177"/>
        <v>0</v>
      </c>
      <c r="M1347" s="167" t="str">
        <f t="shared" si="181"/>
        <v/>
      </c>
      <c r="P1347" s="169"/>
      <c r="AA1347" s="168">
        <f t="shared" si="178"/>
        <v>0</v>
      </c>
      <c r="AB1347" s="168" t="s">
        <v>5790</v>
      </c>
      <c r="AC1347" s="168" t="s">
        <v>4281</v>
      </c>
      <c r="AD1347" s="168">
        <v>0.8</v>
      </c>
      <c r="AE1347" s="170">
        <f t="shared" si="179"/>
        <v>0</v>
      </c>
      <c r="AF1347" s="168">
        <f t="shared" si="180"/>
        <v>0</v>
      </c>
    </row>
    <row r="1348" spans="1:32" s="168" customFormat="1" ht="15" hidden="1" customHeight="1" x14ac:dyDescent="0.3">
      <c r="A1348" s="160">
        <v>0</v>
      </c>
      <c r="B1348" s="161" t="s">
        <v>5992</v>
      </c>
      <c r="C1348" s="161" t="s">
        <v>5888</v>
      </c>
      <c r="D1348" s="162" t="s">
        <v>5788</v>
      </c>
      <c r="E1348" s="162" t="s">
        <v>5789</v>
      </c>
      <c r="F1348" s="162" t="s">
        <v>5695</v>
      </c>
      <c r="G1348" s="163" t="s">
        <v>106</v>
      </c>
      <c r="H1348" s="164">
        <v>0.8</v>
      </c>
      <c r="I1348" s="165"/>
      <c r="J1348" s="166">
        <f t="shared" si="175"/>
        <v>0</v>
      </c>
      <c r="K1348" s="166">
        <f t="shared" si="176"/>
        <v>0</v>
      </c>
      <c r="L1348" s="166">
        <f t="shared" si="177"/>
        <v>0</v>
      </c>
      <c r="M1348" s="167" t="str">
        <f t="shared" si="181"/>
        <v/>
      </c>
      <c r="P1348" s="169"/>
      <c r="AA1348" s="168">
        <f t="shared" si="178"/>
        <v>0</v>
      </c>
      <c r="AB1348" s="168" t="s">
        <v>5788</v>
      </c>
      <c r="AC1348" s="168" t="s">
        <v>4281</v>
      </c>
      <c r="AD1348" s="168">
        <v>0.8</v>
      </c>
      <c r="AE1348" s="170">
        <f t="shared" si="179"/>
        <v>0</v>
      </c>
      <c r="AF1348" s="168">
        <f t="shared" si="180"/>
        <v>0</v>
      </c>
    </row>
    <row r="1349" spans="1:32" s="168" customFormat="1" ht="15" hidden="1" customHeight="1" x14ac:dyDescent="0.3">
      <c r="A1349" s="160">
        <v>0</v>
      </c>
      <c r="B1349" s="161" t="s">
        <v>5993</v>
      </c>
      <c r="C1349" s="161" t="s">
        <v>5889</v>
      </c>
      <c r="D1349" s="162" t="s">
        <v>5788</v>
      </c>
      <c r="E1349" s="162" t="s">
        <v>5789</v>
      </c>
      <c r="F1349" s="162" t="s">
        <v>1787</v>
      </c>
      <c r="G1349" s="163" t="s">
        <v>106</v>
      </c>
      <c r="H1349" s="164">
        <v>0.85</v>
      </c>
      <c r="I1349" s="165"/>
      <c r="J1349" s="166">
        <f t="shared" si="175"/>
        <v>0</v>
      </c>
      <c r="K1349" s="166">
        <f t="shared" si="176"/>
        <v>0</v>
      </c>
      <c r="L1349" s="166">
        <f t="shared" si="177"/>
        <v>0</v>
      </c>
      <c r="M1349" s="167" t="str">
        <f t="shared" si="181"/>
        <v/>
      </c>
      <c r="P1349" s="169"/>
      <c r="AA1349" s="168">
        <f t="shared" si="178"/>
        <v>0</v>
      </c>
      <c r="AB1349" s="168" t="s">
        <v>6080</v>
      </c>
      <c r="AC1349" s="168" t="s">
        <v>4281</v>
      </c>
      <c r="AD1349" s="168">
        <v>0.85</v>
      </c>
      <c r="AE1349" s="170">
        <f t="shared" si="179"/>
        <v>0</v>
      </c>
      <c r="AF1349" s="168">
        <f t="shared" si="180"/>
        <v>0</v>
      </c>
    </row>
    <row r="1350" spans="1:32" s="168" customFormat="1" ht="15" hidden="1" customHeight="1" x14ac:dyDescent="0.3">
      <c r="A1350" s="160">
        <v>0</v>
      </c>
      <c r="B1350" s="161" t="s">
        <v>5987</v>
      </c>
      <c r="C1350" s="161" t="s">
        <v>5883</v>
      </c>
      <c r="D1350" s="162" t="s">
        <v>2460</v>
      </c>
      <c r="E1350" s="162" t="s">
        <v>2461</v>
      </c>
      <c r="F1350" s="162" t="s">
        <v>5785</v>
      </c>
      <c r="G1350" s="163" t="s">
        <v>106</v>
      </c>
      <c r="H1350" s="164">
        <v>0.85</v>
      </c>
      <c r="I1350" s="165"/>
      <c r="J1350" s="166">
        <f t="shared" si="175"/>
        <v>0</v>
      </c>
      <c r="K1350" s="166">
        <f t="shared" si="176"/>
        <v>0</v>
      </c>
      <c r="L1350" s="166">
        <f t="shared" si="177"/>
        <v>0</v>
      </c>
      <c r="M1350" s="167" t="str">
        <f t="shared" si="181"/>
        <v/>
      </c>
      <c r="P1350" s="169"/>
      <c r="AA1350" s="168">
        <f t="shared" si="178"/>
        <v>0</v>
      </c>
      <c r="AB1350" s="168" t="s">
        <v>6077</v>
      </c>
      <c r="AC1350" s="168" t="s">
        <v>4281</v>
      </c>
      <c r="AD1350" s="168">
        <v>0.85</v>
      </c>
      <c r="AE1350" s="170">
        <f t="shared" si="179"/>
        <v>0</v>
      </c>
      <c r="AF1350" s="168">
        <f t="shared" si="180"/>
        <v>0</v>
      </c>
    </row>
    <row r="1351" spans="1:32" s="168" customFormat="1" ht="15" hidden="1" customHeight="1" x14ac:dyDescent="0.3">
      <c r="A1351" s="160">
        <v>0</v>
      </c>
      <c r="B1351" s="161" t="s">
        <v>4099</v>
      </c>
      <c r="C1351" s="176" t="s">
        <v>4098</v>
      </c>
      <c r="D1351" s="162" t="s">
        <v>2460</v>
      </c>
      <c r="E1351" s="162" t="s">
        <v>2461</v>
      </c>
      <c r="F1351" s="162" t="s">
        <v>4100</v>
      </c>
      <c r="G1351" s="163" t="s">
        <v>106</v>
      </c>
      <c r="H1351" s="164">
        <v>0.85</v>
      </c>
      <c r="I1351" s="165"/>
      <c r="J1351" s="166">
        <f t="shared" si="175"/>
        <v>0</v>
      </c>
      <c r="K1351" s="166">
        <f t="shared" si="176"/>
        <v>0</v>
      </c>
      <c r="L1351" s="166">
        <f t="shared" si="177"/>
        <v>0</v>
      </c>
      <c r="M1351" s="167" t="str">
        <f t="shared" si="181"/>
        <v/>
      </c>
      <c r="P1351" s="169"/>
      <c r="AA1351" s="168">
        <f t="shared" si="178"/>
        <v>0</v>
      </c>
      <c r="AB1351" s="168" t="s">
        <v>5025</v>
      </c>
      <c r="AC1351" s="168" t="s">
        <v>4281</v>
      </c>
      <c r="AD1351" s="168">
        <v>0.85</v>
      </c>
      <c r="AE1351" s="170">
        <f t="shared" si="179"/>
        <v>0</v>
      </c>
      <c r="AF1351" s="168">
        <f t="shared" si="180"/>
        <v>0</v>
      </c>
    </row>
    <row r="1352" spans="1:32" s="168" customFormat="1" ht="15" hidden="1" customHeight="1" x14ac:dyDescent="0.3">
      <c r="A1352" s="160">
        <v>0</v>
      </c>
      <c r="B1352" s="161" t="s">
        <v>5367</v>
      </c>
      <c r="C1352" s="161" t="s">
        <v>5389</v>
      </c>
      <c r="D1352" s="162" t="s">
        <v>2460</v>
      </c>
      <c r="E1352" s="162" t="s">
        <v>2461</v>
      </c>
      <c r="F1352" s="162" t="s">
        <v>5433</v>
      </c>
      <c r="G1352" s="163" t="s">
        <v>106</v>
      </c>
      <c r="H1352" s="164">
        <v>0.8</v>
      </c>
      <c r="I1352" s="165"/>
      <c r="J1352" s="166">
        <f t="shared" si="175"/>
        <v>0</v>
      </c>
      <c r="K1352" s="166">
        <f t="shared" si="176"/>
        <v>0</v>
      </c>
      <c r="L1352" s="166">
        <f t="shared" si="177"/>
        <v>0</v>
      </c>
      <c r="M1352" s="167" t="str">
        <f t="shared" si="181"/>
        <v/>
      </c>
      <c r="P1352" s="169"/>
      <c r="AA1352" s="168">
        <f t="shared" si="178"/>
        <v>0</v>
      </c>
      <c r="AB1352" s="168" t="s">
        <v>5025</v>
      </c>
      <c r="AC1352" s="168" t="s">
        <v>5428</v>
      </c>
      <c r="AD1352" s="168">
        <v>0.8</v>
      </c>
      <c r="AE1352" s="170">
        <f t="shared" si="179"/>
        <v>0</v>
      </c>
      <c r="AF1352" s="168">
        <f t="shared" si="180"/>
        <v>0</v>
      </c>
    </row>
    <row r="1353" spans="1:32" s="168" customFormat="1" ht="15" hidden="1" customHeight="1" x14ac:dyDescent="0.3">
      <c r="A1353" s="160">
        <v>0</v>
      </c>
      <c r="B1353" s="161" t="s">
        <v>3722</v>
      </c>
      <c r="C1353" s="161" t="s">
        <v>2459</v>
      </c>
      <c r="D1353" s="162" t="s">
        <v>2460</v>
      </c>
      <c r="E1353" s="162" t="s">
        <v>2461</v>
      </c>
      <c r="F1353" s="162" t="s">
        <v>2462</v>
      </c>
      <c r="G1353" s="163" t="s">
        <v>21</v>
      </c>
      <c r="H1353" s="164">
        <v>2.5</v>
      </c>
      <c r="I1353" s="165"/>
      <c r="J1353" s="166">
        <f t="shared" si="175"/>
        <v>0</v>
      </c>
      <c r="K1353" s="166">
        <f t="shared" si="176"/>
        <v>0</v>
      </c>
      <c r="L1353" s="166">
        <f t="shared" si="177"/>
        <v>0</v>
      </c>
      <c r="M1353" s="167" t="str">
        <f>IF(I1353="","",IF(I1353&lt;50,"Ошибка! Не соблюден минимальный заказ на сорт!",""))</f>
        <v/>
      </c>
      <c r="P1353" s="169"/>
      <c r="AA1353" s="168">
        <f t="shared" si="178"/>
        <v>0</v>
      </c>
      <c r="AB1353" s="168" t="s">
        <v>5026</v>
      </c>
      <c r="AC1353" s="168" t="s">
        <v>4323</v>
      </c>
      <c r="AD1353" s="168">
        <v>2.5</v>
      </c>
      <c r="AE1353" s="170">
        <f t="shared" si="179"/>
        <v>0</v>
      </c>
      <c r="AF1353" s="168">
        <f t="shared" si="180"/>
        <v>0</v>
      </c>
    </row>
    <row r="1354" spans="1:32" s="168" customFormat="1" ht="15" hidden="1" customHeight="1" x14ac:dyDescent="0.3">
      <c r="A1354" s="160">
        <v>0</v>
      </c>
      <c r="B1354" s="161" t="s">
        <v>3723</v>
      </c>
      <c r="C1354" s="161" t="s">
        <v>2463</v>
      </c>
      <c r="D1354" s="162" t="s">
        <v>2460</v>
      </c>
      <c r="E1354" s="162" t="s">
        <v>2461</v>
      </c>
      <c r="F1354" s="162" t="s">
        <v>2462</v>
      </c>
      <c r="G1354" s="163" t="s">
        <v>106</v>
      </c>
      <c r="H1354" s="164">
        <v>1.5</v>
      </c>
      <c r="I1354" s="165"/>
      <c r="J1354" s="166">
        <f t="shared" si="175"/>
        <v>0</v>
      </c>
      <c r="K1354" s="166">
        <f t="shared" si="176"/>
        <v>0</v>
      </c>
      <c r="L1354" s="166">
        <f t="shared" si="177"/>
        <v>0</v>
      </c>
      <c r="M1354" s="167" t="str">
        <f>IF(I1354="","",IF(I1354&lt;80,"Ошибка! Не соблюден минимальный заказ на сорт!",IF(MOD(I1354,40)&gt;0,"Ошибка! Не соблюдена кратность заказа!","")))</f>
        <v/>
      </c>
      <c r="P1354" s="169"/>
      <c r="AA1354" s="168">
        <f t="shared" si="178"/>
        <v>0</v>
      </c>
      <c r="AB1354" s="168" t="s">
        <v>5026</v>
      </c>
      <c r="AC1354" s="168" t="s">
        <v>4281</v>
      </c>
      <c r="AD1354" s="168">
        <v>1.5</v>
      </c>
      <c r="AE1354" s="170">
        <f t="shared" si="179"/>
        <v>0</v>
      </c>
      <c r="AF1354" s="168">
        <f t="shared" si="180"/>
        <v>0</v>
      </c>
    </row>
    <row r="1355" spans="1:32" s="168" customFormat="1" ht="15" hidden="1" customHeight="1" x14ac:dyDescent="0.3">
      <c r="A1355" s="160">
        <v>0</v>
      </c>
      <c r="B1355" s="161" t="s">
        <v>3724</v>
      </c>
      <c r="C1355" s="161" t="s">
        <v>2464</v>
      </c>
      <c r="D1355" s="162" t="s">
        <v>2460</v>
      </c>
      <c r="E1355" s="162" t="s">
        <v>2461</v>
      </c>
      <c r="F1355" s="162" t="s">
        <v>2465</v>
      </c>
      <c r="G1355" s="163" t="s">
        <v>21</v>
      </c>
      <c r="H1355" s="164">
        <v>2.25</v>
      </c>
      <c r="I1355" s="165"/>
      <c r="J1355" s="166">
        <f t="shared" si="175"/>
        <v>0</v>
      </c>
      <c r="K1355" s="166">
        <f t="shared" si="176"/>
        <v>0</v>
      </c>
      <c r="L1355" s="166">
        <f t="shared" si="177"/>
        <v>0</v>
      </c>
      <c r="M1355" s="167" t="str">
        <f>IF(I1355="","",IF(I1355&lt;50,"Ошибка! Не соблюден минимальный заказ на сорт!",""))</f>
        <v/>
      </c>
      <c r="P1355" s="169"/>
      <c r="AA1355" s="168">
        <f t="shared" si="178"/>
        <v>0</v>
      </c>
      <c r="AB1355" s="168" t="s">
        <v>5027</v>
      </c>
      <c r="AC1355" s="168" t="s">
        <v>4323</v>
      </c>
      <c r="AD1355" s="168">
        <v>2.25</v>
      </c>
      <c r="AE1355" s="170">
        <f t="shared" si="179"/>
        <v>0</v>
      </c>
      <c r="AF1355" s="168">
        <f t="shared" si="180"/>
        <v>0</v>
      </c>
    </row>
    <row r="1356" spans="1:32" ht="15" customHeight="1" x14ac:dyDescent="0.3">
      <c r="A1356" s="1">
        <v>500</v>
      </c>
      <c r="B1356" s="69" t="s">
        <v>4102</v>
      </c>
      <c r="C1356" s="147" t="s">
        <v>4101</v>
      </c>
      <c r="D1356" s="70" t="s">
        <v>2460</v>
      </c>
      <c r="E1356" s="70" t="s">
        <v>2461</v>
      </c>
      <c r="F1356" s="70" t="s">
        <v>2465</v>
      </c>
      <c r="G1356" s="71" t="s">
        <v>106</v>
      </c>
      <c r="H1356" s="72">
        <v>0.95</v>
      </c>
      <c r="I1356" s="73"/>
      <c r="J1356" s="74">
        <f t="shared" si="175"/>
        <v>0</v>
      </c>
      <c r="K1356" s="74">
        <f t="shared" si="176"/>
        <v>0</v>
      </c>
      <c r="L1356" s="74">
        <f t="shared" si="177"/>
        <v>0</v>
      </c>
      <c r="M1356" s="153" t="str">
        <f>IF(I1356="","",IF(I1356&lt;80,"Ошибка! Не соблюден минимальный заказ на сорт!",IF(MOD(I1356,40)&gt;0,"Ошибка! Не соблюдена кратность заказа!","")))</f>
        <v/>
      </c>
      <c r="P1356" s="75"/>
      <c r="AA1356" s="2">
        <f t="shared" si="178"/>
        <v>500</v>
      </c>
      <c r="AB1356" s="2" t="s">
        <v>5027</v>
      </c>
      <c r="AC1356" s="2" t="s">
        <v>4281</v>
      </c>
      <c r="AD1356" s="2">
        <v>0.95</v>
      </c>
      <c r="AE1356" s="129">
        <f t="shared" si="179"/>
        <v>0</v>
      </c>
      <c r="AF1356" s="2">
        <f t="shared" si="180"/>
        <v>0</v>
      </c>
    </row>
    <row r="1357" spans="1:32" s="168" customFormat="1" ht="15" hidden="1" customHeight="1" x14ac:dyDescent="0.3">
      <c r="A1357" s="160">
        <v>0</v>
      </c>
      <c r="B1357" s="161" t="s">
        <v>3725</v>
      </c>
      <c r="C1357" s="161" t="s">
        <v>2466</v>
      </c>
      <c r="D1357" s="162" t="s">
        <v>2460</v>
      </c>
      <c r="E1357" s="162" t="s">
        <v>2461</v>
      </c>
      <c r="F1357" s="162" t="s">
        <v>2467</v>
      </c>
      <c r="G1357" s="163" t="s">
        <v>21</v>
      </c>
      <c r="H1357" s="164">
        <v>2.25</v>
      </c>
      <c r="I1357" s="165"/>
      <c r="J1357" s="166">
        <f t="shared" si="175"/>
        <v>0</v>
      </c>
      <c r="K1357" s="166">
        <f t="shared" si="176"/>
        <v>0</v>
      </c>
      <c r="L1357" s="166">
        <f t="shared" si="177"/>
        <v>0</v>
      </c>
      <c r="M1357" s="167" t="str">
        <f>IF(I1357="","",IF(I1357&lt;50,"Ошибка! Не соблюден минимальный заказ на сорт!",""))</f>
        <v/>
      </c>
      <c r="P1357" s="169"/>
      <c r="AA1357" s="168">
        <f t="shared" si="178"/>
        <v>0</v>
      </c>
      <c r="AB1357" s="168" t="s">
        <v>5245</v>
      </c>
      <c r="AC1357" s="168" t="s">
        <v>4323</v>
      </c>
      <c r="AD1357" s="168">
        <v>2.25</v>
      </c>
      <c r="AE1357" s="170">
        <f t="shared" si="179"/>
        <v>0</v>
      </c>
      <c r="AF1357" s="168">
        <f t="shared" si="180"/>
        <v>0</v>
      </c>
    </row>
    <row r="1358" spans="1:32" s="168" customFormat="1" ht="15" hidden="1" customHeight="1" x14ac:dyDescent="0.3">
      <c r="A1358" s="160">
        <v>0</v>
      </c>
      <c r="B1358" s="161" t="s">
        <v>3726</v>
      </c>
      <c r="C1358" s="161" t="s">
        <v>2468</v>
      </c>
      <c r="D1358" s="162" t="s">
        <v>2460</v>
      </c>
      <c r="E1358" s="162" t="s">
        <v>2461</v>
      </c>
      <c r="F1358" s="162" t="s">
        <v>2469</v>
      </c>
      <c r="G1358" s="163" t="s">
        <v>106</v>
      </c>
      <c r="H1358" s="164">
        <v>1.25</v>
      </c>
      <c r="I1358" s="165"/>
      <c r="J1358" s="166">
        <f t="shared" si="175"/>
        <v>0</v>
      </c>
      <c r="K1358" s="166">
        <f t="shared" si="176"/>
        <v>0</v>
      </c>
      <c r="L1358" s="166">
        <f t="shared" si="177"/>
        <v>0</v>
      </c>
      <c r="M1358" s="167" t="str">
        <f>IF(I1358="","",IF(I1358&lt;80,"Ошибка! Не соблюден минимальный заказ на сорт!",IF(MOD(I1358,40)&gt;0,"Ошибка! Не соблюдена кратность заказа!","")))</f>
        <v/>
      </c>
      <c r="P1358" s="169"/>
      <c r="AA1358" s="168">
        <f t="shared" si="178"/>
        <v>0</v>
      </c>
      <c r="AB1358" s="168" t="s">
        <v>5331</v>
      </c>
      <c r="AC1358" s="168" t="s">
        <v>4281</v>
      </c>
      <c r="AD1358" s="168">
        <v>1.25</v>
      </c>
      <c r="AE1358" s="170">
        <f t="shared" si="179"/>
        <v>0</v>
      </c>
      <c r="AF1358" s="168">
        <f t="shared" si="180"/>
        <v>0</v>
      </c>
    </row>
    <row r="1359" spans="1:32" ht="15" customHeight="1" x14ac:dyDescent="0.3">
      <c r="A1359" s="1">
        <v>340</v>
      </c>
      <c r="B1359" s="69" t="s">
        <v>3727</v>
      </c>
      <c r="C1359" s="69" t="s">
        <v>2470</v>
      </c>
      <c r="D1359" s="70" t="s">
        <v>2460</v>
      </c>
      <c r="E1359" s="70" t="s">
        <v>2461</v>
      </c>
      <c r="F1359" s="70" t="s">
        <v>2471</v>
      </c>
      <c r="G1359" s="71" t="s">
        <v>106</v>
      </c>
      <c r="H1359" s="72">
        <v>0.85</v>
      </c>
      <c r="I1359" s="73"/>
      <c r="J1359" s="74">
        <f t="shared" si="175"/>
        <v>0</v>
      </c>
      <c r="K1359" s="74">
        <f t="shared" si="176"/>
        <v>0</v>
      </c>
      <c r="L1359" s="74">
        <f t="shared" si="177"/>
        <v>0</v>
      </c>
      <c r="M1359" s="153" t="str">
        <f>IF(I1359="","",IF(I1359&lt;80,"Ошибка! Не соблюден минимальный заказ на сорт!",IF(MOD(I1359,40)&gt;0,"Ошибка! Не соблюдена кратность заказа!","")))</f>
        <v/>
      </c>
      <c r="P1359" s="75"/>
      <c r="AA1359" s="2">
        <f t="shared" si="178"/>
        <v>340</v>
      </c>
      <c r="AB1359" s="2" t="s">
        <v>5028</v>
      </c>
      <c r="AC1359" s="2" t="s">
        <v>4281</v>
      </c>
      <c r="AD1359" s="2">
        <v>0.85</v>
      </c>
      <c r="AE1359" s="129">
        <f t="shared" si="179"/>
        <v>0</v>
      </c>
      <c r="AF1359" s="2">
        <f t="shared" si="180"/>
        <v>0</v>
      </c>
    </row>
    <row r="1360" spans="1:32" s="168" customFormat="1" ht="15" hidden="1" customHeight="1" x14ac:dyDescent="0.3">
      <c r="A1360" s="160">
        <v>0</v>
      </c>
      <c r="B1360" s="161" t="s">
        <v>3728</v>
      </c>
      <c r="C1360" s="161" t="s">
        <v>2472</v>
      </c>
      <c r="D1360" s="162" t="s">
        <v>2460</v>
      </c>
      <c r="E1360" s="162" t="s">
        <v>2461</v>
      </c>
      <c r="F1360" s="162" t="s">
        <v>2473</v>
      </c>
      <c r="G1360" s="163" t="s">
        <v>21</v>
      </c>
      <c r="H1360" s="164">
        <v>2.25</v>
      </c>
      <c r="I1360" s="165"/>
      <c r="J1360" s="166">
        <f t="shared" si="175"/>
        <v>0</v>
      </c>
      <c r="K1360" s="166">
        <f t="shared" si="176"/>
        <v>0</v>
      </c>
      <c r="L1360" s="166">
        <f t="shared" si="177"/>
        <v>0</v>
      </c>
      <c r="M1360" s="167" t="str">
        <f>IF(I1360="","",IF(I1360&lt;50,"Ошибка! Не соблюден минимальный заказ на сорт!",""))</f>
        <v/>
      </c>
      <c r="P1360" s="169"/>
      <c r="AA1360" s="168">
        <f t="shared" si="178"/>
        <v>0</v>
      </c>
      <c r="AB1360" s="168" t="s">
        <v>5029</v>
      </c>
      <c r="AC1360" s="168" t="s">
        <v>4323</v>
      </c>
      <c r="AD1360" s="168">
        <v>2.25</v>
      </c>
      <c r="AE1360" s="170">
        <f t="shared" si="179"/>
        <v>0</v>
      </c>
      <c r="AF1360" s="168">
        <f t="shared" si="180"/>
        <v>0</v>
      </c>
    </row>
    <row r="1361" spans="1:32" s="168" customFormat="1" ht="15" hidden="1" customHeight="1" x14ac:dyDescent="0.3">
      <c r="A1361" s="160">
        <v>0</v>
      </c>
      <c r="B1361" s="161" t="s">
        <v>4210</v>
      </c>
      <c r="C1361" s="161" t="s">
        <v>4211</v>
      </c>
      <c r="D1361" s="162" t="s">
        <v>2460</v>
      </c>
      <c r="E1361" s="162" t="s">
        <v>2461</v>
      </c>
      <c r="F1361" s="162" t="s">
        <v>2473</v>
      </c>
      <c r="G1361" s="163" t="s">
        <v>106</v>
      </c>
      <c r="H1361" s="164">
        <v>0.8</v>
      </c>
      <c r="I1361" s="165"/>
      <c r="J1361" s="166">
        <f t="shared" si="175"/>
        <v>0</v>
      </c>
      <c r="K1361" s="166">
        <f t="shared" si="176"/>
        <v>0</v>
      </c>
      <c r="L1361" s="166">
        <f t="shared" si="177"/>
        <v>0</v>
      </c>
      <c r="M1361" s="167" t="str">
        <f>IF(I1361="","",IF(I1361&lt;80,"Ошибка! Не соблюден минимальный заказ на сорт!",IF(MOD(I1361,40)&gt;0,"Ошибка! Не соблюдена кратность заказа!","")))</f>
        <v/>
      </c>
      <c r="P1361" s="169"/>
      <c r="AA1361" s="168">
        <f t="shared" si="178"/>
        <v>0</v>
      </c>
      <c r="AB1361" s="168" t="s">
        <v>5029</v>
      </c>
      <c r="AC1361" s="168" t="s">
        <v>4281</v>
      </c>
      <c r="AD1361" s="168">
        <v>0.8</v>
      </c>
      <c r="AE1361" s="170">
        <f t="shared" si="179"/>
        <v>0</v>
      </c>
      <c r="AF1361" s="168">
        <f t="shared" si="180"/>
        <v>0</v>
      </c>
    </row>
    <row r="1362" spans="1:32" ht="15" customHeight="1" x14ac:dyDescent="0.3">
      <c r="A1362" s="1">
        <v>223</v>
      </c>
      <c r="B1362" s="69" t="s">
        <v>3729</v>
      </c>
      <c r="C1362" s="69" t="s">
        <v>2474</v>
      </c>
      <c r="D1362" s="70" t="s">
        <v>2460</v>
      </c>
      <c r="E1362" s="70" t="s">
        <v>2461</v>
      </c>
      <c r="F1362" s="70" t="s">
        <v>2475</v>
      </c>
      <c r="G1362" s="71" t="s">
        <v>21</v>
      </c>
      <c r="H1362" s="72">
        <v>2.5</v>
      </c>
      <c r="I1362" s="73"/>
      <c r="J1362" s="74">
        <f t="shared" si="175"/>
        <v>0</v>
      </c>
      <c r="K1362" s="74">
        <f t="shared" si="176"/>
        <v>0</v>
      </c>
      <c r="L1362" s="74">
        <f t="shared" si="177"/>
        <v>0</v>
      </c>
      <c r="M1362" s="153" t="str">
        <f>IF(I1362="","",IF(I1362&lt;50,"Ошибка! Не соблюден минимальный заказ на сорт!",""))</f>
        <v/>
      </c>
      <c r="P1362" s="75"/>
      <c r="AA1362" s="2">
        <f t="shared" si="178"/>
        <v>223</v>
      </c>
      <c r="AB1362" s="2" t="s">
        <v>5030</v>
      </c>
      <c r="AC1362" s="2" t="s">
        <v>4323</v>
      </c>
      <c r="AD1362" s="2">
        <v>2.5</v>
      </c>
      <c r="AE1362" s="129">
        <f t="shared" si="179"/>
        <v>0</v>
      </c>
      <c r="AF1362" s="2">
        <f t="shared" si="180"/>
        <v>0</v>
      </c>
    </row>
    <row r="1363" spans="1:32" s="168" customFormat="1" ht="15" hidden="1" customHeight="1" x14ac:dyDescent="0.3">
      <c r="A1363" s="160">
        <v>0</v>
      </c>
      <c r="B1363" s="161" t="s">
        <v>3730</v>
      </c>
      <c r="C1363" s="161" t="s">
        <v>2476</v>
      </c>
      <c r="D1363" s="162" t="s">
        <v>2460</v>
      </c>
      <c r="E1363" s="162" t="s">
        <v>2461</v>
      </c>
      <c r="F1363" s="162" t="s">
        <v>2475</v>
      </c>
      <c r="G1363" s="163" t="s">
        <v>106</v>
      </c>
      <c r="H1363" s="164">
        <v>1.25</v>
      </c>
      <c r="I1363" s="165"/>
      <c r="J1363" s="166">
        <f t="shared" si="175"/>
        <v>0</v>
      </c>
      <c r="K1363" s="166">
        <f t="shared" si="176"/>
        <v>0</v>
      </c>
      <c r="L1363" s="166">
        <f t="shared" si="177"/>
        <v>0</v>
      </c>
      <c r="M1363" s="167" t="str">
        <f>IF(I1363="","",IF(I1363&lt;80,"Ошибка! Не соблюден минимальный заказ на сорт!",IF(MOD(I1363,40)&gt;0,"Ошибка! Не соблюдена кратность заказа!","")))</f>
        <v/>
      </c>
      <c r="P1363" s="169"/>
      <c r="AA1363" s="168">
        <f t="shared" si="178"/>
        <v>0</v>
      </c>
      <c r="AB1363" s="168" t="s">
        <v>5030</v>
      </c>
      <c r="AC1363" s="168" t="s">
        <v>4281</v>
      </c>
      <c r="AD1363" s="168">
        <v>1.25</v>
      </c>
      <c r="AE1363" s="170">
        <f t="shared" si="179"/>
        <v>0</v>
      </c>
      <c r="AF1363" s="168">
        <f t="shared" si="180"/>
        <v>0</v>
      </c>
    </row>
    <row r="1364" spans="1:32" s="168" customFormat="1" ht="15" hidden="1" customHeight="1" x14ac:dyDescent="0.3">
      <c r="A1364" s="160">
        <v>0</v>
      </c>
      <c r="B1364" s="161" t="s">
        <v>3731</v>
      </c>
      <c r="C1364" s="161" t="s">
        <v>2477</v>
      </c>
      <c r="D1364" s="162" t="s">
        <v>2460</v>
      </c>
      <c r="E1364" s="162" t="s">
        <v>2461</v>
      </c>
      <c r="F1364" s="162" t="s">
        <v>2478</v>
      </c>
      <c r="G1364" s="163" t="s">
        <v>106</v>
      </c>
      <c r="H1364" s="164">
        <v>1.25</v>
      </c>
      <c r="I1364" s="165"/>
      <c r="J1364" s="166">
        <f t="shared" si="175"/>
        <v>0</v>
      </c>
      <c r="K1364" s="166">
        <f t="shared" si="176"/>
        <v>0</v>
      </c>
      <c r="L1364" s="166">
        <f t="shared" si="177"/>
        <v>0</v>
      </c>
      <c r="M1364" s="167" t="str">
        <f>IF(I1364="","",IF(I1364&lt;80,"Ошибка! Не соблюден минимальный заказ на сорт!",IF(MOD(I1364,40)&gt;0,"Ошибка! Не соблюдена кратность заказа!","")))</f>
        <v/>
      </c>
      <c r="P1364" s="169"/>
      <c r="AA1364" s="168">
        <f t="shared" si="178"/>
        <v>0</v>
      </c>
      <c r="AB1364" s="168" t="s">
        <v>5031</v>
      </c>
      <c r="AC1364" s="168" t="s">
        <v>4281</v>
      </c>
      <c r="AD1364" s="168">
        <v>1.25</v>
      </c>
      <c r="AE1364" s="170">
        <f t="shared" si="179"/>
        <v>0</v>
      </c>
      <c r="AF1364" s="168">
        <f t="shared" si="180"/>
        <v>0</v>
      </c>
    </row>
    <row r="1365" spans="1:32" s="168" customFormat="1" ht="15" hidden="1" customHeight="1" x14ac:dyDescent="0.3">
      <c r="A1365" s="160">
        <v>0</v>
      </c>
      <c r="B1365" s="161" t="s">
        <v>3732</v>
      </c>
      <c r="C1365" s="161" t="s">
        <v>2479</v>
      </c>
      <c r="D1365" s="162" t="s">
        <v>2460</v>
      </c>
      <c r="E1365" s="162" t="s">
        <v>2461</v>
      </c>
      <c r="F1365" s="162" t="s">
        <v>2480</v>
      </c>
      <c r="G1365" s="163" t="s">
        <v>21</v>
      </c>
      <c r="H1365" s="164">
        <v>2.25</v>
      </c>
      <c r="I1365" s="165"/>
      <c r="J1365" s="166">
        <f t="shared" si="175"/>
        <v>0</v>
      </c>
      <c r="K1365" s="166">
        <f t="shared" si="176"/>
        <v>0</v>
      </c>
      <c r="L1365" s="166">
        <f t="shared" si="177"/>
        <v>0</v>
      </c>
      <c r="M1365" s="167" t="str">
        <f>IF(I1365="","",IF(I1365&lt;50,"Ошибка! Не соблюден минимальный заказ на сорт!",""))</f>
        <v/>
      </c>
      <c r="P1365" s="169"/>
      <c r="AA1365" s="168">
        <f t="shared" si="178"/>
        <v>0</v>
      </c>
      <c r="AB1365" s="168" t="s">
        <v>5246</v>
      </c>
      <c r="AC1365" s="168" t="s">
        <v>4323</v>
      </c>
      <c r="AD1365" s="168">
        <v>2.25</v>
      </c>
      <c r="AE1365" s="170">
        <f t="shared" si="179"/>
        <v>0</v>
      </c>
      <c r="AF1365" s="168">
        <f t="shared" si="180"/>
        <v>0</v>
      </c>
    </row>
    <row r="1366" spans="1:32" s="168" customFormat="1" ht="15" hidden="1" customHeight="1" x14ac:dyDescent="0.3">
      <c r="A1366" s="160">
        <v>0</v>
      </c>
      <c r="B1366" s="161" t="s">
        <v>5546</v>
      </c>
      <c r="C1366" s="161" t="s">
        <v>5547</v>
      </c>
      <c r="D1366" s="162" t="s">
        <v>2460</v>
      </c>
      <c r="E1366" s="162" t="s">
        <v>2461</v>
      </c>
      <c r="F1366" s="162" t="s">
        <v>2480</v>
      </c>
      <c r="G1366" s="163" t="s">
        <v>106</v>
      </c>
      <c r="H1366" s="164">
        <v>0.95</v>
      </c>
      <c r="I1366" s="165"/>
      <c r="J1366" s="166">
        <f t="shared" si="175"/>
        <v>0</v>
      </c>
      <c r="K1366" s="166">
        <f t="shared" si="176"/>
        <v>0</v>
      </c>
      <c r="L1366" s="166">
        <f t="shared" si="177"/>
        <v>0</v>
      </c>
      <c r="M1366" s="167" t="str">
        <f>IF(I1366="","",IF(I1366&lt;80,"Ошибка! Не соблюден минимальный заказ на сорт!",IF(MOD(I1366,40)&gt;0,"Ошибка! Не соблюдена кратность заказа!","")))</f>
        <v/>
      </c>
      <c r="P1366" s="169"/>
      <c r="AA1366" s="168">
        <f t="shared" si="178"/>
        <v>0</v>
      </c>
      <c r="AB1366" s="168" t="s">
        <v>5246</v>
      </c>
      <c r="AC1366" s="168" t="s">
        <v>4281</v>
      </c>
      <c r="AD1366" s="168">
        <v>0.95</v>
      </c>
      <c r="AE1366" s="170">
        <f t="shared" si="179"/>
        <v>0</v>
      </c>
      <c r="AF1366" s="168">
        <f t="shared" si="180"/>
        <v>0</v>
      </c>
    </row>
    <row r="1367" spans="1:32" s="168" customFormat="1" ht="15" hidden="1" customHeight="1" x14ac:dyDescent="0.3">
      <c r="A1367" s="160">
        <v>0</v>
      </c>
      <c r="B1367" s="161" t="s">
        <v>3733</v>
      </c>
      <c r="C1367" s="161" t="s">
        <v>2481</v>
      </c>
      <c r="D1367" s="162" t="s">
        <v>2460</v>
      </c>
      <c r="E1367" s="162" t="s">
        <v>2461</v>
      </c>
      <c r="F1367" s="162" t="s">
        <v>2482</v>
      </c>
      <c r="G1367" s="163" t="s">
        <v>21</v>
      </c>
      <c r="H1367" s="164">
        <v>2.6</v>
      </c>
      <c r="I1367" s="165"/>
      <c r="J1367" s="166">
        <f t="shared" si="175"/>
        <v>0</v>
      </c>
      <c r="K1367" s="166">
        <f t="shared" si="176"/>
        <v>0</v>
      </c>
      <c r="L1367" s="166">
        <f t="shared" si="177"/>
        <v>0</v>
      </c>
      <c r="M1367" s="167" t="str">
        <f>IF(I1367="","",IF(I1367&lt;50,"Ошибка! Не соблюден минимальный заказ на сорт!",""))</f>
        <v/>
      </c>
      <c r="P1367" s="169"/>
      <c r="AA1367" s="168">
        <f t="shared" si="178"/>
        <v>0</v>
      </c>
      <c r="AB1367" s="168" t="s">
        <v>5032</v>
      </c>
      <c r="AC1367" s="168" t="s">
        <v>4323</v>
      </c>
      <c r="AD1367" s="168">
        <v>2.6</v>
      </c>
      <c r="AE1367" s="170">
        <f t="shared" si="179"/>
        <v>0</v>
      </c>
      <c r="AF1367" s="168">
        <f t="shared" si="180"/>
        <v>0</v>
      </c>
    </row>
    <row r="1368" spans="1:32" s="168" customFormat="1" ht="15" hidden="1" customHeight="1" x14ac:dyDescent="0.3">
      <c r="A1368" s="160">
        <v>0</v>
      </c>
      <c r="B1368" s="161" t="s">
        <v>3734</v>
      </c>
      <c r="C1368" s="161" t="s">
        <v>2483</v>
      </c>
      <c r="D1368" s="162" t="s">
        <v>2460</v>
      </c>
      <c r="E1368" s="162" t="s">
        <v>2461</v>
      </c>
      <c r="F1368" s="162" t="s">
        <v>2482</v>
      </c>
      <c r="G1368" s="163" t="s">
        <v>106</v>
      </c>
      <c r="H1368" s="164">
        <v>1.4</v>
      </c>
      <c r="I1368" s="165"/>
      <c r="J1368" s="166">
        <f t="shared" si="175"/>
        <v>0</v>
      </c>
      <c r="K1368" s="166">
        <f t="shared" si="176"/>
        <v>0</v>
      </c>
      <c r="L1368" s="166">
        <f t="shared" si="177"/>
        <v>0</v>
      </c>
      <c r="M1368" s="167" t="str">
        <f>IF(I1368="","",IF(I1368&lt;80,"Ошибка! Не соблюден минимальный заказ на сорт!",IF(MOD(I1368,40)&gt;0,"Ошибка! Не соблюдена кратность заказа!","")))</f>
        <v/>
      </c>
      <c r="P1368" s="169"/>
      <c r="AA1368" s="2">
        <f t="shared" si="178"/>
        <v>0</v>
      </c>
      <c r="AB1368" s="2" t="s">
        <v>5032</v>
      </c>
      <c r="AC1368" s="2" t="s">
        <v>4281</v>
      </c>
      <c r="AD1368" s="2">
        <v>1.4</v>
      </c>
      <c r="AE1368" s="129">
        <f t="shared" si="179"/>
        <v>0</v>
      </c>
      <c r="AF1368" s="2">
        <f t="shared" si="180"/>
        <v>0</v>
      </c>
    </row>
    <row r="1369" spans="1:32" ht="15" customHeight="1" x14ac:dyDescent="0.3">
      <c r="A1369" s="1">
        <v>246</v>
      </c>
      <c r="B1369" s="69" t="s">
        <v>5988</v>
      </c>
      <c r="C1369" s="69" t="s">
        <v>5884</v>
      </c>
      <c r="D1369" s="70" t="s">
        <v>2460</v>
      </c>
      <c r="E1369" s="70" t="s">
        <v>2461</v>
      </c>
      <c r="F1369" s="70" t="s">
        <v>5786</v>
      </c>
      <c r="G1369" s="71" t="s">
        <v>106</v>
      </c>
      <c r="H1369" s="72">
        <v>0.85</v>
      </c>
      <c r="I1369" s="73"/>
      <c r="J1369" s="74">
        <f t="shared" si="175"/>
        <v>0</v>
      </c>
      <c r="K1369" s="74">
        <f t="shared" si="176"/>
        <v>0</v>
      </c>
      <c r="L1369" s="74">
        <f t="shared" si="177"/>
        <v>0</v>
      </c>
      <c r="M1369" s="153" t="str">
        <f>IF(I1369="","",IF(I1369&lt;80,"Ошибка! Не соблюден минимальный заказ на сорт!",IF(MOD(I1369,40)&gt;0,"Ошибка! Не соблюдена кратность заказа!","")))</f>
        <v/>
      </c>
      <c r="P1369" s="75"/>
      <c r="AA1369" s="2">
        <f t="shared" si="178"/>
        <v>246</v>
      </c>
      <c r="AB1369" s="2" t="s">
        <v>6078</v>
      </c>
      <c r="AC1369" s="2" t="s">
        <v>4281</v>
      </c>
      <c r="AD1369" s="2">
        <v>0.85</v>
      </c>
      <c r="AE1369" s="129">
        <f t="shared" si="179"/>
        <v>0</v>
      </c>
      <c r="AF1369" s="2">
        <f t="shared" si="180"/>
        <v>0</v>
      </c>
    </row>
    <row r="1370" spans="1:32" ht="15" customHeight="1" x14ac:dyDescent="0.3">
      <c r="A1370" s="1">
        <v>1375</v>
      </c>
      <c r="B1370" s="69" t="s">
        <v>3735</v>
      </c>
      <c r="C1370" s="147" t="s">
        <v>2484</v>
      </c>
      <c r="D1370" s="70" t="s">
        <v>2460</v>
      </c>
      <c r="E1370" s="70" t="s">
        <v>2461</v>
      </c>
      <c r="F1370" s="70" t="s">
        <v>2485</v>
      </c>
      <c r="G1370" s="71" t="s">
        <v>106</v>
      </c>
      <c r="H1370" s="72">
        <v>0.9</v>
      </c>
      <c r="I1370" s="73"/>
      <c r="J1370" s="74">
        <f t="shared" si="175"/>
        <v>0</v>
      </c>
      <c r="K1370" s="74">
        <f t="shared" si="176"/>
        <v>0</v>
      </c>
      <c r="L1370" s="74">
        <f t="shared" si="177"/>
        <v>0</v>
      </c>
      <c r="M1370" s="153" t="str">
        <f>IF(I1370="","",IF(I1370&lt;80,"Ошибка! Не соблюден минимальный заказ на сорт!",IF(MOD(I1370,40)&gt;0,"Ошибка! Не соблюдена кратность заказа!","")))</f>
        <v/>
      </c>
      <c r="P1370" s="75"/>
      <c r="AA1370" s="2">
        <f t="shared" si="178"/>
        <v>1375</v>
      </c>
      <c r="AB1370" s="2" t="s">
        <v>5033</v>
      </c>
      <c r="AC1370" s="2" t="s">
        <v>4281</v>
      </c>
      <c r="AD1370" s="2">
        <v>0.9</v>
      </c>
      <c r="AE1370" s="129">
        <f t="shared" si="179"/>
        <v>0</v>
      </c>
      <c r="AF1370" s="2">
        <f t="shared" si="180"/>
        <v>0</v>
      </c>
    </row>
    <row r="1371" spans="1:32" s="168" customFormat="1" ht="15" hidden="1" customHeight="1" x14ac:dyDescent="0.3">
      <c r="A1371" s="160">
        <v>0</v>
      </c>
      <c r="B1371" s="161" t="s">
        <v>5475</v>
      </c>
      <c r="C1371" s="161" t="s">
        <v>5449</v>
      </c>
      <c r="D1371" s="162" t="s">
        <v>2460</v>
      </c>
      <c r="E1371" s="162" t="s">
        <v>2461</v>
      </c>
      <c r="F1371" s="162" t="s">
        <v>5494</v>
      </c>
      <c r="G1371" s="163" t="s">
        <v>106</v>
      </c>
      <c r="H1371" s="164">
        <v>0.95</v>
      </c>
      <c r="I1371" s="165"/>
      <c r="J1371" s="166">
        <f t="shared" si="175"/>
        <v>0</v>
      </c>
      <c r="K1371" s="166">
        <f t="shared" si="176"/>
        <v>0</v>
      </c>
      <c r="L1371" s="166">
        <f t="shared" si="177"/>
        <v>0</v>
      </c>
      <c r="M1371" s="167"/>
      <c r="P1371" s="169"/>
      <c r="AA1371" s="168">
        <f t="shared" si="178"/>
        <v>0</v>
      </c>
      <c r="AB1371" s="168" t="s">
        <v>5506</v>
      </c>
      <c r="AC1371" s="168" t="s">
        <v>4281</v>
      </c>
      <c r="AD1371" s="168">
        <v>0.95</v>
      </c>
      <c r="AE1371" s="170">
        <f t="shared" si="179"/>
        <v>0</v>
      </c>
      <c r="AF1371" s="168">
        <f t="shared" si="180"/>
        <v>0</v>
      </c>
    </row>
    <row r="1372" spans="1:32" s="168" customFormat="1" ht="15" hidden="1" customHeight="1" x14ac:dyDescent="0.3">
      <c r="A1372" s="160">
        <v>0</v>
      </c>
      <c r="B1372" s="161" t="s">
        <v>5548</v>
      </c>
      <c r="C1372" s="161" t="s">
        <v>5549</v>
      </c>
      <c r="D1372" s="162" t="s">
        <v>2460</v>
      </c>
      <c r="E1372" s="162" t="s">
        <v>2461</v>
      </c>
      <c r="F1372" s="162" t="s">
        <v>5594</v>
      </c>
      <c r="G1372" s="163" t="s">
        <v>106</v>
      </c>
      <c r="H1372" s="164">
        <v>1</v>
      </c>
      <c r="I1372" s="165"/>
      <c r="J1372" s="166">
        <f t="shared" si="175"/>
        <v>0</v>
      </c>
      <c r="K1372" s="166">
        <f t="shared" si="176"/>
        <v>0</v>
      </c>
      <c r="L1372" s="166">
        <f t="shared" si="177"/>
        <v>0</v>
      </c>
      <c r="M1372" s="167" t="str">
        <f>IF(I1372="","",IF(I1372&lt;80,"Ошибка! Не соблюден минимальный заказ на сорт!",IF(MOD(I1372,40)&gt;0,"Ошибка! Не соблюдена кратность заказа!","")))</f>
        <v/>
      </c>
      <c r="P1372" s="169"/>
      <c r="AA1372" s="168">
        <f t="shared" si="178"/>
        <v>0</v>
      </c>
      <c r="AB1372" s="168" t="s">
        <v>5621</v>
      </c>
      <c r="AC1372" s="168" t="s">
        <v>4281</v>
      </c>
      <c r="AD1372" s="168">
        <v>1</v>
      </c>
      <c r="AE1372" s="170">
        <f t="shared" si="179"/>
        <v>0</v>
      </c>
      <c r="AF1372" s="168">
        <f t="shared" si="180"/>
        <v>0</v>
      </c>
    </row>
    <row r="1373" spans="1:32" s="168" customFormat="1" ht="15" hidden="1" customHeight="1" x14ac:dyDescent="0.3">
      <c r="A1373" s="160">
        <v>0</v>
      </c>
      <c r="B1373" s="161" t="s">
        <v>3736</v>
      </c>
      <c r="C1373" s="161" t="s">
        <v>2486</v>
      </c>
      <c r="D1373" s="162" t="s">
        <v>2460</v>
      </c>
      <c r="E1373" s="162" t="s">
        <v>2461</v>
      </c>
      <c r="F1373" s="162" t="s">
        <v>2487</v>
      </c>
      <c r="G1373" s="163" t="s">
        <v>21</v>
      </c>
      <c r="H1373" s="164">
        <v>2.25</v>
      </c>
      <c r="I1373" s="165"/>
      <c r="J1373" s="166">
        <f t="shared" si="175"/>
        <v>0</v>
      </c>
      <c r="K1373" s="166">
        <f t="shared" si="176"/>
        <v>0</v>
      </c>
      <c r="L1373" s="166">
        <f t="shared" si="177"/>
        <v>0</v>
      </c>
      <c r="M1373" s="167" t="str">
        <f>IF(I1373="","",IF(I1373&lt;50,"Ошибка! Не соблюден минимальный заказ на сорт!",""))</f>
        <v/>
      </c>
      <c r="P1373" s="169"/>
      <c r="AA1373" s="168">
        <f t="shared" si="178"/>
        <v>0</v>
      </c>
      <c r="AB1373" s="168" t="s">
        <v>5034</v>
      </c>
      <c r="AC1373" s="168" t="s">
        <v>4323</v>
      </c>
      <c r="AD1373" s="168">
        <v>2.25</v>
      </c>
      <c r="AE1373" s="170">
        <f t="shared" si="179"/>
        <v>0</v>
      </c>
      <c r="AF1373" s="168">
        <f t="shared" si="180"/>
        <v>0</v>
      </c>
    </row>
    <row r="1374" spans="1:32" s="168" customFormat="1" ht="15" hidden="1" customHeight="1" x14ac:dyDescent="0.3">
      <c r="A1374" s="160">
        <v>0</v>
      </c>
      <c r="B1374" s="161" t="s">
        <v>4104</v>
      </c>
      <c r="C1374" s="176" t="s">
        <v>4103</v>
      </c>
      <c r="D1374" s="162" t="s">
        <v>2460</v>
      </c>
      <c r="E1374" s="162" t="s">
        <v>2461</v>
      </c>
      <c r="F1374" s="162" t="s">
        <v>2487</v>
      </c>
      <c r="G1374" s="163" t="s">
        <v>106</v>
      </c>
      <c r="H1374" s="164">
        <v>0.9</v>
      </c>
      <c r="I1374" s="165"/>
      <c r="J1374" s="166">
        <f t="shared" si="175"/>
        <v>0</v>
      </c>
      <c r="K1374" s="166">
        <f t="shared" si="176"/>
        <v>0</v>
      </c>
      <c r="L1374" s="166">
        <f t="shared" si="177"/>
        <v>0</v>
      </c>
      <c r="M1374" s="167" t="str">
        <f>IF(I1374="","",IF(I1374&lt;80,"Ошибка! Не соблюден минимальный заказ на сорт!",IF(MOD(I1374,40)&gt;0,"Ошибка! Не соблюдена кратность заказа!","")))</f>
        <v/>
      </c>
      <c r="P1374" s="169"/>
      <c r="AA1374" s="2">
        <f t="shared" si="178"/>
        <v>0</v>
      </c>
      <c r="AB1374" s="2" t="s">
        <v>5034</v>
      </c>
      <c r="AC1374" s="2" t="s">
        <v>4281</v>
      </c>
      <c r="AD1374" s="2">
        <v>0.9</v>
      </c>
      <c r="AE1374" s="129">
        <f t="shared" si="179"/>
        <v>0</v>
      </c>
      <c r="AF1374" s="2">
        <f t="shared" si="180"/>
        <v>0</v>
      </c>
    </row>
    <row r="1375" spans="1:32" s="168" customFormat="1" ht="15" hidden="1" customHeight="1" x14ac:dyDescent="0.3">
      <c r="A1375" s="160">
        <v>0</v>
      </c>
      <c r="B1375" s="161" t="s">
        <v>3737</v>
      </c>
      <c r="C1375" s="161" t="s">
        <v>2488</v>
      </c>
      <c r="D1375" s="162" t="s">
        <v>2460</v>
      </c>
      <c r="E1375" s="162" t="s">
        <v>2461</v>
      </c>
      <c r="F1375" s="162" t="s">
        <v>2489</v>
      </c>
      <c r="G1375" s="163" t="s">
        <v>106</v>
      </c>
      <c r="H1375" s="164">
        <v>1.4</v>
      </c>
      <c r="I1375" s="165"/>
      <c r="J1375" s="166">
        <f t="shared" si="175"/>
        <v>0</v>
      </c>
      <c r="K1375" s="166">
        <f t="shared" si="176"/>
        <v>0</v>
      </c>
      <c r="L1375" s="166">
        <f t="shared" si="177"/>
        <v>0</v>
      </c>
      <c r="M1375" s="167" t="str">
        <f>IF(I1375="","",IF(I1375&lt;80,"Ошибка! Не соблюден минимальный заказ на сорт!",IF(MOD(I1375,40)&gt;0,"Ошибка! Не соблюдена кратность заказа!","")))</f>
        <v/>
      </c>
      <c r="P1375" s="169"/>
      <c r="AA1375" s="168">
        <f t="shared" si="178"/>
        <v>0</v>
      </c>
      <c r="AB1375" s="168" t="s">
        <v>5035</v>
      </c>
      <c r="AC1375" s="168" t="s">
        <v>4281</v>
      </c>
      <c r="AD1375" s="168">
        <v>1.4</v>
      </c>
      <c r="AE1375" s="170">
        <f t="shared" si="179"/>
        <v>0</v>
      </c>
      <c r="AF1375" s="168">
        <f t="shared" si="180"/>
        <v>0</v>
      </c>
    </row>
    <row r="1376" spans="1:32" ht="15" customHeight="1" x14ac:dyDescent="0.3">
      <c r="A1376" s="1">
        <v>295</v>
      </c>
      <c r="B1376" s="69" t="s">
        <v>5468</v>
      </c>
      <c r="C1376" s="69" t="s">
        <v>2490</v>
      </c>
      <c r="D1376" s="70" t="s">
        <v>2460</v>
      </c>
      <c r="E1376" s="70" t="s">
        <v>2461</v>
      </c>
      <c r="F1376" s="70" t="s">
        <v>2491</v>
      </c>
      <c r="G1376" s="71" t="s">
        <v>106</v>
      </c>
      <c r="H1376" s="72">
        <v>0.85</v>
      </c>
      <c r="I1376" s="73"/>
      <c r="J1376" s="74">
        <f t="shared" si="175"/>
        <v>0</v>
      </c>
      <c r="K1376" s="74">
        <f t="shared" si="176"/>
        <v>0</v>
      </c>
      <c r="L1376" s="74">
        <f t="shared" si="177"/>
        <v>0</v>
      </c>
      <c r="M1376" s="153" t="str">
        <f>IF(I1376="","",IF(I1376&lt;80,"Ошибка! Не соблюден минимальный заказ на сорт!",IF(MOD(I1376,40)&gt;0,"Ошибка! Не соблюдена кратность заказа!","")))</f>
        <v/>
      </c>
      <c r="P1376" s="75"/>
      <c r="AA1376" s="2">
        <f t="shared" si="178"/>
        <v>295</v>
      </c>
      <c r="AB1376" s="2" t="s">
        <v>5036</v>
      </c>
      <c r="AC1376" s="2" t="s">
        <v>4281</v>
      </c>
      <c r="AD1376" s="2">
        <v>0.85</v>
      </c>
      <c r="AE1376" s="129">
        <f t="shared" si="179"/>
        <v>0</v>
      </c>
      <c r="AF1376" s="2">
        <f t="shared" si="180"/>
        <v>0</v>
      </c>
    </row>
    <row r="1377" spans="1:32" s="168" customFormat="1" ht="15" hidden="1" customHeight="1" x14ac:dyDescent="0.3">
      <c r="A1377" s="160">
        <v>0</v>
      </c>
      <c r="B1377" s="161" t="s">
        <v>3738</v>
      </c>
      <c r="C1377" s="161" t="s">
        <v>2492</v>
      </c>
      <c r="D1377" s="162" t="s">
        <v>2460</v>
      </c>
      <c r="E1377" s="162" t="s">
        <v>2461</v>
      </c>
      <c r="F1377" s="162" t="s">
        <v>2493</v>
      </c>
      <c r="G1377" s="163" t="s">
        <v>106</v>
      </c>
      <c r="H1377" s="164">
        <v>1.35</v>
      </c>
      <c r="I1377" s="165"/>
      <c r="J1377" s="166">
        <f t="shared" si="175"/>
        <v>0</v>
      </c>
      <c r="K1377" s="166">
        <f t="shared" si="176"/>
        <v>0</v>
      </c>
      <c r="L1377" s="166">
        <f t="shared" si="177"/>
        <v>0</v>
      </c>
      <c r="M1377" s="167" t="str">
        <f>IF(I1377="","",IF(I1377&lt;80,"Ошибка! Не соблюден минимальный заказ на сорт!",IF(MOD(I1377,40)&gt;0,"Ошибка! Не соблюдена кратность заказа!","")))</f>
        <v/>
      </c>
      <c r="P1377" s="169"/>
      <c r="AA1377" s="168">
        <f t="shared" si="178"/>
        <v>0</v>
      </c>
      <c r="AB1377" s="168" t="s">
        <v>5037</v>
      </c>
      <c r="AC1377" s="168" t="s">
        <v>4281</v>
      </c>
      <c r="AD1377" s="168">
        <v>1.35</v>
      </c>
      <c r="AE1377" s="170">
        <f t="shared" si="179"/>
        <v>0</v>
      </c>
      <c r="AF1377" s="168">
        <f t="shared" si="180"/>
        <v>0</v>
      </c>
    </row>
    <row r="1378" spans="1:32" s="168" customFormat="1" ht="15" hidden="1" customHeight="1" x14ac:dyDescent="0.3">
      <c r="A1378" s="160">
        <v>0</v>
      </c>
      <c r="B1378" s="161" t="s">
        <v>3739</v>
      </c>
      <c r="C1378" s="161" t="s">
        <v>2494</v>
      </c>
      <c r="D1378" s="162" t="s">
        <v>2460</v>
      </c>
      <c r="E1378" s="162" t="s">
        <v>2461</v>
      </c>
      <c r="F1378" s="162" t="s">
        <v>2495</v>
      </c>
      <c r="G1378" s="163" t="s">
        <v>21</v>
      </c>
      <c r="H1378" s="164">
        <v>2.25</v>
      </c>
      <c r="I1378" s="165"/>
      <c r="J1378" s="166">
        <f t="shared" si="175"/>
        <v>0</v>
      </c>
      <c r="K1378" s="166">
        <f t="shared" si="176"/>
        <v>0</v>
      </c>
      <c r="L1378" s="166">
        <f t="shared" si="177"/>
        <v>0</v>
      </c>
      <c r="M1378" s="167" t="str">
        <f>IF(I1378="","",IF(I1378&lt;50,"Ошибка! Не соблюден минимальный заказ на сорт!",""))</f>
        <v/>
      </c>
      <c r="P1378" s="169"/>
      <c r="AA1378" s="168">
        <f t="shared" si="178"/>
        <v>0</v>
      </c>
      <c r="AB1378" s="168" t="s">
        <v>5038</v>
      </c>
      <c r="AC1378" s="168" t="s">
        <v>4323</v>
      </c>
      <c r="AD1378" s="168">
        <v>2.25</v>
      </c>
      <c r="AE1378" s="170">
        <f t="shared" si="179"/>
        <v>0</v>
      </c>
      <c r="AF1378" s="168">
        <f t="shared" si="180"/>
        <v>0</v>
      </c>
    </row>
    <row r="1379" spans="1:32" s="168" customFormat="1" ht="15" hidden="1" customHeight="1" x14ac:dyDescent="0.3">
      <c r="A1379" s="160">
        <v>0</v>
      </c>
      <c r="B1379" s="161" t="s">
        <v>3740</v>
      </c>
      <c r="C1379" s="161" t="s">
        <v>2496</v>
      </c>
      <c r="D1379" s="162" t="s">
        <v>2460</v>
      </c>
      <c r="E1379" s="162" t="s">
        <v>2461</v>
      </c>
      <c r="F1379" s="162" t="s">
        <v>2497</v>
      </c>
      <c r="G1379" s="163" t="s">
        <v>21</v>
      </c>
      <c r="H1379" s="164">
        <v>2.25</v>
      </c>
      <c r="I1379" s="165"/>
      <c r="J1379" s="166">
        <f t="shared" si="175"/>
        <v>0</v>
      </c>
      <c r="K1379" s="166">
        <f t="shared" si="176"/>
        <v>0</v>
      </c>
      <c r="L1379" s="166">
        <f t="shared" si="177"/>
        <v>0</v>
      </c>
      <c r="M1379" s="167" t="str">
        <f>IF(I1379="","",IF(I1379&lt;50,"Ошибка! Не соблюден минимальный заказ на сорт!",""))</f>
        <v/>
      </c>
      <c r="P1379" s="169"/>
      <c r="AA1379" s="168">
        <f t="shared" si="178"/>
        <v>0</v>
      </c>
      <c r="AB1379" s="168" t="s">
        <v>5039</v>
      </c>
      <c r="AC1379" s="168" t="s">
        <v>4323</v>
      </c>
      <c r="AD1379" s="168">
        <v>2.25</v>
      </c>
      <c r="AE1379" s="170">
        <f t="shared" si="179"/>
        <v>0</v>
      </c>
      <c r="AF1379" s="168">
        <f t="shared" si="180"/>
        <v>0</v>
      </c>
    </row>
    <row r="1380" spans="1:32" s="168" customFormat="1" ht="15" hidden="1" customHeight="1" x14ac:dyDescent="0.3">
      <c r="A1380" s="160">
        <v>0</v>
      </c>
      <c r="B1380" s="161" t="s">
        <v>3741</v>
      </c>
      <c r="C1380" s="161" t="s">
        <v>2498</v>
      </c>
      <c r="D1380" s="162" t="s">
        <v>2460</v>
      </c>
      <c r="E1380" s="162" t="s">
        <v>2461</v>
      </c>
      <c r="F1380" s="162" t="s">
        <v>2499</v>
      </c>
      <c r="G1380" s="163" t="s">
        <v>21</v>
      </c>
      <c r="H1380" s="164">
        <v>2.25</v>
      </c>
      <c r="I1380" s="165"/>
      <c r="J1380" s="166">
        <f t="shared" ref="J1380:J1443" si="182">H1380*I1380</f>
        <v>0</v>
      </c>
      <c r="K1380" s="166">
        <f t="shared" ref="K1380:K1443" si="183">IF($I$9&gt;=7000,0,H1380*0.07*I1380)</f>
        <v>0</v>
      </c>
      <c r="L1380" s="166">
        <f t="shared" ref="L1380:L1443" si="184">J1380+K1380</f>
        <v>0</v>
      </c>
      <c r="M1380" s="167" t="str">
        <f>IF(I1380="","",IF(I1380&lt;50,"Ошибка! Не соблюден минимальный заказ на сорт!",""))</f>
        <v/>
      </c>
      <c r="P1380" s="169"/>
      <c r="AA1380" s="168">
        <f t="shared" ref="AA1380:AA1443" si="185">A1380</f>
        <v>0</v>
      </c>
      <c r="AB1380" s="168" t="s">
        <v>5040</v>
      </c>
      <c r="AC1380" s="168" t="s">
        <v>4323</v>
      </c>
      <c r="AD1380" s="168">
        <v>2.25</v>
      </c>
      <c r="AE1380" s="170">
        <f t="shared" ref="AE1380:AE1443" si="186">I1380</f>
        <v>0</v>
      </c>
      <c r="AF1380" s="168">
        <f t="shared" ref="AF1380:AF1443" si="187">AD1380*AE1380</f>
        <v>0</v>
      </c>
    </row>
    <row r="1381" spans="1:32" s="168" customFormat="1" ht="15" hidden="1" customHeight="1" x14ac:dyDescent="0.3">
      <c r="A1381" s="160">
        <v>0</v>
      </c>
      <c r="B1381" s="161" t="s">
        <v>3742</v>
      </c>
      <c r="C1381" s="161" t="s">
        <v>2500</v>
      </c>
      <c r="D1381" s="162" t="s">
        <v>2460</v>
      </c>
      <c r="E1381" s="162" t="s">
        <v>2461</v>
      </c>
      <c r="F1381" s="162" t="s">
        <v>2501</v>
      </c>
      <c r="G1381" s="163" t="s">
        <v>21</v>
      </c>
      <c r="H1381" s="164">
        <v>2.25</v>
      </c>
      <c r="I1381" s="165"/>
      <c r="J1381" s="166">
        <f t="shared" si="182"/>
        <v>0</v>
      </c>
      <c r="K1381" s="166">
        <f t="shared" si="183"/>
        <v>0</v>
      </c>
      <c r="L1381" s="166">
        <f t="shared" si="184"/>
        <v>0</v>
      </c>
      <c r="M1381" s="167" t="str">
        <f>IF(I1381="","",IF(I1381&lt;50,"Ошибка! Не соблюден минимальный заказ на сорт!",""))</f>
        <v/>
      </c>
      <c r="P1381" s="169"/>
      <c r="AA1381" s="168">
        <f t="shared" si="185"/>
        <v>0</v>
      </c>
      <c r="AB1381" s="168" t="s">
        <v>5041</v>
      </c>
      <c r="AC1381" s="168" t="s">
        <v>4323</v>
      </c>
      <c r="AD1381" s="168">
        <v>2.25</v>
      </c>
      <c r="AE1381" s="170">
        <f t="shared" si="186"/>
        <v>0</v>
      </c>
      <c r="AF1381" s="168">
        <f t="shared" si="187"/>
        <v>0</v>
      </c>
    </row>
    <row r="1382" spans="1:32" s="168" customFormat="1" ht="15" hidden="1" customHeight="1" x14ac:dyDescent="0.3">
      <c r="A1382" s="160">
        <v>0</v>
      </c>
      <c r="B1382" s="161" t="s">
        <v>4212</v>
      </c>
      <c r="C1382" s="176" t="s">
        <v>4213</v>
      </c>
      <c r="D1382" s="162" t="s">
        <v>2460</v>
      </c>
      <c r="E1382" s="162" t="s">
        <v>2461</v>
      </c>
      <c r="F1382" s="162" t="s">
        <v>2501</v>
      </c>
      <c r="G1382" s="163" t="s">
        <v>106</v>
      </c>
      <c r="H1382" s="164">
        <v>0.9</v>
      </c>
      <c r="I1382" s="165"/>
      <c r="J1382" s="166">
        <f t="shared" si="182"/>
        <v>0</v>
      </c>
      <c r="K1382" s="166">
        <f t="shared" si="183"/>
        <v>0</v>
      </c>
      <c r="L1382" s="166">
        <f t="shared" si="184"/>
        <v>0</v>
      </c>
      <c r="M1382" s="167" t="str">
        <f>IF(I1382="","",IF(I1382&lt;80,"Ошибка! Не соблюден минимальный заказ на сорт!",IF(MOD(I1382,40)&gt;0,"Ошибка! Не соблюдена кратность заказа!","")))</f>
        <v/>
      </c>
      <c r="P1382" s="169"/>
      <c r="AA1382" s="168">
        <f t="shared" si="185"/>
        <v>0</v>
      </c>
      <c r="AB1382" s="168" t="s">
        <v>5041</v>
      </c>
      <c r="AC1382" s="168" t="s">
        <v>4281</v>
      </c>
      <c r="AD1382" s="168">
        <v>0.9</v>
      </c>
      <c r="AE1382" s="170">
        <f t="shared" si="186"/>
        <v>0</v>
      </c>
      <c r="AF1382" s="168">
        <f t="shared" si="187"/>
        <v>0</v>
      </c>
    </row>
    <row r="1383" spans="1:32" ht="15" customHeight="1" x14ac:dyDescent="0.3">
      <c r="A1383" s="1">
        <v>16</v>
      </c>
      <c r="B1383" s="69" t="s">
        <v>3743</v>
      </c>
      <c r="C1383" s="69" t="s">
        <v>2502</v>
      </c>
      <c r="D1383" s="70" t="s">
        <v>2460</v>
      </c>
      <c r="E1383" s="70" t="s">
        <v>2461</v>
      </c>
      <c r="F1383" s="70" t="s">
        <v>2503</v>
      </c>
      <c r="G1383" s="71" t="s">
        <v>21</v>
      </c>
      <c r="H1383" s="72">
        <v>2.25</v>
      </c>
      <c r="I1383" s="73"/>
      <c r="J1383" s="74">
        <f t="shared" si="182"/>
        <v>0</v>
      </c>
      <c r="K1383" s="74">
        <f t="shared" si="183"/>
        <v>0</v>
      </c>
      <c r="L1383" s="74">
        <f t="shared" si="184"/>
        <v>0</v>
      </c>
      <c r="M1383" s="153" t="str">
        <f>IF(I1383="","",IF(I1383&lt;50,"Ошибка! Не соблюден минимальный заказ на сорт!",""))</f>
        <v/>
      </c>
      <c r="P1383" s="75"/>
      <c r="AA1383" s="2">
        <f t="shared" si="185"/>
        <v>16</v>
      </c>
      <c r="AB1383" s="2" t="s">
        <v>5042</v>
      </c>
      <c r="AC1383" s="2" t="s">
        <v>4323</v>
      </c>
      <c r="AD1383" s="2">
        <v>2.25</v>
      </c>
      <c r="AE1383" s="129">
        <f t="shared" si="186"/>
        <v>0</v>
      </c>
      <c r="AF1383" s="2">
        <f t="shared" si="187"/>
        <v>0</v>
      </c>
    </row>
    <row r="1384" spans="1:32" ht="15" customHeight="1" x14ac:dyDescent="0.3">
      <c r="A1384" s="1">
        <v>1518</v>
      </c>
      <c r="B1384" s="69" t="s">
        <v>5989</v>
      </c>
      <c r="C1384" s="69" t="s">
        <v>5885</v>
      </c>
      <c r="D1384" s="70" t="s">
        <v>2460</v>
      </c>
      <c r="E1384" s="70" t="s">
        <v>2461</v>
      </c>
      <c r="F1384" s="70" t="s">
        <v>2503</v>
      </c>
      <c r="G1384" s="71" t="s">
        <v>106</v>
      </c>
      <c r="H1384" s="72">
        <v>0.85</v>
      </c>
      <c r="I1384" s="73"/>
      <c r="J1384" s="74">
        <f t="shared" si="182"/>
        <v>0</v>
      </c>
      <c r="K1384" s="74">
        <f t="shared" si="183"/>
        <v>0</v>
      </c>
      <c r="L1384" s="74">
        <f t="shared" si="184"/>
        <v>0</v>
      </c>
      <c r="M1384" s="153" t="str">
        <f>IF(I1384="","",IF(I1384&lt;80,"Ошибка! Не соблюден минимальный заказ на сорт!",IF(MOD(I1384,40)&gt;0,"Ошибка! Не соблюдена кратность заказа!","")))</f>
        <v/>
      </c>
      <c r="P1384" s="75"/>
      <c r="AA1384" s="2">
        <f t="shared" si="185"/>
        <v>1518</v>
      </c>
      <c r="AB1384" s="2" t="s">
        <v>5042</v>
      </c>
      <c r="AC1384" s="2" t="s">
        <v>4281</v>
      </c>
      <c r="AD1384" s="2">
        <v>0.85</v>
      </c>
      <c r="AE1384" s="129">
        <f t="shared" si="186"/>
        <v>0</v>
      </c>
      <c r="AF1384" s="2">
        <f t="shared" si="187"/>
        <v>0</v>
      </c>
    </row>
    <row r="1385" spans="1:32" s="168" customFormat="1" ht="15" hidden="1" customHeight="1" x14ac:dyDescent="0.3">
      <c r="A1385" s="160">
        <v>0</v>
      </c>
      <c r="B1385" s="161" t="s">
        <v>3744</v>
      </c>
      <c r="C1385" s="161" t="s">
        <v>2504</v>
      </c>
      <c r="D1385" s="162" t="s">
        <v>2460</v>
      </c>
      <c r="E1385" s="162" t="s">
        <v>2461</v>
      </c>
      <c r="F1385" s="162" t="s">
        <v>2505</v>
      </c>
      <c r="G1385" s="163" t="s">
        <v>106</v>
      </c>
      <c r="H1385" s="164">
        <v>0.85</v>
      </c>
      <c r="I1385" s="165"/>
      <c r="J1385" s="166">
        <f t="shared" si="182"/>
        <v>0</v>
      </c>
      <c r="K1385" s="166">
        <f t="shared" si="183"/>
        <v>0</v>
      </c>
      <c r="L1385" s="166">
        <f t="shared" si="184"/>
        <v>0</v>
      </c>
      <c r="M1385" s="167" t="str">
        <f>IF(I1385="","",IF(I1385&lt;80,"Ошибка! Не соблюден минимальный заказ на сорт!",IF(MOD(I1385,40)&gt;0,"Ошибка! Не соблюдена кратность заказа!","")))</f>
        <v/>
      </c>
      <c r="P1385" s="169"/>
      <c r="AA1385" s="168">
        <f t="shared" si="185"/>
        <v>0</v>
      </c>
      <c r="AB1385" s="168" t="s">
        <v>5332</v>
      </c>
      <c r="AC1385" s="168" t="s">
        <v>4281</v>
      </c>
      <c r="AD1385" s="168">
        <v>0.85</v>
      </c>
      <c r="AE1385" s="170">
        <f t="shared" si="186"/>
        <v>0</v>
      </c>
      <c r="AF1385" s="168">
        <f t="shared" si="187"/>
        <v>0</v>
      </c>
    </row>
    <row r="1386" spans="1:32" s="168" customFormat="1" ht="15" hidden="1" customHeight="1" x14ac:dyDescent="0.3">
      <c r="A1386" s="160">
        <v>0</v>
      </c>
      <c r="B1386" s="161" t="s">
        <v>3745</v>
      </c>
      <c r="C1386" s="161" t="s">
        <v>2506</v>
      </c>
      <c r="D1386" s="162" t="s">
        <v>2460</v>
      </c>
      <c r="E1386" s="162" t="s">
        <v>2461</v>
      </c>
      <c r="F1386" s="162" t="s">
        <v>2507</v>
      </c>
      <c r="G1386" s="163" t="s">
        <v>106</v>
      </c>
      <c r="H1386" s="164">
        <v>1.3</v>
      </c>
      <c r="I1386" s="165"/>
      <c r="J1386" s="166">
        <f t="shared" si="182"/>
        <v>0</v>
      </c>
      <c r="K1386" s="166">
        <f t="shared" si="183"/>
        <v>0</v>
      </c>
      <c r="L1386" s="166">
        <f t="shared" si="184"/>
        <v>0</v>
      </c>
      <c r="M1386" s="167" t="str">
        <f>IF(I1386="","",IF(I1386&lt;80,"Ошибка! Не соблюден минимальный заказ на сорт!",IF(MOD(I1386,40)&gt;0,"Ошибка! Не соблюдена кратность заказа!","")))</f>
        <v/>
      </c>
      <c r="P1386" s="169"/>
      <c r="AA1386" s="168">
        <f t="shared" si="185"/>
        <v>0</v>
      </c>
      <c r="AB1386" s="168" t="s">
        <v>5247</v>
      </c>
      <c r="AC1386" s="168" t="s">
        <v>4281</v>
      </c>
      <c r="AD1386" s="168">
        <v>1.3</v>
      </c>
      <c r="AE1386" s="170">
        <f t="shared" si="186"/>
        <v>0</v>
      </c>
      <c r="AF1386" s="168">
        <f t="shared" si="187"/>
        <v>0</v>
      </c>
    </row>
    <row r="1387" spans="1:32" s="168" customFormat="1" ht="15" hidden="1" customHeight="1" x14ac:dyDescent="0.3">
      <c r="A1387" s="160">
        <v>0</v>
      </c>
      <c r="B1387" s="161" t="s">
        <v>5550</v>
      </c>
      <c r="C1387" s="161" t="s">
        <v>5551</v>
      </c>
      <c r="D1387" s="162" t="s">
        <v>2460</v>
      </c>
      <c r="E1387" s="162" t="s">
        <v>2461</v>
      </c>
      <c r="F1387" s="162" t="s">
        <v>5595</v>
      </c>
      <c r="G1387" s="163" t="s">
        <v>106</v>
      </c>
      <c r="H1387" s="164">
        <v>0.95</v>
      </c>
      <c r="I1387" s="165"/>
      <c r="J1387" s="166">
        <f t="shared" si="182"/>
        <v>0</v>
      </c>
      <c r="K1387" s="166">
        <f t="shared" si="183"/>
        <v>0</v>
      </c>
      <c r="L1387" s="166">
        <f t="shared" si="184"/>
        <v>0</v>
      </c>
      <c r="M1387" s="167" t="str">
        <f>IF(I1387="","",IF(I1387&lt;80,"Ошибка! Не соблюден минимальный заказ на сорт!",IF(MOD(I1387,40)&gt;0,"Ошибка! Не соблюдена кратность заказа!","")))</f>
        <v/>
      </c>
      <c r="P1387" s="169"/>
      <c r="AA1387" s="168">
        <f t="shared" si="185"/>
        <v>0</v>
      </c>
      <c r="AB1387" s="168" t="s">
        <v>5622</v>
      </c>
      <c r="AC1387" s="168" t="s">
        <v>4281</v>
      </c>
      <c r="AD1387" s="168">
        <v>0.95</v>
      </c>
      <c r="AE1387" s="170">
        <f t="shared" si="186"/>
        <v>0</v>
      </c>
      <c r="AF1387" s="168">
        <f t="shared" si="187"/>
        <v>0</v>
      </c>
    </row>
    <row r="1388" spans="1:32" s="168" customFormat="1" ht="15" hidden="1" customHeight="1" x14ac:dyDescent="0.3">
      <c r="A1388" s="160">
        <v>0</v>
      </c>
      <c r="B1388" s="161" t="s">
        <v>4106</v>
      </c>
      <c r="C1388" s="161" t="s">
        <v>4105</v>
      </c>
      <c r="D1388" s="162" t="s">
        <v>2460</v>
      </c>
      <c r="E1388" s="162" t="s">
        <v>2461</v>
      </c>
      <c r="F1388" s="162" t="s">
        <v>4107</v>
      </c>
      <c r="G1388" s="163" t="s">
        <v>106</v>
      </c>
      <c r="H1388" s="164">
        <v>0.85</v>
      </c>
      <c r="I1388" s="165"/>
      <c r="J1388" s="166">
        <f t="shared" si="182"/>
        <v>0</v>
      </c>
      <c r="K1388" s="166">
        <f t="shared" si="183"/>
        <v>0</v>
      </c>
      <c r="L1388" s="166">
        <f t="shared" si="184"/>
        <v>0</v>
      </c>
      <c r="M1388" s="167" t="str">
        <f>IF(I1388="","",IF(I1388&lt;80,"Ошибка! Не соблюден минимальный заказ на сорт!",IF(MOD(I1388,40)&gt;0,"Ошибка! Не соблюдена кратность заказа!","")))</f>
        <v/>
      </c>
      <c r="P1388" s="169"/>
      <c r="AA1388" s="168">
        <f t="shared" si="185"/>
        <v>0</v>
      </c>
      <c r="AB1388" s="168" t="s">
        <v>5043</v>
      </c>
      <c r="AC1388" s="168" t="s">
        <v>4281</v>
      </c>
      <c r="AD1388" s="168">
        <v>0.85</v>
      </c>
      <c r="AE1388" s="170">
        <f t="shared" si="186"/>
        <v>0</v>
      </c>
      <c r="AF1388" s="168">
        <f t="shared" si="187"/>
        <v>0</v>
      </c>
    </row>
    <row r="1389" spans="1:32" s="168" customFormat="1" ht="15" hidden="1" customHeight="1" x14ac:dyDescent="0.3">
      <c r="A1389" s="160">
        <v>0</v>
      </c>
      <c r="B1389" s="161" t="s">
        <v>3746</v>
      </c>
      <c r="C1389" s="161" t="s">
        <v>2508</v>
      </c>
      <c r="D1389" s="162" t="s">
        <v>2460</v>
      </c>
      <c r="E1389" s="162" t="s">
        <v>2461</v>
      </c>
      <c r="F1389" s="162" t="s">
        <v>2509</v>
      </c>
      <c r="G1389" s="163" t="s">
        <v>21</v>
      </c>
      <c r="H1389" s="164">
        <v>2.25</v>
      </c>
      <c r="I1389" s="165"/>
      <c r="J1389" s="166">
        <f t="shared" si="182"/>
        <v>0</v>
      </c>
      <c r="K1389" s="166">
        <f t="shared" si="183"/>
        <v>0</v>
      </c>
      <c r="L1389" s="166">
        <f t="shared" si="184"/>
        <v>0</v>
      </c>
      <c r="M1389" s="167" t="str">
        <f>IF(I1389="","",IF(I1389&lt;50,"Ошибка! Не соблюден минимальный заказ на сорт!",""))</f>
        <v/>
      </c>
      <c r="P1389" s="169"/>
      <c r="AA1389" s="168">
        <f t="shared" si="185"/>
        <v>0</v>
      </c>
      <c r="AB1389" s="168" t="s">
        <v>5044</v>
      </c>
      <c r="AC1389" s="168" t="s">
        <v>4323</v>
      </c>
      <c r="AD1389" s="168">
        <v>2.25</v>
      </c>
      <c r="AE1389" s="170">
        <f t="shared" si="186"/>
        <v>0</v>
      </c>
      <c r="AF1389" s="168">
        <f t="shared" si="187"/>
        <v>0</v>
      </c>
    </row>
    <row r="1390" spans="1:32" ht="15" customHeight="1" x14ac:dyDescent="0.3">
      <c r="A1390" s="1">
        <v>140</v>
      </c>
      <c r="B1390" s="69" t="s">
        <v>4214</v>
      </c>
      <c r="C1390" s="69" t="s">
        <v>4215</v>
      </c>
      <c r="D1390" s="70" t="s">
        <v>2460</v>
      </c>
      <c r="E1390" s="70" t="s">
        <v>2461</v>
      </c>
      <c r="F1390" s="70" t="s">
        <v>2509</v>
      </c>
      <c r="G1390" s="71" t="s">
        <v>106</v>
      </c>
      <c r="H1390" s="72">
        <v>0.85</v>
      </c>
      <c r="I1390" s="73"/>
      <c r="J1390" s="74">
        <f t="shared" si="182"/>
        <v>0</v>
      </c>
      <c r="K1390" s="74">
        <f t="shared" si="183"/>
        <v>0</v>
      </c>
      <c r="L1390" s="74">
        <f t="shared" si="184"/>
        <v>0</v>
      </c>
      <c r="M1390" s="153" t="str">
        <f>IF(I1390="","",IF(I1390&lt;80,"Ошибка! Не соблюден минимальный заказ на сорт!",IF(MOD(I1390,40)&gt;0,"Ошибка! Не соблюдена кратность заказа!","")))</f>
        <v/>
      </c>
      <c r="P1390" s="75"/>
      <c r="AA1390" s="2">
        <f t="shared" si="185"/>
        <v>140</v>
      </c>
      <c r="AB1390" s="2" t="s">
        <v>5044</v>
      </c>
      <c r="AC1390" s="2" t="s">
        <v>4281</v>
      </c>
      <c r="AD1390" s="2">
        <v>0.85</v>
      </c>
      <c r="AE1390" s="129">
        <f t="shared" si="186"/>
        <v>0</v>
      </c>
      <c r="AF1390" s="2">
        <f t="shared" si="187"/>
        <v>0</v>
      </c>
    </row>
    <row r="1391" spans="1:32" ht="15" customHeight="1" x14ac:dyDescent="0.3">
      <c r="A1391" s="1">
        <v>30430</v>
      </c>
      <c r="B1391" s="69" t="s">
        <v>3747</v>
      </c>
      <c r="C1391" s="147" t="s">
        <v>2510</v>
      </c>
      <c r="D1391" s="70" t="s">
        <v>2460</v>
      </c>
      <c r="E1391" s="70" t="s">
        <v>2461</v>
      </c>
      <c r="F1391" s="70" t="s">
        <v>2511</v>
      </c>
      <c r="G1391" s="71" t="s">
        <v>106</v>
      </c>
      <c r="H1391" s="72">
        <v>0.85</v>
      </c>
      <c r="I1391" s="73"/>
      <c r="J1391" s="74">
        <f t="shared" si="182"/>
        <v>0</v>
      </c>
      <c r="K1391" s="74">
        <f t="shared" si="183"/>
        <v>0</v>
      </c>
      <c r="L1391" s="74">
        <f t="shared" si="184"/>
        <v>0</v>
      </c>
      <c r="M1391" s="153" t="str">
        <f>IF(I1391="","",IF(I1391&lt;80,"Ошибка! Не соблюден минимальный заказ на сорт!",IF(MOD(I1391,40)&gt;0,"Ошибка! Не соблюдена кратность заказа!","")))</f>
        <v/>
      </c>
      <c r="P1391" s="75"/>
      <c r="AA1391" s="2">
        <f t="shared" si="185"/>
        <v>30430</v>
      </c>
      <c r="AB1391" s="2" t="s">
        <v>5045</v>
      </c>
      <c r="AC1391" s="2" t="s">
        <v>4281</v>
      </c>
      <c r="AD1391" s="2">
        <v>0.85</v>
      </c>
      <c r="AE1391" s="129">
        <f t="shared" si="186"/>
        <v>0</v>
      </c>
      <c r="AF1391" s="2">
        <f t="shared" si="187"/>
        <v>0</v>
      </c>
    </row>
    <row r="1392" spans="1:32" s="168" customFormat="1" ht="15" hidden="1" customHeight="1" x14ac:dyDescent="0.3">
      <c r="A1392" s="160">
        <v>0</v>
      </c>
      <c r="B1392" s="161" t="s">
        <v>5638</v>
      </c>
      <c r="C1392" s="161" t="s">
        <v>5639</v>
      </c>
      <c r="D1392" s="162" t="s">
        <v>2460</v>
      </c>
      <c r="E1392" s="162" t="s">
        <v>2461</v>
      </c>
      <c r="F1392" s="162" t="s">
        <v>2511</v>
      </c>
      <c r="G1392" s="163" t="s">
        <v>106</v>
      </c>
      <c r="H1392" s="164">
        <v>0.95</v>
      </c>
      <c r="I1392" s="165"/>
      <c r="J1392" s="166">
        <f t="shared" si="182"/>
        <v>0</v>
      </c>
      <c r="K1392" s="166">
        <f t="shared" si="183"/>
        <v>0</v>
      </c>
      <c r="L1392" s="166">
        <f t="shared" si="184"/>
        <v>0</v>
      </c>
      <c r="M1392" s="167" t="str">
        <f>IF(I1392="","",IF(I1392&lt;80,"Ошибка! Не соблюден минимальный заказ на сорт!",IF(MOD(I1392,40)&gt;0,"Ошибка! Не соблюдена кратность заказа!","")))</f>
        <v/>
      </c>
      <c r="P1392" s="169"/>
      <c r="AA1392" s="168">
        <f t="shared" si="185"/>
        <v>0</v>
      </c>
      <c r="AB1392" s="168" t="s">
        <v>5045</v>
      </c>
      <c r="AC1392" s="168" t="s">
        <v>5657</v>
      </c>
      <c r="AD1392" s="168">
        <v>0.95</v>
      </c>
      <c r="AE1392" s="170">
        <f t="shared" si="186"/>
        <v>0</v>
      </c>
      <c r="AF1392" s="168">
        <f t="shared" si="187"/>
        <v>0</v>
      </c>
    </row>
    <row r="1393" spans="1:32" ht="15" customHeight="1" x14ac:dyDescent="0.3">
      <c r="A1393" s="1">
        <v>4090</v>
      </c>
      <c r="B1393" s="69" t="s">
        <v>5368</v>
      </c>
      <c r="C1393" s="69" t="s">
        <v>5390</v>
      </c>
      <c r="D1393" s="70" t="s">
        <v>2460</v>
      </c>
      <c r="E1393" s="70" t="s">
        <v>2461</v>
      </c>
      <c r="F1393" s="70" t="s">
        <v>5432</v>
      </c>
      <c r="G1393" s="71" t="s">
        <v>106</v>
      </c>
      <c r="H1393" s="72">
        <v>0.8</v>
      </c>
      <c r="I1393" s="73"/>
      <c r="J1393" s="74">
        <f t="shared" si="182"/>
        <v>0</v>
      </c>
      <c r="K1393" s="74">
        <f t="shared" si="183"/>
        <v>0</v>
      </c>
      <c r="L1393" s="74">
        <f t="shared" si="184"/>
        <v>0</v>
      </c>
      <c r="M1393" s="153" t="str">
        <f>IF(I1393="","",IF(I1393&lt;80,"Ошибка! Не соблюден минимальный заказ на сорт!",IF(MOD(I1393,40)&gt;0,"Ошибка! Не соблюдена кратность заказа!","")))</f>
        <v/>
      </c>
      <c r="P1393" s="75"/>
      <c r="AA1393" s="2">
        <f t="shared" si="185"/>
        <v>4090</v>
      </c>
      <c r="AB1393" s="2" t="s">
        <v>5045</v>
      </c>
      <c r="AC1393" s="2" t="s">
        <v>5428</v>
      </c>
      <c r="AD1393" s="2">
        <v>0.8</v>
      </c>
      <c r="AE1393" s="129">
        <f t="shared" si="186"/>
        <v>0</v>
      </c>
      <c r="AF1393" s="2">
        <f t="shared" si="187"/>
        <v>0</v>
      </c>
    </row>
    <row r="1394" spans="1:32" s="168" customFormat="1" ht="15" hidden="1" customHeight="1" x14ac:dyDescent="0.3">
      <c r="A1394" s="160">
        <v>0</v>
      </c>
      <c r="B1394" s="161" t="s">
        <v>5478</v>
      </c>
      <c r="C1394" s="161" t="s">
        <v>5486</v>
      </c>
      <c r="D1394" s="162" t="s">
        <v>2460</v>
      </c>
      <c r="E1394" s="162" t="s">
        <v>2461</v>
      </c>
      <c r="F1394" s="162" t="s">
        <v>5496</v>
      </c>
      <c r="G1394" s="163" t="s">
        <v>106</v>
      </c>
      <c r="H1394" s="164">
        <v>0.9</v>
      </c>
      <c r="I1394" s="165"/>
      <c r="J1394" s="166">
        <f t="shared" si="182"/>
        <v>0</v>
      </c>
      <c r="K1394" s="166">
        <f t="shared" si="183"/>
        <v>0</v>
      </c>
      <c r="L1394" s="166">
        <f t="shared" si="184"/>
        <v>0</v>
      </c>
      <c r="M1394" s="167"/>
      <c r="P1394" s="169"/>
      <c r="AA1394" s="168">
        <f t="shared" si="185"/>
        <v>0</v>
      </c>
      <c r="AB1394" s="168" t="s">
        <v>5509</v>
      </c>
      <c r="AC1394" s="168" t="s">
        <v>4281</v>
      </c>
      <c r="AD1394" s="168">
        <v>0.9</v>
      </c>
      <c r="AE1394" s="170">
        <f t="shared" si="186"/>
        <v>0</v>
      </c>
      <c r="AF1394" s="168">
        <f t="shared" si="187"/>
        <v>0</v>
      </c>
    </row>
    <row r="1395" spans="1:32" s="168" customFormat="1" ht="15" hidden="1" customHeight="1" x14ac:dyDescent="0.3">
      <c r="A1395" s="160">
        <v>0</v>
      </c>
      <c r="B1395" s="161" t="s">
        <v>5477</v>
      </c>
      <c r="C1395" s="161" t="s">
        <v>5485</v>
      </c>
      <c r="D1395" s="162" t="s">
        <v>2460</v>
      </c>
      <c r="E1395" s="162" t="s">
        <v>2461</v>
      </c>
      <c r="F1395" s="162" t="s">
        <v>5496</v>
      </c>
      <c r="G1395" s="163" t="s">
        <v>5497</v>
      </c>
      <c r="H1395" s="164">
        <v>3</v>
      </c>
      <c r="I1395" s="165"/>
      <c r="J1395" s="166">
        <f t="shared" si="182"/>
        <v>0</v>
      </c>
      <c r="K1395" s="166">
        <f t="shared" si="183"/>
        <v>0</v>
      </c>
      <c r="L1395" s="166">
        <f t="shared" si="184"/>
        <v>0</v>
      </c>
      <c r="M1395" s="167"/>
      <c r="P1395" s="169"/>
      <c r="AA1395" s="168">
        <f t="shared" si="185"/>
        <v>0</v>
      </c>
      <c r="AB1395" s="168" t="s">
        <v>5509</v>
      </c>
      <c r="AC1395" s="168" t="s">
        <v>5508</v>
      </c>
      <c r="AD1395" s="168">
        <v>3</v>
      </c>
      <c r="AE1395" s="170">
        <f t="shared" si="186"/>
        <v>0</v>
      </c>
      <c r="AF1395" s="168">
        <f t="shared" si="187"/>
        <v>0</v>
      </c>
    </row>
    <row r="1396" spans="1:32" s="168" customFormat="1" ht="15" hidden="1" customHeight="1" x14ac:dyDescent="0.3">
      <c r="A1396" s="160">
        <v>0</v>
      </c>
      <c r="B1396" s="161" t="s">
        <v>5476</v>
      </c>
      <c r="C1396" s="161" t="s">
        <v>5484</v>
      </c>
      <c r="D1396" s="162" t="s">
        <v>2460</v>
      </c>
      <c r="E1396" s="162" t="s">
        <v>2461</v>
      </c>
      <c r="F1396" s="162" t="s">
        <v>5495</v>
      </c>
      <c r="G1396" s="163" t="s">
        <v>23</v>
      </c>
      <c r="H1396" s="164">
        <v>3</v>
      </c>
      <c r="I1396" s="165"/>
      <c r="J1396" s="166">
        <f t="shared" si="182"/>
        <v>0</v>
      </c>
      <c r="K1396" s="166">
        <f t="shared" si="183"/>
        <v>0</v>
      </c>
      <c r="L1396" s="166">
        <f t="shared" si="184"/>
        <v>0</v>
      </c>
      <c r="M1396" s="167" t="str">
        <f>IF(I1396="","",IF(I1396&lt;25,"Ошибка! Не соблюден минимальный заказ на сорт!",""))</f>
        <v/>
      </c>
      <c r="P1396" s="169"/>
      <c r="AA1396" s="168">
        <f t="shared" si="185"/>
        <v>0</v>
      </c>
      <c r="AB1396" s="168" t="s">
        <v>5507</v>
      </c>
      <c r="AC1396" s="168" t="s">
        <v>5508</v>
      </c>
      <c r="AD1396" s="168">
        <v>3</v>
      </c>
      <c r="AE1396" s="170">
        <f t="shared" si="186"/>
        <v>0</v>
      </c>
      <c r="AF1396" s="168">
        <f t="shared" si="187"/>
        <v>0</v>
      </c>
    </row>
    <row r="1397" spans="1:32" ht="15" customHeight="1" x14ac:dyDescent="0.3">
      <c r="A1397" s="1">
        <v>50</v>
      </c>
      <c r="B1397" s="69" t="s">
        <v>5990</v>
      </c>
      <c r="C1397" s="69" t="s">
        <v>5886</v>
      </c>
      <c r="D1397" s="70" t="s">
        <v>2460</v>
      </c>
      <c r="E1397" s="70" t="s">
        <v>2461</v>
      </c>
      <c r="F1397" s="70" t="s">
        <v>5787</v>
      </c>
      <c r="G1397" s="71" t="s">
        <v>106</v>
      </c>
      <c r="H1397" s="72">
        <v>0.85</v>
      </c>
      <c r="I1397" s="73"/>
      <c r="J1397" s="74">
        <f t="shared" si="182"/>
        <v>0</v>
      </c>
      <c r="K1397" s="74">
        <f t="shared" si="183"/>
        <v>0</v>
      </c>
      <c r="L1397" s="74">
        <f t="shared" si="184"/>
        <v>0</v>
      </c>
      <c r="M1397" s="153" t="str">
        <f>IF(I1397="","",IF(I1397&lt;80,"Ошибка! Не соблюден минимальный заказ на сорт!",IF(MOD(I1397,40)&gt;0,"Ошибка! Не соблюдена кратность заказа!","")))</f>
        <v/>
      </c>
      <c r="P1397" s="75"/>
      <c r="AA1397" s="2">
        <f t="shared" si="185"/>
        <v>50</v>
      </c>
      <c r="AB1397" s="2" t="s">
        <v>6079</v>
      </c>
      <c r="AC1397" s="2" t="s">
        <v>4281</v>
      </c>
      <c r="AD1397" s="2">
        <v>0.85</v>
      </c>
      <c r="AE1397" s="129">
        <f t="shared" si="186"/>
        <v>0</v>
      </c>
      <c r="AF1397" s="2">
        <f t="shared" si="187"/>
        <v>0</v>
      </c>
    </row>
    <row r="1398" spans="1:32" ht="15" customHeight="1" x14ac:dyDescent="0.3">
      <c r="A1398" s="1">
        <v>1713</v>
      </c>
      <c r="B1398" s="69" t="s">
        <v>5552</v>
      </c>
      <c r="C1398" s="69" t="s">
        <v>5553</v>
      </c>
      <c r="D1398" s="70" t="s">
        <v>2460</v>
      </c>
      <c r="E1398" s="70" t="s">
        <v>2461</v>
      </c>
      <c r="F1398" s="70" t="s">
        <v>5596</v>
      </c>
      <c r="G1398" s="71" t="s">
        <v>106</v>
      </c>
      <c r="H1398" s="72">
        <v>0.95</v>
      </c>
      <c r="I1398" s="73"/>
      <c r="J1398" s="74">
        <f t="shared" si="182"/>
        <v>0</v>
      </c>
      <c r="K1398" s="74">
        <f t="shared" si="183"/>
        <v>0</v>
      </c>
      <c r="L1398" s="74">
        <f t="shared" si="184"/>
        <v>0</v>
      </c>
      <c r="M1398" s="153" t="str">
        <f>IF(I1398="","",IF(I1398&lt;80,"Ошибка! Не соблюден минимальный заказ на сорт!",IF(MOD(I1398,40)&gt;0,"Ошибка! Не соблюдена кратность заказа!","")))</f>
        <v/>
      </c>
      <c r="P1398" s="75"/>
      <c r="AA1398" s="2">
        <f t="shared" si="185"/>
        <v>1713</v>
      </c>
      <c r="AB1398" s="2" t="s">
        <v>5623</v>
      </c>
      <c r="AC1398" s="2" t="s">
        <v>4281</v>
      </c>
      <c r="AD1398" s="2">
        <v>0.95</v>
      </c>
      <c r="AE1398" s="129">
        <f t="shared" si="186"/>
        <v>0</v>
      </c>
      <c r="AF1398" s="2">
        <f t="shared" si="187"/>
        <v>0</v>
      </c>
    </row>
    <row r="1399" spans="1:32" ht="15" customHeight="1" x14ac:dyDescent="0.3">
      <c r="A1399" s="1">
        <v>2621</v>
      </c>
      <c r="B1399" s="69" t="s">
        <v>3748</v>
      </c>
      <c r="C1399" s="69" t="s">
        <v>2512</v>
      </c>
      <c r="D1399" s="70" t="s">
        <v>2460</v>
      </c>
      <c r="E1399" s="70" t="s">
        <v>2461</v>
      </c>
      <c r="F1399" s="70" t="s">
        <v>2513</v>
      </c>
      <c r="G1399" s="71" t="s">
        <v>106</v>
      </c>
      <c r="H1399" s="72">
        <v>0.85</v>
      </c>
      <c r="I1399" s="73"/>
      <c r="J1399" s="74">
        <f t="shared" si="182"/>
        <v>0</v>
      </c>
      <c r="K1399" s="74">
        <f t="shared" si="183"/>
        <v>0</v>
      </c>
      <c r="L1399" s="74">
        <f t="shared" si="184"/>
        <v>0</v>
      </c>
      <c r="M1399" s="153" t="str">
        <f>IF(I1399="","",IF(I1399&lt;80,"Ошибка! Не соблюден минимальный заказ на сорт!",IF(MOD(I1399,40)&gt;0,"Ошибка! Не соблюдена кратность заказа!","")))</f>
        <v/>
      </c>
      <c r="P1399" s="75"/>
      <c r="AA1399" s="2">
        <f t="shared" si="185"/>
        <v>2621</v>
      </c>
      <c r="AB1399" s="2" t="s">
        <v>5046</v>
      </c>
      <c r="AC1399" s="2" t="s">
        <v>4281</v>
      </c>
      <c r="AD1399" s="2">
        <v>0.85</v>
      </c>
      <c r="AE1399" s="129">
        <f t="shared" si="186"/>
        <v>0</v>
      </c>
      <c r="AF1399" s="2">
        <f t="shared" si="187"/>
        <v>0</v>
      </c>
    </row>
    <row r="1400" spans="1:32" s="168" customFormat="1" ht="15" hidden="1" customHeight="1" x14ac:dyDescent="0.3">
      <c r="A1400" s="160">
        <v>0</v>
      </c>
      <c r="B1400" s="161" t="s">
        <v>5469</v>
      </c>
      <c r="C1400" s="161" t="s">
        <v>2514</v>
      </c>
      <c r="D1400" s="162" t="s">
        <v>2460</v>
      </c>
      <c r="E1400" s="162" t="s">
        <v>2461</v>
      </c>
      <c r="F1400" s="162" t="s">
        <v>2515</v>
      </c>
      <c r="G1400" s="163" t="s">
        <v>21</v>
      </c>
      <c r="H1400" s="164">
        <v>2.25</v>
      </c>
      <c r="I1400" s="165"/>
      <c r="J1400" s="166">
        <f t="shared" si="182"/>
        <v>0</v>
      </c>
      <c r="K1400" s="166">
        <f t="shared" si="183"/>
        <v>0</v>
      </c>
      <c r="L1400" s="166">
        <f t="shared" si="184"/>
        <v>0</v>
      </c>
      <c r="M1400" s="167" t="str">
        <f>IF(I1400="","",IF(I1400&lt;50,"Ошибка! Не соблюден минимальный заказ на сорт!",""))</f>
        <v/>
      </c>
      <c r="P1400" s="169"/>
      <c r="AA1400" s="168">
        <f t="shared" si="185"/>
        <v>0</v>
      </c>
      <c r="AB1400" s="168" t="s">
        <v>5047</v>
      </c>
      <c r="AC1400" s="168" t="s">
        <v>4323</v>
      </c>
      <c r="AD1400" s="168">
        <v>2.25</v>
      </c>
      <c r="AE1400" s="170">
        <f t="shared" si="186"/>
        <v>0</v>
      </c>
      <c r="AF1400" s="168">
        <f t="shared" si="187"/>
        <v>0</v>
      </c>
    </row>
    <row r="1401" spans="1:32" s="168" customFormat="1" ht="15" hidden="1" customHeight="1" x14ac:dyDescent="0.3">
      <c r="A1401" s="160">
        <v>0</v>
      </c>
      <c r="B1401" s="161" t="s">
        <v>5470</v>
      </c>
      <c r="C1401" s="161" t="s">
        <v>2516</v>
      </c>
      <c r="D1401" s="162" t="s">
        <v>2460</v>
      </c>
      <c r="E1401" s="162" t="s">
        <v>2461</v>
      </c>
      <c r="F1401" s="162" t="s">
        <v>2515</v>
      </c>
      <c r="G1401" s="163" t="s">
        <v>106</v>
      </c>
      <c r="H1401" s="164">
        <v>1.3</v>
      </c>
      <c r="I1401" s="165"/>
      <c r="J1401" s="166">
        <f t="shared" si="182"/>
        <v>0</v>
      </c>
      <c r="K1401" s="166">
        <f t="shared" si="183"/>
        <v>0</v>
      </c>
      <c r="L1401" s="166">
        <f t="shared" si="184"/>
        <v>0</v>
      </c>
      <c r="M1401" s="167" t="str">
        <f>IF(I1401="","",IF(I1401&lt;80,"Ошибка! Не соблюден минимальный заказ на сорт!",IF(MOD(I1401,40)&gt;0,"Ошибка! Не соблюдена кратность заказа!","")))</f>
        <v/>
      </c>
      <c r="P1401" s="169"/>
      <c r="AA1401" s="168">
        <f t="shared" si="185"/>
        <v>0</v>
      </c>
      <c r="AB1401" s="168" t="s">
        <v>5047</v>
      </c>
      <c r="AC1401" s="168" t="s">
        <v>4281</v>
      </c>
      <c r="AD1401" s="168">
        <v>1.3</v>
      </c>
      <c r="AE1401" s="170">
        <f t="shared" si="186"/>
        <v>0</v>
      </c>
      <c r="AF1401" s="168">
        <f t="shared" si="187"/>
        <v>0</v>
      </c>
    </row>
    <row r="1402" spans="1:32" s="168" customFormat="1" ht="15" hidden="1" customHeight="1" x14ac:dyDescent="0.3">
      <c r="A1402" s="160">
        <v>0</v>
      </c>
      <c r="B1402" s="161" t="s">
        <v>5369</v>
      </c>
      <c r="C1402" s="176" t="s">
        <v>5391</v>
      </c>
      <c r="D1402" s="162" t="s">
        <v>2460</v>
      </c>
      <c r="E1402" s="162" t="s">
        <v>2461</v>
      </c>
      <c r="F1402" s="162" t="s">
        <v>5412</v>
      </c>
      <c r="G1402" s="163" t="s">
        <v>106</v>
      </c>
      <c r="H1402" s="164">
        <v>0.95</v>
      </c>
      <c r="I1402" s="165"/>
      <c r="J1402" s="166">
        <f t="shared" si="182"/>
        <v>0</v>
      </c>
      <c r="K1402" s="166">
        <f t="shared" si="183"/>
        <v>0</v>
      </c>
      <c r="L1402" s="166">
        <f t="shared" si="184"/>
        <v>0</v>
      </c>
      <c r="M1402" s="167" t="str">
        <f>IF(I1402="","",IF(I1402&lt;80,"Ошибка! Не соблюден минимальный заказ на сорт!",IF(MOD(I1402,40)&gt;0,"Ошибка! Не соблюдена кратность заказа!","")))</f>
        <v/>
      </c>
      <c r="P1402" s="169"/>
      <c r="AA1402" s="168">
        <f t="shared" si="185"/>
        <v>0</v>
      </c>
      <c r="AB1402" s="168" t="s">
        <v>5429</v>
      </c>
      <c r="AC1402" s="168" t="s">
        <v>4281</v>
      </c>
      <c r="AD1402" s="168">
        <v>0.95</v>
      </c>
      <c r="AE1402" s="170">
        <f t="shared" si="186"/>
        <v>0</v>
      </c>
      <c r="AF1402" s="168">
        <f t="shared" si="187"/>
        <v>0</v>
      </c>
    </row>
    <row r="1403" spans="1:32" s="168" customFormat="1" ht="15" hidden="1" customHeight="1" x14ac:dyDescent="0.3">
      <c r="A1403" s="160">
        <v>0</v>
      </c>
      <c r="B1403" s="161" t="s">
        <v>3749</v>
      </c>
      <c r="C1403" s="161" t="s">
        <v>2517</v>
      </c>
      <c r="D1403" s="162" t="s">
        <v>2460</v>
      </c>
      <c r="E1403" s="162" t="s">
        <v>2461</v>
      </c>
      <c r="F1403" s="162" t="s">
        <v>2518</v>
      </c>
      <c r="G1403" s="163" t="s">
        <v>21</v>
      </c>
      <c r="H1403" s="164">
        <v>2.25</v>
      </c>
      <c r="I1403" s="165"/>
      <c r="J1403" s="166">
        <f t="shared" si="182"/>
        <v>0</v>
      </c>
      <c r="K1403" s="166">
        <f t="shared" si="183"/>
        <v>0</v>
      </c>
      <c r="L1403" s="166">
        <f t="shared" si="184"/>
        <v>0</v>
      </c>
      <c r="M1403" s="167" t="str">
        <f>IF(I1403="","",IF(I1403&lt;50,"Ошибка! Не соблюден минимальный заказ на сорт!",""))</f>
        <v/>
      </c>
      <c r="P1403" s="169"/>
      <c r="AA1403" s="168">
        <f t="shared" si="185"/>
        <v>0</v>
      </c>
      <c r="AB1403" s="168" t="s">
        <v>5048</v>
      </c>
      <c r="AC1403" s="168" t="s">
        <v>4323</v>
      </c>
      <c r="AD1403" s="168">
        <v>2.25</v>
      </c>
      <c r="AE1403" s="170">
        <f t="shared" si="186"/>
        <v>0</v>
      </c>
      <c r="AF1403" s="168">
        <f t="shared" si="187"/>
        <v>0</v>
      </c>
    </row>
    <row r="1404" spans="1:32" s="168" customFormat="1" ht="15" hidden="1" customHeight="1" x14ac:dyDescent="0.3">
      <c r="A1404" s="160">
        <v>0</v>
      </c>
      <c r="B1404" s="161" t="s">
        <v>5670</v>
      </c>
      <c r="C1404" s="161" t="s">
        <v>5664</v>
      </c>
      <c r="D1404" s="162" t="s">
        <v>2460</v>
      </c>
      <c r="E1404" s="162" t="s">
        <v>2461</v>
      </c>
      <c r="F1404" s="162" t="s">
        <v>2518</v>
      </c>
      <c r="G1404" s="163" t="s">
        <v>106</v>
      </c>
      <c r="H1404" s="164">
        <v>0.85</v>
      </c>
      <c r="I1404" s="165"/>
      <c r="J1404" s="166">
        <f t="shared" si="182"/>
        <v>0</v>
      </c>
      <c r="K1404" s="166">
        <f t="shared" si="183"/>
        <v>0</v>
      </c>
      <c r="L1404" s="166">
        <f t="shared" si="184"/>
        <v>0</v>
      </c>
      <c r="M1404" s="167" t="str">
        <f>IF(I1404="","",IF(I1404&lt;80,"Ошибка! Не соблюден минимальный заказ на сорт!",IF(MOD(I1404,40)&gt;0,"Ошибка! Не соблюдена кратность заказа!","")))</f>
        <v/>
      </c>
      <c r="P1404" s="169"/>
      <c r="AA1404" s="168">
        <f t="shared" si="185"/>
        <v>0</v>
      </c>
      <c r="AB1404" s="168" t="s">
        <v>5048</v>
      </c>
      <c r="AC1404" s="168" t="s">
        <v>4281</v>
      </c>
      <c r="AD1404" s="168">
        <v>0.85</v>
      </c>
      <c r="AE1404" s="170">
        <f t="shared" si="186"/>
        <v>0</v>
      </c>
      <c r="AF1404" s="168">
        <f t="shared" si="187"/>
        <v>0</v>
      </c>
    </row>
    <row r="1405" spans="1:32" ht="15" customHeight="1" x14ac:dyDescent="0.3">
      <c r="A1405" s="1">
        <v>3726</v>
      </c>
      <c r="B1405" s="69" t="s">
        <v>3750</v>
      </c>
      <c r="C1405" s="69" t="s">
        <v>2519</v>
      </c>
      <c r="D1405" s="70" t="s">
        <v>2460</v>
      </c>
      <c r="E1405" s="70" t="s">
        <v>2461</v>
      </c>
      <c r="F1405" s="70" t="s">
        <v>2520</v>
      </c>
      <c r="G1405" s="71" t="s">
        <v>106</v>
      </c>
      <c r="H1405" s="72">
        <v>1.5</v>
      </c>
      <c r="I1405" s="73"/>
      <c r="J1405" s="74">
        <f t="shared" si="182"/>
        <v>0</v>
      </c>
      <c r="K1405" s="74">
        <f t="shared" si="183"/>
        <v>0</v>
      </c>
      <c r="L1405" s="74">
        <f t="shared" si="184"/>
        <v>0</v>
      </c>
      <c r="M1405" s="153" t="str">
        <f>IF(I1405="","",IF(I1405&lt;80,"Ошибка! Не соблюден минимальный заказ на сорт!",IF(MOD(I1405,40)&gt;0,"Ошибка! Не соблюдена кратность заказа!","")))</f>
        <v/>
      </c>
      <c r="P1405" s="75"/>
      <c r="AA1405" s="2">
        <f t="shared" si="185"/>
        <v>3726</v>
      </c>
      <c r="AB1405" s="2" t="s">
        <v>5049</v>
      </c>
      <c r="AC1405" s="2" t="s">
        <v>4281</v>
      </c>
      <c r="AD1405" s="2">
        <v>1.5</v>
      </c>
      <c r="AE1405" s="129">
        <f t="shared" si="186"/>
        <v>0</v>
      </c>
      <c r="AF1405" s="2">
        <f t="shared" si="187"/>
        <v>0</v>
      </c>
    </row>
    <row r="1406" spans="1:32" ht="15" customHeight="1" x14ac:dyDescent="0.3">
      <c r="A1406" s="1">
        <v>984</v>
      </c>
      <c r="B1406" s="69" t="s">
        <v>3751</v>
      </c>
      <c r="C1406" s="69" t="s">
        <v>2521</v>
      </c>
      <c r="D1406" s="70" t="s">
        <v>2460</v>
      </c>
      <c r="E1406" s="70" t="s">
        <v>2461</v>
      </c>
      <c r="F1406" s="70" t="s">
        <v>2522</v>
      </c>
      <c r="G1406" s="71" t="s">
        <v>21</v>
      </c>
      <c r="H1406" s="72">
        <v>2.25</v>
      </c>
      <c r="I1406" s="73"/>
      <c r="J1406" s="74">
        <f t="shared" si="182"/>
        <v>0</v>
      </c>
      <c r="K1406" s="74">
        <f t="shared" si="183"/>
        <v>0</v>
      </c>
      <c r="L1406" s="74">
        <f t="shared" si="184"/>
        <v>0</v>
      </c>
      <c r="M1406" s="153" t="str">
        <f>IF(I1406="","",IF(I1406&lt;50,"Ошибка! Не соблюден минимальный заказ на сорт!",""))</f>
        <v/>
      </c>
      <c r="P1406" s="75"/>
      <c r="AA1406" s="2">
        <f t="shared" si="185"/>
        <v>984</v>
      </c>
      <c r="AB1406" s="2" t="s">
        <v>5050</v>
      </c>
      <c r="AC1406" s="2" t="s">
        <v>4323</v>
      </c>
      <c r="AD1406" s="2">
        <v>2.25</v>
      </c>
      <c r="AE1406" s="129">
        <f t="shared" si="186"/>
        <v>0</v>
      </c>
      <c r="AF1406" s="2">
        <f t="shared" si="187"/>
        <v>0</v>
      </c>
    </row>
    <row r="1407" spans="1:32" ht="15" customHeight="1" x14ac:dyDescent="0.3">
      <c r="A1407" s="1">
        <v>1790</v>
      </c>
      <c r="B1407" s="69" t="s">
        <v>5554</v>
      </c>
      <c r="C1407" s="69" t="s">
        <v>5555</v>
      </c>
      <c r="D1407" s="70" t="s">
        <v>2460</v>
      </c>
      <c r="E1407" s="70" t="s">
        <v>2461</v>
      </c>
      <c r="F1407" s="70" t="s">
        <v>2522</v>
      </c>
      <c r="G1407" s="71" t="s">
        <v>106</v>
      </c>
      <c r="H1407" s="72">
        <v>0.95</v>
      </c>
      <c r="I1407" s="73"/>
      <c r="J1407" s="74">
        <f t="shared" si="182"/>
        <v>0</v>
      </c>
      <c r="K1407" s="74">
        <f t="shared" si="183"/>
        <v>0</v>
      </c>
      <c r="L1407" s="74">
        <f t="shared" si="184"/>
        <v>0</v>
      </c>
      <c r="M1407" s="153" t="str">
        <f>IF(I1407="","",IF(I1407&lt;80,"Ошибка! Не соблюден минимальный заказ на сорт!",IF(MOD(I1407,40)&gt;0,"Ошибка! Не соблюдена кратность заказа!","")))</f>
        <v/>
      </c>
      <c r="P1407" s="75"/>
      <c r="AA1407" s="2">
        <f t="shared" si="185"/>
        <v>1790</v>
      </c>
      <c r="AB1407" s="2" t="s">
        <v>5050</v>
      </c>
      <c r="AC1407" s="2" t="s">
        <v>4281</v>
      </c>
      <c r="AD1407" s="2">
        <v>0.95</v>
      </c>
      <c r="AE1407" s="129">
        <f t="shared" si="186"/>
        <v>0</v>
      </c>
      <c r="AF1407" s="2">
        <f t="shared" si="187"/>
        <v>0</v>
      </c>
    </row>
    <row r="1408" spans="1:32" s="168" customFormat="1" ht="15" hidden="1" customHeight="1" x14ac:dyDescent="0.3">
      <c r="A1408" s="160">
        <v>0</v>
      </c>
      <c r="B1408" s="161" t="s">
        <v>3752</v>
      </c>
      <c r="C1408" s="161" t="s">
        <v>2523</v>
      </c>
      <c r="D1408" s="162" t="s">
        <v>2460</v>
      </c>
      <c r="E1408" s="162" t="s">
        <v>2461</v>
      </c>
      <c r="F1408" s="162" t="s">
        <v>2524</v>
      </c>
      <c r="G1408" s="163" t="s">
        <v>21</v>
      </c>
      <c r="H1408" s="164">
        <v>2.25</v>
      </c>
      <c r="I1408" s="165"/>
      <c r="J1408" s="166">
        <f t="shared" si="182"/>
        <v>0</v>
      </c>
      <c r="K1408" s="166">
        <f t="shared" si="183"/>
        <v>0</v>
      </c>
      <c r="L1408" s="166">
        <f t="shared" si="184"/>
        <v>0</v>
      </c>
      <c r="M1408" s="167" t="str">
        <f>IF(I1408="","",IF(I1408&lt;50,"Ошибка! Не соблюден минимальный заказ на сорт!",""))</f>
        <v/>
      </c>
      <c r="P1408" s="169"/>
      <c r="AA1408" s="168">
        <f t="shared" si="185"/>
        <v>0</v>
      </c>
      <c r="AB1408" s="168" t="s">
        <v>5051</v>
      </c>
      <c r="AC1408" s="168" t="s">
        <v>4323</v>
      </c>
      <c r="AD1408" s="168">
        <v>2.25</v>
      </c>
      <c r="AE1408" s="170">
        <f t="shared" si="186"/>
        <v>0</v>
      </c>
      <c r="AF1408" s="168">
        <f t="shared" si="187"/>
        <v>0</v>
      </c>
    </row>
    <row r="1409" spans="1:32" s="168" customFormat="1" ht="15" hidden="1" customHeight="1" x14ac:dyDescent="0.35">
      <c r="A1409" s="160">
        <v>0</v>
      </c>
      <c r="B1409" s="171" t="s">
        <v>6183</v>
      </c>
      <c r="C1409" s="162" t="s">
        <v>6122</v>
      </c>
      <c r="D1409" s="162" t="s">
        <v>2460</v>
      </c>
      <c r="E1409" s="162" t="s">
        <v>6150</v>
      </c>
      <c r="F1409" s="162" t="s">
        <v>2497</v>
      </c>
      <c r="G1409" s="172" t="s">
        <v>106</v>
      </c>
      <c r="H1409" s="173">
        <v>0.85</v>
      </c>
      <c r="I1409" s="165"/>
      <c r="J1409" s="166">
        <f t="shared" si="182"/>
        <v>0</v>
      </c>
      <c r="K1409" s="166">
        <f t="shared" si="183"/>
        <v>0</v>
      </c>
      <c r="L1409" s="166">
        <f t="shared" si="184"/>
        <v>0</v>
      </c>
      <c r="M1409" s="167" t="str">
        <f>IF(I1409="","",IF(I1409&lt;80,"Ошибка! Не соблюден минимальный заказ на сорт!",IF(MOD(I1409,40)&gt;0,"Ошибка! Не соблюдена кратность заказа!","")))</f>
        <v/>
      </c>
      <c r="AA1409" s="168">
        <f t="shared" si="185"/>
        <v>0</v>
      </c>
      <c r="AB1409" s="174" t="s">
        <v>5039</v>
      </c>
      <c r="AC1409" s="174" t="s">
        <v>4281</v>
      </c>
      <c r="AD1409" s="175">
        <v>0.85</v>
      </c>
      <c r="AE1409" s="170">
        <f t="shared" si="186"/>
        <v>0</v>
      </c>
      <c r="AF1409" s="168">
        <f t="shared" si="187"/>
        <v>0</v>
      </c>
    </row>
    <row r="1410" spans="1:32" s="168" customFormat="1" ht="15" hidden="1" customHeight="1" x14ac:dyDescent="0.35">
      <c r="A1410" s="160">
        <v>0</v>
      </c>
      <c r="B1410" s="171" t="s">
        <v>6184</v>
      </c>
      <c r="C1410" s="162" t="s">
        <v>6123</v>
      </c>
      <c r="D1410" s="162" t="s">
        <v>2460</v>
      </c>
      <c r="E1410" s="162" t="s">
        <v>6150</v>
      </c>
      <c r="F1410" s="162" t="s">
        <v>2518</v>
      </c>
      <c r="G1410" s="172" t="s">
        <v>106</v>
      </c>
      <c r="H1410" s="173">
        <v>0.75</v>
      </c>
      <c r="I1410" s="165"/>
      <c r="J1410" s="166">
        <f t="shared" si="182"/>
        <v>0</v>
      </c>
      <c r="K1410" s="166">
        <f t="shared" si="183"/>
        <v>0</v>
      </c>
      <c r="L1410" s="166">
        <f t="shared" si="184"/>
        <v>0</v>
      </c>
      <c r="M1410" s="167" t="str">
        <f>IF(I1410="","",IF(I1410&lt;80,"Ошибка! Не соблюден минимальный заказ на сорт!",IF(MOD(I1410,40)&gt;0,"Ошибка! Не соблюдена кратность заказа!","")))</f>
        <v/>
      </c>
      <c r="AA1410" s="168">
        <f t="shared" si="185"/>
        <v>0</v>
      </c>
      <c r="AB1410" s="174" t="s">
        <v>5048</v>
      </c>
      <c r="AC1410" s="174" t="s">
        <v>5428</v>
      </c>
      <c r="AD1410" s="175">
        <v>0.75</v>
      </c>
      <c r="AE1410" s="170">
        <f t="shared" si="186"/>
        <v>0</v>
      </c>
      <c r="AF1410" s="168">
        <f t="shared" si="187"/>
        <v>0</v>
      </c>
    </row>
    <row r="1411" spans="1:32" s="168" customFormat="1" ht="15" hidden="1" customHeight="1" x14ac:dyDescent="0.3">
      <c r="A1411" s="160">
        <v>0</v>
      </c>
      <c r="B1411" s="161" t="s">
        <v>3947</v>
      </c>
      <c r="C1411" s="161" t="s">
        <v>4019</v>
      </c>
      <c r="D1411" s="162" t="s">
        <v>2526</v>
      </c>
      <c r="E1411" s="162" t="s">
        <v>2527</v>
      </c>
      <c r="F1411" s="162" t="s">
        <v>310</v>
      </c>
      <c r="G1411" s="163" t="s">
        <v>106</v>
      </c>
      <c r="H1411" s="164">
        <v>0.8</v>
      </c>
      <c r="I1411" s="165"/>
      <c r="J1411" s="166">
        <f t="shared" si="182"/>
        <v>0</v>
      </c>
      <c r="K1411" s="166">
        <f t="shared" si="183"/>
        <v>0</v>
      </c>
      <c r="L1411" s="166">
        <f t="shared" si="184"/>
        <v>0</v>
      </c>
      <c r="M1411" s="167" t="str">
        <f>IF(I1411="","",IF(I1411&lt;80,"Ошибка! Не соблюден минимальный заказ на сорт!",IF(MOD(I1411,40)&gt;0,"Ошибка! Не соблюдена кратность заказа!","")))</f>
        <v/>
      </c>
      <c r="P1411" s="169"/>
      <c r="AA1411" s="168">
        <f t="shared" si="185"/>
        <v>0</v>
      </c>
      <c r="AB1411" s="168" t="s">
        <v>5052</v>
      </c>
      <c r="AC1411" s="168" t="s">
        <v>4281</v>
      </c>
      <c r="AD1411" s="168">
        <v>0.8</v>
      </c>
      <c r="AE1411" s="170">
        <f t="shared" si="186"/>
        <v>0</v>
      </c>
      <c r="AF1411" s="168">
        <f t="shared" si="187"/>
        <v>0</v>
      </c>
    </row>
    <row r="1412" spans="1:32" ht="15" customHeight="1" x14ac:dyDescent="0.3">
      <c r="A1412" s="1">
        <v>1130</v>
      </c>
      <c r="B1412" s="69" t="s">
        <v>3753</v>
      </c>
      <c r="C1412" s="69" t="s">
        <v>2525</v>
      </c>
      <c r="D1412" s="70" t="s">
        <v>2526</v>
      </c>
      <c r="E1412" s="70" t="s">
        <v>2527</v>
      </c>
      <c r="F1412" s="70" t="s">
        <v>2528</v>
      </c>
      <c r="G1412" s="71" t="s">
        <v>21</v>
      </c>
      <c r="H1412" s="72">
        <v>2.25</v>
      </c>
      <c r="I1412" s="73"/>
      <c r="J1412" s="74">
        <f t="shared" si="182"/>
        <v>0</v>
      </c>
      <c r="K1412" s="74">
        <f t="shared" si="183"/>
        <v>0</v>
      </c>
      <c r="L1412" s="74">
        <f t="shared" si="184"/>
        <v>0</v>
      </c>
      <c r="M1412" s="153" t="str">
        <f>IF(I1412="","",IF(I1412&lt;50,"Ошибка! Не соблюден минимальный заказ на сорт!",""))</f>
        <v/>
      </c>
      <c r="P1412" s="75"/>
      <c r="AA1412" s="2">
        <f t="shared" si="185"/>
        <v>1130</v>
      </c>
      <c r="AB1412" s="2" t="s">
        <v>5053</v>
      </c>
      <c r="AC1412" s="2" t="s">
        <v>4323</v>
      </c>
      <c r="AD1412" s="2">
        <v>2.25</v>
      </c>
      <c r="AE1412" s="129">
        <f t="shared" si="186"/>
        <v>0</v>
      </c>
      <c r="AF1412" s="2">
        <f t="shared" si="187"/>
        <v>0</v>
      </c>
    </row>
    <row r="1413" spans="1:32" s="168" customFormat="1" ht="15" hidden="1" customHeight="1" x14ac:dyDescent="0.3">
      <c r="A1413" s="160">
        <v>0</v>
      </c>
      <c r="B1413" s="161" t="s">
        <v>5991</v>
      </c>
      <c r="C1413" s="161" t="s">
        <v>5887</v>
      </c>
      <c r="D1413" s="162" t="s">
        <v>2526</v>
      </c>
      <c r="E1413" s="162" t="s">
        <v>2527</v>
      </c>
      <c r="F1413" s="162" t="s">
        <v>2528</v>
      </c>
      <c r="G1413" s="163" t="s">
        <v>106</v>
      </c>
      <c r="H1413" s="164">
        <v>0.8</v>
      </c>
      <c r="I1413" s="165"/>
      <c r="J1413" s="166">
        <f t="shared" si="182"/>
        <v>0</v>
      </c>
      <c r="K1413" s="166">
        <f t="shared" si="183"/>
        <v>0</v>
      </c>
      <c r="L1413" s="166">
        <f t="shared" si="184"/>
        <v>0</v>
      </c>
      <c r="M1413" s="167" t="str">
        <f>IF(I1413="","",IF(I1413&lt;80,"Ошибка! Не соблюден минимальный заказ на сорт!",IF(MOD(I1413,40)&gt;0,"Ошибка! Не соблюдена кратность заказа!","")))</f>
        <v/>
      </c>
      <c r="P1413" s="169"/>
      <c r="AA1413" s="168">
        <f t="shared" si="185"/>
        <v>0</v>
      </c>
      <c r="AB1413" s="168" t="s">
        <v>5053</v>
      </c>
      <c r="AC1413" s="168" t="s">
        <v>4281</v>
      </c>
      <c r="AD1413" s="168">
        <v>0.8</v>
      </c>
      <c r="AE1413" s="170">
        <f t="shared" si="186"/>
        <v>0</v>
      </c>
      <c r="AF1413" s="168">
        <f t="shared" si="187"/>
        <v>0</v>
      </c>
    </row>
    <row r="1414" spans="1:32" s="168" customFormat="1" ht="15" hidden="1" customHeight="1" x14ac:dyDescent="0.3">
      <c r="A1414" s="160">
        <v>0</v>
      </c>
      <c r="B1414" s="161" t="s">
        <v>3754</v>
      </c>
      <c r="C1414" s="161" t="s">
        <v>2529</v>
      </c>
      <c r="D1414" s="162" t="s">
        <v>2526</v>
      </c>
      <c r="E1414" s="162" t="s">
        <v>2527</v>
      </c>
      <c r="F1414" s="162" t="s">
        <v>2530</v>
      </c>
      <c r="G1414" s="163" t="s">
        <v>106</v>
      </c>
      <c r="H1414" s="164">
        <v>0.8</v>
      </c>
      <c r="I1414" s="165"/>
      <c r="J1414" s="166">
        <f t="shared" si="182"/>
        <v>0</v>
      </c>
      <c r="K1414" s="166">
        <f t="shared" si="183"/>
        <v>0</v>
      </c>
      <c r="L1414" s="166">
        <f t="shared" si="184"/>
        <v>0</v>
      </c>
      <c r="M1414" s="167" t="str">
        <f>IF(I1414="","",IF(I1414&lt;80,"Ошибка! Не соблюден минимальный заказ на сорт!",IF(MOD(I1414,40)&gt;0,"Ошибка! Не соблюдена кратность заказа!","")))</f>
        <v/>
      </c>
      <c r="P1414" s="169"/>
      <c r="AA1414" s="168">
        <f t="shared" si="185"/>
        <v>0</v>
      </c>
      <c r="AB1414" s="168" t="s">
        <v>5054</v>
      </c>
      <c r="AC1414" s="168" t="s">
        <v>4281</v>
      </c>
      <c r="AD1414" s="168">
        <v>0.8</v>
      </c>
      <c r="AE1414" s="170">
        <f t="shared" si="186"/>
        <v>0</v>
      </c>
      <c r="AF1414" s="168">
        <f t="shared" si="187"/>
        <v>0</v>
      </c>
    </row>
    <row r="1415" spans="1:32" ht="15" customHeight="1" x14ac:dyDescent="0.3">
      <c r="A1415" s="1">
        <v>1018</v>
      </c>
      <c r="B1415" s="69" t="s">
        <v>3755</v>
      </c>
      <c r="C1415" s="69" t="s">
        <v>2531</v>
      </c>
      <c r="D1415" s="70" t="s">
        <v>2526</v>
      </c>
      <c r="E1415" s="70" t="s">
        <v>2527</v>
      </c>
      <c r="F1415" s="70" t="s">
        <v>2532</v>
      </c>
      <c r="G1415" s="71" t="s">
        <v>106</v>
      </c>
      <c r="H1415" s="72">
        <v>0.8</v>
      </c>
      <c r="I1415" s="73"/>
      <c r="J1415" s="74">
        <f t="shared" si="182"/>
        <v>0</v>
      </c>
      <c r="K1415" s="74">
        <f t="shared" si="183"/>
        <v>0</v>
      </c>
      <c r="L1415" s="74">
        <f t="shared" si="184"/>
        <v>0</v>
      </c>
      <c r="M1415" s="153" t="str">
        <f>IF(I1415="","",IF(I1415&lt;80,"Ошибка! Не соблюден минимальный заказ на сорт!",IF(MOD(I1415,40)&gt;0,"Ошибка! Не соблюдена кратность заказа!","")))</f>
        <v/>
      </c>
      <c r="P1415" s="75"/>
      <c r="AA1415" s="2">
        <f t="shared" si="185"/>
        <v>1018</v>
      </c>
      <c r="AB1415" s="2" t="s">
        <v>5055</v>
      </c>
      <c r="AC1415" s="2" t="s">
        <v>4281</v>
      </c>
      <c r="AD1415" s="2">
        <v>0.8</v>
      </c>
      <c r="AE1415" s="129">
        <f t="shared" si="186"/>
        <v>0</v>
      </c>
      <c r="AF1415" s="2">
        <f t="shared" si="187"/>
        <v>0</v>
      </c>
    </row>
    <row r="1416" spans="1:32" s="168" customFormat="1" ht="15" hidden="1" customHeight="1" x14ac:dyDescent="0.3">
      <c r="A1416" s="160">
        <v>0</v>
      </c>
      <c r="B1416" s="161" t="s">
        <v>3756</v>
      </c>
      <c r="C1416" s="161" t="s">
        <v>2533</v>
      </c>
      <c r="D1416" s="162" t="s">
        <v>2526</v>
      </c>
      <c r="E1416" s="162" t="s">
        <v>2527</v>
      </c>
      <c r="F1416" s="162" t="s">
        <v>2534</v>
      </c>
      <c r="G1416" s="163" t="s">
        <v>106</v>
      </c>
      <c r="H1416" s="164">
        <v>1.1499999999999999</v>
      </c>
      <c r="I1416" s="165"/>
      <c r="J1416" s="166">
        <f t="shared" si="182"/>
        <v>0</v>
      </c>
      <c r="K1416" s="166">
        <f t="shared" si="183"/>
        <v>0</v>
      </c>
      <c r="L1416" s="166">
        <f t="shared" si="184"/>
        <v>0</v>
      </c>
      <c r="M1416" s="167" t="str">
        <f>IF(I1416="","",IF(I1416&lt;80,"Ошибка! Не соблюден минимальный заказ на сорт!",IF(MOD(I1416,40)&gt;0,"Ошибка! Не соблюдена кратность заказа!","")))</f>
        <v/>
      </c>
      <c r="P1416" s="169"/>
      <c r="AA1416" s="168">
        <f t="shared" si="185"/>
        <v>0</v>
      </c>
      <c r="AB1416" s="168" t="s">
        <v>5056</v>
      </c>
      <c r="AC1416" s="168" t="s">
        <v>4281</v>
      </c>
      <c r="AD1416" s="168">
        <v>1.1499999999999999</v>
      </c>
      <c r="AE1416" s="170">
        <f t="shared" si="186"/>
        <v>0</v>
      </c>
      <c r="AF1416" s="168">
        <f t="shared" si="187"/>
        <v>0</v>
      </c>
    </row>
    <row r="1417" spans="1:32" s="168" customFormat="1" ht="15" hidden="1" customHeight="1" x14ac:dyDescent="0.3">
      <c r="A1417" s="160">
        <v>0</v>
      </c>
      <c r="B1417" s="161" t="s">
        <v>3757</v>
      </c>
      <c r="C1417" s="161" t="s">
        <v>2535</v>
      </c>
      <c r="D1417" s="162" t="s">
        <v>2526</v>
      </c>
      <c r="E1417" s="162" t="s">
        <v>2527</v>
      </c>
      <c r="F1417" s="162" t="s">
        <v>2536</v>
      </c>
      <c r="G1417" s="163" t="s">
        <v>106</v>
      </c>
      <c r="H1417" s="164">
        <v>1</v>
      </c>
      <c r="I1417" s="165"/>
      <c r="J1417" s="166">
        <f t="shared" si="182"/>
        <v>0</v>
      </c>
      <c r="K1417" s="166">
        <f t="shared" si="183"/>
        <v>0</v>
      </c>
      <c r="L1417" s="166">
        <f t="shared" si="184"/>
        <v>0</v>
      </c>
      <c r="M1417" s="167" t="str">
        <f>IF(I1417="","",IF(I1417&lt;80,"Ошибка! Не соблюден минимальный заказ на сорт!",IF(MOD(I1417,40)&gt;0,"Ошибка! Не соблюдена кратность заказа!","")))</f>
        <v/>
      </c>
      <c r="P1417" s="169"/>
      <c r="AA1417" s="168">
        <f t="shared" si="185"/>
        <v>0</v>
      </c>
      <c r="AB1417" s="168" t="s">
        <v>5057</v>
      </c>
      <c r="AC1417" s="168" t="s">
        <v>4281</v>
      </c>
      <c r="AD1417" s="168">
        <v>1</v>
      </c>
      <c r="AE1417" s="170">
        <f t="shared" si="186"/>
        <v>0</v>
      </c>
      <c r="AF1417" s="168">
        <f t="shared" si="187"/>
        <v>0</v>
      </c>
    </row>
    <row r="1418" spans="1:32" s="168" customFormat="1" ht="15" hidden="1" customHeight="1" x14ac:dyDescent="0.3">
      <c r="A1418" s="160">
        <v>0</v>
      </c>
      <c r="B1418" s="161" t="s">
        <v>3758</v>
      </c>
      <c r="C1418" s="161" t="s">
        <v>2537</v>
      </c>
      <c r="D1418" s="162" t="s">
        <v>2526</v>
      </c>
      <c r="E1418" s="162" t="s">
        <v>2527</v>
      </c>
      <c r="F1418" s="162" t="s">
        <v>2538</v>
      </c>
      <c r="G1418" s="163" t="s">
        <v>21</v>
      </c>
      <c r="H1418" s="164">
        <v>2.25</v>
      </c>
      <c r="I1418" s="165"/>
      <c r="J1418" s="166">
        <f t="shared" si="182"/>
        <v>0</v>
      </c>
      <c r="K1418" s="166">
        <f t="shared" si="183"/>
        <v>0</v>
      </c>
      <c r="L1418" s="166">
        <f t="shared" si="184"/>
        <v>0</v>
      </c>
      <c r="M1418" s="167" t="str">
        <f>IF(I1418="","",IF(I1418&lt;50,"Ошибка! Не соблюден минимальный заказ на сорт!",""))</f>
        <v/>
      </c>
      <c r="P1418" s="169"/>
      <c r="AA1418" s="168">
        <f t="shared" si="185"/>
        <v>0</v>
      </c>
      <c r="AB1418" s="168" t="s">
        <v>5058</v>
      </c>
      <c r="AC1418" s="168" t="s">
        <v>4323</v>
      </c>
      <c r="AD1418" s="168">
        <v>2.25</v>
      </c>
      <c r="AE1418" s="170">
        <f t="shared" si="186"/>
        <v>0</v>
      </c>
      <c r="AF1418" s="168">
        <f t="shared" si="187"/>
        <v>0</v>
      </c>
    </row>
    <row r="1419" spans="1:32" ht="15" customHeight="1" x14ac:dyDescent="0.3">
      <c r="A1419" s="1">
        <v>444</v>
      </c>
      <c r="B1419" s="69" t="s">
        <v>3759</v>
      </c>
      <c r="C1419" s="69" t="s">
        <v>2539</v>
      </c>
      <c r="D1419" s="70" t="s">
        <v>2526</v>
      </c>
      <c r="E1419" s="70" t="s">
        <v>2527</v>
      </c>
      <c r="F1419" s="70" t="s">
        <v>2538</v>
      </c>
      <c r="G1419" s="71" t="s">
        <v>106</v>
      </c>
      <c r="H1419" s="72">
        <v>1</v>
      </c>
      <c r="I1419" s="73"/>
      <c r="J1419" s="74">
        <f t="shared" si="182"/>
        <v>0</v>
      </c>
      <c r="K1419" s="74">
        <f t="shared" si="183"/>
        <v>0</v>
      </c>
      <c r="L1419" s="74">
        <f t="shared" si="184"/>
        <v>0</v>
      </c>
      <c r="M1419" s="153" t="str">
        <f>IF(I1419="","",IF(I1419&lt;80,"Ошибка! Не соблюден минимальный заказ на сорт!",IF(MOD(I1419,40)&gt;0,"Ошибка! Не соблюдена кратность заказа!","")))</f>
        <v/>
      </c>
      <c r="P1419" s="75"/>
      <c r="AA1419" s="2">
        <f t="shared" si="185"/>
        <v>444</v>
      </c>
      <c r="AB1419" s="2" t="s">
        <v>5058</v>
      </c>
      <c r="AC1419" s="2" t="s">
        <v>4281</v>
      </c>
      <c r="AD1419" s="2">
        <v>1</v>
      </c>
      <c r="AE1419" s="129">
        <f t="shared" si="186"/>
        <v>0</v>
      </c>
      <c r="AF1419" s="2">
        <f t="shared" si="187"/>
        <v>0</v>
      </c>
    </row>
    <row r="1420" spans="1:32" s="168" customFormat="1" ht="15" hidden="1" customHeight="1" x14ac:dyDescent="0.3">
      <c r="A1420" s="160">
        <v>0</v>
      </c>
      <c r="B1420" s="161" t="s">
        <v>3760</v>
      </c>
      <c r="C1420" s="161" t="s">
        <v>2540</v>
      </c>
      <c r="D1420" s="162" t="s">
        <v>2541</v>
      </c>
      <c r="E1420" s="162" t="s">
        <v>2542</v>
      </c>
      <c r="F1420" s="162" t="s">
        <v>2543</v>
      </c>
      <c r="G1420" s="163" t="s">
        <v>141</v>
      </c>
      <c r="H1420" s="164">
        <v>0.95</v>
      </c>
      <c r="I1420" s="165"/>
      <c r="J1420" s="166">
        <f t="shared" si="182"/>
        <v>0</v>
      </c>
      <c r="K1420" s="166">
        <f t="shared" si="183"/>
        <v>0</v>
      </c>
      <c r="L1420" s="166">
        <f t="shared" si="184"/>
        <v>0</v>
      </c>
      <c r="M1420" s="167" t="str">
        <f>IF(I1420="","",IF(I1420&lt;75,"Ошибка! Не соблюден минимальный заказ на сорт!",IF(MOD(I1420,25)&gt;0,"Ошибка! Не соблюдена кратность заказа!","")))</f>
        <v/>
      </c>
      <c r="P1420" s="169"/>
      <c r="AA1420" s="168">
        <f t="shared" si="185"/>
        <v>0</v>
      </c>
      <c r="AB1420" s="168" t="s">
        <v>5059</v>
      </c>
      <c r="AC1420" s="168" t="s">
        <v>4317</v>
      </c>
      <c r="AD1420" s="168">
        <v>0.95</v>
      </c>
      <c r="AE1420" s="170">
        <f t="shared" si="186"/>
        <v>0</v>
      </c>
      <c r="AF1420" s="168">
        <f t="shared" si="187"/>
        <v>0</v>
      </c>
    </row>
    <row r="1421" spans="1:32" s="168" customFormat="1" ht="15" hidden="1" customHeight="1" x14ac:dyDescent="0.3">
      <c r="A1421" s="160">
        <v>0</v>
      </c>
      <c r="B1421" s="161" t="s">
        <v>3761</v>
      </c>
      <c r="C1421" s="161" t="s">
        <v>2544</v>
      </c>
      <c r="D1421" s="162" t="s">
        <v>2541</v>
      </c>
      <c r="E1421" s="162" t="s">
        <v>2542</v>
      </c>
      <c r="F1421" s="162" t="s">
        <v>2545</v>
      </c>
      <c r="G1421" s="163" t="s">
        <v>106</v>
      </c>
      <c r="H1421" s="164">
        <v>0.85</v>
      </c>
      <c r="I1421" s="165"/>
      <c r="J1421" s="166">
        <f t="shared" si="182"/>
        <v>0</v>
      </c>
      <c r="K1421" s="166">
        <f t="shared" si="183"/>
        <v>0</v>
      </c>
      <c r="L1421" s="166">
        <f t="shared" si="184"/>
        <v>0</v>
      </c>
      <c r="M1421" s="167" t="str">
        <f>IF(I1421="","",IF(I1421&lt;80,"Ошибка! Не соблюден минимальный заказ на сорт!",IF(MOD(I1421,40)&gt;0,"Ошибка! Не соблюдена кратность заказа!","")))</f>
        <v/>
      </c>
      <c r="P1421" s="169"/>
      <c r="AA1421" s="168">
        <f t="shared" si="185"/>
        <v>0</v>
      </c>
      <c r="AB1421" s="168" t="s">
        <v>5060</v>
      </c>
      <c r="AC1421" s="168" t="s">
        <v>4281</v>
      </c>
      <c r="AD1421" s="168">
        <v>0.85</v>
      </c>
      <c r="AE1421" s="170">
        <f t="shared" si="186"/>
        <v>0</v>
      </c>
      <c r="AF1421" s="168">
        <f t="shared" si="187"/>
        <v>0</v>
      </c>
    </row>
    <row r="1422" spans="1:32" s="168" customFormat="1" ht="15" hidden="1" customHeight="1" x14ac:dyDescent="0.3">
      <c r="A1422" s="160">
        <v>0</v>
      </c>
      <c r="B1422" s="161" t="s">
        <v>3762</v>
      </c>
      <c r="C1422" s="161" t="s">
        <v>2546</v>
      </c>
      <c r="D1422" s="162" t="s">
        <v>2541</v>
      </c>
      <c r="E1422" s="162" t="s">
        <v>2542</v>
      </c>
      <c r="F1422" s="162" t="s">
        <v>2547</v>
      </c>
      <c r="G1422" s="163" t="s">
        <v>106</v>
      </c>
      <c r="H1422" s="164">
        <v>0.85</v>
      </c>
      <c r="I1422" s="165"/>
      <c r="J1422" s="166">
        <f t="shared" si="182"/>
        <v>0</v>
      </c>
      <c r="K1422" s="166">
        <f t="shared" si="183"/>
        <v>0</v>
      </c>
      <c r="L1422" s="166">
        <f t="shared" si="184"/>
        <v>0</v>
      </c>
      <c r="M1422" s="167" t="str">
        <f>IF(I1422="","",IF(I1422&lt;80,"Ошибка! Не соблюден минимальный заказ на сорт!",IF(MOD(I1422,40)&gt;0,"Ошибка! Не соблюдена кратность заказа!","")))</f>
        <v/>
      </c>
      <c r="P1422" s="169"/>
      <c r="AA1422" s="168">
        <f t="shared" si="185"/>
        <v>0</v>
      </c>
      <c r="AB1422" s="168" t="s">
        <v>5061</v>
      </c>
      <c r="AC1422" s="168" t="s">
        <v>4281</v>
      </c>
      <c r="AD1422" s="168">
        <v>0.85</v>
      </c>
      <c r="AE1422" s="170">
        <f t="shared" si="186"/>
        <v>0</v>
      </c>
      <c r="AF1422" s="168">
        <f t="shared" si="187"/>
        <v>0</v>
      </c>
    </row>
    <row r="1423" spans="1:32" s="168" customFormat="1" ht="15" hidden="1" customHeight="1" x14ac:dyDescent="0.3">
      <c r="A1423" s="160">
        <v>0</v>
      </c>
      <c r="B1423" s="161" t="s">
        <v>3763</v>
      </c>
      <c r="C1423" s="161" t="s">
        <v>2548</v>
      </c>
      <c r="D1423" s="162" t="s">
        <v>2541</v>
      </c>
      <c r="E1423" s="162" t="s">
        <v>2542</v>
      </c>
      <c r="F1423" s="162" t="s">
        <v>2549</v>
      </c>
      <c r="G1423" s="163" t="s">
        <v>141</v>
      </c>
      <c r="H1423" s="164">
        <v>0.95</v>
      </c>
      <c r="I1423" s="165"/>
      <c r="J1423" s="166">
        <f t="shared" si="182"/>
        <v>0</v>
      </c>
      <c r="K1423" s="166">
        <f t="shared" si="183"/>
        <v>0</v>
      </c>
      <c r="L1423" s="166">
        <f t="shared" si="184"/>
        <v>0</v>
      </c>
      <c r="M1423" s="167" t="str">
        <f>IF(I1423="","",IF(I1423&lt;75,"Ошибка! Не соблюден минимальный заказ на сорт!",IF(MOD(I1423,25)&gt;0,"Ошибка! Не соблюдена кратность заказа!","")))</f>
        <v/>
      </c>
      <c r="P1423" s="169"/>
      <c r="AA1423" s="168">
        <f t="shared" si="185"/>
        <v>0</v>
      </c>
      <c r="AB1423" s="168" t="s">
        <v>5062</v>
      </c>
      <c r="AC1423" s="168" t="s">
        <v>4317</v>
      </c>
      <c r="AD1423" s="168">
        <v>0.95</v>
      </c>
      <c r="AE1423" s="170">
        <f t="shared" si="186"/>
        <v>0</v>
      </c>
      <c r="AF1423" s="168">
        <f t="shared" si="187"/>
        <v>0</v>
      </c>
    </row>
    <row r="1424" spans="1:32" s="168" customFormat="1" ht="15" hidden="1" customHeight="1" x14ac:dyDescent="0.3">
      <c r="A1424" s="160">
        <v>0</v>
      </c>
      <c r="B1424" s="161" t="s">
        <v>3764</v>
      </c>
      <c r="C1424" s="161" t="s">
        <v>2550</v>
      </c>
      <c r="D1424" s="162" t="s">
        <v>2541</v>
      </c>
      <c r="E1424" s="162" t="s">
        <v>2542</v>
      </c>
      <c r="F1424" s="162" t="s">
        <v>2549</v>
      </c>
      <c r="G1424" s="163" t="s">
        <v>106</v>
      </c>
      <c r="H1424" s="164">
        <v>0.85</v>
      </c>
      <c r="I1424" s="165"/>
      <c r="J1424" s="166">
        <f t="shared" si="182"/>
        <v>0</v>
      </c>
      <c r="K1424" s="166">
        <f t="shared" si="183"/>
        <v>0</v>
      </c>
      <c r="L1424" s="166">
        <f t="shared" si="184"/>
        <v>0</v>
      </c>
      <c r="M1424" s="167" t="str">
        <f t="shared" ref="M1424:M1433" si="188">IF(I1424="","",IF(I1424&lt;80,"Ошибка! Не соблюден минимальный заказ на сорт!",IF(MOD(I1424,40)&gt;0,"Ошибка! Не соблюдена кратность заказа!","")))</f>
        <v/>
      </c>
      <c r="P1424" s="169"/>
      <c r="AA1424" s="168">
        <f t="shared" si="185"/>
        <v>0</v>
      </c>
      <c r="AB1424" s="168" t="s">
        <v>5062</v>
      </c>
      <c r="AC1424" s="168" t="s">
        <v>4281</v>
      </c>
      <c r="AD1424" s="168">
        <v>0.85</v>
      </c>
      <c r="AE1424" s="170">
        <f t="shared" si="186"/>
        <v>0</v>
      </c>
      <c r="AF1424" s="168">
        <f t="shared" si="187"/>
        <v>0</v>
      </c>
    </row>
    <row r="1425" spans="1:32" s="168" customFormat="1" ht="15" hidden="1" customHeight="1" x14ac:dyDescent="0.3">
      <c r="A1425" s="160">
        <v>0</v>
      </c>
      <c r="B1425" s="161" t="s">
        <v>3765</v>
      </c>
      <c r="C1425" s="161" t="s">
        <v>2551</v>
      </c>
      <c r="D1425" s="162" t="s">
        <v>2541</v>
      </c>
      <c r="E1425" s="162" t="s">
        <v>2542</v>
      </c>
      <c r="F1425" s="162" t="s">
        <v>2552</v>
      </c>
      <c r="G1425" s="163" t="s">
        <v>106</v>
      </c>
      <c r="H1425" s="164">
        <v>0.85</v>
      </c>
      <c r="I1425" s="165"/>
      <c r="J1425" s="166">
        <f t="shared" si="182"/>
        <v>0</v>
      </c>
      <c r="K1425" s="166">
        <f t="shared" si="183"/>
        <v>0</v>
      </c>
      <c r="L1425" s="166">
        <f t="shared" si="184"/>
        <v>0</v>
      </c>
      <c r="M1425" s="167" t="str">
        <f t="shared" si="188"/>
        <v/>
      </c>
      <c r="P1425" s="169"/>
      <c r="AA1425" s="168">
        <f t="shared" si="185"/>
        <v>0</v>
      </c>
      <c r="AB1425" s="168" t="s">
        <v>5063</v>
      </c>
      <c r="AC1425" s="168" t="s">
        <v>4281</v>
      </c>
      <c r="AD1425" s="168">
        <v>0.85</v>
      </c>
      <c r="AE1425" s="170">
        <f t="shared" si="186"/>
        <v>0</v>
      </c>
      <c r="AF1425" s="168">
        <f t="shared" si="187"/>
        <v>0</v>
      </c>
    </row>
    <row r="1426" spans="1:32" ht="15" customHeight="1" x14ac:dyDescent="0.3">
      <c r="A1426" s="1">
        <v>1199</v>
      </c>
      <c r="B1426" s="69" t="s">
        <v>3766</v>
      </c>
      <c r="C1426" s="69" t="s">
        <v>2553</v>
      </c>
      <c r="D1426" s="70" t="s">
        <v>2554</v>
      </c>
      <c r="E1426" s="70" t="s">
        <v>2555</v>
      </c>
      <c r="F1426" s="70" t="s">
        <v>2556</v>
      </c>
      <c r="G1426" s="71" t="s">
        <v>106</v>
      </c>
      <c r="H1426" s="72">
        <v>0.7</v>
      </c>
      <c r="I1426" s="73"/>
      <c r="J1426" s="74">
        <f t="shared" si="182"/>
        <v>0</v>
      </c>
      <c r="K1426" s="74">
        <f t="shared" si="183"/>
        <v>0</v>
      </c>
      <c r="L1426" s="74">
        <f t="shared" si="184"/>
        <v>0</v>
      </c>
      <c r="M1426" s="153" t="str">
        <f t="shared" si="188"/>
        <v/>
      </c>
      <c r="P1426" s="75"/>
      <c r="AA1426" s="2">
        <f t="shared" si="185"/>
        <v>1199</v>
      </c>
      <c r="AB1426" s="2" t="s">
        <v>5064</v>
      </c>
      <c r="AC1426" s="2" t="s">
        <v>4281</v>
      </c>
      <c r="AD1426" s="2">
        <v>0.7</v>
      </c>
      <c r="AE1426" s="129">
        <f t="shared" si="186"/>
        <v>0</v>
      </c>
      <c r="AF1426" s="2">
        <f t="shared" si="187"/>
        <v>0</v>
      </c>
    </row>
    <row r="1427" spans="1:32" ht="15" customHeight="1" x14ac:dyDescent="0.3">
      <c r="A1427" s="1">
        <v>160</v>
      </c>
      <c r="B1427" s="69" t="s">
        <v>3767</v>
      </c>
      <c r="C1427" s="69" t="s">
        <v>2557</v>
      </c>
      <c r="D1427" s="70" t="s">
        <v>2554</v>
      </c>
      <c r="E1427" s="70" t="s">
        <v>2555</v>
      </c>
      <c r="F1427" s="70" t="s">
        <v>2558</v>
      </c>
      <c r="G1427" s="71" t="s">
        <v>106</v>
      </c>
      <c r="H1427" s="72">
        <v>0.7</v>
      </c>
      <c r="I1427" s="73"/>
      <c r="J1427" s="74">
        <f t="shared" si="182"/>
        <v>0</v>
      </c>
      <c r="K1427" s="74">
        <f t="shared" si="183"/>
        <v>0</v>
      </c>
      <c r="L1427" s="74">
        <f t="shared" si="184"/>
        <v>0</v>
      </c>
      <c r="M1427" s="153" t="str">
        <f t="shared" si="188"/>
        <v/>
      </c>
      <c r="P1427" s="75"/>
      <c r="AA1427" s="2">
        <f t="shared" si="185"/>
        <v>160</v>
      </c>
      <c r="AB1427" s="2" t="s">
        <v>5065</v>
      </c>
      <c r="AC1427" s="2" t="s">
        <v>4281</v>
      </c>
      <c r="AD1427" s="2">
        <v>0.7</v>
      </c>
      <c r="AE1427" s="129">
        <f t="shared" si="186"/>
        <v>0</v>
      </c>
      <c r="AF1427" s="2">
        <f t="shared" si="187"/>
        <v>0</v>
      </c>
    </row>
    <row r="1428" spans="1:32" ht="15" customHeight="1" x14ac:dyDescent="0.3">
      <c r="A1428" s="1">
        <v>512</v>
      </c>
      <c r="B1428" s="69" t="s">
        <v>3768</v>
      </c>
      <c r="C1428" s="69" t="s">
        <v>2559</v>
      </c>
      <c r="D1428" s="70" t="s">
        <v>2554</v>
      </c>
      <c r="E1428" s="70" t="s">
        <v>2555</v>
      </c>
      <c r="F1428" s="70" t="s">
        <v>2560</v>
      </c>
      <c r="G1428" s="71" t="s">
        <v>106</v>
      </c>
      <c r="H1428" s="72">
        <v>0.7</v>
      </c>
      <c r="I1428" s="73"/>
      <c r="J1428" s="74">
        <f t="shared" si="182"/>
        <v>0</v>
      </c>
      <c r="K1428" s="74">
        <f t="shared" si="183"/>
        <v>0</v>
      </c>
      <c r="L1428" s="74">
        <f t="shared" si="184"/>
        <v>0</v>
      </c>
      <c r="M1428" s="153" t="str">
        <f t="shared" si="188"/>
        <v/>
      </c>
      <c r="P1428" s="75"/>
      <c r="AA1428" s="2">
        <f t="shared" si="185"/>
        <v>512</v>
      </c>
      <c r="AB1428" s="2" t="s">
        <v>5066</v>
      </c>
      <c r="AC1428" s="2" t="s">
        <v>4281</v>
      </c>
      <c r="AD1428" s="2">
        <v>0.7</v>
      </c>
      <c r="AE1428" s="129">
        <f t="shared" si="186"/>
        <v>0</v>
      </c>
      <c r="AF1428" s="2">
        <f t="shared" si="187"/>
        <v>0</v>
      </c>
    </row>
    <row r="1429" spans="1:32" s="168" customFormat="1" ht="15" hidden="1" customHeight="1" x14ac:dyDescent="0.3">
      <c r="A1429" s="160">
        <v>0</v>
      </c>
      <c r="B1429" s="161" t="s">
        <v>3769</v>
      </c>
      <c r="C1429" s="161" t="s">
        <v>2561</v>
      </c>
      <c r="D1429" s="162" t="s">
        <v>2554</v>
      </c>
      <c r="E1429" s="162" t="s">
        <v>2555</v>
      </c>
      <c r="F1429" s="162" t="s">
        <v>2562</v>
      </c>
      <c r="G1429" s="163" t="s">
        <v>106</v>
      </c>
      <c r="H1429" s="164">
        <v>0.7</v>
      </c>
      <c r="I1429" s="165"/>
      <c r="J1429" s="166">
        <f t="shared" si="182"/>
        <v>0</v>
      </c>
      <c r="K1429" s="166">
        <f t="shared" si="183"/>
        <v>0</v>
      </c>
      <c r="L1429" s="166">
        <f t="shared" si="184"/>
        <v>0</v>
      </c>
      <c r="M1429" s="167" t="str">
        <f t="shared" si="188"/>
        <v/>
      </c>
      <c r="P1429" s="169"/>
      <c r="AA1429" s="168">
        <f t="shared" si="185"/>
        <v>0</v>
      </c>
      <c r="AB1429" s="168" t="s">
        <v>5067</v>
      </c>
      <c r="AC1429" s="168" t="s">
        <v>4281</v>
      </c>
      <c r="AD1429" s="168">
        <v>0.7</v>
      </c>
      <c r="AE1429" s="170">
        <f t="shared" si="186"/>
        <v>0</v>
      </c>
      <c r="AF1429" s="168">
        <f t="shared" si="187"/>
        <v>0</v>
      </c>
    </row>
    <row r="1430" spans="1:32" ht="15" customHeight="1" x14ac:dyDescent="0.3">
      <c r="A1430" s="1">
        <v>993</v>
      </c>
      <c r="B1430" s="69" t="s">
        <v>3770</v>
      </c>
      <c r="C1430" s="69" t="s">
        <v>2563</v>
      </c>
      <c r="D1430" s="70" t="s">
        <v>2554</v>
      </c>
      <c r="E1430" s="70" t="s">
        <v>2555</v>
      </c>
      <c r="F1430" s="70" t="s">
        <v>2564</v>
      </c>
      <c r="G1430" s="71" t="s">
        <v>106</v>
      </c>
      <c r="H1430" s="72">
        <v>0.7</v>
      </c>
      <c r="I1430" s="73"/>
      <c r="J1430" s="74">
        <f t="shared" si="182"/>
        <v>0</v>
      </c>
      <c r="K1430" s="74">
        <f t="shared" si="183"/>
        <v>0</v>
      </c>
      <c r="L1430" s="74">
        <f t="shared" si="184"/>
        <v>0</v>
      </c>
      <c r="M1430" s="153" t="str">
        <f t="shared" si="188"/>
        <v/>
      </c>
      <c r="P1430" s="75"/>
      <c r="AA1430" s="2">
        <f t="shared" si="185"/>
        <v>993</v>
      </c>
      <c r="AB1430" s="2" t="s">
        <v>5068</v>
      </c>
      <c r="AC1430" s="2" t="s">
        <v>4281</v>
      </c>
      <c r="AD1430" s="2">
        <v>0.7</v>
      </c>
      <c r="AE1430" s="129">
        <f t="shared" si="186"/>
        <v>0</v>
      </c>
      <c r="AF1430" s="2">
        <f t="shared" si="187"/>
        <v>0</v>
      </c>
    </row>
    <row r="1431" spans="1:32" ht="15" customHeight="1" x14ac:dyDescent="0.3">
      <c r="A1431" s="1">
        <v>3227</v>
      </c>
      <c r="B1431" s="69" t="s">
        <v>3771</v>
      </c>
      <c r="C1431" s="69" t="s">
        <v>2565</v>
      </c>
      <c r="D1431" s="70" t="s">
        <v>2554</v>
      </c>
      <c r="E1431" s="70" t="s">
        <v>2555</v>
      </c>
      <c r="F1431" s="70" t="s">
        <v>2566</v>
      </c>
      <c r="G1431" s="71" t="s">
        <v>106</v>
      </c>
      <c r="H1431" s="72">
        <v>0.7</v>
      </c>
      <c r="I1431" s="73"/>
      <c r="J1431" s="74">
        <f t="shared" si="182"/>
        <v>0</v>
      </c>
      <c r="K1431" s="74">
        <f t="shared" si="183"/>
        <v>0</v>
      </c>
      <c r="L1431" s="74">
        <f t="shared" si="184"/>
        <v>0</v>
      </c>
      <c r="M1431" s="153" t="str">
        <f t="shared" si="188"/>
        <v/>
      </c>
      <c r="P1431" s="75"/>
      <c r="AA1431" s="2">
        <f t="shared" si="185"/>
        <v>3227</v>
      </c>
      <c r="AB1431" s="2" t="s">
        <v>5069</v>
      </c>
      <c r="AC1431" s="2" t="s">
        <v>4281</v>
      </c>
      <c r="AD1431" s="2">
        <v>0.7</v>
      </c>
      <c r="AE1431" s="129">
        <f t="shared" si="186"/>
        <v>0</v>
      </c>
      <c r="AF1431" s="2">
        <f t="shared" si="187"/>
        <v>0</v>
      </c>
    </row>
    <row r="1432" spans="1:32" ht="15" customHeight="1" x14ac:dyDescent="0.3">
      <c r="A1432" s="1">
        <v>2450</v>
      </c>
      <c r="B1432" s="69" t="s">
        <v>4048</v>
      </c>
      <c r="C1432" s="69" t="s">
        <v>4047</v>
      </c>
      <c r="D1432" s="70" t="s">
        <v>2554</v>
      </c>
      <c r="E1432" s="70" t="s">
        <v>2555</v>
      </c>
      <c r="F1432" s="70"/>
      <c r="G1432" s="71" t="s">
        <v>106</v>
      </c>
      <c r="H1432" s="72">
        <v>0.75</v>
      </c>
      <c r="I1432" s="73"/>
      <c r="J1432" s="74">
        <f t="shared" si="182"/>
        <v>0</v>
      </c>
      <c r="K1432" s="74">
        <f t="shared" si="183"/>
        <v>0</v>
      </c>
      <c r="L1432" s="74">
        <f t="shared" si="184"/>
        <v>0</v>
      </c>
      <c r="M1432" s="153" t="str">
        <f t="shared" si="188"/>
        <v/>
      </c>
      <c r="P1432" s="75"/>
      <c r="AA1432" s="2">
        <f t="shared" si="185"/>
        <v>2450</v>
      </c>
      <c r="AB1432" s="2" t="s">
        <v>2554</v>
      </c>
      <c r="AC1432" s="2" t="s">
        <v>4281</v>
      </c>
      <c r="AD1432" s="2">
        <v>0.75</v>
      </c>
      <c r="AE1432" s="129">
        <f t="shared" si="186"/>
        <v>0</v>
      </c>
      <c r="AF1432" s="2">
        <f t="shared" si="187"/>
        <v>0</v>
      </c>
    </row>
    <row r="1433" spans="1:32" ht="15" customHeight="1" x14ac:dyDescent="0.3">
      <c r="A1433" s="1">
        <v>246</v>
      </c>
      <c r="B1433" s="69" t="s">
        <v>3772</v>
      </c>
      <c r="C1433" s="69" t="s">
        <v>2567</v>
      </c>
      <c r="D1433" s="70" t="s">
        <v>2568</v>
      </c>
      <c r="E1433" s="70" t="s">
        <v>2569</v>
      </c>
      <c r="F1433" s="70" t="s">
        <v>2570</v>
      </c>
      <c r="G1433" s="71" t="s">
        <v>106</v>
      </c>
      <c r="H1433" s="72">
        <v>0.95</v>
      </c>
      <c r="I1433" s="73"/>
      <c r="J1433" s="74">
        <f t="shared" si="182"/>
        <v>0</v>
      </c>
      <c r="K1433" s="74">
        <f t="shared" si="183"/>
        <v>0</v>
      </c>
      <c r="L1433" s="74">
        <f t="shared" si="184"/>
        <v>0</v>
      </c>
      <c r="M1433" s="153" t="str">
        <f t="shared" si="188"/>
        <v/>
      </c>
      <c r="P1433" s="75"/>
      <c r="AA1433" s="2">
        <f t="shared" si="185"/>
        <v>246</v>
      </c>
      <c r="AB1433" s="2" t="s">
        <v>5070</v>
      </c>
      <c r="AC1433" s="2" t="s">
        <v>4281</v>
      </c>
      <c r="AD1433" s="2">
        <v>0.95</v>
      </c>
      <c r="AE1433" s="129">
        <f t="shared" si="186"/>
        <v>0</v>
      </c>
      <c r="AF1433" s="2">
        <f t="shared" si="187"/>
        <v>0</v>
      </c>
    </row>
    <row r="1434" spans="1:32" ht="15" customHeight="1" x14ac:dyDescent="0.3">
      <c r="A1434" s="1">
        <v>35</v>
      </c>
      <c r="B1434" s="69" t="s">
        <v>3773</v>
      </c>
      <c r="C1434" s="69" t="s">
        <v>2571</v>
      </c>
      <c r="D1434" s="70" t="s">
        <v>2572</v>
      </c>
      <c r="E1434" s="70" t="s">
        <v>2573</v>
      </c>
      <c r="F1434" s="70" t="s">
        <v>2574</v>
      </c>
      <c r="G1434" s="71" t="s">
        <v>21</v>
      </c>
      <c r="H1434" s="72">
        <v>2.5</v>
      </c>
      <c r="I1434" s="73"/>
      <c r="J1434" s="74">
        <f t="shared" si="182"/>
        <v>0</v>
      </c>
      <c r="K1434" s="74">
        <f t="shared" si="183"/>
        <v>0</v>
      </c>
      <c r="L1434" s="74">
        <f t="shared" si="184"/>
        <v>0</v>
      </c>
      <c r="M1434" s="153" t="str">
        <f>IF(I1434="","",IF(I1434&lt;50,"Ошибка! Не соблюден минимальный заказ на сорт!",""))</f>
        <v/>
      </c>
      <c r="P1434" s="75"/>
      <c r="AA1434" s="2">
        <f t="shared" si="185"/>
        <v>35</v>
      </c>
      <c r="AB1434" s="2" t="s">
        <v>5071</v>
      </c>
      <c r="AC1434" s="2" t="s">
        <v>4323</v>
      </c>
      <c r="AD1434" s="2">
        <v>2.5</v>
      </c>
      <c r="AE1434" s="129">
        <f t="shared" si="186"/>
        <v>0</v>
      </c>
      <c r="AF1434" s="2">
        <f t="shared" si="187"/>
        <v>0</v>
      </c>
    </row>
    <row r="1435" spans="1:32" s="168" customFormat="1" ht="15" hidden="1" customHeight="1" x14ac:dyDescent="0.3">
      <c r="A1435" s="160">
        <v>0</v>
      </c>
      <c r="B1435" s="161" t="s">
        <v>3774</v>
      </c>
      <c r="C1435" s="161" t="s">
        <v>2575</v>
      </c>
      <c r="D1435" s="162" t="s">
        <v>2572</v>
      </c>
      <c r="E1435" s="162" t="s">
        <v>2573</v>
      </c>
      <c r="F1435" s="162" t="s">
        <v>2574</v>
      </c>
      <c r="G1435" s="163" t="s">
        <v>106</v>
      </c>
      <c r="H1435" s="164">
        <v>1.1499999999999999</v>
      </c>
      <c r="I1435" s="165"/>
      <c r="J1435" s="166">
        <f t="shared" si="182"/>
        <v>0</v>
      </c>
      <c r="K1435" s="166">
        <f t="shared" si="183"/>
        <v>0</v>
      </c>
      <c r="L1435" s="166">
        <f t="shared" si="184"/>
        <v>0</v>
      </c>
      <c r="M1435" s="167" t="str">
        <f>IF(I1435="","",IF(I1435&lt;80,"Ошибка! Не соблюден минимальный заказ на сорт!",IF(MOD(I1435,40)&gt;0,"Ошибка! Не соблюдена кратность заказа!","")))</f>
        <v/>
      </c>
      <c r="P1435" s="169"/>
      <c r="AA1435" s="168">
        <f t="shared" si="185"/>
        <v>0</v>
      </c>
      <c r="AB1435" s="168" t="s">
        <v>5071</v>
      </c>
      <c r="AC1435" s="168" t="s">
        <v>4281</v>
      </c>
      <c r="AD1435" s="168">
        <v>1.1499999999999999</v>
      </c>
      <c r="AE1435" s="170">
        <f t="shared" si="186"/>
        <v>0</v>
      </c>
      <c r="AF1435" s="168">
        <f t="shared" si="187"/>
        <v>0</v>
      </c>
    </row>
    <row r="1436" spans="1:32" ht="15" customHeight="1" x14ac:dyDescent="0.3">
      <c r="A1436" s="1">
        <v>295</v>
      </c>
      <c r="B1436" s="69" t="s">
        <v>3775</v>
      </c>
      <c r="C1436" s="69" t="s">
        <v>2576</v>
      </c>
      <c r="D1436" s="70" t="s">
        <v>2572</v>
      </c>
      <c r="E1436" s="70" t="s">
        <v>2573</v>
      </c>
      <c r="F1436" s="70" t="s">
        <v>2577</v>
      </c>
      <c r="G1436" s="71" t="s">
        <v>106</v>
      </c>
      <c r="H1436" s="72">
        <v>1.25</v>
      </c>
      <c r="I1436" s="73"/>
      <c r="J1436" s="74">
        <f t="shared" si="182"/>
        <v>0</v>
      </c>
      <c r="K1436" s="74">
        <f t="shared" si="183"/>
        <v>0</v>
      </c>
      <c r="L1436" s="74">
        <f t="shared" si="184"/>
        <v>0</v>
      </c>
      <c r="M1436" s="153" t="str">
        <f>IF(I1436="","",IF(I1436&lt;80,"Ошибка! Не соблюден минимальный заказ на сорт!",IF(MOD(I1436,40)&gt;0,"Ошибка! Не соблюдена кратность заказа!","")))</f>
        <v/>
      </c>
      <c r="P1436" s="75"/>
      <c r="AA1436" s="2">
        <f t="shared" si="185"/>
        <v>295</v>
      </c>
      <c r="AB1436" s="2" t="s">
        <v>5072</v>
      </c>
      <c r="AC1436" s="2" t="s">
        <v>4281</v>
      </c>
      <c r="AD1436" s="2">
        <v>1.25</v>
      </c>
      <c r="AE1436" s="129">
        <f t="shared" si="186"/>
        <v>0</v>
      </c>
      <c r="AF1436" s="2">
        <f t="shared" si="187"/>
        <v>0</v>
      </c>
    </row>
    <row r="1437" spans="1:32" s="168" customFormat="1" ht="15" hidden="1" customHeight="1" x14ac:dyDescent="0.3">
      <c r="A1437" s="160">
        <v>0</v>
      </c>
      <c r="B1437" s="161" t="s">
        <v>3776</v>
      </c>
      <c r="C1437" s="176" t="s">
        <v>2578</v>
      </c>
      <c r="D1437" s="162" t="s">
        <v>2572</v>
      </c>
      <c r="E1437" s="162" t="s">
        <v>2573</v>
      </c>
      <c r="F1437" s="162" t="s">
        <v>2579</v>
      </c>
      <c r="G1437" s="163" t="s">
        <v>106</v>
      </c>
      <c r="H1437" s="164">
        <v>0.95</v>
      </c>
      <c r="I1437" s="165"/>
      <c r="J1437" s="166">
        <f t="shared" si="182"/>
        <v>0</v>
      </c>
      <c r="K1437" s="166">
        <f t="shared" si="183"/>
        <v>0</v>
      </c>
      <c r="L1437" s="166">
        <f t="shared" si="184"/>
        <v>0</v>
      </c>
      <c r="M1437" s="167" t="str">
        <f>IF(I1437="","",IF(I1437&lt;80,"Ошибка! Не соблюден минимальный заказ на сорт!",IF(MOD(I1437,40)&gt;0,"Ошибка! Не соблюдена кратность заказа!","")))</f>
        <v/>
      </c>
      <c r="P1437" s="169"/>
      <c r="AA1437" s="168">
        <f t="shared" si="185"/>
        <v>0</v>
      </c>
      <c r="AB1437" s="168" t="s">
        <v>5248</v>
      </c>
      <c r="AC1437" s="168" t="s">
        <v>4281</v>
      </c>
      <c r="AD1437" s="168">
        <v>0.95</v>
      </c>
      <c r="AE1437" s="170">
        <f t="shared" si="186"/>
        <v>0</v>
      </c>
      <c r="AF1437" s="168">
        <f t="shared" si="187"/>
        <v>0</v>
      </c>
    </row>
    <row r="1438" spans="1:32" s="168" customFormat="1" ht="15" hidden="1" customHeight="1" x14ac:dyDescent="0.3">
      <c r="A1438" s="160">
        <v>0</v>
      </c>
      <c r="B1438" s="161" t="s">
        <v>5471</v>
      </c>
      <c r="C1438" s="161" t="s">
        <v>2580</v>
      </c>
      <c r="D1438" s="162" t="s">
        <v>2572</v>
      </c>
      <c r="E1438" s="162" t="s">
        <v>2573</v>
      </c>
      <c r="F1438" s="162" t="s">
        <v>2581</v>
      </c>
      <c r="G1438" s="163" t="s">
        <v>106</v>
      </c>
      <c r="H1438" s="164">
        <v>1.25</v>
      </c>
      <c r="I1438" s="165"/>
      <c r="J1438" s="166">
        <f t="shared" si="182"/>
        <v>0</v>
      </c>
      <c r="K1438" s="166">
        <f t="shared" si="183"/>
        <v>0</v>
      </c>
      <c r="L1438" s="166">
        <f t="shared" si="184"/>
        <v>0</v>
      </c>
      <c r="M1438" s="167" t="str">
        <f>IF(I1438="","",IF(I1438&lt;80,"Ошибка! Не соблюден минимальный заказ на сорт!",IF(MOD(I1438,40)&gt;0,"Ошибка! Не соблюдена кратность заказа!","")))</f>
        <v/>
      </c>
      <c r="P1438" s="169"/>
      <c r="AA1438" s="168">
        <f t="shared" si="185"/>
        <v>0</v>
      </c>
      <c r="AB1438" s="168" t="s">
        <v>5073</v>
      </c>
      <c r="AC1438" s="168" t="s">
        <v>4281</v>
      </c>
      <c r="AD1438" s="168">
        <v>1.25</v>
      </c>
      <c r="AE1438" s="170">
        <f t="shared" si="186"/>
        <v>0</v>
      </c>
      <c r="AF1438" s="168">
        <f t="shared" si="187"/>
        <v>0</v>
      </c>
    </row>
    <row r="1439" spans="1:32" s="168" customFormat="1" ht="15" hidden="1" customHeight="1" x14ac:dyDescent="0.3">
      <c r="A1439" s="160">
        <v>0</v>
      </c>
      <c r="B1439" s="161" t="s">
        <v>5631</v>
      </c>
      <c r="C1439" s="161" t="s">
        <v>2582</v>
      </c>
      <c r="D1439" s="162" t="s">
        <v>2572</v>
      </c>
      <c r="E1439" s="162" t="s">
        <v>2573</v>
      </c>
      <c r="F1439" s="162" t="s">
        <v>2583</v>
      </c>
      <c r="G1439" s="163" t="s">
        <v>106</v>
      </c>
      <c r="H1439" s="164">
        <v>0.95</v>
      </c>
      <c r="I1439" s="165"/>
      <c r="J1439" s="166">
        <f t="shared" si="182"/>
        <v>0</v>
      </c>
      <c r="K1439" s="166">
        <f t="shared" si="183"/>
        <v>0</v>
      </c>
      <c r="L1439" s="166">
        <f t="shared" si="184"/>
        <v>0</v>
      </c>
      <c r="M1439" s="167" t="str">
        <f>IF(I1439="","",IF(I1439&lt;80,"Ошибка! Не соблюден минимальный заказ на сорт!",IF(MOD(I1439,40)&gt;0,"Ошибка! Не соблюдена кратность заказа!","")))</f>
        <v/>
      </c>
      <c r="P1439" s="169"/>
      <c r="AA1439" s="168">
        <f t="shared" si="185"/>
        <v>0</v>
      </c>
      <c r="AB1439" s="168" t="s">
        <v>5249</v>
      </c>
      <c r="AC1439" s="168" t="s">
        <v>4281</v>
      </c>
      <c r="AD1439" s="168">
        <v>0.95</v>
      </c>
      <c r="AE1439" s="170">
        <f t="shared" si="186"/>
        <v>0</v>
      </c>
      <c r="AF1439" s="168">
        <f t="shared" si="187"/>
        <v>0</v>
      </c>
    </row>
    <row r="1440" spans="1:32" s="168" customFormat="1" ht="15" hidden="1" customHeight="1" x14ac:dyDescent="0.3">
      <c r="A1440" s="160">
        <v>0</v>
      </c>
      <c r="B1440" s="161" t="s">
        <v>3777</v>
      </c>
      <c r="C1440" s="161" t="s">
        <v>2584</v>
      </c>
      <c r="D1440" s="162" t="s">
        <v>2585</v>
      </c>
      <c r="E1440" s="162" t="s">
        <v>2586</v>
      </c>
      <c r="F1440" s="162" t="s">
        <v>2587</v>
      </c>
      <c r="G1440" s="163" t="s">
        <v>141</v>
      </c>
      <c r="H1440" s="164">
        <v>0.85</v>
      </c>
      <c r="I1440" s="165"/>
      <c r="J1440" s="166">
        <f t="shared" si="182"/>
        <v>0</v>
      </c>
      <c r="K1440" s="166">
        <f t="shared" si="183"/>
        <v>0</v>
      </c>
      <c r="L1440" s="166">
        <f t="shared" si="184"/>
        <v>0</v>
      </c>
      <c r="M1440" s="167" t="str">
        <f>IF(I1440="","",IF(I1440&lt;75,"Ошибка! Не соблюден минимальный заказ на сорт!",IF(MOD(I1440,25)&gt;0,"Ошибка! Не соблюдена кратность заказа!","")))</f>
        <v/>
      </c>
      <c r="P1440" s="169"/>
      <c r="AA1440" s="168">
        <f t="shared" si="185"/>
        <v>0</v>
      </c>
      <c r="AB1440" s="168" t="s">
        <v>5074</v>
      </c>
      <c r="AC1440" s="168" t="s">
        <v>4317</v>
      </c>
      <c r="AD1440" s="168">
        <v>0.85</v>
      </c>
      <c r="AE1440" s="170">
        <f t="shared" si="186"/>
        <v>0</v>
      </c>
      <c r="AF1440" s="168">
        <f t="shared" si="187"/>
        <v>0</v>
      </c>
    </row>
    <row r="1441" spans="1:32" s="168" customFormat="1" ht="15" hidden="1" customHeight="1" x14ac:dyDescent="0.3">
      <c r="A1441" s="160">
        <v>0</v>
      </c>
      <c r="B1441" s="161" t="s">
        <v>3778</v>
      </c>
      <c r="C1441" s="161" t="s">
        <v>2588</v>
      </c>
      <c r="D1441" s="162" t="s">
        <v>2585</v>
      </c>
      <c r="E1441" s="162" t="s">
        <v>2586</v>
      </c>
      <c r="F1441" s="162" t="s">
        <v>2587</v>
      </c>
      <c r="G1441" s="163" t="s">
        <v>106</v>
      </c>
      <c r="H1441" s="164">
        <v>0.7</v>
      </c>
      <c r="I1441" s="165"/>
      <c r="J1441" s="166">
        <f t="shared" si="182"/>
        <v>0</v>
      </c>
      <c r="K1441" s="166">
        <f t="shared" si="183"/>
        <v>0</v>
      </c>
      <c r="L1441" s="166">
        <f t="shared" si="184"/>
        <v>0</v>
      </c>
      <c r="M1441" s="167" t="str">
        <f t="shared" ref="M1441:M1455" si="189">IF(I1441="","",IF(I1441&lt;80,"Ошибка! Не соблюден минимальный заказ на сорт!",IF(MOD(I1441,40)&gt;0,"Ошибка! Не соблюдена кратность заказа!","")))</f>
        <v/>
      </c>
      <c r="P1441" s="169"/>
      <c r="AA1441" s="168">
        <f t="shared" si="185"/>
        <v>0</v>
      </c>
      <c r="AB1441" s="168" t="s">
        <v>5074</v>
      </c>
      <c r="AC1441" s="168" t="s">
        <v>4281</v>
      </c>
      <c r="AD1441" s="168">
        <v>0.7</v>
      </c>
      <c r="AE1441" s="170">
        <f t="shared" si="186"/>
        <v>0</v>
      </c>
      <c r="AF1441" s="168">
        <f t="shared" si="187"/>
        <v>0</v>
      </c>
    </row>
    <row r="1442" spans="1:32" s="168" customFormat="1" ht="15" hidden="1" customHeight="1" x14ac:dyDescent="0.3">
      <c r="A1442" s="160">
        <v>0</v>
      </c>
      <c r="B1442" s="161" t="s">
        <v>3779</v>
      </c>
      <c r="C1442" s="161" t="s">
        <v>2589</v>
      </c>
      <c r="D1442" s="162" t="s">
        <v>2590</v>
      </c>
      <c r="E1442" s="162" t="s">
        <v>2591</v>
      </c>
      <c r="F1442" s="162" t="s">
        <v>2592</v>
      </c>
      <c r="G1442" s="163" t="s">
        <v>106</v>
      </c>
      <c r="H1442" s="164">
        <v>0.8</v>
      </c>
      <c r="I1442" s="165"/>
      <c r="J1442" s="166">
        <f t="shared" si="182"/>
        <v>0</v>
      </c>
      <c r="K1442" s="166">
        <f t="shared" si="183"/>
        <v>0</v>
      </c>
      <c r="L1442" s="166">
        <f t="shared" si="184"/>
        <v>0</v>
      </c>
      <c r="M1442" s="167" t="str">
        <f t="shared" si="189"/>
        <v/>
      </c>
      <c r="P1442" s="169"/>
      <c r="AA1442" s="168">
        <f t="shared" si="185"/>
        <v>0</v>
      </c>
      <c r="AB1442" s="168" t="s">
        <v>5075</v>
      </c>
      <c r="AC1442" s="168" t="s">
        <v>4281</v>
      </c>
      <c r="AD1442" s="168">
        <v>0.8</v>
      </c>
      <c r="AE1442" s="170">
        <f t="shared" si="186"/>
        <v>0</v>
      </c>
      <c r="AF1442" s="168">
        <f t="shared" si="187"/>
        <v>0</v>
      </c>
    </row>
    <row r="1443" spans="1:32" s="168" customFormat="1" ht="15" hidden="1" customHeight="1" x14ac:dyDescent="0.3">
      <c r="A1443" s="160">
        <v>0</v>
      </c>
      <c r="B1443" s="161" t="s">
        <v>3780</v>
      </c>
      <c r="C1443" s="161" t="s">
        <v>2593</v>
      </c>
      <c r="D1443" s="162" t="s">
        <v>2590</v>
      </c>
      <c r="E1443" s="162" t="s">
        <v>2591</v>
      </c>
      <c r="F1443" s="162" t="s">
        <v>2594</v>
      </c>
      <c r="G1443" s="163" t="s">
        <v>106</v>
      </c>
      <c r="H1443" s="164">
        <v>0.8</v>
      </c>
      <c r="I1443" s="165"/>
      <c r="J1443" s="166">
        <f t="shared" si="182"/>
        <v>0</v>
      </c>
      <c r="K1443" s="166">
        <f t="shared" si="183"/>
        <v>0</v>
      </c>
      <c r="L1443" s="166">
        <f t="shared" si="184"/>
        <v>0</v>
      </c>
      <c r="M1443" s="167" t="str">
        <f t="shared" si="189"/>
        <v/>
      </c>
      <c r="P1443" s="169"/>
      <c r="AA1443" s="168">
        <f t="shared" si="185"/>
        <v>0</v>
      </c>
      <c r="AB1443" s="168" t="s">
        <v>5076</v>
      </c>
      <c r="AC1443" s="168" t="s">
        <v>4281</v>
      </c>
      <c r="AD1443" s="168">
        <v>0.8</v>
      </c>
      <c r="AE1443" s="170">
        <f t="shared" si="186"/>
        <v>0</v>
      </c>
      <c r="AF1443" s="168">
        <f t="shared" si="187"/>
        <v>0</v>
      </c>
    </row>
    <row r="1444" spans="1:32" s="168" customFormat="1" ht="15" hidden="1" customHeight="1" x14ac:dyDescent="0.3">
      <c r="A1444" s="160">
        <v>0</v>
      </c>
      <c r="B1444" s="161" t="s">
        <v>5353</v>
      </c>
      <c r="C1444" s="161" t="s">
        <v>5375</v>
      </c>
      <c r="D1444" s="162" t="s">
        <v>2590</v>
      </c>
      <c r="E1444" s="162" t="s">
        <v>2591</v>
      </c>
      <c r="F1444" s="162" t="s">
        <v>5397</v>
      </c>
      <c r="G1444" s="163" t="s">
        <v>106</v>
      </c>
      <c r="H1444" s="164">
        <v>0.8</v>
      </c>
      <c r="I1444" s="165"/>
      <c r="J1444" s="166">
        <f t="shared" ref="J1444:J1507" si="190">H1444*I1444</f>
        <v>0</v>
      </c>
      <c r="K1444" s="166">
        <f t="shared" ref="K1444:K1507" si="191">IF($I$9&gt;=7000,0,H1444*0.07*I1444)</f>
        <v>0</v>
      </c>
      <c r="L1444" s="166">
        <f t="shared" ref="L1444:L1507" si="192">J1444+K1444</f>
        <v>0</v>
      </c>
      <c r="M1444" s="167" t="str">
        <f t="shared" si="189"/>
        <v/>
      </c>
      <c r="P1444" s="169"/>
      <c r="AA1444" s="168">
        <f t="shared" ref="AA1444:AA1507" si="193">A1444</f>
        <v>0</v>
      </c>
      <c r="AB1444" s="168" t="s">
        <v>5417</v>
      </c>
      <c r="AC1444" s="168" t="s">
        <v>4281</v>
      </c>
      <c r="AD1444" s="168">
        <v>0.8</v>
      </c>
      <c r="AE1444" s="170">
        <f t="shared" ref="AE1444:AE1507" si="194">I1444</f>
        <v>0</v>
      </c>
      <c r="AF1444" s="168">
        <f t="shared" ref="AF1444:AF1507" si="195">AD1444*AE1444</f>
        <v>0</v>
      </c>
    </row>
    <row r="1445" spans="1:32" s="168" customFormat="1" ht="15" hidden="1" customHeight="1" x14ac:dyDescent="0.3">
      <c r="A1445" s="160">
        <v>0</v>
      </c>
      <c r="B1445" s="161" t="s">
        <v>3781</v>
      </c>
      <c r="C1445" s="161" t="s">
        <v>2595</v>
      </c>
      <c r="D1445" s="162" t="s">
        <v>2590</v>
      </c>
      <c r="E1445" s="162" t="s">
        <v>2591</v>
      </c>
      <c r="F1445" s="162" t="s">
        <v>2596</v>
      </c>
      <c r="G1445" s="163" t="s">
        <v>106</v>
      </c>
      <c r="H1445" s="164">
        <v>0.8</v>
      </c>
      <c r="I1445" s="165"/>
      <c r="J1445" s="166">
        <f t="shared" si="190"/>
        <v>0</v>
      </c>
      <c r="K1445" s="166">
        <f t="shared" si="191"/>
        <v>0</v>
      </c>
      <c r="L1445" s="166">
        <f t="shared" si="192"/>
        <v>0</v>
      </c>
      <c r="M1445" s="167" t="str">
        <f t="shared" si="189"/>
        <v/>
      </c>
      <c r="P1445" s="169"/>
      <c r="AA1445" s="168">
        <f t="shared" si="193"/>
        <v>0</v>
      </c>
      <c r="AB1445" s="168" t="s">
        <v>5250</v>
      </c>
      <c r="AC1445" s="168" t="s">
        <v>4281</v>
      </c>
      <c r="AD1445" s="168">
        <v>0.8</v>
      </c>
      <c r="AE1445" s="170">
        <f t="shared" si="194"/>
        <v>0</v>
      </c>
      <c r="AF1445" s="168">
        <f t="shared" si="195"/>
        <v>0</v>
      </c>
    </row>
    <row r="1446" spans="1:32" s="168" customFormat="1" ht="15" hidden="1" customHeight="1" x14ac:dyDescent="0.3">
      <c r="A1446" s="160">
        <v>0</v>
      </c>
      <c r="B1446" s="161" t="s">
        <v>3782</v>
      </c>
      <c r="C1446" s="161" t="s">
        <v>2597</v>
      </c>
      <c r="D1446" s="162" t="s">
        <v>2590</v>
      </c>
      <c r="E1446" s="162" t="s">
        <v>2591</v>
      </c>
      <c r="F1446" s="162" t="s">
        <v>2598</v>
      </c>
      <c r="G1446" s="163" t="s">
        <v>106</v>
      </c>
      <c r="H1446" s="164">
        <v>0.8</v>
      </c>
      <c r="I1446" s="165"/>
      <c r="J1446" s="166">
        <f t="shared" si="190"/>
        <v>0</v>
      </c>
      <c r="K1446" s="166">
        <f t="shared" si="191"/>
        <v>0</v>
      </c>
      <c r="L1446" s="166">
        <f t="shared" si="192"/>
        <v>0</v>
      </c>
      <c r="M1446" s="167" t="str">
        <f t="shared" si="189"/>
        <v/>
      </c>
      <c r="P1446" s="169"/>
      <c r="AA1446" s="168">
        <f t="shared" si="193"/>
        <v>0</v>
      </c>
      <c r="AB1446" s="168" t="s">
        <v>5077</v>
      </c>
      <c r="AC1446" s="168" t="s">
        <v>4281</v>
      </c>
      <c r="AD1446" s="168">
        <v>0.8</v>
      </c>
      <c r="AE1446" s="170">
        <f t="shared" si="194"/>
        <v>0</v>
      </c>
      <c r="AF1446" s="168">
        <f t="shared" si="195"/>
        <v>0</v>
      </c>
    </row>
    <row r="1447" spans="1:32" s="168" customFormat="1" ht="15" hidden="1" customHeight="1" x14ac:dyDescent="0.3">
      <c r="A1447" s="160">
        <v>0</v>
      </c>
      <c r="B1447" s="161" t="s">
        <v>3783</v>
      </c>
      <c r="C1447" s="161" t="s">
        <v>2599</v>
      </c>
      <c r="D1447" s="162" t="s">
        <v>2590</v>
      </c>
      <c r="E1447" s="162" t="s">
        <v>2591</v>
      </c>
      <c r="F1447" s="162" t="s">
        <v>2600</v>
      </c>
      <c r="G1447" s="163" t="s">
        <v>106</v>
      </c>
      <c r="H1447" s="164">
        <v>0.8</v>
      </c>
      <c r="I1447" s="165"/>
      <c r="J1447" s="166">
        <f t="shared" si="190"/>
        <v>0</v>
      </c>
      <c r="K1447" s="166">
        <f t="shared" si="191"/>
        <v>0</v>
      </c>
      <c r="L1447" s="166">
        <f t="shared" si="192"/>
        <v>0</v>
      </c>
      <c r="M1447" s="167" t="str">
        <f t="shared" si="189"/>
        <v/>
      </c>
      <c r="P1447" s="169"/>
      <c r="AA1447" s="168">
        <f t="shared" si="193"/>
        <v>0</v>
      </c>
      <c r="AB1447" s="168" t="s">
        <v>5251</v>
      </c>
      <c r="AC1447" s="168" t="s">
        <v>4281</v>
      </c>
      <c r="AD1447" s="168">
        <v>0.8</v>
      </c>
      <c r="AE1447" s="170">
        <f t="shared" si="194"/>
        <v>0</v>
      </c>
      <c r="AF1447" s="168">
        <f t="shared" si="195"/>
        <v>0</v>
      </c>
    </row>
    <row r="1448" spans="1:32" s="168" customFormat="1" ht="15" hidden="1" customHeight="1" x14ac:dyDescent="0.3">
      <c r="A1448" s="160">
        <v>0</v>
      </c>
      <c r="B1448" s="161" t="s">
        <v>3784</v>
      </c>
      <c r="C1448" s="161" t="s">
        <v>2601</v>
      </c>
      <c r="D1448" s="162" t="s">
        <v>2590</v>
      </c>
      <c r="E1448" s="162" t="s">
        <v>2591</v>
      </c>
      <c r="F1448" s="162" t="s">
        <v>2602</v>
      </c>
      <c r="G1448" s="163" t="s">
        <v>106</v>
      </c>
      <c r="H1448" s="164">
        <v>0.8</v>
      </c>
      <c r="I1448" s="165"/>
      <c r="J1448" s="166">
        <f t="shared" si="190"/>
        <v>0</v>
      </c>
      <c r="K1448" s="166">
        <f t="shared" si="191"/>
        <v>0</v>
      </c>
      <c r="L1448" s="166">
        <f t="shared" si="192"/>
        <v>0</v>
      </c>
      <c r="M1448" s="167" t="str">
        <f t="shared" si="189"/>
        <v/>
      </c>
      <c r="P1448" s="169"/>
      <c r="AA1448" s="168">
        <f t="shared" si="193"/>
        <v>0</v>
      </c>
      <c r="AB1448" s="168" t="s">
        <v>5333</v>
      </c>
      <c r="AC1448" s="168" t="s">
        <v>4281</v>
      </c>
      <c r="AD1448" s="168">
        <v>0.8</v>
      </c>
      <c r="AE1448" s="170">
        <f t="shared" si="194"/>
        <v>0</v>
      </c>
      <c r="AF1448" s="168">
        <f t="shared" si="195"/>
        <v>0</v>
      </c>
    </row>
    <row r="1449" spans="1:32" s="168" customFormat="1" ht="15" hidden="1" customHeight="1" x14ac:dyDescent="0.3">
      <c r="A1449" s="160">
        <v>0</v>
      </c>
      <c r="B1449" s="161" t="s">
        <v>3785</v>
      </c>
      <c r="C1449" s="161" t="s">
        <v>2603</v>
      </c>
      <c r="D1449" s="162" t="s">
        <v>2590</v>
      </c>
      <c r="E1449" s="162" t="s">
        <v>2591</v>
      </c>
      <c r="F1449" s="162" t="s">
        <v>2604</v>
      </c>
      <c r="G1449" s="163" t="s">
        <v>106</v>
      </c>
      <c r="H1449" s="164">
        <v>0.8</v>
      </c>
      <c r="I1449" s="165"/>
      <c r="J1449" s="166">
        <f t="shared" si="190"/>
        <v>0</v>
      </c>
      <c r="K1449" s="166">
        <f t="shared" si="191"/>
        <v>0</v>
      </c>
      <c r="L1449" s="166">
        <f t="shared" si="192"/>
        <v>0</v>
      </c>
      <c r="M1449" s="167" t="str">
        <f t="shared" si="189"/>
        <v/>
      </c>
      <c r="P1449" s="169"/>
      <c r="AA1449" s="168">
        <f t="shared" si="193"/>
        <v>0</v>
      </c>
      <c r="AB1449" s="168" t="s">
        <v>5078</v>
      </c>
      <c r="AC1449" s="168" t="s">
        <v>4281</v>
      </c>
      <c r="AD1449" s="168">
        <v>0.8</v>
      </c>
      <c r="AE1449" s="170">
        <f t="shared" si="194"/>
        <v>0</v>
      </c>
      <c r="AF1449" s="168">
        <f t="shared" si="195"/>
        <v>0</v>
      </c>
    </row>
    <row r="1450" spans="1:32" s="168" customFormat="1" ht="15" hidden="1" customHeight="1" x14ac:dyDescent="0.3">
      <c r="A1450" s="160">
        <v>0</v>
      </c>
      <c r="B1450" s="161" t="s">
        <v>3786</v>
      </c>
      <c r="C1450" s="161" t="s">
        <v>2605</v>
      </c>
      <c r="D1450" s="162" t="s">
        <v>2590</v>
      </c>
      <c r="E1450" s="162" t="s">
        <v>2591</v>
      </c>
      <c r="F1450" s="162" t="s">
        <v>2606</v>
      </c>
      <c r="G1450" s="163" t="s">
        <v>106</v>
      </c>
      <c r="H1450" s="164">
        <v>0.8</v>
      </c>
      <c r="I1450" s="165"/>
      <c r="J1450" s="166">
        <f t="shared" si="190"/>
        <v>0</v>
      </c>
      <c r="K1450" s="166">
        <f t="shared" si="191"/>
        <v>0</v>
      </c>
      <c r="L1450" s="166">
        <f t="shared" si="192"/>
        <v>0</v>
      </c>
      <c r="M1450" s="167" t="str">
        <f t="shared" si="189"/>
        <v/>
      </c>
      <c r="P1450" s="169"/>
      <c r="AA1450" s="168">
        <f t="shared" si="193"/>
        <v>0</v>
      </c>
      <c r="AB1450" s="168" t="s">
        <v>5079</v>
      </c>
      <c r="AC1450" s="168" t="s">
        <v>4281</v>
      </c>
      <c r="AD1450" s="168">
        <v>0.8</v>
      </c>
      <c r="AE1450" s="170">
        <f t="shared" si="194"/>
        <v>0</v>
      </c>
      <c r="AF1450" s="168">
        <f t="shared" si="195"/>
        <v>0</v>
      </c>
    </row>
    <row r="1451" spans="1:32" s="168" customFormat="1" ht="15" hidden="1" customHeight="1" x14ac:dyDescent="0.3">
      <c r="A1451" s="160">
        <v>0</v>
      </c>
      <c r="B1451" s="161" t="s">
        <v>4120</v>
      </c>
      <c r="C1451" s="161" t="s">
        <v>4119</v>
      </c>
      <c r="D1451" s="162" t="s">
        <v>3882</v>
      </c>
      <c r="E1451" s="162" t="s">
        <v>2609</v>
      </c>
      <c r="F1451" s="162" t="s">
        <v>4121</v>
      </c>
      <c r="G1451" s="163" t="s">
        <v>106</v>
      </c>
      <c r="H1451" s="164">
        <v>1.2</v>
      </c>
      <c r="I1451" s="165"/>
      <c r="J1451" s="166">
        <f t="shared" si="190"/>
        <v>0</v>
      </c>
      <c r="K1451" s="166">
        <f t="shared" si="191"/>
        <v>0</v>
      </c>
      <c r="L1451" s="166">
        <f t="shared" si="192"/>
        <v>0</v>
      </c>
      <c r="M1451" s="167" t="str">
        <f t="shared" si="189"/>
        <v/>
      </c>
      <c r="P1451" s="169"/>
      <c r="AA1451" s="168">
        <f t="shared" si="193"/>
        <v>0</v>
      </c>
      <c r="AB1451" s="168" t="s">
        <v>5080</v>
      </c>
      <c r="AC1451" s="168" t="s">
        <v>4281</v>
      </c>
      <c r="AD1451" s="168">
        <v>1.2</v>
      </c>
      <c r="AE1451" s="170">
        <f t="shared" si="194"/>
        <v>0</v>
      </c>
      <c r="AF1451" s="168">
        <f t="shared" si="195"/>
        <v>0</v>
      </c>
    </row>
    <row r="1452" spans="1:32" s="168" customFormat="1" ht="15" hidden="1" customHeight="1" x14ac:dyDescent="0.3">
      <c r="A1452" s="160">
        <v>0</v>
      </c>
      <c r="B1452" s="161" t="s">
        <v>3954</v>
      </c>
      <c r="C1452" s="161" t="s">
        <v>4026</v>
      </c>
      <c r="D1452" s="162" t="s">
        <v>3882</v>
      </c>
      <c r="E1452" s="162" t="s">
        <v>2609</v>
      </c>
      <c r="F1452" s="162" t="s">
        <v>3883</v>
      </c>
      <c r="G1452" s="163" t="s">
        <v>106</v>
      </c>
      <c r="H1452" s="164">
        <v>1.4</v>
      </c>
      <c r="I1452" s="165"/>
      <c r="J1452" s="166">
        <f t="shared" si="190"/>
        <v>0</v>
      </c>
      <c r="K1452" s="166">
        <f t="shared" si="191"/>
        <v>0</v>
      </c>
      <c r="L1452" s="166">
        <f t="shared" si="192"/>
        <v>0</v>
      </c>
      <c r="M1452" s="167" t="str">
        <f t="shared" si="189"/>
        <v/>
      </c>
      <c r="P1452" s="169"/>
      <c r="AA1452" s="168">
        <f t="shared" si="193"/>
        <v>0</v>
      </c>
      <c r="AB1452" s="168" t="s">
        <v>5081</v>
      </c>
      <c r="AC1452" s="168" t="s">
        <v>4281</v>
      </c>
      <c r="AD1452" s="168">
        <v>1.4</v>
      </c>
      <c r="AE1452" s="170">
        <f t="shared" si="194"/>
        <v>0</v>
      </c>
      <c r="AF1452" s="168">
        <f t="shared" si="195"/>
        <v>0</v>
      </c>
    </row>
    <row r="1453" spans="1:32" s="168" customFormat="1" ht="15" hidden="1" customHeight="1" x14ac:dyDescent="0.3">
      <c r="A1453" s="160">
        <v>0</v>
      </c>
      <c r="B1453" s="161" t="s">
        <v>4123</v>
      </c>
      <c r="C1453" s="161" t="s">
        <v>4122</v>
      </c>
      <c r="D1453" s="162" t="s">
        <v>3882</v>
      </c>
      <c r="E1453" s="162" t="s">
        <v>2609</v>
      </c>
      <c r="F1453" s="162" t="s">
        <v>4124</v>
      </c>
      <c r="G1453" s="163" t="s">
        <v>106</v>
      </c>
      <c r="H1453" s="164">
        <v>1.35</v>
      </c>
      <c r="I1453" s="165"/>
      <c r="J1453" s="166">
        <f t="shared" si="190"/>
        <v>0</v>
      </c>
      <c r="K1453" s="166">
        <f t="shared" si="191"/>
        <v>0</v>
      </c>
      <c r="L1453" s="166">
        <f t="shared" si="192"/>
        <v>0</v>
      </c>
      <c r="M1453" s="167" t="str">
        <f t="shared" si="189"/>
        <v/>
      </c>
      <c r="P1453" s="169"/>
      <c r="AA1453" s="168">
        <f t="shared" si="193"/>
        <v>0</v>
      </c>
      <c r="AB1453" s="168" t="s">
        <v>5082</v>
      </c>
      <c r="AC1453" s="168" t="s">
        <v>4281</v>
      </c>
      <c r="AD1453" s="168">
        <v>1.35</v>
      </c>
      <c r="AE1453" s="170">
        <f t="shared" si="194"/>
        <v>0</v>
      </c>
      <c r="AF1453" s="168">
        <f t="shared" si="195"/>
        <v>0</v>
      </c>
    </row>
    <row r="1454" spans="1:32" ht="15" customHeight="1" x14ac:dyDescent="0.3">
      <c r="A1454" s="1">
        <v>324</v>
      </c>
      <c r="B1454" s="69" t="s">
        <v>4126</v>
      </c>
      <c r="C1454" s="69" t="s">
        <v>4125</v>
      </c>
      <c r="D1454" s="70" t="s">
        <v>3882</v>
      </c>
      <c r="E1454" s="70" t="s">
        <v>2609</v>
      </c>
      <c r="F1454" s="70" t="s">
        <v>4127</v>
      </c>
      <c r="G1454" s="71" t="s">
        <v>106</v>
      </c>
      <c r="H1454" s="72">
        <v>1.1499999999999999</v>
      </c>
      <c r="I1454" s="73"/>
      <c r="J1454" s="74">
        <f t="shared" si="190"/>
        <v>0</v>
      </c>
      <c r="K1454" s="74">
        <f t="shared" si="191"/>
        <v>0</v>
      </c>
      <c r="L1454" s="74">
        <f t="shared" si="192"/>
        <v>0</v>
      </c>
      <c r="M1454" s="153" t="str">
        <f t="shared" si="189"/>
        <v/>
      </c>
      <c r="P1454" s="75"/>
      <c r="AA1454" s="2">
        <f t="shared" si="193"/>
        <v>324</v>
      </c>
      <c r="AB1454" s="2" t="s">
        <v>5083</v>
      </c>
      <c r="AC1454" s="2" t="s">
        <v>4281</v>
      </c>
      <c r="AD1454" s="2">
        <v>1.1499999999999999</v>
      </c>
      <c r="AE1454" s="129">
        <f t="shared" si="194"/>
        <v>0</v>
      </c>
      <c r="AF1454" s="2">
        <f t="shared" si="195"/>
        <v>0</v>
      </c>
    </row>
    <row r="1455" spans="1:32" s="168" customFormat="1" ht="15" hidden="1" customHeight="1" x14ac:dyDescent="0.3">
      <c r="A1455" s="160">
        <v>0</v>
      </c>
      <c r="B1455" s="161" t="s">
        <v>4129</v>
      </c>
      <c r="C1455" s="161" t="s">
        <v>4128</v>
      </c>
      <c r="D1455" s="162" t="s">
        <v>3882</v>
      </c>
      <c r="E1455" s="162" t="s">
        <v>2609</v>
      </c>
      <c r="F1455" s="162" t="s">
        <v>4130</v>
      </c>
      <c r="G1455" s="163" t="s">
        <v>106</v>
      </c>
      <c r="H1455" s="164">
        <v>1.4</v>
      </c>
      <c r="I1455" s="165"/>
      <c r="J1455" s="166">
        <f t="shared" si="190"/>
        <v>0</v>
      </c>
      <c r="K1455" s="166">
        <f t="shared" si="191"/>
        <v>0</v>
      </c>
      <c r="L1455" s="166">
        <f t="shared" si="192"/>
        <v>0</v>
      </c>
      <c r="M1455" s="167" t="str">
        <f t="shared" si="189"/>
        <v/>
      </c>
      <c r="P1455" s="169"/>
      <c r="AA1455" s="168">
        <f t="shared" si="193"/>
        <v>0</v>
      </c>
      <c r="AB1455" s="168" t="s">
        <v>5084</v>
      </c>
      <c r="AC1455" s="168" t="s">
        <v>4281</v>
      </c>
      <c r="AD1455" s="168">
        <v>1.4</v>
      </c>
      <c r="AE1455" s="170">
        <f t="shared" si="194"/>
        <v>0</v>
      </c>
      <c r="AF1455" s="168">
        <f t="shared" si="195"/>
        <v>0</v>
      </c>
    </row>
    <row r="1456" spans="1:32" s="168" customFormat="1" ht="15" hidden="1" customHeight="1" x14ac:dyDescent="0.3">
      <c r="A1456" s="160">
        <v>0</v>
      </c>
      <c r="B1456" s="161" t="s">
        <v>3787</v>
      </c>
      <c r="C1456" s="161" t="s">
        <v>2607</v>
      </c>
      <c r="D1456" s="162" t="s">
        <v>2608</v>
      </c>
      <c r="E1456" s="162" t="s">
        <v>2609</v>
      </c>
      <c r="F1456" s="162" t="s">
        <v>2610</v>
      </c>
      <c r="G1456" s="163" t="s">
        <v>21</v>
      </c>
      <c r="H1456" s="164">
        <v>1.75</v>
      </c>
      <c r="I1456" s="165"/>
      <c r="J1456" s="166">
        <f t="shared" si="190"/>
        <v>0</v>
      </c>
      <c r="K1456" s="166">
        <f t="shared" si="191"/>
        <v>0</v>
      </c>
      <c r="L1456" s="166">
        <f t="shared" si="192"/>
        <v>0</v>
      </c>
      <c r="M1456" s="167" t="str">
        <f>IF(I1456="","",IF(I1456&lt;50,"Ошибка! Не соблюден минимальный заказ на сорт!",""))</f>
        <v/>
      </c>
      <c r="P1456" s="169"/>
      <c r="AA1456" s="168">
        <f t="shared" si="193"/>
        <v>0</v>
      </c>
      <c r="AB1456" s="168" t="s">
        <v>5334</v>
      </c>
      <c r="AC1456" s="168" t="s">
        <v>4323</v>
      </c>
      <c r="AD1456" s="168">
        <v>1.75</v>
      </c>
      <c r="AE1456" s="170">
        <f t="shared" si="194"/>
        <v>0</v>
      </c>
      <c r="AF1456" s="168">
        <f t="shared" si="195"/>
        <v>0</v>
      </c>
    </row>
    <row r="1457" spans="1:32" s="168" customFormat="1" ht="15" hidden="1" customHeight="1" x14ac:dyDescent="0.3">
      <c r="A1457" s="160">
        <v>0</v>
      </c>
      <c r="B1457" s="161" t="s">
        <v>4132</v>
      </c>
      <c r="C1457" s="161" t="s">
        <v>4131</v>
      </c>
      <c r="D1457" s="162" t="s">
        <v>3882</v>
      </c>
      <c r="E1457" s="162" t="s">
        <v>2609</v>
      </c>
      <c r="F1457" s="162" t="s">
        <v>4133</v>
      </c>
      <c r="G1457" s="163" t="s">
        <v>106</v>
      </c>
      <c r="H1457" s="164">
        <v>1.4</v>
      </c>
      <c r="I1457" s="165"/>
      <c r="J1457" s="166">
        <f t="shared" si="190"/>
        <v>0</v>
      </c>
      <c r="K1457" s="166">
        <f t="shared" si="191"/>
        <v>0</v>
      </c>
      <c r="L1457" s="166">
        <f t="shared" si="192"/>
        <v>0</v>
      </c>
      <c r="M1457" s="167" t="str">
        <f>IF(I1457="","",IF(I1457&lt;80,"Ошибка! Не соблюден минимальный заказ на сорт!",IF(MOD(I1457,40)&gt;0,"Ошибка! Не соблюдена кратность заказа!","")))</f>
        <v/>
      </c>
      <c r="P1457" s="169"/>
      <c r="AA1457" s="168">
        <f t="shared" si="193"/>
        <v>0</v>
      </c>
      <c r="AB1457" s="168" t="s">
        <v>5085</v>
      </c>
      <c r="AC1457" s="168" t="s">
        <v>4281</v>
      </c>
      <c r="AD1457" s="168">
        <v>1.4</v>
      </c>
      <c r="AE1457" s="170">
        <f t="shared" si="194"/>
        <v>0</v>
      </c>
      <c r="AF1457" s="168">
        <f t="shared" si="195"/>
        <v>0</v>
      </c>
    </row>
    <row r="1458" spans="1:32" s="168" customFormat="1" ht="15" hidden="1" customHeight="1" x14ac:dyDescent="0.3">
      <c r="A1458" s="160">
        <v>0</v>
      </c>
      <c r="B1458" s="161" t="s">
        <v>4135</v>
      </c>
      <c r="C1458" s="161" t="s">
        <v>4134</v>
      </c>
      <c r="D1458" s="162" t="s">
        <v>3882</v>
      </c>
      <c r="E1458" s="162" t="s">
        <v>2609</v>
      </c>
      <c r="F1458" s="162" t="s">
        <v>3884</v>
      </c>
      <c r="G1458" s="163" t="s">
        <v>21</v>
      </c>
      <c r="H1458" s="164">
        <v>1.75</v>
      </c>
      <c r="I1458" s="165"/>
      <c r="J1458" s="166">
        <f t="shared" si="190"/>
        <v>0</v>
      </c>
      <c r="K1458" s="166">
        <f t="shared" si="191"/>
        <v>0</v>
      </c>
      <c r="L1458" s="166">
        <f t="shared" si="192"/>
        <v>0</v>
      </c>
      <c r="M1458" s="167" t="str">
        <f>IF(I1458="","",IF(I1458&lt;50,"Ошибка! Не соблюден минимальный заказ на сорт!",""))</f>
        <v/>
      </c>
      <c r="P1458" s="169"/>
      <c r="AA1458" s="168">
        <f t="shared" si="193"/>
        <v>0</v>
      </c>
      <c r="AB1458" s="168" t="s">
        <v>5086</v>
      </c>
      <c r="AC1458" s="168" t="s">
        <v>4323</v>
      </c>
      <c r="AD1458" s="168">
        <v>1.75</v>
      </c>
      <c r="AE1458" s="170">
        <f t="shared" si="194"/>
        <v>0</v>
      </c>
      <c r="AF1458" s="168">
        <f t="shared" si="195"/>
        <v>0</v>
      </c>
    </row>
    <row r="1459" spans="1:32" s="168" customFormat="1" ht="15" hidden="1" customHeight="1" x14ac:dyDescent="0.3">
      <c r="A1459" s="160">
        <v>0</v>
      </c>
      <c r="B1459" s="161" t="s">
        <v>3955</v>
      </c>
      <c r="C1459" s="161" t="s">
        <v>4027</v>
      </c>
      <c r="D1459" s="162" t="s">
        <v>3882</v>
      </c>
      <c r="E1459" s="162" t="s">
        <v>2609</v>
      </c>
      <c r="F1459" s="162" t="s">
        <v>3884</v>
      </c>
      <c r="G1459" s="163" t="s">
        <v>106</v>
      </c>
      <c r="H1459" s="164">
        <v>1.1499999999999999</v>
      </c>
      <c r="I1459" s="165"/>
      <c r="J1459" s="166">
        <f t="shared" si="190"/>
        <v>0</v>
      </c>
      <c r="K1459" s="166">
        <f t="shared" si="191"/>
        <v>0</v>
      </c>
      <c r="L1459" s="166">
        <f t="shared" si="192"/>
        <v>0</v>
      </c>
      <c r="M1459" s="167" t="str">
        <f t="shared" ref="M1459:M1472" si="196">IF(I1459="","",IF(I1459&lt;80,"Ошибка! Не соблюден минимальный заказ на сорт!",IF(MOD(I1459,40)&gt;0,"Ошибка! Не соблюдена кратность заказа!","")))</f>
        <v/>
      </c>
      <c r="P1459" s="169"/>
      <c r="AA1459" s="168">
        <f t="shared" si="193"/>
        <v>0</v>
      </c>
      <c r="AB1459" s="168" t="s">
        <v>5086</v>
      </c>
      <c r="AC1459" s="168" t="s">
        <v>4281</v>
      </c>
      <c r="AD1459" s="168">
        <v>1.1499999999999999</v>
      </c>
      <c r="AE1459" s="170">
        <f t="shared" si="194"/>
        <v>0</v>
      </c>
      <c r="AF1459" s="168">
        <f t="shared" si="195"/>
        <v>0</v>
      </c>
    </row>
    <row r="1460" spans="1:32" ht="15" customHeight="1" x14ac:dyDescent="0.3">
      <c r="A1460" s="1">
        <v>508</v>
      </c>
      <c r="B1460" s="69" t="s">
        <v>4137</v>
      </c>
      <c r="C1460" s="69" t="s">
        <v>4136</v>
      </c>
      <c r="D1460" s="70" t="s">
        <v>3882</v>
      </c>
      <c r="E1460" s="70" t="s">
        <v>2609</v>
      </c>
      <c r="F1460" s="70" t="s">
        <v>4138</v>
      </c>
      <c r="G1460" s="71" t="s">
        <v>106</v>
      </c>
      <c r="H1460" s="72">
        <v>1.25</v>
      </c>
      <c r="I1460" s="73"/>
      <c r="J1460" s="74">
        <f t="shared" si="190"/>
        <v>0</v>
      </c>
      <c r="K1460" s="74">
        <f t="shared" si="191"/>
        <v>0</v>
      </c>
      <c r="L1460" s="74">
        <f t="shared" si="192"/>
        <v>0</v>
      </c>
      <c r="M1460" s="153" t="str">
        <f t="shared" si="196"/>
        <v/>
      </c>
      <c r="P1460" s="75"/>
      <c r="AA1460" s="2">
        <f t="shared" si="193"/>
        <v>508</v>
      </c>
      <c r="AB1460" s="2" t="s">
        <v>5087</v>
      </c>
      <c r="AC1460" s="2" t="s">
        <v>4281</v>
      </c>
      <c r="AD1460" s="2">
        <v>1.25</v>
      </c>
      <c r="AE1460" s="129">
        <f t="shared" si="194"/>
        <v>0</v>
      </c>
      <c r="AF1460" s="2">
        <f t="shared" si="195"/>
        <v>0</v>
      </c>
    </row>
    <row r="1461" spans="1:32" ht="15" customHeight="1" x14ac:dyDescent="0.3">
      <c r="A1461" s="1">
        <v>280</v>
      </c>
      <c r="B1461" s="69" t="s">
        <v>4140</v>
      </c>
      <c r="C1461" s="69" t="s">
        <v>4139</v>
      </c>
      <c r="D1461" s="70" t="s">
        <v>3882</v>
      </c>
      <c r="E1461" s="70" t="s">
        <v>2609</v>
      </c>
      <c r="F1461" s="70" t="s">
        <v>4141</v>
      </c>
      <c r="G1461" s="71" t="s">
        <v>106</v>
      </c>
      <c r="H1461" s="72">
        <v>1.25</v>
      </c>
      <c r="I1461" s="73"/>
      <c r="J1461" s="74">
        <f t="shared" si="190"/>
        <v>0</v>
      </c>
      <c r="K1461" s="74">
        <f t="shared" si="191"/>
        <v>0</v>
      </c>
      <c r="L1461" s="74">
        <f t="shared" si="192"/>
        <v>0</v>
      </c>
      <c r="M1461" s="153" t="str">
        <f t="shared" si="196"/>
        <v/>
      </c>
      <c r="P1461" s="75"/>
      <c r="AA1461" s="2">
        <f t="shared" si="193"/>
        <v>280</v>
      </c>
      <c r="AB1461" s="2" t="s">
        <v>5088</v>
      </c>
      <c r="AC1461" s="2" t="s">
        <v>4281</v>
      </c>
      <c r="AD1461" s="2">
        <v>1.25</v>
      </c>
      <c r="AE1461" s="129">
        <f t="shared" si="194"/>
        <v>0</v>
      </c>
      <c r="AF1461" s="2">
        <f t="shared" si="195"/>
        <v>0</v>
      </c>
    </row>
    <row r="1462" spans="1:32" s="168" customFormat="1" ht="14.5" hidden="1" customHeight="1" x14ac:dyDescent="0.3">
      <c r="A1462" s="160">
        <v>0</v>
      </c>
      <c r="B1462" s="161" t="s">
        <v>3956</v>
      </c>
      <c r="C1462" s="161" t="s">
        <v>4028</v>
      </c>
      <c r="D1462" s="162" t="s">
        <v>3882</v>
      </c>
      <c r="E1462" s="162" t="s">
        <v>2609</v>
      </c>
      <c r="F1462" s="162" t="s">
        <v>3885</v>
      </c>
      <c r="G1462" s="163" t="s">
        <v>106</v>
      </c>
      <c r="H1462" s="178">
        <v>2.0499999999999998</v>
      </c>
      <c r="I1462" s="165"/>
      <c r="J1462" s="166">
        <f t="shared" si="190"/>
        <v>0</v>
      </c>
      <c r="K1462" s="166">
        <f t="shared" si="191"/>
        <v>0</v>
      </c>
      <c r="L1462" s="166">
        <f t="shared" si="192"/>
        <v>0</v>
      </c>
      <c r="M1462" s="167" t="str">
        <f t="shared" si="196"/>
        <v/>
      </c>
      <c r="P1462" s="169"/>
      <c r="AA1462" s="168">
        <f t="shared" si="193"/>
        <v>0</v>
      </c>
      <c r="AB1462" s="168" t="s">
        <v>5089</v>
      </c>
      <c r="AC1462" s="168" t="s">
        <v>4281</v>
      </c>
      <c r="AD1462" s="168">
        <v>2.0499999999999998</v>
      </c>
      <c r="AE1462" s="170">
        <f t="shared" si="194"/>
        <v>0</v>
      </c>
      <c r="AF1462" s="168">
        <f t="shared" si="195"/>
        <v>0</v>
      </c>
    </row>
    <row r="1463" spans="1:32" s="168" customFormat="1" ht="14.5" hidden="1" customHeight="1" x14ac:dyDescent="0.3">
      <c r="A1463" s="160">
        <v>0</v>
      </c>
      <c r="B1463" s="161" t="s">
        <v>4143</v>
      </c>
      <c r="C1463" s="161" t="s">
        <v>4142</v>
      </c>
      <c r="D1463" s="162" t="s">
        <v>3882</v>
      </c>
      <c r="E1463" s="162" t="s">
        <v>2609</v>
      </c>
      <c r="F1463" s="162" t="s">
        <v>4144</v>
      </c>
      <c r="G1463" s="163" t="s">
        <v>106</v>
      </c>
      <c r="H1463" s="178">
        <v>1.25</v>
      </c>
      <c r="I1463" s="165"/>
      <c r="J1463" s="166">
        <f t="shared" si="190"/>
        <v>0</v>
      </c>
      <c r="K1463" s="166">
        <f t="shared" si="191"/>
        <v>0</v>
      </c>
      <c r="L1463" s="166">
        <f t="shared" si="192"/>
        <v>0</v>
      </c>
      <c r="M1463" s="167" t="str">
        <f t="shared" si="196"/>
        <v/>
      </c>
      <c r="P1463" s="169"/>
      <c r="AA1463" s="168">
        <f t="shared" si="193"/>
        <v>0</v>
      </c>
      <c r="AB1463" s="168" t="s">
        <v>5090</v>
      </c>
      <c r="AC1463" s="168" t="s">
        <v>4281</v>
      </c>
      <c r="AD1463" s="168">
        <v>1.25</v>
      </c>
      <c r="AE1463" s="170">
        <f t="shared" si="194"/>
        <v>0</v>
      </c>
      <c r="AF1463" s="168">
        <f t="shared" si="195"/>
        <v>0</v>
      </c>
    </row>
    <row r="1464" spans="1:32" ht="14.5" customHeight="1" x14ac:dyDescent="0.3">
      <c r="A1464" s="1">
        <v>160</v>
      </c>
      <c r="B1464" s="69" t="s">
        <v>4146</v>
      </c>
      <c r="C1464" s="69" t="s">
        <v>4145</v>
      </c>
      <c r="D1464" s="70" t="s">
        <v>3882</v>
      </c>
      <c r="E1464" s="70" t="s">
        <v>2609</v>
      </c>
      <c r="F1464" s="70" t="s">
        <v>4147</v>
      </c>
      <c r="G1464" s="71" t="s">
        <v>106</v>
      </c>
      <c r="H1464" s="152">
        <v>1.25</v>
      </c>
      <c r="I1464" s="73"/>
      <c r="J1464" s="74">
        <f t="shared" si="190"/>
        <v>0</v>
      </c>
      <c r="K1464" s="74">
        <f t="shared" si="191"/>
        <v>0</v>
      </c>
      <c r="L1464" s="74">
        <f t="shared" si="192"/>
        <v>0</v>
      </c>
      <c r="M1464" s="153" t="str">
        <f t="shared" si="196"/>
        <v/>
      </c>
      <c r="P1464" s="75"/>
      <c r="AA1464" s="2">
        <f t="shared" si="193"/>
        <v>160</v>
      </c>
      <c r="AB1464" s="2" t="s">
        <v>5091</v>
      </c>
      <c r="AC1464" s="2" t="s">
        <v>4281</v>
      </c>
      <c r="AD1464" s="2">
        <v>1.25</v>
      </c>
      <c r="AE1464" s="129">
        <f t="shared" si="194"/>
        <v>0</v>
      </c>
      <c r="AF1464" s="2">
        <f t="shared" si="195"/>
        <v>0</v>
      </c>
    </row>
    <row r="1465" spans="1:32" s="168" customFormat="1" ht="14.5" hidden="1" customHeight="1" x14ac:dyDescent="0.3">
      <c r="A1465" s="160">
        <v>0</v>
      </c>
      <c r="B1465" s="161" t="s">
        <v>3957</v>
      </c>
      <c r="C1465" s="161" t="s">
        <v>4029</v>
      </c>
      <c r="D1465" s="162" t="s">
        <v>3882</v>
      </c>
      <c r="E1465" s="162" t="s">
        <v>2609</v>
      </c>
      <c r="F1465" s="162" t="s">
        <v>3886</v>
      </c>
      <c r="G1465" s="163" t="s">
        <v>106</v>
      </c>
      <c r="H1465" s="178">
        <v>2.0499999999999998</v>
      </c>
      <c r="I1465" s="165"/>
      <c r="J1465" s="166">
        <f t="shared" si="190"/>
        <v>0</v>
      </c>
      <c r="K1465" s="166">
        <f t="shared" si="191"/>
        <v>0</v>
      </c>
      <c r="L1465" s="166">
        <f t="shared" si="192"/>
        <v>0</v>
      </c>
      <c r="M1465" s="167" t="str">
        <f t="shared" si="196"/>
        <v/>
      </c>
      <c r="P1465" s="169"/>
      <c r="AA1465" s="2">
        <f t="shared" si="193"/>
        <v>0</v>
      </c>
      <c r="AB1465" s="2" t="s">
        <v>5092</v>
      </c>
      <c r="AC1465" s="2" t="s">
        <v>4281</v>
      </c>
      <c r="AD1465" s="2">
        <v>2.0499999999999998</v>
      </c>
      <c r="AE1465" s="129">
        <f t="shared" si="194"/>
        <v>0</v>
      </c>
      <c r="AF1465" s="2">
        <f t="shared" si="195"/>
        <v>0</v>
      </c>
    </row>
    <row r="1466" spans="1:32" s="168" customFormat="1" ht="14.5" hidden="1" customHeight="1" x14ac:dyDescent="0.3">
      <c r="A1466" s="160">
        <v>0</v>
      </c>
      <c r="B1466" s="161" t="s">
        <v>4149</v>
      </c>
      <c r="C1466" s="161" t="s">
        <v>4148</v>
      </c>
      <c r="D1466" s="162" t="s">
        <v>3882</v>
      </c>
      <c r="E1466" s="162" t="s">
        <v>2609</v>
      </c>
      <c r="F1466" s="162" t="s">
        <v>4150</v>
      </c>
      <c r="G1466" s="163" t="s">
        <v>106</v>
      </c>
      <c r="H1466" s="178">
        <v>1.2</v>
      </c>
      <c r="I1466" s="165"/>
      <c r="J1466" s="166">
        <f t="shared" si="190"/>
        <v>0</v>
      </c>
      <c r="K1466" s="166">
        <f t="shared" si="191"/>
        <v>0</v>
      </c>
      <c r="L1466" s="166">
        <f t="shared" si="192"/>
        <v>0</v>
      </c>
      <c r="M1466" s="167" t="str">
        <f t="shared" si="196"/>
        <v/>
      </c>
      <c r="P1466" s="169"/>
      <c r="AA1466" s="168">
        <f t="shared" si="193"/>
        <v>0</v>
      </c>
      <c r="AB1466" s="168" t="s">
        <v>5093</v>
      </c>
      <c r="AC1466" s="168" t="s">
        <v>4281</v>
      </c>
      <c r="AD1466" s="168">
        <v>1.2</v>
      </c>
      <c r="AE1466" s="170">
        <f t="shared" si="194"/>
        <v>0</v>
      </c>
      <c r="AF1466" s="168">
        <f t="shared" si="195"/>
        <v>0</v>
      </c>
    </row>
    <row r="1467" spans="1:32" s="168" customFormat="1" ht="14.5" hidden="1" customHeight="1" x14ac:dyDescent="0.3">
      <c r="A1467" s="160">
        <v>0</v>
      </c>
      <c r="B1467" s="161" t="s">
        <v>3958</v>
      </c>
      <c r="C1467" s="161" t="s">
        <v>4030</v>
      </c>
      <c r="D1467" s="162" t="s">
        <v>3882</v>
      </c>
      <c r="E1467" s="162" t="s">
        <v>2609</v>
      </c>
      <c r="F1467" s="162" t="s">
        <v>3887</v>
      </c>
      <c r="G1467" s="163" t="s">
        <v>106</v>
      </c>
      <c r="H1467" s="178">
        <v>1.55</v>
      </c>
      <c r="I1467" s="165"/>
      <c r="J1467" s="166">
        <f t="shared" si="190"/>
        <v>0</v>
      </c>
      <c r="K1467" s="166">
        <f t="shared" si="191"/>
        <v>0</v>
      </c>
      <c r="L1467" s="166">
        <f t="shared" si="192"/>
        <v>0</v>
      </c>
      <c r="M1467" s="167" t="str">
        <f t="shared" si="196"/>
        <v/>
      </c>
      <c r="P1467" s="169"/>
      <c r="AA1467" s="168">
        <f t="shared" si="193"/>
        <v>0</v>
      </c>
      <c r="AB1467" s="168" t="s">
        <v>5252</v>
      </c>
      <c r="AC1467" s="168" t="s">
        <v>4281</v>
      </c>
      <c r="AD1467" s="168">
        <v>1.55</v>
      </c>
      <c r="AE1467" s="170">
        <f t="shared" si="194"/>
        <v>0</v>
      </c>
      <c r="AF1467" s="168">
        <f t="shared" si="195"/>
        <v>0</v>
      </c>
    </row>
    <row r="1468" spans="1:32" ht="14.5" customHeight="1" x14ac:dyDescent="0.3">
      <c r="A1468" s="1">
        <v>1880</v>
      </c>
      <c r="B1468" s="69" t="s">
        <v>5564</v>
      </c>
      <c r="C1468" s="69" t="s">
        <v>5565</v>
      </c>
      <c r="D1468" s="70" t="s">
        <v>2608</v>
      </c>
      <c r="E1468" s="70" t="s">
        <v>2609</v>
      </c>
      <c r="F1468" s="70" t="s">
        <v>5601</v>
      </c>
      <c r="G1468" s="71" t="s">
        <v>106</v>
      </c>
      <c r="H1468" s="152">
        <v>1.25</v>
      </c>
      <c r="I1468" s="73"/>
      <c r="J1468" s="74">
        <f t="shared" si="190"/>
        <v>0</v>
      </c>
      <c r="K1468" s="74">
        <f t="shared" si="191"/>
        <v>0</v>
      </c>
      <c r="L1468" s="74">
        <f t="shared" si="192"/>
        <v>0</v>
      </c>
      <c r="M1468" s="153" t="str">
        <f t="shared" si="196"/>
        <v/>
      </c>
      <c r="P1468" s="75"/>
      <c r="AA1468" s="2">
        <f t="shared" si="193"/>
        <v>1880</v>
      </c>
      <c r="AB1468" s="2" t="s">
        <v>5628</v>
      </c>
      <c r="AC1468" s="2" t="s">
        <v>4281</v>
      </c>
      <c r="AD1468" s="2">
        <v>1.25</v>
      </c>
      <c r="AE1468" s="129">
        <f t="shared" si="194"/>
        <v>0</v>
      </c>
      <c r="AF1468" s="2">
        <f t="shared" si="195"/>
        <v>0</v>
      </c>
    </row>
    <row r="1469" spans="1:32" s="168" customFormat="1" ht="14.5" hidden="1" customHeight="1" x14ac:dyDescent="0.3">
      <c r="A1469" s="160">
        <v>0</v>
      </c>
      <c r="B1469" s="161" t="s">
        <v>3959</v>
      </c>
      <c r="C1469" s="161" t="s">
        <v>4031</v>
      </c>
      <c r="D1469" s="162" t="s">
        <v>3882</v>
      </c>
      <c r="E1469" s="162" t="s">
        <v>2609</v>
      </c>
      <c r="F1469" s="162" t="s">
        <v>3888</v>
      </c>
      <c r="G1469" s="163" t="s">
        <v>106</v>
      </c>
      <c r="H1469" s="178">
        <v>1.55</v>
      </c>
      <c r="I1469" s="165"/>
      <c r="J1469" s="166">
        <f t="shared" si="190"/>
        <v>0</v>
      </c>
      <c r="K1469" s="166">
        <f t="shared" si="191"/>
        <v>0</v>
      </c>
      <c r="L1469" s="166">
        <f t="shared" si="192"/>
        <v>0</v>
      </c>
      <c r="M1469" s="167" t="str">
        <f t="shared" si="196"/>
        <v/>
      </c>
      <c r="P1469" s="169"/>
      <c r="AA1469" s="168">
        <f t="shared" si="193"/>
        <v>0</v>
      </c>
      <c r="AB1469" s="168" t="s">
        <v>5094</v>
      </c>
      <c r="AC1469" s="168" t="s">
        <v>4281</v>
      </c>
      <c r="AD1469" s="168">
        <v>1.55</v>
      </c>
      <c r="AE1469" s="170">
        <f t="shared" si="194"/>
        <v>0</v>
      </c>
      <c r="AF1469" s="168">
        <f t="shared" si="195"/>
        <v>0</v>
      </c>
    </row>
    <row r="1470" spans="1:32" s="168" customFormat="1" ht="14.5" hidden="1" customHeight="1" x14ac:dyDescent="0.3">
      <c r="A1470" s="160">
        <v>0</v>
      </c>
      <c r="B1470" s="161" t="s">
        <v>4152</v>
      </c>
      <c r="C1470" s="161" t="s">
        <v>4151</v>
      </c>
      <c r="D1470" s="162" t="s">
        <v>3882</v>
      </c>
      <c r="E1470" s="162" t="s">
        <v>2609</v>
      </c>
      <c r="F1470" s="162" t="s">
        <v>4153</v>
      </c>
      <c r="G1470" s="163" t="s">
        <v>106</v>
      </c>
      <c r="H1470" s="178">
        <v>1.1499999999999999</v>
      </c>
      <c r="I1470" s="165"/>
      <c r="J1470" s="166">
        <f t="shared" si="190"/>
        <v>0</v>
      </c>
      <c r="K1470" s="166">
        <f t="shared" si="191"/>
        <v>0</v>
      </c>
      <c r="L1470" s="166">
        <f t="shared" si="192"/>
        <v>0</v>
      </c>
      <c r="M1470" s="167" t="str">
        <f t="shared" si="196"/>
        <v/>
      </c>
      <c r="P1470" s="169"/>
      <c r="AA1470" s="168">
        <f t="shared" si="193"/>
        <v>0</v>
      </c>
      <c r="AB1470" s="168" t="s">
        <v>5095</v>
      </c>
      <c r="AC1470" s="168" t="s">
        <v>4281</v>
      </c>
      <c r="AD1470" s="168">
        <v>1.1499999999999999</v>
      </c>
      <c r="AE1470" s="170">
        <f t="shared" si="194"/>
        <v>0</v>
      </c>
      <c r="AF1470" s="168">
        <f t="shared" si="195"/>
        <v>0</v>
      </c>
    </row>
    <row r="1471" spans="1:32" ht="14.5" customHeight="1" x14ac:dyDescent="0.3">
      <c r="A1471" s="1">
        <v>80</v>
      </c>
      <c r="B1471" s="69" t="s">
        <v>3960</v>
      </c>
      <c r="C1471" s="69" t="s">
        <v>4032</v>
      </c>
      <c r="D1471" s="70" t="s">
        <v>3882</v>
      </c>
      <c r="E1471" s="70" t="s">
        <v>2609</v>
      </c>
      <c r="F1471" s="70" t="s">
        <v>3889</v>
      </c>
      <c r="G1471" s="71" t="s">
        <v>106</v>
      </c>
      <c r="H1471" s="152">
        <v>1.1499999999999999</v>
      </c>
      <c r="I1471" s="73"/>
      <c r="J1471" s="74">
        <f t="shared" si="190"/>
        <v>0</v>
      </c>
      <c r="K1471" s="74">
        <f t="shared" si="191"/>
        <v>0</v>
      </c>
      <c r="L1471" s="74">
        <f t="shared" si="192"/>
        <v>0</v>
      </c>
      <c r="M1471" s="153" t="str">
        <f t="shared" si="196"/>
        <v/>
      </c>
      <c r="P1471" s="75"/>
      <c r="AA1471" s="2">
        <f t="shared" si="193"/>
        <v>80</v>
      </c>
      <c r="AB1471" s="2" t="s">
        <v>5096</v>
      </c>
      <c r="AC1471" s="2" t="s">
        <v>4281</v>
      </c>
      <c r="AD1471" s="2">
        <v>1.1499999999999999</v>
      </c>
      <c r="AE1471" s="129">
        <f t="shared" si="194"/>
        <v>0</v>
      </c>
      <c r="AF1471" s="2">
        <f t="shared" si="195"/>
        <v>0</v>
      </c>
    </row>
    <row r="1472" spans="1:32" s="168" customFormat="1" ht="14.5" hidden="1" customHeight="1" x14ac:dyDescent="0.3">
      <c r="A1472" s="160">
        <v>0</v>
      </c>
      <c r="B1472" s="161" t="s">
        <v>4155</v>
      </c>
      <c r="C1472" s="161" t="s">
        <v>4154</v>
      </c>
      <c r="D1472" s="162" t="s">
        <v>3882</v>
      </c>
      <c r="E1472" s="162" t="s">
        <v>2609</v>
      </c>
      <c r="F1472" s="162" t="s">
        <v>4156</v>
      </c>
      <c r="G1472" s="163" t="s">
        <v>106</v>
      </c>
      <c r="H1472" s="178">
        <v>1.25</v>
      </c>
      <c r="I1472" s="165"/>
      <c r="J1472" s="166">
        <f t="shared" si="190"/>
        <v>0</v>
      </c>
      <c r="K1472" s="166">
        <f t="shared" si="191"/>
        <v>0</v>
      </c>
      <c r="L1472" s="166">
        <f t="shared" si="192"/>
        <v>0</v>
      </c>
      <c r="M1472" s="167" t="str">
        <f t="shared" si="196"/>
        <v/>
      </c>
      <c r="P1472" s="169"/>
      <c r="AA1472" s="168">
        <f t="shared" si="193"/>
        <v>0</v>
      </c>
      <c r="AB1472" s="168" t="s">
        <v>5097</v>
      </c>
      <c r="AC1472" s="168" t="s">
        <v>4281</v>
      </c>
      <c r="AD1472" s="168">
        <v>1.25</v>
      </c>
      <c r="AE1472" s="170">
        <f t="shared" si="194"/>
        <v>0</v>
      </c>
      <c r="AF1472" s="168">
        <f t="shared" si="195"/>
        <v>0</v>
      </c>
    </row>
    <row r="1473" spans="1:32" s="168" customFormat="1" ht="14.5" hidden="1" customHeight="1" x14ac:dyDescent="0.35">
      <c r="A1473" s="160">
        <v>0</v>
      </c>
      <c r="B1473" s="177" t="s">
        <v>6234</v>
      </c>
      <c r="C1473" s="162" t="s">
        <v>6239</v>
      </c>
      <c r="D1473" s="162" t="s">
        <v>2608</v>
      </c>
      <c r="E1473" s="162" t="s">
        <v>2609</v>
      </c>
      <c r="F1473" s="162" t="s">
        <v>6242</v>
      </c>
      <c r="G1473" s="163" t="s">
        <v>106</v>
      </c>
      <c r="H1473" s="178">
        <v>1.35</v>
      </c>
      <c r="I1473" s="165"/>
      <c r="J1473" s="166">
        <f t="shared" si="190"/>
        <v>0</v>
      </c>
      <c r="K1473" s="166">
        <f t="shared" si="191"/>
        <v>0</v>
      </c>
      <c r="L1473" s="166">
        <f t="shared" si="192"/>
        <v>0</v>
      </c>
      <c r="AA1473" s="2">
        <f t="shared" si="193"/>
        <v>0</v>
      </c>
      <c r="AB1473" s="154" t="s">
        <v>6229</v>
      </c>
      <c r="AC1473" s="154" t="s">
        <v>4281</v>
      </c>
      <c r="AD1473" s="2">
        <v>1.35</v>
      </c>
      <c r="AE1473" s="129">
        <f t="shared" si="194"/>
        <v>0</v>
      </c>
      <c r="AF1473" s="2">
        <f t="shared" si="195"/>
        <v>0</v>
      </c>
    </row>
    <row r="1474" spans="1:32" s="168" customFormat="1" ht="14.5" hidden="1" customHeight="1" x14ac:dyDescent="0.3">
      <c r="A1474" s="160">
        <v>0</v>
      </c>
      <c r="B1474" s="161" t="s">
        <v>3788</v>
      </c>
      <c r="C1474" s="161" t="s">
        <v>2611</v>
      </c>
      <c r="D1474" s="162" t="s">
        <v>2612</v>
      </c>
      <c r="E1474" s="162" t="s">
        <v>2613</v>
      </c>
      <c r="F1474" s="162" t="s">
        <v>2614</v>
      </c>
      <c r="G1474" s="163" t="s">
        <v>106</v>
      </c>
      <c r="H1474" s="178">
        <v>0.9</v>
      </c>
      <c r="I1474" s="165"/>
      <c r="J1474" s="166">
        <f t="shared" si="190"/>
        <v>0</v>
      </c>
      <c r="K1474" s="166">
        <f t="shared" si="191"/>
        <v>0</v>
      </c>
      <c r="L1474" s="166">
        <f t="shared" si="192"/>
        <v>0</v>
      </c>
      <c r="M1474" s="167" t="str">
        <f>IF(I1474="","",IF(I1474&lt;80,"Ошибка! Не соблюден минимальный заказ на сорт!",IF(MOD(I1474,40)&gt;0,"Ошибка! Не соблюдена кратность заказа!","")))</f>
        <v/>
      </c>
      <c r="P1474" s="169"/>
      <c r="AA1474" s="168">
        <f t="shared" si="193"/>
        <v>0</v>
      </c>
      <c r="AB1474" s="168" t="s">
        <v>5253</v>
      </c>
      <c r="AC1474" s="168" t="s">
        <v>4281</v>
      </c>
      <c r="AD1474" s="168">
        <v>0.9</v>
      </c>
      <c r="AE1474" s="170">
        <f t="shared" si="194"/>
        <v>0</v>
      </c>
      <c r="AF1474" s="168">
        <f t="shared" si="195"/>
        <v>0</v>
      </c>
    </row>
    <row r="1475" spans="1:32" ht="14.5" customHeight="1" x14ac:dyDescent="0.3">
      <c r="A1475" s="1">
        <v>1668</v>
      </c>
      <c r="B1475" s="69" t="s">
        <v>3789</v>
      </c>
      <c r="C1475" s="69" t="s">
        <v>2615</v>
      </c>
      <c r="D1475" s="70" t="s">
        <v>2616</v>
      </c>
      <c r="E1475" s="70" t="s">
        <v>2617</v>
      </c>
      <c r="F1475" s="70" t="s">
        <v>2618</v>
      </c>
      <c r="G1475" s="71" t="s">
        <v>106</v>
      </c>
      <c r="H1475" s="152">
        <v>0.9</v>
      </c>
      <c r="I1475" s="73"/>
      <c r="J1475" s="74">
        <f t="shared" si="190"/>
        <v>0</v>
      </c>
      <c r="K1475" s="74">
        <f t="shared" si="191"/>
        <v>0</v>
      </c>
      <c r="L1475" s="74">
        <f t="shared" si="192"/>
        <v>0</v>
      </c>
      <c r="M1475" s="153" t="str">
        <f>IF(I1475="","",IF(I1475&lt;80,"Ошибка! Не соблюден минимальный заказ на сорт!",IF(MOD(I1475,40)&gt;0,"Ошибка! Не соблюдена кратность заказа!","")))</f>
        <v/>
      </c>
      <c r="P1475" s="75"/>
      <c r="AA1475" s="2">
        <f t="shared" si="193"/>
        <v>1668</v>
      </c>
      <c r="AB1475" s="2" t="s">
        <v>5098</v>
      </c>
      <c r="AC1475" s="2" t="s">
        <v>4281</v>
      </c>
      <c r="AD1475" s="2">
        <v>0.9</v>
      </c>
      <c r="AE1475" s="129">
        <f t="shared" si="194"/>
        <v>0</v>
      </c>
      <c r="AF1475" s="2">
        <f t="shared" si="195"/>
        <v>0</v>
      </c>
    </row>
    <row r="1476" spans="1:32" s="168" customFormat="1" ht="14.5" hidden="1" customHeight="1" x14ac:dyDescent="0.3">
      <c r="A1476" s="160">
        <v>0</v>
      </c>
      <c r="B1476" s="161" t="s">
        <v>3790</v>
      </c>
      <c r="C1476" s="161" t="s">
        <v>2619</v>
      </c>
      <c r="D1476" s="162" t="s">
        <v>2620</v>
      </c>
      <c r="E1476" s="162" t="s">
        <v>2621</v>
      </c>
      <c r="F1476" s="162" t="s">
        <v>496</v>
      </c>
      <c r="G1476" s="163" t="s">
        <v>106</v>
      </c>
      <c r="H1476" s="178">
        <v>0.9</v>
      </c>
      <c r="I1476" s="165"/>
      <c r="J1476" s="166">
        <f t="shared" si="190"/>
        <v>0</v>
      </c>
      <c r="K1476" s="166">
        <f t="shared" si="191"/>
        <v>0</v>
      </c>
      <c r="L1476" s="166">
        <f t="shared" si="192"/>
        <v>0</v>
      </c>
      <c r="M1476" s="167" t="str">
        <f>IF(I1476="","",IF(I1476&lt;80,"Ошибка! Не соблюден минимальный заказ на сорт!",IF(MOD(I1476,40)&gt;0,"Ошибка! Не соблюдена кратность заказа!","")))</f>
        <v/>
      </c>
      <c r="P1476" s="169"/>
      <c r="AA1476" s="168">
        <f t="shared" si="193"/>
        <v>0</v>
      </c>
      <c r="AB1476" s="168" t="s">
        <v>5254</v>
      </c>
      <c r="AC1476" s="168" t="s">
        <v>4281</v>
      </c>
      <c r="AD1476" s="168">
        <v>0.9</v>
      </c>
      <c r="AE1476" s="170">
        <f t="shared" si="194"/>
        <v>0</v>
      </c>
      <c r="AF1476" s="168">
        <f t="shared" si="195"/>
        <v>0</v>
      </c>
    </row>
    <row r="1477" spans="1:32" s="168" customFormat="1" ht="14.5" hidden="1" customHeight="1" x14ac:dyDescent="0.3">
      <c r="A1477" s="160">
        <v>0</v>
      </c>
      <c r="B1477" s="161" t="s">
        <v>3791</v>
      </c>
      <c r="C1477" s="161" t="s">
        <v>2622</v>
      </c>
      <c r="D1477" s="162" t="s">
        <v>2623</v>
      </c>
      <c r="E1477" s="162" t="s">
        <v>2624</v>
      </c>
      <c r="F1477" s="162" t="s">
        <v>2625</v>
      </c>
      <c r="G1477" s="163" t="s">
        <v>141</v>
      </c>
      <c r="H1477" s="178">
        <v>1</v>
      </c>
      <c r="I1477" s="165"/>
      <c r="J1477" s="166">
        <f t="shared" si="190"/>
        <v>0</v>
      </c>
      <c r="K1477" s="166">
        <f t="shared" si="191"/>
        <v>0</v>
      </c>
      <c r="L1477" s="166">
        <f t="shared" si="192"/>
        <v>0</v>
      </c>
      <c r="M1477" s="167" t="str">
        <f>IF(I1477="","",IF(I1477&lt;75,"Ошибка! Не соблюден минимальный заказ на сорт!",IF(MOD(I1477,25)&gt;0,"Ошибка! Не соблюдена кратность заказа!","")))</f>
        <v/>
      </c>
      <c r="P1477" s="169"/>
      <c r="AA1477" s="168">
        <f t="shared" si="193"/>
        <v>0</v>
      </c>
      <c r="AB1477" s="168" t="s">
        <v>5099</v>
      </c>
      <c r="AC1477" s="168" t="s">
        <v>4317</v>
      </c>
      <c r="AD1477" s="168">
        <v>1</v>
      </c>
      <c r="AE1477" s="170">
        <f t="shared" si="194"/>
        <v>0</v>
      </c>
      <c r="AF1477" s="168">
        <f t="shared" si="195"/>
        <v>0</v>
      </c>
    </row>
    <row r="1478" spans="1:32" ht="14.5" customHeight="1" x14ac:dyDescent="0.3">
      <c r="A1478" s="1">
        <v>42</v>
      </c>
      <c r="B1478" s="69" t="s">
        <v>5473</v>
      </c>
      <c r="C1478" s="69" t="s">
        <v>5482</v>
      </c>
      <c r="D1478" s="70" t="s">
        <v>5489</v>
      </c>
      <c r="E1478" s="70" t="s">
        <v>2628</v>
      </c>
      <c r="F1478" s="70" t="s">
        <v>5490</v>
      </c>
      <c r="G1478" s="71" t="s">
        <v>106</v>
      </c>
      <c r="H1478" s="152">
        <v>0.9</v>
      </c>
      <c r="I1478" s="73"/>
      <c r="J1478" s="74">
        <f t="shared" si="190"/>
        <v>0</v>
      </c>
      <c r="K1478" s="74">
        <f t="shared" si="191"/>
        <v>0</v>
      </c>
      <c r="L1478" s="74">
        <f t="shared" si="192"/>
        <v>0</v>
      </c>
      <c r="M1478" s="153"/>
      <c r="P1478" s="75"/>
      <c r="AA1478" s="2">
        <f t="shared" si="193"/>
        <v>42</v>
      </c>
      <c r="AB1478" s="2" t="s">
        <v>5503</v>
      </c>
      <c r="AC1478" s="2" t="s">
        <v>4281</v>
      </c>
      <c r="AD1478" s="2">
        <v>0.9</v>
      </c>
      <c r="AE1478" s="129">
        <f t="shared" si="194"/>
        <v>0</v>
      </c>
      <c r="AF1478" s="2">
        <f t="shared" si="195"/>
        <v>0</v>
      </c>
    </row>
    <row r="1479" spans="1:32" s="168" customFormat="1" ht="14.5" hidden="1" customHeight="1" x14ac:dyDescent="0.3">
      <c r="A1479" s="160">
        <v>0</v>
      </c>
      <c r="B1479" s="161" t="s">
        <v>5917</v>
      </c>
      <c r="C1479" s="161" t="s">
        <v>5813</v>
      </c>
      <c r="D1479" s="162" t="s">
        <v>2627</v>
      </c>
      <c r="E1479" s="162" t="s">
        <v>2628</v>
      </c>
      <c r="F1479" s="162" t="s">
        <v>5703</v>
      </c>
      <c r="G1479" s="163" t="s">
        <v>106</v>
      </c>
      <c r="H1479" s="178">
        <v>0.9</v>
      </c>
      <c r="I1479" s="165"/>
      <c r="J1479" s="166">
        <f t="shared" si="190"/>
        <v>0</v>
      </c>
      <c r="K1479" s="166">
        <f t="shared" si="191"/>
        <v>0</v>
      </c>
      <c r="L1479" s="166">
        <f t="shared" si="192"/>
        <v>0</v>
      </c>
      <c r="M1479" s="167" t="str">
        <f t="shared" ref="M1479:M1489" si="197">IF(I1479="","",IF(I1479&lt;80,"Ошибка! Не соблюден минимальный заказ на сорт!",IF(MOD(I1479,40)&gt;0,"Ошибка! Не соблюдена кратность заказа!","")))</f>
        <v/>
      </c>
      <c r="P1479" s="169"/>
      <c r="AA1479" s="2">
        <f t="shared" si="193"/>
        <v>0</v>
      </c>
      <c r="AB1479" s="2" t="s">
        <v>6018</v>
      </c>
      <c r="AC1479" s="2" t="s">
        <v>4281</v>
      </c>
      <c r="AD1479" s="2">
        <v>0.9</v>
      </c>
      <c r="AE1479" s="129">
        <f t="shared" si="194"/>
        <v>0</v>
      </c>
      <c r="AF1479" s="2">
        <f t="shared" si="195"/>
        <v>0</v>
      </c>
    </row>
    <row r="1480" spans="1:32" s="168" customFormat="1" ht="14.5" hidden="1" customHeight="1" x14ac:dyDescent="0.3">
      <c r="A1480" s="160">
        <v>0</v>
      </c>
      <c r="B1480" s="161" t="s">
        <v>5918</v>
      </c>
      <c r="C1480" s="161" t="s">
        <v>5814</v>
      </c>
      <c r="D1480" s="162" t="s">
        <v>2627</v>
      </c>
      <c r="E1480" s="162" t="s">
        <v>2628</v>
      </c>
      <c r="F1480" s="162" t="s">
        <v>5704</v>
      </c>
      <c r="G1480" s="163" t="s">
        <v>106</v>
      </c>
      <c r="H1480" s="178">
        <v>0.9</v>
      </c>
      <c r="I1480" s="165"/>
      <c r="J1480" s="166">
        <f t="shared" si="190"/>
        <v>0</v>
      </c>
      <c r="K1480" s="166">
        <f t="shared" si="191"/>
        <v>0</v>
      </c>
      <c r="L1480" s="166">
        <f t="shared" si="192"/>
        <v>0</v>
      </c>
      <c r="M1480" s="167" t="str">
        <f t="shared" si="197"/>
        <v/>
      </c>
      <c r="P1480" s="169"/>
      <c r="AA1480" s="168">
        <f t="shared" si="193"/>
        <v>0</v>
      </c>
      <c r="AB1480" s="168" t="s">
        <v>6019</v>
      </c>
      <c r="AC1480" s="168" t="s">
        <v>4281</v>
      </c>
      <c r="AD1480" s="168">
        <v>0.9</v>
      </c>
      <c r="AE1480" s="170">
        <f t="shared" si="194"/>
        <v>0</v>
      </c>
      <c r="AF1480" s="168">
        <f t="shared" si="195"/>
        <v>0</v>
      </c>
    </row>
    <row r="1481" spans="1:32" ht="14.5" customHeight="1" x14ac:dyDescent="0.3">
      <c r="A1481" s="1">
        <v>1480</v>
      </c>
      <c r="B1481" s="69" t="s">
        <v>5919</v>
      </c>
      <c r="C1481" s="69" t="s">
        <v>5815</v>
      </c>
      <c r="D1481" s="70" t="s">
        <v>2627</v>
      </c>
      <c r="E1481" s="70" t="s">
        <v>2628</v>
      </c>
      <c r="F1481" s="70" t="s">
        <v>5705</v>
      </c>
      <c r="G1481" s="71" t="s">
        <v>106</v>
      </c>
      <c r="H1481" s="152">
        <v>0.9</v>
      </c>
      <c r="I1481" s="73"/>
      <c r="J1481" s="74">
        <f t="shared" si="190"/>
        <v>0</v>
      </c>
      <c r="K1481" s="74">
        <f t="shared" si="191"/>
        <v>0</v>
      </c>
      <c r="L1481" s="74">
        <f t="shared" si="192"/>
        <v>0</v>
      </c>
      <c r="M1481" s="153" t="str">
        <f t="shared" si="197"/>
        <v/>
      </c>
      <c r="P1481" s="75"/>
      <c r="AA1481" s="2">
        <f t="shared" si="193"/>
        <v>1480</v>
      </c>
      <c r="AB1481" s="2" t="s">
        <v>6020</v>
      </c>
      <c r="AC1481" s="2" t="s">
        <v>4281</v>
      </c>
      <c r="AD1481" s="2">
        <v>0.9</v>
      </c>
      <c r="AE1481" s="129">
        <f t="shared" si="194"/>
        <v>0</v>
      </c>
      <c r="AF1481" s="2">
        <f t="shared" si="195"/>
        <v>0</v>
      </c>
    </row>
    <row r="1482" spans="1:32" s="168" customFormat="1" ht="14.5" hidden="1" customHeight="1" x14ac:dyDescent="0.3">
      <c r="A1482" s="160">
        <v>0</v>
      </c>
      <c r="B1482" s="161" t="s">
        <v>5357</v>
      </c>
      <c r="C1482" s="161" t="s">
        <v>5379</v>
      </c>
      <c r="D1482" s="162" t="s">
        <v>2627</v>
      </c>
      <c r="E1482" s="162" t="s">
        <v>2628</v>
      </c>
      <c r="F1482" s="162" t="s">
        <v>5402</v>
      </c>
      <c r="G1482" s="163" t="s">
        <v>106</v>
      </c>
      <c r="H1482" s="178">
        <v>0.9</v>
      </c>
      <c r="I1482" s="165"/>
      <c r="J1482" s="166">
        <f t="shared" si="190"/>
        <v>0</v>
      </c>
      <c r="K1482" s="166">
        <f t="shared" si="191"/>
        <v>0</v>
      </c>
      <c r="L1482" s="166">
        <f t="shared" si="192"/>
        <v>0</v>
      </c>
      <c r="M1482" s="167" t="str">
        <f t="shared" si="197"/>
        <v/>
      </c>
      <c r="P1482" s="169"/>
      <c r="AA1482" s="168">
        <f t="shared" si="193"/>
        <v>0</v>
      </c>
      <c r="AB1482" s="168" t="s">
        <v>5420</v>
      </c>
      <c r="AC1482" s="168" t="s">
        <v>4281</v>
      </c>
      <c r="AD1482" s="168">
        <v>0.9</v>
      </c>
      <c r="AE1482" s="170">
        <f t="shared" si="194"/>
        <v>0</v>
      </c>
      <c r="AF1482" s="168">
        <f t="shared" si="195"/>
        <v>0</v>
      </c>
    </row>
    <row r="1483" spans="1:32" s="168" customFormat="1" ht="14.5" hidden="1" customHeight="1" x14ac:dyDescent="0.3">
      <c r="A1483" s="160">
        <v>0</v>
      </c>
      <c r="B1483" s="161" t="s">
        <v>5920</v>
      </c>
      <c r="C1483" s="161" t="s">
        <v>5816</v>
      </c>
      <c r="D1483" s="162" t="s">
        <v>2627</v>
      </c>
      <c r="E1483" s="162" t="s">
        <v>2628</v>
      </c>
      <c r="F1483" s="162" t="s">
        <v>5706</v>
      </c>
      <c r="G1483" s="163" t="s">
        <v>106</v>
      </c>
      <c r="H1483" s="178">
        <v>0.8</v>
      </c>
      <c r="I1483" s="165"/>
      <c r="J1483" s="166">
        <f t="shared" si="190"/>
        <v>0</v>
      </c>
      <c r="K1483" s="166">
        <f t="shared" si="191"/>
        <v>0</v>
      </c>
      <c r="L1483" s="166">
        <f t="shared" si="192"/>
        <v>0</v>
      </c>
      <c r="M1483" s="167" t="str">
        <f t="shared" si="197"/>
        <v/>
      </c>
      <c r="P1483" s="169"/>
      <c r="AA1483" s="168">
        <f t="shared" si="193"/>
        <v>0</v>
      </c>
      <c r="AB1483" s="168" t="s">
        <v>6021</v>
      </c>
      <c r="AC1483" s="168" t="s">
        <v>4281</v>
      </c>
      <c r="AD1483" s="168">
        <v>0.8</v>
      </c>
      <c r="AE1483" s="170">
        <f t="shared" si="194"/>
        <v>0</v>
      </c>
      <c r="AF1483" s="168">
        <f t="shared" si="195"/>
        <v>0</v>
      </c>
    </row>
    <row r="1484" spans="1:32" s="168" customFormat="1" ht="14.5" hidden="1" customHeight="1" x14ac:dyDescent="0.3">
      <c r="A1484" s="160">
        <v>0</v>
      </c>
      <c r="B1484" s="161" t="s">
        <v>5532</v>
      </c>
      <c r="C1484" s="161" t="s">
        <v>5533</v>
      </c>
      <c r="D1484" s="162" t="s">
        <v>2627</v>
      </c>
      <c r="E1484" s="162" t="s">
        <v>2628</v>
      </c>
      <c r="F1484" s="162" t="s">
        <v>5585</v>
      </c>
      <c r="G1484" s="163" t="s">
        <v>106</v>
      </c>
      <c r="H1484" s="178">
        <v>0.9</v>
      </c>
      <c r="I1484" s="165"/>
      <c r="J1484" s="166">
        <f t="shared" si="190"/>
        <v>0</v>
      </c>
      <c r="K1484" s="166">
        <f t="shared" si="191"/>
        <v>0</v>
      </c>
      <c r="L1484" s="166">
        <f t="shared" si="192"/>
        <v>0</v>
      </c>
      <c r="M1484" s="167" t="str">
        <f t="shared" si="197"/>
        <v/>
      </c>
      <c r="P1484" s="169"/>
      <c r="AA1484" s="168">
        <f t="shared" si="193"/>
        <v>0</v>
      </c>
      <c r="AB1484" s="168" t="s">
        <v>5614</v>
      </c>
      <c r="AC1484" s="168" t="s">
        <v>4281</v>
      </c>
      <c r="AD1484" s="168">
        <v>0.9</v>
      </c>
      <c r="AE1484" s="170">
        <f t="shared" si="194"/>
        <v>0</v>
      </c>
      <c r="AF1484" s="168">
        <f t="shared" si="195"/>
        <v>0</v>
      </c>
    </row>
    <row r="1485" spans="1:32" s="168" customFormat="1" ht="14.5" hidden="1" customHeight="1" x14ac:dyDescent="0.3">
      <c r="A1485" s="160">
        <v>0</v>
      </c>
      <c r="B1485" s="161" t="s">
        <v>5358</v>
      </c>
      <c r="C1485" s="161" t="s">
        <v>5380</v>
      </c>
      <c r="D1485" s="162" t="s">
        <v>2627</v>
      </c>
      <c r="E1485" s="162" t="s">
        <v>2628</v>
      </c>
      <c r="F1485" s="162" t="s">
        <v>5403</v>
      </c>
      <c r="G1485" s="163" t="s">
        <v>106</v>
      </c>
      <c r="H1485" s="178">
        <v>0.8</v>
      </c>
      <c r="I1485" s="165"/>
      <c r="J1485" s="166">
        <f t="shared" si="190"/>
        <v>0</v>
      </c>
      <c r="K1485" s="166">
        <f t="shared" si="191"/>
        <v>0</v>
      </c>
      <c r="L1485" s="166">
        <f t="shared" si="192"/>
        <v>0</v>
      </c>
      <c r="M1485" s="167" t="str">
        <f t="shared" si="197"/>
        <v/>
      </c>
      <c r="P1485" s="169"/>
      <c r="AA1485" s="168">
        <f t="shared" si="193"/>
        <v>0</v>
      </c>
      <c r="AB1485" s="168" t="s">
        <v>5421</v>
      </c>
      <c r="AC1485" s="168" t="s">
        <v>4281</v>
      </c>
      <c r="AD1485" s="168">
        <v>0.8</v>
      </c>
      <c r="AE1485" s="170">
        <f t="shared" si="194"/>
        <v>0</v>
      </c>
      <c r="AF1485" s="168">
        <f t="shared" si="195"/>
        <v>0</v>
      </c>
    </row>
    <row r="1486" spans="1:32" ht="14.5" customHeight="1" x14ac:dyDescent="0.3">
      <c r="A1486" s="1">
        <v>1854</v>
      </c>
      <c r="B1486" s="69" t="s">
        <v>4206</v>
      </c>
      <c r="C1486" s="69" t="s">
        <v>4207</v>
      </c>
      <c r="D1486" s="70" t="s">
        <v>2627</v>
      </c>
      <c r="E1486" s="70" t="s">
        <v>2628</v>
      </c>
      <c r="F1486" s="70" t="s">
        <v>4253</v>
      </c>
      <c r="G1486" s="71" t="s">
        <v>106</v>
      </c>
      <c r="H1486" s="152">
        <v>0.9</v>
      </c>
      <c r="I1486" s="73"/>
      <c r="J1486" s="74">
        <f t="shared" si="190"/>
        <v>0</v>
      </c>
      <c r="K1486" s="74">
        <f t="shared" si="191"/>
        <v>0</v>
      </c>
      <c r="L1486" s="74">
        <f t="shared" si="192"/>
        <v>0</v>
      </c>
      <c r="M1486" s="153" t="str">
        <f t="shared" si="197"/>
        <v/>
      </c>
      <c r="P1486" s="75"/>
      <c r="AA1486" s="2">
        <f t="shared" si="193"/>
        <v>1854</v>
      </c>
      <c r="AB1486" s="2" t="s">
        <v>5100</v>
      </c>
      <c r="AC1486" s="2" t="s">
        <v>4281</v>
      </c>
      <c r="AD1486" s="2">
        <v>0.9</v>
      </c>
      <c r="AE1486" s="129">
        <f t="shared" si="194"/>
        <v>0</v>
      </c>
      <c r="AF1486" s="2">
        <f t="shared" si="195"/>
        <v>0</v>
      </c>
    </row>
    <row r="1487" spans="1:32" s="168" customFormat="1" ht="14.5" hidden="1" customHeight="1" x14ac:dyDescent="0.3">
      <c r="A1487" s="160">
        <v>0</v>
      </c>
      <c r="B1487" s="161" t="s">
        <v>4208</v>
      </c>
      <c r="C1487" s="161" t="s">
        <v>4209</v>
      </c>
      <c r="D1487" s="162" t="s">
        <v>2627</v>
      </c>
      <c r="E1487" s="162" t="s">
        <v>2628</v>
      </c>
      <c r="F1487" s="162" t="s">
        <v>4254</v>
      </c>
      <c r="G1487" s="163" t="s">
        <v>106</v>
      </c>
      <c r="H1487" s="178">
        <v>0.75</v>
      </c>
      <c r="I1487" s="165"/>
      <c r="J1487" s="166">
        <f t="shared" si="190"/>
        <v>0</v>
      </c>
      <c r="K1487" s="166">
        <f t="shared" si="191"/>
        <v>0</v>
      </c>
      <c r="L1487" s="166">
        <f t="shared" si="192"/>
        <v>0</v>
      </c>
      <c r="M1487" s="167" t="str">
        <f t="shared" si="197"/>
        <v/>
      </c>
      <c r="P1487" s="169"/>
      <c r="AA1487" s="168">
        <f t="shared" si="193"/>
        <v>0</v>
      </c>
      <c r="AB1487" s="168" t="s">
        <v>5101</v>
      </c>
      <c r="AC1487" s="168" t="s">
        <v>4281</v>
      </c>
      <c r="AD1487" s="168">
        <v>0.75</v>
      </c>
      <c r="AE1487" s="170">
        <f t="shared" si="194"/>
        <v>0</v>
      </c>
      <c r="AF1487" s="168">
        <f t="shared" si="195"/>
        <v>0</v>
      </c>
    </row>
    <row r="1488" spans="1:32" s="168" customFormat="1" ht="14.5" hidden="1" customHeight="1" x14ac:dyDescent="0.3">
      <c r="A1488" s="160">
        <v>0</v>
      </c>
      <c r="B1488" s="161" t="s">
        <v>3792</v>
      </c>
      <c r="C1488" s="161" t="s">
        <v>2626</v>
      </c>
      <c r="D1488" s="162" t="s">
        <v>2627</v>
      </c>
      <c r="E1488" s="162" t="s">
        <v>2628</v>
      </c>
      <c r="F1488" s="162" t="s">
        <v>2629</v>
      </c>
      <c r="G1488" s="163" t="s">
        <v>106</v>
      </c>
      <c r="H1488" s="178">
        <v>2</v>
      </c>
      <c r="I1488" s="165"/>
      <c r="J1488" s="166">
        <f t="shared" si="190"/>
        <v>0</v>
      </c>
      <c r="K1488" s="166">
        <f t="shared" si="191"/>
        <v>0</v>
      </c>
      <c r="L1488" s="166">
        <f t="shared" si="192"/>
        <v>0</v>
      </c>
      <c r="M1488" s="167" t="str">
        <f t="shared" si="197"/>
        <v/>
      </c>
      <c r="P1488" s="169"/>
      <c r="AA1488" s="168">
        <f t="shared" si="193"/>
        <v>0</v>
      </c>
      <c r="AB1488" s="168" t="s">
        <v>5102</v>
      </c>
      <c r="AC1488" s="168" t="s">
        <v>4281</v>
      </c>
      <c r="AD1488" s="168">
        <v>2</v>
      </c>
      <c r="AE1488" s="170">
        <f t="shared" si="194"/>
        <v>0</v>
      </c>
      <c r="AF1488" s="168">
        <f t="shared" si="195"/>
        <v>0</v>
      </c>
    </row>
    <row r="1489" spans="1:32" ht="14.5" customHeight="1" x14ac:dyDescent="0.3">
      <c r="A1489" s="1">
        <v>80</v>
      </c>
      <c r="B1489" s="69" t="s">
        <v>5636</v>
      </c>
      <c r="C1489" s="69" t="s">
        <v>5637</v>
      </c>
      <c r="D1489" s="70" t="s">
        <v>5647</v>
      </c>
      <c r="E1489" s="70" t="s">
        <v>5648</v>
      </c>
      <c r="F1489" s="70" t="s">
        <v>5649</v>
      </c>
      <c r="G1489" s="71" t="s">
        <v>106</v>
      </c>
      <c r="H1489" s="152">
        <v>0.9</v>
      </c>
      <c r="I1489" s="73"/>
      <c r="J1489" s="74">
        <f t="shared" si="190"/>
        <v>0</v>
      </c>
      <c r="K1489" s="74">
        <f t="shared" si="191"/>
        <v>0</v>
      </c>
      <c r="L1489" s="74">
        <f t="shared" si="192"/>
        <v>0</v>
      </c>
      <c r="M1489" s="153" t="str">
        <f t="shared" si="197"/>
        <v/>
      </c>
      <c r="P1489" s="75"/>
      <c r="AA1489" s="2">
        <f t="shared" si="193"/>
        <v>80</v>
      </c>
      <c r="AB1489" s="2" t="s">
        <v>5656</v>
      </c>
      <c r="AC1489" s="2" t="s">
        <v>4281</v>
      </c>
      <c r="AD1489" s="2">
        <v>0.9</v>
      </c>
      <c r="AE1489" s="129">
        <f t="shared" si="194"/>
        <v>0</v>
      </c>
      <c r="AF1489" s="2">
        <f t="shared" si="195"/>
        <v>0</v>
      </c>
    </row>
    <row r="1490" spans="1:32" s="168" customFormat="1" ht="14.5" hidden="1" customHeight="1" x14ac:dyDescent="0.3">
      <c r="A1490" s="160">
        <v>0</v>
      </c>
      <c r="B1490" s="161" t="s">
        <v>4230</v>
      </c>
      <c r="C1490" s="161" t="s">
        <v>4231</v>
      </c>
      <c r="D1490" s="162" t="s">
        <v>4267</v>
      </c>
      <c r="E1490" s="162" t="s">
        <v>4268</v>
      </c>
      <c r="F1490" s="162" t="s">
        <v>4269</v>
      </c>
      <c r="G1490" s="163" t="s">
        <v>141</v>
      </c>
      <c r="H1490" s="178">
        <v>0.95</v>
      </c>
      <c r="I1490" s="165"/>
      <c r="J1490" s="166">
        <f t="shared" si="190"/>
        <v>0</v>
      </c>
      <c r="K1490" s="166">
        <f t="shared" si="191"/>
        <v>0</v>
      </c>
      <c r="L1490" s="166">
        <f t="shared" si="192"/>
        <v>0</v>
      </c>
      <c r="M1490" s="167" t="str">
        <f>IF(I1490="","",IF(I1490&lt;75,"Ошибка! Не соблюден минимальный заказ на сорт!",IF(MOD(I1490,25)&gt;0,"Ошибка! Не соблюдена кратность заказа!","")))</f>
        <v/>
      </c>
      <c r="P1490" s="169"/>
      <c r="AA1490" s="168">
        <f t="shared" si="193"/>
        <v>0</v>
      </c>
      <c r="AB1490" s="168" t="s">
        <v>5103</v>
      </c>
      <c r="AC1490" s="168" t="s">
        <v>4317</v>
      </c>
      <c r="AD1490" s="168">
        <v>0.95</v>
      </c>
      <c r="AE1490" s="170">
        <f t="shared" si="194"/>
        <v>0</v>
      </c>
      <c r="AF1490" s="168">
        <f t="shared" si="195"/>
        <v>0</v>
      </c>
    </row>
    <row r="1491" spans="1:32" s="168" customFormat="1" ht="14.5" hidden="1" customHeight="1" x14ac:dyDescent="0.3">
      <c r="A1491" s="160">
        <v>0</v>
      </c>
      <c r="B1491" s="161" t="s">
        <v>4232</v>
      </c>
      <c r="C1491" s="161" t="s">
        <v>4233</v>
      </c>
      <c r="D1491" s="162" t="s">
        <v>4267</v>
      </c>
      <c r="E1491" s="162" t="s">
        <v>4268</v>
      </c>
      <c r="F1491" s="162" t="s">
        <v>4270</v>
      </c>
      <c r="G1491" s="179" t="s">
        <v>106</v>
      </c>
      <c r="H1491" s="178">
        <v>0.85</v>
      </c>
      <c r="I1491" s="165"/>
      <c r="J1491" s="166">
        <f t="shared" si="190"/>
        <v>0</v>
      </c>
      <c r="K1491" s="166">
        <f t="shared" si="191"/>
        <v>0</v>
      </c>
      <c r="L1491" s="166">
        <f t="shared" si="192"/>
        <v>0</v>
      </c>
      <c r="M1491" s="167" t="str">
        <f>IF(I1491="","",IF(I1491&lt;80,"Ошибка! Не соблюден минимальный заказ на сорт!",IF(MOD(I1491,40)&gt;0,"Ошибка! Не соблюдена кратность заказа!","")))</f>
        <v/>
      </c>
      <c r="P1491" s="169"/>
      <c r="AA1491" s="168">
        <f t="shared" si="193"/>
        <v>0</v>
      </c>
      <c r="AB1491" s="168" t="s">
        <v>5104</v>
      </c>
      <c r="AC1491" s="168" t="s">
        <v>4281</v>
      </c>
      <c r="AD1491" s="168">
        <v>0.85</v>
      </c>
      <c r="AE1491" s="170">
        <f t="shared" si="194"/>
        <v>0</v>
      </c>
      <c r="AF1491" s="168">
        <f t="shared" si="195"/>
        <v>0</v>
      </c>
    </row>
    <row r="1492" spans="1:32" s="168" customFormat="1" ht="14.5" hidden="1" customHeight="1" x14ac:dyDescent="0.3">
      <c r="A1492" s="160">
        <v>0</v>
      </c>
      <c r="B1492" s="161" t="s">
        <v>4234</v>
      </c>
      <c r="C1492" s="161" t="s">
        <v>4235</v>
      </c>
      <c r="D1492" s="162" t="s">
        <v>4267</v>
      </c>
      <c r="E1492" s="162" t="s">
        <v>4268</v>
      </c>
      <c r="F1492" s="162" t="s">
        <v>4271</v>
      </c>
      <c r="G1492" s="179" t="s">
        <v>141</v>
      </c>
      <c r="H1492" s="178">
        <v>0.95</v>
      </c>
      <c r="I1492" s="165"/>
      <c r="J1492" s="166">
        <f t="shared" si="190"/>
        <v>0</v>
      </c>
      <c r="K1492" s="166">
        <f t="shared" si="191"/>
        <v>0</v>
      </c>
      <c r="L1492" s="166">
        <f t="shared" si="192"/>
        <v>0</v>
      </c>
      <c r="M1492" s="167" t="str">
        <f>IF(I1492="","",IF(I1492&lt;75,"Ошибка! Не соблюден минимальный заказ на сорт!",IF(MOD(I1492,25)&gt;0,"Ошибка! Не соблюдена кратность заказа!","")))</f>
        <v/>
      </c>
      <c r="P1492" s="169"/>
      <c r="AA1492" s="168">
        <f t="shared" si="193"/>
        <v>0</v>
      </c>
      <c r="AB1492" s="168" t="s">
        <v>5105</v>
      </c>
      <c r="AC1492" s="168" t="s">
        <v>4317</v>
      </c>
      <c r="AD1492" s="168">
        <v>0.95</v>
      </c>
      <c r="AE1492" s="170">
        <f t="shared" si="194"/>
        <v>0</v>
      </c>
      <c r="AF1492" s="168">
        <f t="shared" si="195"/>
        <v>0</v>
      </c>
    </row>
    <row r="1493" spans="1:32" s="168" customFormat="1" ht="14.5" hidden="1" customHeight="1" x14ac:dyDescent="0.3">
      <c r="A1493" s="160">
        <v>0</v>
      </c>
      <c r="B1493" s="161" t="s">
        <v>4236</v>
      </c>
      <c r="C1493" s="161" t="s">
        <v>4237</v>
      </c>
      <c r="D1493" s="162" t="s">
        <v>4267</v>
      </c>
      <c r="E1493" s="162" t="s">
        <v>4268</v>
      </c>
      <c r="F1493" s="162" t="s">
        <v>4272</v>
      </c>
      <c r="G1493" s="179" t="s">
        <v>106</v>
      </c>
      <c r="H1493" s="178">
        <v>0.8</v>
      </c>
      <c r="I1493" s="165"/>
      <c r="J1493" s="166">
        <f t="shared" si="190"/>
        <v>0</v>
      </c>
      <c r="K1493" s="166">
        <f t="shared" si="191"/>
        <v>0</v>
      </c>
      <c r="L1493" s="166">
        <f t="shared" si="192"/>
        <v>0</v>
      </c>
      <c r="M1493" s="167" t="str">
        <f>IF(I1493="","",IF(I1493&lt;80,"Ошибка! Не соблюден минимальный заказ на сорт!",IF(MOD(I1493,40)&gt;0,"Ошибка! Не соблюдена кратность заказа!","")))</f>
        <v/>
      </c>
      <c r="P1493" s="169"/>
      <c r="AA1493" s="168">
        <f t="shared" si="193"/>
        <v>0</v>
      </c>
      <c r="AB1493" s="168" t="s">
        <v>5106</v>
      </c>
      <c r="AC1493" s="168" t="s">
        <v>4281</v>
      </c>
      <c r="AD1493" s="168">
        <v>0.8</v>
      </c>
      <c r="AE1493" s="170">
        <f t="shared" si="194"/>
        <v>0</v>
      </c>
      <c r="AF1493" s="168">
        <f t="shared" si="195"/>
        <v>0</v>
      </c>
    </row>
    <row r="1494" spans="1:32" s="168" customFormat="1" ht="14.5" hidden="1" customHeight="1" x14ac:dyDescent="0.3">
      <c r="A1494" s="160">
        <v>0</v>
      </c>
      <c r="B1494" s="161" t="s">
        <v>4238</v>
      </c>
      <c r="C1494" s="161" t="s">
        <v>4239</v>
      </c>
      <c r="D1494" s="162" t="s">
        <v>4267</v>
      </c>
      <c r="E1494" s="162" t="s">
        <v>4268</v>
      </c>
      <c r="F1494" s="162" t="s">
        <v>4273</v>
      </c>
      <c r="G1494" s="179" t="s">
        <v>141</v>
      </c>
      <c r="H1494" s="178">
        <v>0.95</v>
      </c>
      <c r="I1494" s="165"/>
      <c r="J1494" s="166">
        <f t="shared" si="190"/>
        <v>0</v>
      </c>
      <c r="K1494" s="166">
        <f t="shared" si="191"/>
        <v>0</v>
      </c>
      <c r="L1494" s="166">
        <f t="shared" si="192"/>
        <v>0</v>
      </c>
      <c r="M1494" s="167" t="str">
        <f>IF(I1494="","",IF(I1494&lt;75,"Ошибка! Не соблюден минимальный заказ на сорт!",IF(MOD(I1494,25)&gt;0,"Ошибка! Не соблюдена кратность заказа!","")))</f>
        <v/>
      </c>
      <c r="P1494" s="169"/>
      <c r="AA1494" s="168">
        <f t="shared" si="193"/>
        <v>0</v>
      </c>
      <c r="AB1494" s="168" t="s">
        <v>5107</v>
      </c>
      <c r="AC1494" s="168" t="s">
        <v>4317</v>
      </c>
      <c r="AD1494" s="168">
        <v>0.95</v>
      </c>
      <c r="AE1494" s="170">
        <f t="shared" si="194"/>
        <v>0</v>
      </c>
      <c r="AF1494" s="168">
        <f t="shared" si="195"/>
        <v>0</v>
      </c>
    </row>
    <row r="1495" spans="1:32" s="168" customFormat="1" ht="14.5" hidden="1" customHeight="1" x14ac:dyDescent="0.3">
      <c r="A1495" s="160">
        <v>0</v>
      </c>
      <c r="B1495" s="161" t="s">
        <v>4240</v>
      </c>
      <c r="C1495" s="161" t="s">
        <v>4241</v>
      </c>
      <c r="D1495" s="162" t="s">
        <v>4267</v>
      </c>
      <c r="E1495" s="162" t="s">
        <v>4268</v>
      </c>
      <c r="F1495" s="162" t="s">
        <v>4274</v>
      </c>
      <c r="G1495" s="179" t="s">
        <v>141</v>
      </c>
      <c r="H1495" s="178">
        <v>0.95</v>
      </c>
      <c r="I1495" s="165"/>
      <c r="J1495" s="166">
        <f t="shared" si="190"/>
        <v>0</v>
      </c>
      <c r="K1495" s="166">
        <f t="shared" si="191"/>
        <v>0</v>
      </c>
      <c r="L1495" s="166">
        <f t="shared" si="192"/>
        <v>0</v>
      </c>
      <c r="M1495" s="167" t="str">
        <f>IF(I1495="","",IF(I1495&lt;75,"Ошибка! Не соблюден минимальный заказ на сорт!",IF(MOD(I1495,25)&gt;0,"Ошибка! Не соблюдена кратность заказа!","")))</f>
        <v/>
      </c>
      <c r="P1495" s="169"/>
      <c r="AA1495" s="168">
        <f t="shared" si="193"/>
        <v>0</v>
      </c>
      <c r="AB1495" s="168" t="s">
        <v>5108</v>
      </c>
      <c r="AC1495" s="168" t="s">
        <v>4317</v>
      </c>
      <c r="AD1495" s="168">
        <v>0.95</v>
      </c>
      <c r="AE1495" s="170">
        <f t="shared" si="194"/>
        <v>0</v>
      </c>
      <c r="AF1495" s="168">
        <f t="shared" si="195"/>
        <v>0</v>
      </c>
    </row>
    <row r="1496" spans="1:32" s="168" customFormat="1" ht="14.5" hidden="1" customHeight="1" x14ac:dyDescent="0.3">
      <c r="A1496" s="160">
        <v>0</v>
      </c>
      <c r="B1496" s="161" t="s">
        <v>4242</v>
      </c>
      <c r="C1496" s="161" t="s">
        <v>4243</v>
      </c>
      <c r="D1496" s="162" t="s">
        <v>4267</v>
      </c>
      <c r="E1496" s="162" t="s">
        <v>4268</v>
      </c>
      <c r="F1496" s="162" t="s">
        <v>4275</v>
      </c>
      <c r="G1496" s="179" t="s">
        <v>106</v>
      </c>
      <c r="H1496" s="178">
        <v>0.8</v>
      </c>
      <c r="I1496" s="165"/>
      <c r="J1496" s="166">
        <f t="shared" si="190"/>
        <v>0</v>
      </c>
      <c r="K1496" s="166">
        <f t="shared" si="191"/>
        <v>0</v>
      </c>
      <c r="L1496" s="166">
        <f t="shared" si="192"/>
        <v>0</v>
      </c>
      <c r="M1496" s="167" t="str">
        <f>IF(I1496="","",IF(I1496&lt;80,"Ошибка! Не соблюден минимальный заказ на сорт!",IF(MOD(I1496,40)&gt;0,"Ошибка! Не соблюдена кратность заказа!","")))</f>
        <v/>
      </c>
      <c r="P1496" s="169"/>
      <c r="AA1496" s="168">
        <f t="shared" si="193"/>
        <v>0</v>
      </c>
      <c r="AB1496" s="168" t="s">
        <v>5109</v>
      </c>
      <c r="AC1496" s="168" t="s">
        <v>4281</v>
      </c>
      <c r="AD1496" s="168">
        <v>0.8</v>
      </c>
      <c r="AE1496" s="170">
        <f t="shared" si="194"/>
        <v>0</v>
      </c>
      <c r="AF1496" s="168">
        <f t="shared" si="195"/>
        <v>0</v>
      </c>
    </row>
    <row r="1497" spans="1:32" s="168" customFormat="1" ht="14.5" hidden="1" customHeight="1" x14ac:dyDescent="0.3">
      <c r="A1497" s="160">
        <v>0</v>
      </c>
      <c r="B1497" s="161" t="s">
        <v>4244</v>
      </c>
      <c r="C1497" s="161" t="s">
        <v>4245</v>
      </c>
      <c r="D1497" s="162" t="s">
        <v>4267</v>
      </c>
      <c r="E1497" s="162" t="s">
        <v>4268</v>
      </c>
      <c r="F1497" s="162" t="s">
        <v>4276</v>
      </c>
      <c r="G1497" s="179" t="s">
        <v>141</v>
      </c>
      <c r="H1497" s="178">
        <v>0.95</v>
      </c>
      <c r="I1497" s="165"/>
      <c r="J1497" s="166">
        <f t="shared" si="190"/>
        <v>0</v>
      </c>
      <c r="K1497" s="166">
        <f t="shared" si="191"/>
        <v>0</v>
      </c>
      <c r="L1497" s="166">
        <f t="shared" si="192"/>
        <v>0</v>
      </c>
      <c r="M1497" s="167" t="str">
        <f>IF(I1497="","",IF(I1497&lt;75,"Ошибка! Не соблюден минимальный заказ на сорт!",IF(MOD(I1497,25)&gt;0,"Ошибка! Не соблюдена кратность заказа!","")))</f>
        <v/>
      </c>
      <c r="P1497" s="169"/>
      <c r="AA1497" s="168">
        <f t="shared" si="193"/>
        <v>0</v>
      </c>
      <c r="AB1497" s="168" t="s">
        <v>5110</v>
      </c>
      <c r="AC1497" s="168" t="s">
        <v>4317</v>
      </c>
      <c r="AD1497" s="168">
        <v>0.95</v>
      </c>
      <c r="AE1497" s="170">
        <f t="shared" si="194"/>
        <v>0</v>
      </c>
      <c r="AF1497" s="168">
        <f t="shared" si="195"/>
        <v>0</v>
      </c>
    </row>
    <row r="1498" spans="1:32" s="168" customFormat="1" ht="14.5" hidden="1" customHeight="1" x14ac:dyDescent="0.3">
      <c r="A1498" s="160">
        <v>0</v>
      </c>
      <c r="B1498" s="161" t="s">
        <v>4246</v>
      </c>
      <c r="C1498" s="161" t="s">
        <v>4247</v>
      </c>
      <c r="D1498" s="162" t="s">
        <v>4267</v>
      </c>
      <c r="E1498" s="162" t="s">
        <v>4268</v>
      </c>
      <c r="F1498" s="162" t="s">
        <v>4277</v>
      </c>
      <c r="G1498" s="179" t="s">
        <v>141</v>
      </c>
      <c r="H1498" s="178">
        <v>0.95</v>
      </c>
      <c r="I1498" s="165"/>
      <c r="J1498" s="166">
        <f t="shared" si="190"/>
        <v>0</v>
      </c>
      <c r="K1498" s="166">
        <f t="shared" si="191"/>
        <v>0</v>
      </c>
      <c r="L1498" s="166">
        <f t="shared" si="192"/>
        <v>0</v>
      </c>
      <c r="M1498" s="167" t="str">
        <f>IF(I1498="","",IF(I1498&lt;75,"Ошибка! Не соблюден минимальный заказ на сорт!",IF(MOD(I1498,25)&gt;0,"Ошибка! Не соблюдена кратность заказа!","")))</f>
        <v/>
      </c>
      <c r="P1498" s="169"/>
      <c r="AA1498" s="168">
        <f t="shared" si="193"/>
        <v>0</v>
      </c>
      <c r="AB1498" s="168" t="s">
        <v>5111</v>
      </c>
      <c r="AC1498" s="168" t="s">
        <v>4317</v>
      </c>
      <c r="AD1498" s="168">
        <v>0.95</v>
      </c>
      <c r="AE1498" s="170">
        <f t="shared" si="194"/>
        <v>0</v>
      </c>
      <c r="AF1498" s="168">
        <f t="shared" si="195"/>
        <v>0</v>
      </c>
    </row>
    <row r="1499" spans="1:32" s="168" customFormat="1" ht="14.5" hidden="1" customHeight="1" x14ac:dyDescent="0.3">
      <c r="A1499" s="160">
        <v>0</v>
      </c>
      <c r="B1499" s="161" t="s">
        <v>4248</v>
      </c>
      <c r="C1499" s="161" t="s">
        <v>4249</v>
      </c>
      <c r="D1499" s="162" t="s">
        <v>4267</v>
      </c>
      <c r="E1499" s="162" t="s">
        <v>4268</v>
      </c>
      <c r="F1499" s="162" t="s">
        <v>4278</v>
      </c>
      <c r="G1499" s="179" t="s">
        <v>141</v>
      </c>
      <c r="H1499" s="178">
        <v>0.95</v>
      </c>
      <c r="I1499" s="165"/>
      <c r="J1499" s="166">
        <f t="shared" si="190"/>
        <v>0</v>
      </c>
      <c r="K1499" s="166">
        <f t="shared" si="191"/>
        <v>0</v>
      </c>
      <c r="L1499" s="166">
        <f t="shared" si="192"/>
        <v>0</v>
      </c>
      <c r="M1499" s="167" t="str">
        <f>IF(I1499="","",IF(I1499&lt;75,"Ошибка! Не соблюден минимальный заказ на сорт!",IF(MOD(I1499,25)&gt;0,"Ошибка! Не соблюдена кратность заказа!","")))</f>
        <v/>
      </c>
      <c r="P1499" s="169"/>
      <c r="AA1499" s="168">
        <f t="shared" si="193"/>
        <v>0</v>
      </c>
      <c r="AB1499" s="168" t="s">
        <v>5112</v>
      </c>
      <c r="AC1499" s="168" t="s">
        <v>4317</v>
      </c>
      <c r="AD1499" s="168">
        <v>0.95</v>
      </c>
      <c r="AE1499" s="170">
        <f t="shared" si="194"/>
        <v>0</v>
      </c>
      <c r="AF1499" s="168">
        <f t="shared" si="195"/>
        <v>0</v>
      </c>
    </row>
    <row r="1500" spans="1:32" s="168" customFormat="1" ht="14.5" hidden="1" customHeight="1" x14ac:dyDescent="0.3">
      <c r="A1500" s="160">
        <v>0</v>
      </c>
      <c r="B1500" s="161" t="s">
        <v>4250</v>
      </c>
      <c r="C1500" s="161" t="s">
        <v>4251</v>
      </c>
      <c r="D1500" s="162" t="s">
        <v>4267</v>
      </c>
      <c r="E1500" s="162" t="s">
        <v>4268</v>
      </c>
      <c r="F1500" s="162" t="s">
        <v>4279</v>
      </c>
      <c r="G1500" s="179" t="s">
        <v>141</v>
      </c>
      <c r="H1500" s="178">
        <v>0.85</v>
      </c>
      <c r="I1500" s="165"/>
      <c r="J1500" s="166">
        <f t="shared" si="190"/>
        <v>0</v>
      </c>
      <c r="K1500" s="166">
        <f t="shared" si="191"/>
        <v>0</v>
      </c>
      <c r="L1500" s="166">
        <f t="shared" si="192"/>
        <v>0</v>
      </c>
      <c r="M1500" s="167" t="str">
        <f>IF(I1500="","",IF(I1500&lt;75,"Ошибка! Не соблюден минимальный заказ на сорт!",IF(MOD(I1500,25)&gt;0,"Ошибка! Не соблюдена кратность заказа!","")))</f>
        <v/>
      </c>
      <c r="P1500" s="169"/>
      <c r="AA1500" s="168">
        <f t="shared" si="193"/>
        <v>0</v>
      </c>
      <c r="AB1500" s="168" t="s">
        <v>5113</v>
      </c>
      <c r="AC1500" s="168" t="s">
        <v>4317</v>
      </c>
      <c r="AD1500" s="168">
        <v>0.85</v>
      </c>
      <c r="AE1500" s="170">
        <f t="shared" si="194"/>
        <v>0</v>
      </c>
      <c r="AF1500" s="168">
        <f t="shared" si="195"/>
        <v>0</v>
      </c>
    </row>
    <row r="1501" spans="1:32" s="168" customFormat="1" ht="14.5" hidden="1" customHeight="1" x14ac:dyDescent="0.35">
      <c r="A1501" s="160">
        <v>0</v>
      </c>
      <c r="B1501" s="171" t="s">
        <v>6195</v>
      </c>
      <c r="C1501" s="162" t="s">
        <v>6134</v>
      </c>
      <c r="D1501" s="162" t="s">
        <v>4267</v>
      </c>
      <c r="E1501" s="162" t="s">
        <v>6158</v>
      </c>
      <c r="F1501" s="162" t="s">
        <v>6207</v>
      </c>
      <c r="G1501" s="182" t="s">
        <v>21</v>
      </c>
      <c r="H1501" s="183">
        <v>1.5</v>
      </c>
      <c r="I1501" s="165"/>
      <c r="J1501" s="166">
        <f t="shared" si="190"/>
        <v>0</v>
      </c>
      <c r="K1501" s="166">
        <f t="shared" si="191"/>
        <v>0</v>
      </c>
      <c r="L1501" s="166">
        <f t="shared" si="192"/>
        <v>0</v>
      </c>
      <c r="M1501" s="167" t="str">
        <f>IF(I1501="","",IF(I1501&lt;50,"Ошибка! Не соблюден минимальный заказ на сорт!",""))</f>
        <v/>
      </c>
      <c r="AA1501" s="2">
        <f t="shared" si="193"/>
        <v>0</v>
      </c>
      <c r="AB1501" s="154" t="s">
        <v>6223</v>
      </c>
      <c r="AC1501" s="154" t="s">
        <v>4323</v>
      </c>
      <c r="AD1501" s="155">
        <v>1.5</v>
      </c>
      <c r="AE1501" s="129">
        <f t="shared" si="194"/>
        <v>0</v>
      </c>
      <c r="AF1501" s="2">
        <f t="shared" si="195"/>
        <v>0</v>
      </c>
    </row>
    <row r="1502" spans="1:32" s="168" customFormat="1" ht="14.5" hidden="1" customHeight="1" x14ac:dyDescent="0.3">
      <c r="A1502" s="160">
        <v>0</v>
      </c>
      <c r="B1502" s="161" t="s">
        <v>3793</v>
      </c>
      <c r="C1502" s="161" t="s">
        <v>2630</v>
      </c>
      <c r="D1502" s="162" t="s">
        <v>2631</v>
      </c>
      <c r="E1502" s="162" t="s">
        <v>2632</v>
      </c>
      <c r="F1502" s="162" t="s">
        <v>2633</v>
      </c>
      <c r="G1502" s="179" t="s">
        <v>106</v>
      </c>
      <c r="H1502" s="178">
        <v>2</v>
      </c>
      <c r="I1502" s="165"/>
      <c r="J1502" s="166">
        <f t="shared" si="190"/>
        <v>0</v>
      </c>
      <c r="K1502" s="166">
        <f t="shared" si="191"/>
        <v>0</v>
      </c>
      <c r="L1502" s="166">
        <f t="shared" si="192"/>
        <v>0</v>
      </c>
      <c r="M1502" s="167" t="str">
        <f>IF(I1502="","",IF(I1502&lt;80,"Ошибка! Не соблюден минимальный заказ на сорт!",IF(MOD(I1502,40)&gt;0,"Ошибка! Не соблюдена кратность заказа!","")))</f>
        <v/>
      </c>
      <c r="P1502" s="169"/>
      <c r="AA1502" s="168">
        <f t="shared" si="193"/>
        <v>0</v>
      </c>
      <c r="AB1502" s="168" t="s">
        <v>5255</v>
      </c>
      <c r="AC1502" s="168" t="s">
        <v>4281</v>
      </c>
      <c r="AD1502" s="168">
        <v>2</v>
      </c>
      <c r="AE1502" s="170">
        <f t="shared" si="194"/>
        <v>0</v>
      </c>
      <c r="AF1502" s="168">
        <f t="shared" si="195"/>
        <v>0</v>
      </c>
    </row>
    <row r="1503" spans="1:32" ht="14.5" customHeight="1" x14ac:dyDescent="0.3">
      <c r="A1503" s="1">
        <v>672</v>
      </c>
      <c r="B1503" s="69" t="s">
        <v>3794</v>
      </c>
      <c r="C1503" s="69" t="s">
        <v>2634</v>
      </c>
      <c r="D1503" s="70" t="s">
        <v>2631</v>
      </c>
      <c r="E1503" s="70" t="s">
        <v>2632</v>
      </c>
      <c r="F1503" s="70"/>
      <c r="G1503" s="156" t="s">
        <v>182</v>
      </c>
      <c r="H1503" s="152">
        <v>2.5</v>
      </c>
      <c r="I1503" s="73"/>
      <c r="J1503" s="74">
        <f t="shared" si="190"/>
        <v>0</v>
      </c>
      <c r="K1503" s="74">
        <f t="shared" si="191"/>
        <v>0</v>
      </c>
      <c r="L1503" s="74">
        <f t="shared" si="192"/>
        <v>0</v>
      </c>
      <c r="M1503" s="153" t="str">
        <f>IF(I1503="","",IF(I1503&lt;50,"Ошибка! Не соблюден минимальный заказ на сорт!",""))</f>
        <v/>
      </c>
      <c r="P1503" s="75"/>
      <c r="AA1503" s="2">
        <f t="shared" si="193"/>
        <v>672</v>
      </c>
      <c r="AB1503" s="2" t="s">
        <v>2631</v>
      </c>
      <c r="AC1503" s="2" t="s">
        <v>4327</v>
      </c>
      <c r="AD1503" s="2">
        <v>2.5</v>
      </c>
      <c r="AE1503" s="129">
        <f t="shared" si="194"/>
        <v>0</v>
      </c>
      <c r="AF1503" s="2">
        <f t="shared" si="195"/>
        <v>0</v>
      </c>
    </row>
    <row r="1504" spans="1:32" s="168" customFormat="1" ht="14.5" hidden="1" customHeight="1" x14ac:dyDescent="0.3">
      <c r="A1504" s="160">
        <v>0</v>
      </c>
      <c r="B1504" s="161" t="s">
        <v>3795</v>
      </c>
      <c r="C1504" s="161" t="s">
        <v>2635</v>
      </c>
      <c r="D1504" s="162" t="s">
        <v>2636</v>
      </c>
      <c r="E1504" s="162" t="s">
        <v>2637</v>
      </c>
      <c r="F1504" s="162" t="s">
        <v>2638</v>
      </c>
      <c r="G1504" s="179" t="s">
        <v>106</v>
      </c>
      <c r="H1504" s="178">
        <v>2</v>
      </c>
      <c r="I1504" s="165"/>
      <c r="J1504" s="166">
        <f t="shared" si="190"/>
        <v>0</v>
      </c>
      <c r="K1504" s="166">
        <f t="shared" si="191"/>
        <v>0</v>
      </c>
      <c r="L1504" s="166">
        <f t="shared" si="192"/>
        <v>0</v>
      </c>
      <c r="M1504" s="167" t="str">
        <f t="shared" ref="M1504:M1509" si="198">IF(I1504="","",IF(I1504&lt;80,"Ошибка! Не соблюден минимальный заказ на сорт!",IF(MOD(I1504,40)&gt;0,"Ошибка! Не соблюдена кратность заказа!","")))</f>
        <v/>
      </c>
      <c r="P1504" s="169"/>
      <c r="AA1504" s="168">
        <f t="shared" si="193"/>
        <v>0</v>
      </c>
      <c r="AB1504" s="168" t="s">
        <v>5256</v>
      </c>
      <c r="AC1504" s="168" t="s">
        <v>4281</v>
      </c>
      <c r="AD1504" s="168">
        <v>2</v>
      </c>
      <c r="AE1504" s="170">
        <f t="shared" si="194"/>
        <v>0</v>
      </c>
      <c r="AF1504" s="168">
        <f t="shared" si="195"/>
        <v>0</v>
      </c>
    </row>
    <row r="1505" spans="1:32" ht="14.5" customHeight="1" x14ac:dyDescent="0.3">
      <c r="A1505" s="1">
        <v>590</v>
      </c>
      <c r="B1505" s="69" t="s">
        <v>3796</v>
      </c>
      <c r="C1505" s="69" t="s">
        <v>2639</v>
      </c>
      <c r="D1505" s="70" t="s">
        <v>2640</v>
      </c>
      <c r="E1505" s="70" t="s">
        <v>2641</v>
      </c>
      <c r="F1505" s="70" t="s">
        <v>2642</v>
      </c>
      <c r="G1505" s="156" t="s">
        <v>106</v>
      </c>
      <c r="H1505" s="152">
        <v>1.25</v>
      </c>
      <c r="I1505" s="73"/>
      <c r="J1505" s="74">
        <f t="shared" si="190"/>
        <v>0</v>
      </c>
      <c r="K1505" s="74">
        <f t="shared" si="191"/>
        <v>0</v>
      </c>
      <c r="L1505" s="74">
        <f t="shared" si="192"/>
        <v>0</v>
      </c>
      <c r="M1505" s="153" t="str">
        <f t="shared" si="198"/>
        <v/>
      </c>
      <c r="P1505" s="75"/>
      <c r="AA1505" s="2">
        <f t="shared" si="193"/>
        <v>590</v>
      </c>
      <c r="AB1505" s="2" t="s">
        <v>5257</v>
      </c>
      <c r="AC1505" s="2" t="s">
        <v>4281</v>
      </c>
      <c r="AD1505" s="2">
        <v>1.25</v>
      </c>
      <c r="AE1505" s="129">
        <f t="shared" si="194"/>
        <v>0</v>
      </c>
      <c r="AF1505" s="2">
        <f t="shared" si="195"/>
        <v>0</v>
      </c>
    </row>
    <row r="1506" spans="1:32" ht="14.5" customHeight="1" x14ac:dyDescent="0.3">
      <c r="A1506" s="1">
        <v>1144</v>
      </c>
      <c r="B1506" s="69" t="s">
        <v>3797</v>
      </c>
      <c r="C1506" s="69" t="s">
        <v>2643</v>
      </c>
      <c r="D1506" s="70" t="s">
        <v>2644</v>
      </c>
      <c r="E1506" s="70" t="s">
        <v>2645</v>
      </c>
      <c r="F1506" s="70" t="s">
        <v>2646</v>
      </c>
      <c r="G1506" s="156" t="s">
        <v>106</v>
      </c>
      <c r="H1506" s="152">
        <v>0.85</v>
      </c>
      <c r="I1506" s="73"/>
      <c r="J1506" s="74">
        <f t="shared" si="190"/>
        <v>0</v>
      </c>
      <c r="K1506" s="74">
        <f t="shared" si="191"/>
        <v>0</v>
      </c>
      <c r="L1506" s="74">
        <f t="shared" si="192"/>
        <v>0</v>
      </c>
      <c r="M1506" s="153" t="str">
        <f t="shared" si="198"/>
        <v/>
      </c>
      <c r="P1506" s="75"/>
      <c r="AA1506" s="2">
        <f t="shared" si="193"/>
        <v>1144</v>
      </c>
      <c r="AB1506" s="2" t="s">
        <v>5258</v>
      </c>
      <c r="AC1506" s="2" t="s">
        <v>4281</v>
      </c>
      <c r="AD1506" s="2">
        <v>0.85</v>
      </c>
      <c r="AE1506" s="129">
        <f t="shared" si="194"/>
        <v>0</v>
      </c>
      <c r="AF1506" s="2">
        <f t="shared" si="195"/>
        <v>0</v>
      </c>
    </row>
    <row r="1507" spans="1:32" s="168" customFormat="1" ht="14.5" hidden="1" customHeight="1" x14ac:dyDescent="0.3">
      <c r="A1507" s="160">
        <v>0</v>
      </c>
      <c r="B1507" s="161" t="s">
        <v>3798</v>
      </c>
      <c r="C1507" s="161" t="s">
        <v>2647</v>
      </c>
      <c r="D1507" s="162" t="s">
        <v>2644</v>
      </c>
      <c r="E1507" s="162" t="s">
        <v>2645</v>
      </c>
      <c r="F1507" s="162" t="s">
        <v>2648</v>
      </c>
      <c r="G1507" s="179" t="s">
        <v>106</v>
      </c>
      <c r="H1507" s="178">
        <v>1.25</v>
      </c>
      <c r="I1507" s="165"/>
      <c r="J1507" s="166">
        <f t="shared" si="190"/>
        <v>0</v>
      </c>
      <c r="K1507" s="166">
        <f t="shared" si="191"/>
        <v>0</v>
      </c>
      <c r="L1507" s="166">
        <f t="shared" si="192"/>
        <v>0</v>
      </c>
      <c r="M1507" s="167" t="str">
        <f t="shared" si="198"/>
        <v/>
      </c>
      <c r="P1507" s="169"/>
      <c r="AA1507" s="2">
        <f t="shared" si="193"/>
        <v>0</v>
      </c>
      <c r="AB1507" s="2" t="s">
        <v>5259</v>
      </c>
      <c r="AC1507" s="2" t="s">
        <v>4281</v>
      </c>
      <c r="AD1507" s="2">
        <v>1.25</v>
      </c>
      <c r="AE1507" s="129">
        <f t="shared" si="194"/>
        <v>0</v>
      </c>
      <c r="AF1507" s="2">
        <f t="shared" si="195"/>
        <v>0</v>
      </c>
    </row>
    <row r="1508" spans="1:32" s="168" customFormat="1" ht="14.5" hidden="1" customHeight="1" x14ac:dyDescent="0.3">
      <c r="A1508" s="160">
        <v>0</v>
      </c>
      <c r="B1508" s="161" t="s">
        <v>3799</v>
      </c>
      <c r="C1508" s="161" t="s">
        <v>2649</v>
      </c>
      <c r="D1508" s="162" t="s">
        <v>2644</v>
      </c>
      <c r="E1508" s="162" t="s">
        <v>2645</v>
      </c>
      <c r="F1508" s="162" t="s">
        <v>2650</v>
      </c>
      <c r="G1508" s="179" t="s">
        <v>106</v>
      </c>
      <c r="H1508" s="178">
        <v>1.25</v>
      </c>
      <c r="I1508" s="165"/>
      <c r="J1508" s="166">
        <f t="shared" ref="J1508:J1523" si="199">H1508*I1508</f>
        <v>0</v>
      </c>
      <c r="K1508" s="166">
        <f t="shared" ref="K1508:K1523" si="200">IF($I$9&gt;=7000,0,H1508*0.07*I1508)</f>
        <v>0</v>
      </c>
      <c r="L1508" s="166">
        <f t="shared" ref="L1508:L1523" si="201">J1508+K1508</f>
        <v>0</v>
      </c>
      <c r="M1508" s="167" t="str">
        <f t="shared" si="198"/>
        <v/>
      </c>
      <c r="P1508" s="169"/>
      <c r="AA1508" s="168">
        <f t="shared" ref="AA1508:AA1523" si="202">A1508</f>
        <v>0</v>
      </c>
      <c r="AB1508" s="168" t="s">
        <v>5260</v>
      </c>
      <c r="AC1508" s="168" t="s">
        <v>4281</v>
      </c>
      <c r="AD1508" s="168">
        <v>1.25</v>
      </c>
      <c r="AE1508" s="170">
        <f t="shared" ref="AE1508:AE1523" si="203">I1508</f>
        <v>0</v>
      </c>
      <c r="AF1508" s="168">
        <f t="shared" ref="AF1508:AF1523" si="204">AD1508*AE1508</f>
        <v>0</v>
      </c>
    </row>
    <row r="1509" spans="1:32" ht="14.5" customHeight="1" x14ac:dyDescent="0.3">
      <c r="A1509" s="1">
        <v>264</v>
      </c>
      <c r="B1509" s="69" t="s">
        <v>3800</v>
      </c>
      <c r="C1509" s="69" t="s">
        <v>2651</v>
      </c>
      <c r="D1509" s="70" t="s">
        <v>2644</v>
      </c>
      <c r="E1509" s="70" t="s">
        <v>2645</v>
      </c>
      <c r="F1509" s="70"/>
      <c r="G1509" s="156" t="s">
        <v>106</v>
      </c>
      <c r="H1509" s="152">
        <v>0.85</v>
      </c>
      <c r="I1509" s="73"/>
      <c r="J1509" s="74">
        <f t="shared" si="199"/>
        <v>0</v>
      </c>
      <c r="K1509" s="74">
        <f t="shared" si="200"/>
        <v>0</v>
      </c>
      <c r="L1509" s="74">
        <f t="shared" si="201"/>
        <v>0</v>
      </c>
      <c r="M1509" s="153" t="str">
        <f t="shared" si="198"/>
        <v/>
      </c>
      <c r="P1509" s="75"/>
      <c r="AA1509" s="2">
        <f t="shared" si="202"/>
        <v>264</v>
      </c>
      <c r="AB1509" s="2" t="s">
        <v>2644</v>
      </c>
      <c r="AC1509" s="2" t="s">
        <v>4281</v>
      </c>
      <c r="AD1509" s="2">
        <v>0.85</v>
      </c>
      <c r="AE1509" s="129">
        <f t="shared" si="203"/>
        <v>0</v>
      </c>
      <c r="AF1509" s="2">
        <f t="shared" si="204"/>
        <v>0</v>
      </c>
    </row>
    <row r="1510" spans="1:32" ht="14.5" customHeight="1" x14ac:dyDescent="0.35">
      <c r="A1510" s="1">
        <v>45</v>
      </c>
      <c r="B1510" s="150" t="s">
        <v>6170</v>
      </c>
      <c r="C1510" s="70" t="s">
        <v>6109</v>
      </c>
      <c r="D1510" s="70" t="s">
        <v>2644</v>
      </c>
      <c r="E1510" s="70" t="s">
        <v>6138</v>
      </c>
      <c r="F1510" s="70"/>
      <c r="G1510" s="159" t="s">
        <v>6209</v>
      </c>
      <c r="H1510" s="148">
        <v>2.25</v>
      </c>
      <c r="I1510" s="73"/>
      <c r="J1510" s="74">
        <f t="shared" si="199"/>
        <v>0</v>
      </c>
      <c r="K1510" s="74">
        <f t="shared" si="200"/>
        <v>0</v>
      </c>
      <c r="L1510" s="74">
        <f t="shared" si="201"/>
        <v>0</v>
      </c>
      <c r="AA1510" s="2">
        <f t="shared" si="202"/>
        <v>45</v>
      </c>
      <c r="AB1510" s="154" t="s">
        <v>2644</v>
      </c>
      <c r="AC1510" s="154" t="s">
        <v>4323</v>
      </c>
      <c r="AD1510" s="155">
        <v>2.25</v>
      </c>
      <c r="AE1510" s="129">
        <f t="shared" si="203"/>
        <v>0</v>
      </c>
      <c r="AF1510" s="2">
        <f t="shared" si="204"/>
        <v>0</v>
      </c>
    </row>
    <row r="1511" spans="1:32" s="168" customFormat="1" ht="14.5" hidden="1" customHeight="1" x14ac:dyDescent="0.3">
      <c r="A1511" s="160">
        <v>0</v>
      </c>
      <c r="B1511" s="161" t="s">
        <v>4043</v>
      </c>
      <c r="C1511" s="161" t="s">
        <v>4042</v>
      </c>
      <c r="D1511" s="162" t="s">
        <v>4044</v>
      </c>
      <c r="E1511" s="162" t="s">
        <v>4045</v>
      </c>
      <c r="F1511" s="162" t="s">
        <v>4046</v>
      </c>
      <c r="G1511" s="179" t="s">
        <v>21</v>
      </c>
      <c r="H1511" s="178">
        <v>5.5</v>
      </c>
      <c r="I1511" s="165"/>
      <c r="J1511" s="166">
        <f t="shared" si="199"/>
        <v>0</v>
      </c>
      <c r="K1511" s="166">
        <f t="shared" si="200"/>
        <v>0</v>
      </c>
      <c r="L1511" s="166">
        <f t="shared" si="201"/>
        <v>0</v>
      </c>
      <c r="M1511" s="167" t="str">
        <f>IF(I1511="","",IF(I1511&lt;50,"Ошибка! Не соблюден минимальный заказ на сорт!",""))</f>
        <v/>
      </c>
      <c r="P1511" s="169"/>
      <c r="AA1511" s="168">
        <f t="shared" si="202"/>
        <v>0</v>
      </c>
      <c r="AB1511" s="168" t="s">
        <v>5344</v>
      </c>
      <c r="AC1511" s="168" t="s">
        <v>4323</v>
      </c>
      <c r="AD1511" s="168">
        <v>5.5</v>
      </c>
      <c r="AE1511" s="170">
        <f t="shared" si="203"/>
        <v>0</v>
      </c>
      <c r="AF1511" s="168">
        <f t="shared" si="204"/>
        <v>0</v>
      </c>
    </row>
    <row r="1512" spans="1:32" s="168" customFormat="1" ht="14.5" hidden="1" customHeight="1" x14ac:dyDescent="0.3">
      <c r="A1512" s="160">
        <v>0</v>
      </c>
      <c r="B1512" s="161" t="s">
        <v>3801</v>
      </c>
      <c r="C1512" s="161" t="s">
        <v>2652</v>
      </c>
      <c r="D1512" s="162" t="s">
        <v>2653</v>
      </c>
      <c r="E1512" s="162" t="s">
        <v>2654</v>
      </c>
      <c r="F1512" s="162" t="s">
        <v>2655</v>
      </c>
      <c r="G1512" s="179" t="s">
        <v>106</v>
      </c>
      <c r="H1512" s="178">
        <v>2</v>
      </c>
      <c r="I1512" s="165"/>
      <c r="J1512" s="166">
        <f t="shared" si="199"/>
        <v>0</v>
      </c>
      <c r="K1512" s="166">
        <f t="shared" si="200"/>
        <v>0</v>
      </c>
      <c r="L1512" s="166">
        <f t="shared" si="201"/>
        <v>0</v>
      </c>
      <c r="M1512" s="167" t="str">
        <f>IF(I1512="","",IF(I1512&lt;80,"Ошибка! Не соблюден минимальный заказ на сорт!",IF(MOD(I1512,40)&gt;0,"Ошибка! Не соблюдена кратность заказа!","")))</f>
        <v/>
      </c>
      <c r="P1512" s="169"/>
      <c r="AA1512" s="168">
        <f t="shared" si="202"/>
        <v>0</v>
      </c>
      <c r="AB1512" s="168" t="s">
        <v>5335</v>
      </c>
      <c r="AC1512" s="168" t="s">
        <v>4281</v>
      </c>
      <c r="AD1512" s="168">
        <v>2</v>
      </c>
      <c r="AE1512" s="170">
        <f t="shared" si="203"/>
        <v>0</v>
      </c>
      <c r="AF1512" s="168">
        <f t="shared" si="204"/>
        <v>0</v>
      </c>
    </row>
    <row r="1513" spans="1:32" s="168" customFormat="1" ht="14.5" hidden="1" customHeight="1" x14ac:dyDescent="0.3">
      <c r="A1513" s="160">
        <v>0</v>
      </c>
      <c r="B1513" s="161" t="s">
        <v>3802</v>
      </c>
      <c r="C1513" s="161" t="s">
        <v>2656</v>
      </c>
      <c r="D1513" s="162" t="s">
        <v>2653</v>
      </c>
      <c r="E1513" s="162" t="s">
        <v>2654</v>
      </c>
      <c r="F1513" s="162" t="s">
        <v>2657</v>
      </c>
      <c r="G1513" s="179" t="s">
        <v>106</v>
      </c>
      <c r="H1513" s="178">
        <v>1.5</v>
      </c>
      <c r="I1513" s="165"/>
      <c r="J1513" s="166">
        <f t="shared" si="199"/>
        <v>0</v>
      </c>
      <c r="K1513" s="166">
        <f t="shared" si="200"/>
        <v>0</v>
      </c>
      <c r="L1513" s="166">
        <f t="shared" si="201"/>
        <v>0</v>
      </c>
      <c r="M1513" s="167" t="str">
        <f>IF(I1513="","",IF(I1513&lt;80,"Ошибка! Не соблюден минимальный заказ на сорт!",IF(MOD(I1513,40)&gt;0,"Ошибка! Не соблюдена кратность заказа!","")))</f>
        <v/>
      </c>
      <c r="P1513" s="169"/>
      <c r="AA1513" s="168">
        <f t="shared" si="202"/>
        <v>0</v>
      </c>
      <c r="AB1513" s="168" t="s">
        <v>5336</v>
      </c>
      <c r="AC1513" s="168" t="s">
        <v>4281</v>
      </c>
      <c r="AD1513" s="168">
        <v>1.5</v>
      </c>
      <c r="AE1513" s="170">
        <f t="shared" si="203"/>
        <v>0</v>
      </c>
      <c r="AF1513" s="168">
        <f t="shared" si="204"/>
        <v>0</v>
      </c>
    </row>
    <row r="1514" spans="1:32" s="168" customFormat="1" ht="14.5" hidden="1" customHeight="1" x14ac:dyDescent="0.3">
      <c r="A1514" s="160">
        <v>0</v>
      </c>
      <c r="B1514" s="161" t="s">
        <v>3803</v>
      </c>
      <c r="C1514" s="161" t="s">
        <v>2658</v>
      </c>
      <c r="D1514" s="162" t="s">
        <v>2659</v>
      </c>
      <c r="E1514" s="162" t="s">
        <v>2660</v>
      </c>
      <c r="F1514" s="162" t="s">
        <v>2661</v>
      </c>
      <c r="G1514" s="179" t="s">
        <v>106</v>
      </c>
      <c r="H1514" s="178">
        <v>0.75</v>
      </c>
      <c r="I1514" s="165"/>
      <c r="J1514" s="166">
        <f t="shared" si="199"/>
        <v>0</v>
      </c>
      <c r="K1514" s="166">
        <f t="shared" si="200"/>
        <v>0</v>
      </c>
      <c r="L1514" s="166">
        <f t="shared" si="201"/>
        <v>0</v>
      </c>
      <c r="M1514" s="167" t="str">
        <f>IF(I1514="","",IF(I1514&lt;80,"Ошибка! Не соблюден минимальный заказ на сорт!",IF(MOD(I1514,40)&gt;0,"Ошибка! Не соблюдена кратность заказа!","")))</f>
        <v/>
      </c>
      <c r="P1514" s="169"/>
      <c r="AA1514" s="168">
        <f t="shared" si="202"/>
        <v>0</v>
      </c>
      <c r="AB1514" s="168" t="s">
        <v>5261</v>
      </c>
      <c r="AC1514" s="168" t="s">
        <v>4281</v>
      </c>
      <c r="AD1514" s="168">
        <v>0.75</v>
      </c>
      <c r="AE1514" s="170">
        <f t="shared" si="203"/>
        <v>0</v>
      </c>
      <c r="AF1514" s="168">
        <f t="shared" si="204"/>
        <v>0</v>
      </c>
    </row>
    <row r="1515" spans="1:32" s="168" customFormat="1" ht="14.5" hidden="1" customHeight="1" x14ac:dyDescent="0.3">
      <c r="A1515" s="160">
        <v>0</v>
      </c>
      <c r="B1515" s="161" t="s">
        <v>3804</v>
      </c>
      <c r="C1515" s="161" t="s">
        <v>2662</v>
      </c>
      <c r="D1515" s="162" t="s">
        <v>2659</v>
      </c>
      <c r="E1515" s="162" t="s">
        <v>2660</v>
      </c>
      <c r="F1515" s="162" t="s">
        <v>2663</v>
      </c>
      <c r="G1515" s="179" t="s">
        <v>106</v>
      </c>
      <c r="H1515" s="178">
        <v>0.75</v>
      </c>
      <c r="I1515" s="165"/>
      <c r="J1515" s="166">
        <f t="shared" si="199"/>
        <v>0</v>
      </c>
      <c r="K1515" s="166">
        <f t="shared" si="200"/>
        <v>0</v>
      </c>
      <c r="L1515" s="166">
        <f t="shared" si="201"/>
        <v>0</v>
      </c>
      <c r="M1515" s="167" t="str">
        <f>IF(I1515="","",IF(I1515&lt;80,"Ошибка! Не соблюден минимальный заказ на сорт!",IF(MOD(I1515,40)&gt;0,"Ошибка! Не соблюдена кратность заказа!","")))</f>
        <v/>
      </c>
      <c r="P1515" s="169"/>
      <c r="AA1515" s="168">
        <f t="shared" si="202"/>
        <v>0</v>
      </c>
      <c r="AB1515" s="168" t="s">
        <v>5262</v>
      </c>
      <c r="AC1515" s="168" t="s">
        <v>4281</v>
      </c>
      <c r="AD1515" s="168">
        <v>0.75</v>
      </c>
      <c r="AE1515" s="170">
        <f t="shared" si="203"/>
        <v>0</v>
      </c>
      <c r="AF1515" s="168">
        <f t="shared" si="204"/>
        <v>0</v>
      </c>
    </row>
    <row r="1516" spans="1:32" s="168" customFormat="1" ht="14.5" hidden="1" customHeight="1" x14ac:dyDescent="0.3">
      <c r="A1516" s="160">
        <v>0</v>
      </c>
      <c r="B1516" s="161" t="s">
        <v>3805</v>
      </c>
      <c r="C1516" s="161" t="s">
        <v>2664</v>
      </c>
      <c r="D1516" s="162" t="s">
        <v>2659</v>
      </c>
      <c r="E1516" s="162" t="s">
        <v>2660</v>
      </c>
      <c r="F1516" s="162" t="s">
        <v>2665</v>
      </c>
      <c r="G1516" s="179" t="s">
        <v>106</v>
      </c>
      <c r="H1516" s="178">
        <v>0.75</v>
      </c>
      <c r="I1516" s="165"/>
      <c r="J1516" s="166">
        <f t="shared" si="199"/>
        <v>0</v>
      </c>
      <c r="K1516" s="166">
        <f t="shared" si="200"/>
        <v>0</v>
      </c>
      <c r="L1516" s="166">
        <f t="shared" si="201"/>
        <v>0</v>
      </c>
      <c r="M1516" s="167" t="str">
        <f>IF(I1516="","",IF(I1516&lt;80,"Ошибка! Не соблюден минимальный заказ на сорт!",IF(MOD(I1516,40)&gt;0,"Ошибка! Не соблюдена кратность заказа!","")))</f>
        <v/>
      </c>
      <c r="P1516" s="169"/>
      <c r="AA1516" s="168">
        <f t="shared" si="202"/>
        <v>0</v>
      </c>
      <c r="AB1516" s="168" t="s">
        <v>5263</v>
      </c>
      <c r="AC1516" s="168" t="s">
        <v>4281</v>
      </c>
      <c r="AD1516" s="168">
        <v>0.75</v>
      </c>
      <c r="AE1516" s="170">
        <f t="shared" si="203"/>
        <v>0</v>
      </c>
      <c r="AF1516" s="168">
        <f t="shared" si="204"/>
        <v>0</v>
      </c>
    </row>
    <row r="1517" spans="1:32" s="168" customFormat="1" ht="14.5" hidden="1" customHeight="1" x14ac:dyDescent="0.3">
      <c r="A1517" s="160">
        <v>0</v>
      </c>
      <c r="B1517" s="161" t="s">
        <v>3806</v>
      </c>
      <c r="C1517" s="161" t="s">
        <v>2666</v>
      </c>
      <c r="D1517" s="162" t="s">
        <v>2667</v>
      </c>
      <c r="E1517" s="162" t="s">
        <v>2668</v>
      </c>
      <c r="F1517" s="162" t="s">
        <v>2669</v>
      </c>
      <c r="G1517" s="179" t="s">
        <v>141</v>
      </c>
      <c r="H1517" s="178">
        <v>1.1000000000000001</v>
      </c>
      <c r="I1517" s="165"/>
      <c r="J1517" s="166">
        <f t="shared" si="199"/>
        <v>0</v>
      </c>
      <c r="K1517" s="166">
        <f t="shared" si="200"/>
        <v>0</v>
      </c>
      <c r="L1517" s="166">
        <f t="shared" si="201"/>
        <v>0</v>
      </c>
      <c r="M1517" s="167" t="str">
        <f>IF(I1517="","",IF(I1517&lt;75,"Ошибка! Не соблюден минимальный заказ на сорт!",IF(MOD(I1517,25)&gt;0,"Ошибка! Не соблюдена кратность заказа!","")))</f>
        <v/>
      </c>
      <c r="P1517" s="169"/>
      <c r="AA1517" s="168">
        <f t="shared" si="202"/>
        <v>0</v>
      </c>
      <c r="AB1517" s="168" t="s">
        <v>5264</v>
      </c>
      <c r="AC1517" s="168" t="s">
        <v>4317</v>
      </c>
      <c r="AD1517" s="168">
        <v>1.1000000000000001</v>
      </c>
      <c r="AE1517" s="170">
        <f t="shared" si="203"/>
        <v>0</v>
      </c>
      <c r="AF1517" s="168">
        <f t="shared" si="204"/>
        <v>0</v>
      </c>
    </row>
    <row r="1518" spans="1:32" s="168" customFormat="1" ht="14.5" hidden="1" customHeight="1" x14ac:dyDescent="0.3">
      <c r="A1518" s="160">
        <v>0</v>
      </c>
      <c r="B1518" s="161" t="s">
        <v>3807</v>
      </c>
      <c r="C1518" s="161" t="s">
        <v>2670</v>
      </c>
      <c r="D1518" s="162" t="s">
        <v>2667</v>
      </c>
      <c r="E1518" s="162" t="s">
        <v>2668</v>
      </c>
      <c r="F1518" s="162" t="s">
        <v>2671</v>
      </c>
      <c r="G1518" s="179" t="s">
        <v>141</v>
      </c>
      <c r="H1518" s="178">
        <v>1.1000000000000001</v>
      </c>
      <c r="I1518" s="165"/>
      <c r="J1518" s="166">
        <f t="shared" si="199"/>
        <v>0</v>
      </c>
      <c r="K1518" s="166">
        <f t="shared" si="200"/>
        <v>0</v>
      </c>
      <c r="L1518" s="166">
        <f t="shared" si="201"/>
        <v>0</v>
      </c>
      <c r="M1518" s="167" t="str">
        <f>IF(I1518="","",IF(I1518&lt;75,"Ошибка! Не соблюден минимальный заказ на сорт!",IF(MOD(I1518,25)&gt;0,"Ошибка! Не соблюдена кратность заказа!","")))</f>
        <v/>
      </c>
      <c r="P1518" s="169"/>
      <c r="AA1518" s="168">
        <f t="shared" si="202"/>
        <v>0</v>
      </c>
      <c r="AB1518" s="168" t="s">
        <v>5265</v>
      </c>
      <c r="AC1518" s="168" t="s">
        <v>4317</v>
      </c>
      <c r="AD1518" s="168">
        <v>1.1000000000000001</v>
      </c>
      <c r="AE1518" s="170">
        <f t="shared" si="203"/>
        <v>0</v>
      </c>
      <c r="AF1518" s="168">
        <f t="shared" si="204"/>
        <v>0</v>
      </c>
    </row>
    <row r="1519" spans="1:32" ht="14.5" customHeight="1" x14ac:dyDescent="0.35">
      <c r="A1519" s="1">
        <v>238</v>
      </c>
      <c r="B1519" s="150" t="s">
        <v>6196</v>
      </c>
      <c r="C1519" s="70" t="s">
        <v>6135</v>
      </c>
      <c r="D1519" s="70" t="s">
        <v>6167</v>
      </c>
      <c r="E1519" s="70" t="s">
        <v>6159</v>
      </c>
      <c r="F1519" s="70" t="s">
        <v>6208</v>
      </c>
      <c r="G1519" s="159" t="s">
        <v>106</v>
      </c>
      <c r="H1519" s="148">
        <v>2.25</v>
      </c>
      <c r="I1519" s="73"/>
      <c r="J1519" s="74">
        <f t="shared" si="199"/>
        <v>0</v>
      </c>
      <c r="K1519" s="74">
        <f t="shared" si="200"/>
        <v>0</v>
      </c>
      <c r="L1519" s="74">
        <f t="shared" si="201"/>
        <v>0</v>
      </c>
      <c r="M1519" s="153" t="str">
        <f>IF(I1519="","",IF(I1519&lt;80,"Ошибка! Не соблюден минимальный заказ на сорт!",IF(MOD(I1519,40)&gt;0,"Ошибка! Не соблюдена кратность заказа!","")))</f>
        <v/>
      </c>
      <c r="AA1519" s="2">
        <f t="shared" si="202"/>
        <v>238</v>
      </c>
      <c r="AB1519" s="154" t="s">
        <v>6224</v>
      </c>
      <c r="AC1519" s="154" t="s">
        <v>4281</v>
      </c>
      <c r="AD1519" s="155">
        <v>2.25</v>
      </c>
      <c r="AE1519" s="129">
        <f t="shared" si="203"/>
        <v>0</v>
      </c>
      <c r="AF1519" s="2">
        <f t="shared" si="204"/>
        <v>0</v>
      </c>
    </row>
    <row r="1520" spans="1:32" s="168" customFormat="1" hidden="1" x14ac:dyDescent="0.3">
      <c r="A1520" s="160">
        <v>0</v>
      </c>
      <c r="B1520" s="161" t="s">
        <v>4188</v>
      </c>
      <c r="C1520" s="161" t="s">
        <v>4187</v>
      </c>
      <c r="D1520" s="162" t="s">
        <v>4185</v>
      </c>
      <c r="E1520" s="162" t="s">
        <v>4186</v>
      </c>
      <c r="F1520" s="162" t="s">
        <v>4189</v>
      </c>
      <c r="G1520" s="179" t="s">
        <v>106</v>
      </c>
      <c r="H1520" s="178">
        <v>2</v>
      </c>
      <c r="I1520" s="165"/>
      <c r="J1520" s="166">
        <f t="shared" si="199"/>
        <v>0</v>
      </c>
      <c r="K1520" s="166">
        <f t="shared" si="200"/>
        <v>0</v>
      </c>
      <c r="L1520" s="166">
        <f t="shared" si="201"/>
        <v>0</v>
      </c>
      <c r="M1520" s="167" t="str">
        <f>IF(I1520="","",IF(I1520&lt;80,"Ошибка! Не соблюден минимальный заказ на сорт!",IF(MOD(I1520,40)&gt;0,"Ошибка! Не соблюдена кратность заказа!","")))</f>
        <v/>
      </c>
      <c r="P1520" s="169"/>
      <c r="AA1520" s="168">
        <f t="shared" si="202"/>
        <v>0</v>
      </c>
      <c r="AB1520" s="168" t="s">
        <v>5345</v>
      </c>
      <c r="AC1520" s="168" t="s">
        <v>4281</v>
      </c>
      <c r="AD1520" s="168">
        <v>2</v>
      </c>
      <c r="AE1520" s="170">
        <f t="shared" si="203"/>
        <v>0</v>
      </c>
      <c r="AF1520" s="168">
        <f t="shared" si="204"/>
        <v>0</v>
      </c>
    </row>
    <row r="1521" spans="1:32" s="168" customFormat="1" hidden="1" x14ac:dyDescent="0.3">
      <c r="A1521" s="160">
        <v>0</v>
      </c>
      <c r="B1521" s="161" t="s">
        <v>4191</v>
      </c>
      <c r="C1521" s="161" t="s">
        <v>4190</v>
      </c>
      <c r="D1521" s="162" t="s">
        <v>4185</v>
      </c>
      <c r="E1521" s="162" t="s">
        <v>4186</v>
      </c>
      <c r="F1521" s="162" t="s">
        <v>4192</v>
      </c>
      <c r="G1521" s="179" t="s">
        <v>106</v>
      </c>
      <c r="H1521" s="178">
        <v>2</v>
      </c>
      <c r="I1521" s="165"/>
      <c r="J1521" s="166">
        <f t="shared" si="199"/>
        <v>0</v>
      </c>
      <c r="K1521" s="166">
        <f t="shared" si="200"/>
        <v>0</v>
      </c>
      <c r="L1521" s="166">
        <f t="shared" si="201"/>
        <v>0</v>
      </c>
      <c r="M1521" s="167" t="str">
        <f>IF(I1521="","",IF(I1521&lt;80,"Ошибка! Не соблюден минимальный заказ на сорт!",IF(MOD(I1521,40)&gt;0,"Ошибка! Не соблюдена кратность заказа!","")))</f>
        <v/>
      </c>
      <c r="P1521" s="169"/>
      <c r="AA1521" s="168">
        <f t="shared" si="202"/>
        <v>0</v>
      </c>
      <c r="AB1521" s="168" t="s">
        <v>5346</v>
      </c>
      <c r="AC1521" s="168" t="s">
        <v>4281</v>
      </c>
      <c r="AD1521" s="168">
        <v>2</v>
      </c>
      <c r="AE1521" s="170">
        <f t="shared" si="203"/>
        <v>0</v>
      </c>
      <c r="AF1521" s="168">
        <f t="shared" si="204"/>
        <v>0</v>
      </c>
    </row>
    <row r="1522" spans="1:32" s="168" customFormat="1" hidden="1" x14ac:dyDescent="0.3">
      <c r="A1522" s="160">
        <v>0</v>
      </c>
      <c r="B1522" s="161" t="s">
        <v>4184</v>
      </c>
      <c r="C1522" s="161" t="s">
        <v>4183</v>
      </c>
      <c r="D1522" s="162" t="s">
        <v>4185</v>
      </c>
      <c r="E1522" s="162" t="s">
        <v>4186</v>
      </c>
      <c r="F1522" s="162"/>
      <c r="G1522" s="179" t="s">
        <v>21</v>
      </c>
      <c r="H1522" s="178">
        <v>2.5</v>
      </c>
      <c r="I1522" s="165"/>
      <c r="J1522" s="166">
        <f t="shared" si="199"/>
        <v>0</v>
      </c>
      <c r="K1522" s="166">
        <f t="shared" si="200"/>
        <v>0</v>
      </c>
      <c r="L1522" s="166">
        <f t="shared" si="201"/>
        <v>0</v>
      </c>
      <c r="M1522" s="167" t="str">
        <f>IF(I1522="","",IF(I1522&lt;50,"Ошибка! Не соблюден минимальный заказ на сорт!",""))</f>
        <v/>
      </c>
      <c r="P1522" s="169"/>
      <c r="AA1522" s="168">
        <f t="shared" si="202"/>
        <v>0</v>
      </c>
      <c r="AB1522" s="168" t="s">
        <v>4185</v>
      </c>
      <c r="AC1522" s="168" t="s">
        <v>4323</v>
      </c>
      <c r="AD1522" s="168">
        <v>2.5</v>
      </c>
      <c r="AE1522" s="170">
        <f t="shared" si="203"/>
        <v>0</v>
      </c>
      <c r="AF1522" s="168">
        <f t="shared" si="204"/>
        <v>0</v>
      </c>
    </row>
    <row r="1523" spans="1:32" x14ac:dyDescent="0.3">
      <c r="A1523" s="1">
        <v>198</v>
      </c>
      <c r="B1523" s="69" t="s">
        <v>4194</v>
      </c>
      <c r="C1523" s="69" t="s">
        <v>4193</v>
      </c>
      <c r="D1523" s="70" t="s">
        <v>4195</v>
      </c>
      <c r="E1523" s="70" t="s">
        <v>4196</v>
      </c>
      <c r="F1523" s="70" t="s">
        <v>4197</v>
      </c>
      <c r="G1523" s="156" t="s">
        <v>106</v>
      </c>
      <c r="H1523" s="152">
        <v>2</v>
      </c>
      <c r="I1523" s="73"/>
      <c r="J1523" s="74">
        <f t="shared" si="199"/>
        <v>0</v>
      </c>
      <c r="K1523" s="74">
        <f t="shared" si="200"/>
        <v>0</v>
      </c>
      <c r="L1523" s="74">
        <f t="shared" si="201"/>
        <v>0</v>
      </c>
      <c r="M1523" s="153" t="str">
        <f>IF(I1523="","",IF(I1523&lt;80,"Ошибка! Не соблюден минимальный заказ на сорт!",IF(MOD(I1523,40)&gt;0,"Ошибка! Не соблюдена кратность заказа!","")))</f>
        <v/>
      </c>
      <c r="P1523" s="75"/>
      <c r="AA1523" s="2">
        <f t="shared" si="202"/>
        <v>198</v>
      </c>
      <c r="AB1523" s="2" t="s">
        <v>5347</v>
      </c>
      <c r="AC1523" s="2" t="s">
        <v>4281</v>
      </c>
      <c r="AD1523" s="2">
        <v>2</v>
      </c>
      <c r="AE1523" s="129">
        <f t="shared" si="203"/>
        <v>0</v>
      </c>
      <c r="AF1523" s="2">
        <f t="shared" si="204"/>
        <v>0</v>
      </c>
    </row>
  </sheetData>
  <sheetProtection formatCells="0" formatColumns="0" formatRows="0" insertColumns="0" insertRows="0" autoFilter="0"/>
  <autoFilter ref="B35:L1523" xr:uid="{3DB43727-95F2-4473-A74D-ACB9874447C3}">
    <filterColumn colId="1">
      <colorFilter dxfId="35" cellColor="0"/>
    </filterColumn>
  </autoFilter>
  <sortState xmlns:xlrd2="http://schemas.microsoft.com/office/spreadsheetml/2017/richdata2" ref="A36:AF1461">
    <sortCondition ref="E36:E1461"/>
    <sortCondition ref="F36:F1461"/>
    <sortCondition ref="G36:G1461"/>
  </sortState>
  <mergeCells count="15">
    <mergeCell ref="C31:H31"/>
    <mergeCell ref="I11:J11"/>
    <mergeCell ref="D2:K2"/>
    <mergeCell ref="F4:H4"/>
    <mergeCell ref="I7:J7"/>
    <mergeCell ref="I9:J9"/>
    <mergeCell ref="I10:J10"/>
    <mergeCell ref="I8:J8"/>
    <mergeCell ref="I18:J18"/>
    <mergeCell ref="I12:J12"/>
    <mergeCell ref="I13:J13"/>
    <mergeCell ref="I14:J14"/>
    <mergeCell ref="I15:J15"/>
    <mergeCell ref="I16:J16"/>
    <mergeCell ref="I17:J17"/>
  </mergeCells>
  <phoneticPr fontId="59" type="noConversion"/>
  <conditionalFormatting sqref="G5">
    <cfRule type="containsText" dxfId="34" priority="38" operator="containsText" text="нет">
      <formula>NOT(ISERROR(SEARCH("нет",G5)))</formula>
    </cfRule>
    <cfRule type="iconSet" priority="39">
      <iconSet iconSet="3Symbols">
        <cfvo type="percent" val="0"/>
        <cfvo type="percent" val="33"/>
        <cfvo type="percent" val="67"/>
      </iconSet>
    </cfRule>
  </conditionalFormatting>
  <conditionalFormatting sqref="L21:L27 M4 N1:N30 B1:C30 B32:C1495 N32:N1048576 B1524:C1048576 B1496:B1523">
    <cfRule type="duplicateValues" dxfId="33" priority="37"/>
  </conditionalFormatting>
  <conditionalFormatting sqref="B1156 B1183 B1199:B1200 B1232:B1233 B36:C1147">
    <cfRule type="duplicateValues" dxfId="32" priority="40"/>
  </conditionalFormatting>
  <conditionalFormatting sqref="C32:C1495 C1:C30 C1524:C1048576">
    <cfRule type="duplicateValues" dxfId="31" priority="30"/>
    <cfRule type="duplicateValues" dxfId="30" priority="35"/>
  </conditionalFormatting>
  <conditionalFormatting sqref="B1148:C1206">
    <cfRule type="duplicateValues" dxfId="29" priority="51"/>
  </conditionalFormatting>
  <conditionalFormatting sqref="N36:N1147">
    <cfRule type="duplicateValues" dxfId="28" priority="33"/>
  </conditionalFormatting>
  <conditionalFormatting sqref="N32:N1048576 N1:N30">
    <cfRule type="duplicateValues" dxfId="27" priority="32"/>
  </conditionalFormatting>
  <conditionalFormatting sqref="N1148:N1461 N1465 N1467:N1469 N1473 N1483:N1489">
    <cfRule type="duplicateValues" dxfId="26" priority="34"/>
  </conditionalFormatting>
  <conditionalFormatting sqref="B1207:C1259">
    <cfRule type="duplicateValues" dxfId="25" priority="31"/>
  </conditionalFormatting>
  <conditionalFormatting sqref="B1260:C1283">
    <cfRule type="duplicateValues" dxfId="24" priority="28"/>
  </conditionalFormatting>
  <conditionalFormatting sqref="B1284:C1305">
    <cfRule type="duplicateValues" dxfId="23" priority="27"/>
  </conditionalFormatting>
  <conditionalFormatting sqref="C32:C1495 C1:C30 C1524:C1048576">
    <cfRule type="duplicateValues" dxfId="22" priority="26"/>
  </conditionalFormatting>
  <conditionalFormatting sqref="B1306:C1314">
    <cfRule type="duplicateValues" dxfId="21" priority="25"/>
  </conditionalFormatting>
  <conditionalFormatting sqref="B1315:C1344">
    <cfRule type="duplicateValues" dxfId="20" priority="23"/>
  </conditionalFormatting>
  <conditionalFormatting sqref="B1345:C1351">
    <cfRule type="duplicateValues" dxfId="19" priority="21"/>
  </conditionalFormatting>
  <conditionalFormatting sqref="B1352:C1357">
    <cfRule type="duplicateValues" dxfId="18" priority="20"/>
  </conditionalFormatting>
  <conditionalFormatting sqref="B1358:C1461">
    <cfRule type="duplicateValues" dxfId="17" priority="19"/>
  </conditionalFormatting>
  <conditionalFormatting sqref="I8">
    <cfRule type="containsBlanks" dxfId="16" priority="18">
      <formula>LEN(TRIM(I8))=0</formula>
    </cfRule>
  </conditionalFormatting>
  <conditionalFormatting sqref="D8:D9">
    <cfRule type="duplicateValues" dxfId="15" priority="16"/>
    <cfRule type="duplicateValues" dxfId="14" priority="17"/>
  </conditionalFormatting>
  <conditionalFormatting sqref="F81:F83">
    <cfRule type="duplicateValues" dxfId="13" priority="13"/>
  </conditionalFormatting>
  <conditionalFormatting sqref="F81:F83">
    <cfRule type="duplicateValues" dxfId="12" priority="14"/>
  </conditionalFormatting>
  <conditionalFormatting sqref="C1:C1495 C1524:C1048576">
    <cfRule type="duplicateValues" dxfId="11" priority="11"/>
  </conditionalFormatting>
  <conditionalFormatting sqref="C1496:C1519">
    <cfRule type="duplicateValues" dxfId="10" priority="10"/>
  </conditionalFormatting>
  <conditionalFormatting sqref="C1496:C1519">
    <cfRule type="duplicateValues" dxfId="9" priority="8"/>
    <cfRule type="duplicateValues" dxfId="8" priority="9"/>
  </conditionalFormatting>
  <conditionalFormatting sqref="C1496:C1519">
    <cfRule type="duplicateValues" dxfId="7" priority="7"/>
  </conditionalFormatting>
  <conditionalFormatting sqref="C1496:C1519">
    <cfRule type="duplicateValues" dxfId="6" priority="6"/>
  </conditionalFormatting>
  <conditionalFormatting sqref="C1520:C1523">
    <cfRule type="duplicateValues" dxfId="5" priority="5"/>
  </conditionalFormatting>
  <conditionalFormatting sqref="C1520:C1523">
    <cfRule type="duplicateValues" dxfId="4" priority="3"/>
    <cfRule type="duplicateValues" dxfId="3" priority="4"/>
  </conditionalFormatting>
  <conditionalFormatting sqref="C1520:C1523">
    <cfRule type="duplicateValues" dxfId="2" priority="2"/>
  </conditionalFormatting>
  <conditionalFormatting sqref="C1520:C1523">
    <cfRule type="duplicateValues" dxfId="1" priority="1"/>
  </conditionalFormatting>
  <conditionalFormatting sqref="A31:B31">
    <cfRule type="duplicateValues" dxfId="0" priority="251"/>
  </conditionalFormatting>
  <dataValidations count="4">
    <dataValidation type="list" allowBlank="1" showInputMessage="1" showErrorMessage="1" sqref="I15:J15" xr:uid="{636F584E-3528-4F3A-B3A2-49243D3EA6E6}">
      <formula1>"-,оплата в кассу,оплата на р/счет"</formula1>
    </dataValidation>
    <dataValidation type="list" allowBlank="1" showInputMessage="1" showErrorMessage="1" sqref="G5" xr:uid="{4E827E37-E3FC-4C16-8722-2D2CA5AE73D1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I36:I1305 I1499:I1512 I1516" xr:uid="{EE83328D-FD36-4D33-A58E-095EF875E1F8}">
      <formula1>$G$5&lt;&gt;"нет"</formula1>
    </dataValidation>
    <dataValidation type="list" allowBlank="1" showInputMessage="1" showErrorMessage="1" sqref="I8:J8" xr:uid="{9E386C66-1C34-42D3-8B9E-771C277BB9E7}">
      <formula1>"8 неделя 2023,9 неделя 2023,10 неделя 2023,11 неделя 2023,12 неделя 2023,13 неделя 2023,14 неделя 2023,"</formula1>
    </dataValidation>
  </dataValidations>
  <hyperlinks>
    <hyperlink ref="F4" location="'Условия работы'!A1" display="&gt;&gt;&gt; Условия работы &lt;&lt;&lt;" xr:uid="{A4099480-3E61-4A19-A98D-2CC6760FAD5F}"/>
  </hyperlinks>
  <pageMargins left="0.7" right="0.7" top="0.75" bottom="0.75" header="0.3" footer="0.3"/>
  <pageSetup paperSize="9" scale="1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C05BD-6004-4895-AB20-BE275C50D586}">
  <dimension ref="B1:BH117"/>
  <sheetViews>
    <sheetView showGridLines="0" zoomScaleNormal="100" workbookViewId="0"/>
  </sheetViews>
  <sheetFormatPr defaultColWidth="9.1796875" defaultRowHeight="14.5" x14ac:dyDescent="0.35"/>
  <cols>
    <col min="1" max="1" width="3.36328125" style="79" customWidth="1"/>
    <col min="2" max="2" width="5.81640625" style="79" customWidth="1"/>
    <col min="3" max="15" width="9.1796875" style="79"/>
    <col min="16" max="16" width="10" style="79" customWidth="1"/>
    <col min="17" max="16384" width="9.1796875" style="79"/>
  </cols>
  <sheetData>
    <row r="1" spans="2:16" ht="15" thickTop="1" x14ac:dyDescent="0.35">
      <c r="B1" s="76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8"/>
    </row>
    <row r="2" spans="2:16" x14ac:dyDescent="0.35">
      <c r="B2" s="80"/>
      <c r="P2" s="81"/>
    </row>
    <row r="3" spans="2:16" x14ac:dyDescent="0.35">
      <c r="B3" s="80"/>
      <c r="P3" s="81"/>
    </row>
    <row r="4" spans="2:16" x14ac:dyDescent="0.35">
      <c r="B4" s="80"/>
      <c r="P4" s="81"/>
    </row>
    <row r="5" spans="2:16" x14ac:dyDescent="0.35">
      <c r="B5" s="80"/>
      <c r="P5" s="81"/>
    </row>
    <row r="6" spans="2:16" s="84" customFormat="1" ht="16.5" customHeight="1" x14ac:dyDescent="0.3">
      <c r="B6" s="82"/>
      <c r="C6" s="83"/>
      <c r="P6" s="85"/>
    </row>
    <row r="7" spans="2:16" s="86" customFormat="1" ht="12" customHeight="1" x14ac:dyDescent="0.3">
      <c r="B7" s="82"/>
      <c r="C7" s="83"/>
      <c r="P7" s="87"/>
    </row>
    <row r="8" spans="2:16" ht="12" customHeight="1" x14ac:dyDescent="0.35">
      <c r="B8" s="80"/>
      <c r="C8" s="83"/>
      <c r="P8" s="81"/>
    </row>
    <row r="9" spans="2:16" ht="12" customHeight="1" x14ac:dyDescent="0.45">
      <c r="B9" s="88"/>
      <c r="C9" s="83"/>
      <c r="P9" s="81"/>
    </row>
    <row r="10" spans="2:16" ht="12" customHeight="1" x14ac:dyDescent="0.45">
      <c r="B10" s="88"/>
      <c r="C10" s="83"/>
      <c r="P10" s="81"/>
    </row>
    <row r="11" spans="2:16" ht="16.5" customHeight="1" x14ac:dyDescent="0.35">
      <c r="B11" s="80"/>
      <c r="P11" s="81"/>
    </row>
    <row r="12" spans="2:16" ht="20.25" customHeight="1" x14ac:dyDescent="0.35">
      <c r="B12" s="80"/>
      <c r="P12" s="81"/>
    </row>
    <row r="13" spans="2:16" s="91" customFormat="1" ht="17.25" customHeight="1" x14ac:dyDescent="0.3">
      <c r="B13" s="89" t="s">
        <v>2672</v>
      </c>
      <c r="C13" s="90" t="s">
        <v>2673</v>
      </c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P13" s="92"/>
    </row>
    <row r="14" spans="2:16" s="97" customFormat="1" ht="15.5" x14ac:dyDescent="0.35">
      <c r="B14" s="93" t="s">
        <v>2674</v>
      </c>
      <c r="C14" s="94"/>
      <c r="D14" s="95"/>
      <c r="E14" s="95"/>
      <c r="F14" s="95"/>
      <c r="G14" s="95"/>
      <c r="H14" s="96" t="s">
        <v>2675</v>
      </c>
      <c r="I14" s="94"/>
      <c r="J14" s="95"/>
      <c r="K14" s="95"/>
      <c r="L14" s="95"/>
      <c r="M14" s="95"/>
      <c r="N14" s="95"/>
      <c r="P14" s="98"/>
    </row>
    <row r="15" spans="2:16" s="97" customFormat="1" x14ac:dyDescent="0.35">
      <c r="B15" s="99"/>
      <c r="C15" s="100" t="s">
        <v>2676</v>
      </c>
      <c r="D15" s="95"/>
      <c r="E15" s="95"/>
      <c r="F15" s="95"/>
      <c r="G15" s="95"/>
      <c r="H15" s="101" t="s">
        <v>2677</v>
      </c>
      <c r="I15" s="102" t="s">
        <v>2678</v>
      </c>
      <c r="J15" s="95"/>
      <c r="K15" s="95"/>
      <c r="L15" s="95"/>
      <c r="M15" s="95"/>
      <c r="N15" s="95"/>
      <c r="P15" s="98"/>
    </row>
    <row r="16" spans="2:16" s="97" customFormat="1" x14ac:dyDescent="0.35">
      <c r="B16" s="99"/>
      <c r="C16" s="100" t="s">
        <v>2679</v>
      </c>
      <c r="D16" s="95"/>
      <c r="E16" s="95"/>
      <c r="F16" s="95"/>
      <c r="G16" s="95"/>
      <c r="H16" s="101" t="s">
        <v>2677</v>
      </c>
      <c r="I16" s="102" t="s">
        <v>2680</v>
      </c>
      <c r="J16" s="95"/>
      <c r="K16" s="95"/>
      <c r="L16" s="95"/>
      <c r="M16" s="95"/>
      <c r="N16" s="95"/>
      <c r="P16" s="98"/>
    </row>
    <row r="17" spans="2:22" s="97" customFormat="1" x14ac:dyDescent="0.35">
      <c r="B17" s="99"/>
      <c r="C17" s="100" t="s">
        <v>2681</v>
      </c>
      <c r="D17" s="95"/>
      <c r="E17" s="95"/>
      <c r="F17" s="95"/>
      <c r="G17" s="95"/>
      <c r="H17" s="101" t="s">
        <v>2677</v>
      </c>
      <c r="I17" s="102" t="s">
        <v>2682</v>
      </c>
      <c r="J17" s="95"/>
      <c r="K17" s="95"/>
      <c r="L17" s="95"/>
      <c r="M17" s="95"/>
      <c r="N17" s="95"/>
      <c r="P17" s="98"/>
    </row>
    <row r="18" spans="2:22" s="97" customFormat="1" x14ac:dyDescent="0.35">
      <c r="B18" s="99"/>
      <c r="C18" s="100" t="s">
        <v>2683</v>
      </c>
      <c r="D18" s="95"/>
      <c r="E18" s="95"/>
      <c r="F18" s="95"/>
      <c r="G18" s="95"/>
      <c r="H18" s="101" t="s">
        <v>2677</v>
      </c>
      <c r="I18" s="102" t="s">
        <v>2684</v>
      </c>
      <c r="J18" s="95"/>
      <c r="K18" s="95"/>
      <c r="L18" s="95"/>
      <c r="M18" s="95"/>
      <c r="N18" s="95"/>
      <c r="P18" s="98"/>
      <c r="V18" s="103"/>
    </row>
    <row r="19" spans="2:22" x14ac:dyDescent="0.35">
      <c r="B19" s="104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P19" s="81"/>
    </row>
    <row r="20" spans="2:22" ht="15.5" x14ac:dyDescent="0.35">
      <c r="B20" s="89" t="s">
        <v>2672</v>
      </c>
      <c r="C20" s="90" t="s">
        <v>2685</v>
      </c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P20" s="81"/>
    </row>
    <row r="21" spans="2:22" s="97" customFormat="1" x14ac:dyDescent="0.35">
      <c r="B21" s="99"/>
      <c r="C21" s="100" t="s">
        <v>2686</v>
      </c>
      <c r="D21" s="95"/>
      <c r="E21" s="95"/>
      <c r="F21" s="95"/>
      <c r="G21" s="95"/>
      <c r="H21" s="101"/>
      <c r="I21" s="102"/>
      <c r="J21" s="95"/>
      <c r="K21" s="95"/>
      <c r="L21" s="95"/>
      <c r="M21" s="95"/>
      <c r="N21" s="95"/>
      <c r="P21" s="98"/>
    </row>
    <row r="22" spans="2:22" x14ac:dyDescent="0.35">
      <c r="B22" s="104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P22" s="81"/>
    </row>
    <row r="23" spans="2:22" x14ac:dyDescent="0.35">
      <c r="B23" s="106"/>
      <c r="P23" s="81"/>
    </row>
    <row r="24" spans="2:22" x14ac:dyDescent="0.35">
      <c r="B24" s="106"/>
      <c r="P24" s="81"/>
    </row>
    <row r="25" spans="2:22" x14ac:dyDescent="0.35">
      <c r="B25" s="106"/>
      <c r="P25" s="81"/>
    </row>
    <row r="26" spans="2:22" s="109" customFormat="1" ht="15.5" x14ac:dyDescent="0.35">
      <c r="B26" s="107" t="s">
        <v>2672</v>
      </c>
      <c r="C26" s="108" t="s">
        <v>2687</v>
      </c>
      <c r="P26" s="110"/>
    </row>
    <row r="27" spans="2:22" x14ac:dyDescent="0.35">
      <c r="B27" s="106"/>
      <c r="C27" s="100" t="s">
        <v>2688</v>
      </c>
      <c r="P27" s="81"/>
    </row>
    <row r="28" spans="2:22" x14ac:dyDescent="0.35">
      <c r="B28" s="106"/>
      <c r="C28" s="100" t="s">
        <v>2689</v>
      </c>
      <c r="P28" s="81"/>
    </row>
    <row r="29" spans="2:22" s="109" customFormat="1" ht="15.5" x14ac:dyDescent="0.35">
      <c r="B29" s="107" t="s">
        <v>2672</v>
      </c>
      <c r="C29" s="108" t="s">
        <v>2690</v>
      </c>
      <c r="P29" s="110"/>
    </row>
    <row r="30" spans="2:22" s="113" customFormat="1" ht="45" customHeight="1" x14ac:dyDescent="0.35">
      <c r="B30" s="111" t="s">
        <v>2672</v>
      </c>
      <c r="C30" s="201" t="s">
        <v>2691</v>
      </c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112"/>
    </row>
    <row r="31" spans="2:22" x14ac:dyDescent="0.35">
      <c r="B31" s="106"/>
      <c r="C31" s="205" t="s">
        <v>2692</v>
      </c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81"/>
    </row>
    <row r="32" spans="2:22" ht="29.25" customHeight="1" x14ac:dyDescent="0.35">
      <c r="B32" s="106"/>
      <c r="C32" s="202" t="s">
        <v>2693</v>
      </c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81"/>
    </row>
    <row r="33" spans="2:16" ht="30" customHeight="1" x14ac:dyDescent="0.35">
      <c r="B33" s="106"/>
      <c r="C33" s="202" t="s">
        <v>2694</v>
      </c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81"/>
    </row>
    <row r="34" spans="2:16" ht="29.25" customHeight="1" x14ac:dyDescent="0.35">
      <c r="B34" s="106"/>
      <c r="C34" s="205" t="s">
        <v>2695</v>
      </c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81"/>
    </row>
    <row r="35" spans="2:16" s="109" customFormat="1" ht="30.75" customHeight="1" x14ac:dyDescent="0.35">
      <c r="B35" s="111" t="s">
        <v>2672</v>
      </c>
      <c r="C35" s="201" t="s">
        <v>2696</v>
      </c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110"/>
    </row>
    <row r="36" spans="2:16" ht="29.25" customHeight="1" x14ac:dyDescent="0.35">
      <c r="B36" s="106"/>
      <c r="C36" s="205" t="s">
        <v>2697</v>
      </c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81"/>
    </row>
    <row r="37" spans="2:16" ht="29.25" customHeight="1" x14ac:dyDescent="0.35">
      <c r="B37" s="106"/>
      <c r="C37" s="205" t="s">
        <v>2698</v>
      </c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81"/>
    </row>
    <row r="38" spans="2:16" s="109" customFormat="1" ht="30.75" customHeight="1" x14ac:dyDescent="0.35">
      <c r="B38" s="111" t="s">
        <v>2672</v>
      </c>
      <c r="C38" s="201" t="s">
        <v>2699</v>
      </c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110"/>
    </row>
    <row r="39" spans="2:16" x14ac:dyDescent="0.35">
      <c r="B39" s="106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81"/>
    </row>
    <row r="40" spans="2:16" x14ac:dyDescent="0.35">
      <c r="B40" s="106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81"/>
    </row>
    <row r="41" spans="2:16" x14ac:dyDescent="0.35">
      <c r="B41" s="106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81"/>
    </row>
    <row r="42" spans="2:16" ht="28.5" customHeight="1" x14ac:dyDescent="0.35">
      <c r="B42" s="111" t="s">
        <v>2672</v>
      </c>
      <c r="C42" s="201" t="s">
        <v>2700</v>
      </c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81"/>
    </row>
    <row r="43" spans="2:16" s="113" customFormat="1" ht="30" customHeight="1" x14ac:dyDescent="0.35">
      <c r="B43" s="111" t="s">
        <v>2672</v>
      </c>
      <c r="C43" s="201" t="s">
        <v>2701</v>
      </c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112"/>
    </row>
    <row r="44" spans="2:16" ht="30" customHeight="1" x14ac:dyDescent="0.35">
      <c r="B44" s="106"/>
      <c r="C44" s="205" t="s">
        <v>2702</v>
      </c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81"/>
    </row>
    <row r="45" spans="2:16" ht="29.25" customHeight="1" x14ac:dyDescent="0.35">
      <c r="B45" s="106"/>
      <c r="C45" s="205" t="s">
        <v>2703</v>
      </c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81"/>
    </row>
    <row r="46" spans="2:16" s="113" customFormat="1" ht="15" x14ac:dyDescent="0.35">
      <c r="B46" s="111" t="s">
        <v>2672</v>
      </c>
      <c r="C46" s="201" t="s">
        <v>2704</v>
      </c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112"/>
    </row>
    <row r="47" spans="2:16" ht="44.25" customHeight="1" x14ac:dyDescent="0.35">
      <c r="B47" s="106"/>
      <c r="C47" s="205" t="s">
        <v>2705</v>
      </c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81"/>
    </row>
    <row r="48" spans="2:16" s="113" customFormat="1" ht="15" x14ac:dyDescent="0.35">
      <c r="B48" s="111" t="s">
        <v>2672</v>
      </c>
      <c r="C48" s="201" t="s">
        <v>2706</v>
      </c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112"/>
    </row>
    <row r="49" spans="2:16" ht="29.25" customHeight="1" x14ac:dyDescent="0.35">
      <c r="B49" s="106"/>
      <c r="C49" s="205" t="s">
        <v>2707</v>
      </c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81"/>
    </row>
    <row r="50" spans="2:16" s="132" customFormat="1" ht="47.25" customHeight="1" x14ac:dyDescent="0.35">
      <c r="B50" s="133" t="s">
        <v>2672</v>
      </c>
      <c r="C50" s="210" t="s">
        <v>6092</v>
      </c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134"/>
    </row>
    <row r="51" spans="2:16" ht="30.75" customHeight="1" x14ac:dyDescent="0.35">
      <c r="B51" s="106"/>
      <c r="C51" s="205" t="s">
        <v>2708</v>
      </c>
      <c r="D51" s="205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81"/>
    </row>
    <row r="52" spans="2:16" ht="30.75" customHeight="1" x14ac:dyDescent="0.35">
      <c r="B52" s="106"/>
      <c r="C52" s="205" t="s">
        <v>2709</v>
      </c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81"/>
    </row>
    <row r="53" spans="2:16" ht="30.75" customHeight="1" x14ac:dyDescent="0.35">
      <c r="B53" s="106"/>
      <c r="C53" s="205" t="s">
        <v>2710</v>
      </c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81"/>
    </row>
    <row r="54" spans="2:16" ht="42" customHeight="1" x14ac:dyDescent="0.35">
      <c r="B54" s="111" t="s">
        <v>2672</v>
      </c>
      <c r="C54" s="201" t="s">
        <v>2711</v>
      </c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81"/>
    </row>
    <row r="55" spans="2:16" x14ac:dyDescent="0.35">
      <c r="B55" s="106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81"/>
    </row>
    <row r="56" spans="2:16" x14ac:dyDescent="0.35">
      <c r="B56" s="106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81"/>
    </row>
    <row r="57" spans="2:16" x14ac:dyDescent="0.35">
      <c r="B57" s="106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81"/>
    </row>
    <row r="58" spans="2:16" x14ac:dyDescent="0.35">
      <c r="B58" s="106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81"/>
    </row>
    <row r="59" spans="2:16" ht="15" x14ac:dyDescent="0.35">
      <c r="B59" s="111" t="s">
        <v>2672</v>
      </c>
      <c r="C59" s="201" t="s">
        <v>2712</v>
      </c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81"/>
    </row>
    <row r="60" spans="2:16" ht="29.25" customHeight="1" x14ac:dyDescent="0.35">
      <c r="B60" s="106"/>
      <c r="C60" s="205" t="s">
        <v>2713</v>
      </c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5"/>
      <c r="O60" s="205"/>
      <c r="P60" s="81"/>
    </row>
    <row r="61" spans="2:16" ht="59.25" customHeight="1" x14ac:dyDescent="0.35">
      <c r="B61" s="111" t="s">
        <v>2672</v>
      </c>
      <c r="C61" s="201" t="s">
        <v>2714</v>
      </c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81"/>
    </row>
    <row r="62" spans="2:16" ht="30" customHeight="1" x14ac:dyDescent="0.35">
      <c r="B62" s="111" t="s">
        <v>2672</v>
      </c>
      <c r="C62" s="201" t="s">
        <v>2715</v>
      </c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81"/>
    </row>
    <row r="63" spans="2:16" ht="31.5" customHeight="1" x14ac:dyDescent="0.35">
      <c r="B63" s="111" t="s">
        <v>2672</v>
      </c>
      <c r="C63" s="201" t="s">
        <v>2716</v>
      </c>
      <c r="D63" s="201"/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81"/>
    </row>
    <row r="64" spans="2:16" ht="12.75" customHeight="1" x14ac:dyDescent="0.35">
      <c r="B64" s="106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81"/>
    </row>
    <row r="65" spans="2:16" x14ac:dyDescent="0.35">
      <c r="B65" s="106"/>
      <c r="P65" s="81"/>
    </row>
    <row r="66" spans="2:16" x14ac:dyDescent="0.35">
      <c r="B66" s="106"/>
      <c r="P66" s="81"/>
    </row>
    <row r="67" spans="2:16" x14ac:dyDescent="0.35">
      <c r="B67" s="106"/>
      <c r="P67" s="81"/>
    </row>
    <row r="68" spans="2:16" s="117" customFormat="1" ht="17.25" customHeight="1" x14ac:dyDescent="0.35">
      <c r="B68" s="115" t="s">
        <v>2672</v>
      </c>
      <c r="C68" s="209" t="s">
        <v>2717</v>
      </c>
      <c r="D68" s="209"/>
      <c r="E68" s="209"/>
      <c r="F68" s="209"/>
      <c r="G68" s="209"/>
      <c r="H68" s="209"/>
      <c r="I68" s="209"/>
      <c r="J68" s="209"/>
      <c r="K68" s="209"/>
      <c r="L68" s="209"/>
      <c r="M68" s="209"/>
      <c r="N68" s="209"/>
      <c r="O68" s="209"/>
      <c r="P68" s="116"/>
    </row>
    <row r="69" spans="2:16" s="117" customFormat="1" ht="15" customHeight="1" x14ac:dyDescent="0.35">
      <c r="B69" s="118"/>
      <c r="C69" s="208" t="s">
        <v>2718</v>
      </c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116"/>
    </row>
    <row r="70" spans="2:16" s="135" customFormat="1" ht="15" customHeight="1" x14ac:dyDescent="0.25">
      <c r="B70" s="136"/>
      <c r="C70" s="207" t="s">
        <v>6093</v>
      </c>
      <c r="D70" s="207"/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7"/>
      <c r="P70" s="137"/>
    </row>
    <row r="71" spans="2:16" s="135" customFormat="1" ht="15" customHeight="1" x14ac:dyDescent="0.25">
      <c r="B71" s="136"/>
      <c r="C71" s="207" t="s">
        <v>2719</v>
      </c>
      <c r="D71" s="207"/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7"/>
      <c r="P71" s="137"/>
    </row>
    <row r="72" spans="2:16" ht="31.5" customHeight="1" x14ac:dyDescent="0.35">
      <c r="B72" s="111" t="s">
        <v>2672</v>
      </c>
      <c r="C72" s="201" t="s">
        <v>2720</v>
      </c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81"/>
    </row>
    <row r="73" spans="2:16" ht="31.5" customHeight="1" x14ac:dyDescent="0.35">
      <c r="B73" s="111"/>
      <c r="C73" s="205" t="s">
        <v>2721</v>
      </c>
      <c r="D73" s="205"/>
      <c r="E73" s="205"/>
      <c r="F73" s="205"/>
      <c r="G73" s="205"/>
      <c r="H73" s="205"/>
      <c r="I73" s="205"/>
      <c r="J73" s="205"/>
      <c r="K73" s="205"/>
      <c r="L73" s="205"/>
      <c r="M73" s="205"/>
      <c r="N73" s="205"/>
      <c r="O73" s="205"/>
      <c r="P73" s="81"/>
    </row>
    <row r="74" spans="2:16" ht="29.25" customHeight="1" x14ac:dyDescent="0.35">
      <c r="B74" s="111"/>
      <c r="C74" s="205" t="s">
        <v>2722</v>
      </c>
      <c r="D74" s="205"/>
      <c r="E74" s="205"/>
      <c r="F74" s="205"/>
      <c r="G74" s="205"/>
      <c r="H74" s="205"/>
      <c r="I74" s="205"/>
      <c r="J74" s="205"/>
      <c r="K74" s="205"/>
      <c r="L74" s="205"/>
      <c r="M74" s="205"/>
      <c r="N74" s="205"/>
      <c r="O74" s="205"/>
      <c r="P74" s="81"/>
    </row>
    <row r="75" spans="2:16" x14ac:dyDescent="0.35">
      <c r="B75" s="106"/>
      <c r="C75" s="205" t="s">
        <v>2723</v>
      </c>
      <c r="D75" s="205"/>
      <c r="E75" s="205"/>
      <c r="F75" s="205"/>
      <c r="G75" s="205"/>
      <c r="H75" s="205"/>
      <c r="I75" s="205"/>
      <c r="J75" s="205"/>
      <c r="K75" s="205"/>
      <c r="L75" s="205"/>
      <c r="M75" s="205"/>
      <c r="N75" s="205"/>
      <c r="O75" s="205"/>
      <c r="P75" s="81"/>
    </row>
    <row r="76" spans="2:16" x14ac:dyDescent="0.35">
      <c r="B76" s="106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81"/>
    </row>
    <row r="77" spans="2:16" x14ac:dyDescent="0.35">
      <c r="B77" s="106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81"/>
    </row>
    <row r="78" spans="2:16" x14ac:dyDescent="0.35">
      <c r="B78" s="106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81"/>
    </row>
    <row r="79" spans="2:16" x14ac:dyDescent="0.35">
      <c r="B79" s="106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81"/>
    </row>
    <row r="80" spans="2:16" ht="45" customHeight="1" x14ac:dyDescent="0.35">
      <c r="B80" s="111" t="s">
        <v>2672</v>
      </c>
      <c r="C80" s="201" t="s">
        <v>2724</v>
      </c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81"/>
    </row>
    <row r="81" spans="2:60" ht="29.25" customHeight="1" x14ac:dyDescent="0.35">
      <c r="B81" s="111"/>
      <c r="C81" s="205" t="s">
        <v>2725</v>
      </c>
      <c r="D81" s="205"/>
      <c r="E81" s="205"/>
      <c r="F81" s="205"/>
      <c r="G81" s="205"/>
      <c r="H81" s="205"/>
      <c r="I81" s="205"/>
      <c r="J81" s="205"/>
      <c r="K81" s="205"/>
      <c r="L81" s="205"/>
      <c r="M81" s="205"/>
      <c r="N81" s="205"/>
      <c r="O81" s="205"/>
      <c r="P81" s="81"/>
    </row>
    <row r="82" spans="2:60" ht="15" x14ac:dyDescent="0.35">
      <c r="B82" s="111" t="s">
        <v>2672</v>
      </c>
      <c r="C82" s="201" t="s">
        <v>2726</v>
      </c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81"/>
    </row>
    <row r="83" spans="2:60" ht="15" x14ac:dyDescent="0.35">
      <c r="B83" s="111"/>
      <c r="C83" s="205" t="s">
        <v>2727</v>
      </c>
      <c r="D83" s="205"/>
      <c r="E83" s="205"/>
      <c r="F83" s="205"/>
      <c r="G83" s="205"/>
      <c r="H83" s="205"/>
      <c r="I83" s="205"/>
      <c r="J83" s="205"/>
      <c r="K83" s="205"/>
      <c r="L83" s="205"/>
      <c r="M83" s="205"/>
      <c r="N83" s="205"/>
      <c r="O83" s="205"/>
      <c r="P83" s="81"/>
    </row>
    <row r="84" spans="2:60" ht="59.25" customHeight="1" x14ac:dyDescent="0.35">
      <c r="B84" s="111"/>
      <c r="C84" s="205" t="s">
        <v>2728</v>
      </c>
      <c r="D84" s="205"/>
      <c r="E84" s="205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81"/>
      <c r="S84" s="204"/>
      <c r="T84" s="204"/>
      <c r="U84" s="204"/>
      <c r="V84" s="204"/>
      <c r="W84" s="204"/>
      <c r="X84" s="204"/>
      <c r="Y84" s="204"/>
      <c r="Z84" s="204"/>
      <c r="AA84" s="204"/>
      <c r="AB84" s="204"/>
      <c r="AC84" s="204"/>
      <c r="AD84" s="204"/>
      <c r="AE84" s="204"/>
      <c r="AF84" s="204"/>
      <c r="AG84" s="204"/>
      <c r="AH84" s="204"/>
      <c r="AI84" s="204"/>
      <c r="AJ84" s="204"/>
      <c r="AK84" s="204"/>
      <c r="AL84" s="204"/>
      <c r="AM84" s="204"/>
      <c r="AN84" s="204"/>
      <c r="AO84" s="204"/>
      <c r="AP84" s="204"/>
      <c r="AQ84" s="204"/>
      <c r="AR84" s="204"/>
      <c r="AS84" s="204"/>
      <c r="AT84" s="204"/>
      <c r="AU84" s="204"/>
      <c r="AV84" s="204"/>
      <c r="AW84" s="204"/>
      <c r="AX84" s="204"/>
      <c r="AY84" s="204"/>
      <c r="AZ84" s="204"/>
      <c r="BA84" s="204"/>
      <c r="BB84" s="204"/>
      <c r="BC84" s="204"/>
      <c r="BD84" s="204"/>
      <c r="BE84" s="204"/>
      <c r="BF84" s="204"/>
      <c r="BG84" s="204"/>
      <c r="BH84" s="204"/>
    </row>
    <row r="85" spans="2:60" x14ac:dyDescent="0.35">
      <c r="B85" s="106"/>
      <c r="C85" s="205" t="s">
        <v>2729</v>
      </c>
      <c r="D85" s="205"/>
      <c r="E85" s="205"/>
      <c r="F85" s="205"/>
      <c r="G85" s="205"/>
      <c r="H85" s="205"/>
      <c r="I85" s="205"/>
      <c r="J85" s="205"/>
      <c r="K85" s="205"/>
      <c r="L85" s="205"/>
      <c r="M85" s="205"/>
      <c r="N85" s="205"/>
      <c r="O85" s="205"/>
      <c r="P85" s="81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K85" s="204"/>
      <c r="AL85" s="204"/>
      <c r="AM85" s="204"/>
      <c r="AN85" s="204"/>
      <c r="AO85" s="204"/>
      <c r="AP85" s="204"/>
      <c r="AQ85" s="204"/>
      <c r="AR85" s="204"/>
      <c r="AS85" s="204"/>
      <c r="AT85" s="204"/>
      <c r="AU85" s="204"/>
      <c r="AV85" s="204"/>
      <c r="AW85" s="204"/>
      <c r="AX85" s="204"/>
      <c r="AY85" s="204"/>
      <c r="AZ85" s="204"/>
      <c r="BA85" s="204"/>
      <c r="BB85" s="204"/>
      <c r="BC85" s="204"/>
      <c r="BD85" s="204"/>
      <c r="BE85" s="204"/>
      <c r="BF85" s="204"/>
      <c r="BG85" s="204"/>
      <c r="BH85" s="204"/>
    </row>
    <row r="86" spans="2:60" x14ac:dyDescent="0.35">
      <c r="B86" s="106"/>
      <c r="C86" s="206" t="s">
        <v>2730</v>
      </c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81"/>
      <c r="S86" s="204"/>
      <c r="T86" s="204"/>
      <c r="U86" s="204"/>
      <c r="V86" s="204"/>
      <c r="W86" s="204"/>
      <c r="X86" s="204"/>
      <c r="Y86" s="204"/>
      <c r="Z86" s="204"/>
      <c r="AA86" s="204"/>
      <c r="AB86" s="204"/>
      <c r="AC86" s="204"/>
      <c r="AD86" s="204"/>
      <c r="AE86" s="204"/>
      <c r="AF86" s="204"/>
      <c r="AG86" s="204"/>
      <c r="AH86" s="204"/>
      <c r="AI86" s="204"/>
      <c r="AJ86" s="204"/>
      <c r="AK86" s="204"/>
      <c r="AL86" s="204"/>
      <c r="AM86" s="204"/>
      <c r="AN86" s="204"/>
      <c r="AO86" s="204"/>
      <c r="AP86" s="204"/>
      <c r="AQ86" s="204"/>
      <c r="AR86" s="204"/>
      <c r="AS86" s="204"/>
      <c r="AT86" s="204"/>
      <c r="AU86" s="204"/>
      <c r="AV86" s="204"/>
      <c r="AW86" s="204"/>
      <c r="AX86" s="204"/>
      <c r="AY86" s="204"/>
      <c r="AZ86" s="204"/>
      <c r="BA86" s="204"/>
      <c r="BB86" s="204"/>
      <c r="BC86" s="204"/>
      <c r="BD86" s="204"/>
      <c r="BE86" s="204"/>
      <c r="BF86" s="204"/>
      <c r="BG86" s="204"/>
      <c r="BH86" s="204"/>
    </row>
    <row r="87" spans="2:60" x14ac:dyDescent="0.35">
      <c r="B87" s="106"/>
      <c r="C87" s="206" t="s">
        <v>2731</v>
      </c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81"/>
      <c r="S87" s="204" t="s">
        <v>62</v>
      </c>
      <c r="T87" s="204"/>
      <c r="U87" s="204"/>
      <c r="V87" s="204"/>
      <c r="W87" s="204"/>
      <c r="X87" s="204"/>
      <c r="Y87" s="204"/>
      <c r="Z87" s="204"/>
      <c r="AA87" s="204"/>
      <c r="AB87" s="204"/>
      <c r="AC87" s="204"/>
      <c r="AD87" s="204"/>
      <c r="AE87" s="204"/>
      <c r="AF87" s="204"/>
      <c r="AG87" s="204"/>
      <c r="AH87" s="204"/>
      <c r="AI87" s="204"/>
      <c r="AJ87" s="204"/>
      <c r="AK87" s="204"/>
      <c r="AL87" s="204"/>
      <c r="AM87" s="204"/>
      <c r="AN87" s="204"/>
      <c r="AO87" s="204"/>
      <c r="AP87" s="204"/>
      <c r="AQ87" s="204"/>
      <c r="AR87" s="204"/>
      <c r="AS87" s="204"/>
      <c r="AT87" s="204"/>
      <c r="AU87" s="204"/>
      <c r="AV87" s="204"/>
      <c r="AW87" s="204"/>
      <c r="AX87" s="204"/>
      <c r="AY87" s="204"/>
      <c r="AZ87" s="204"/>
      <c r="BA87" s="204"/>
      <c r="BB87" s="204"/>
      <c r="BC87" s="204"/>
      <c r="BD87" s="204"/>
      <c r="BE87" s="204"/>
      <c r="BF87" s="204"/>
      <c r="BG87" s="204"/>
      <c r="BH87" s="204"/>
    </row>
    <row r="88" spans="2:60" x14ac:dyDescent="0.35">
      <c r="B88" s="106"/>
      <c r="C88" s="202" t="s">
        <v>2732</v>
      </c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81"/>
      <c r="S88" s="204"/>
      <c r="T88" s="204"/>
      <c r="U88" s="204"/>
      <c r="V88" s="204"/>
      <c r="W88" s="204"/>
      <c r="X88" s="204"/>
      <c r="Y88" s="204"/>
      <c r="Z88" s="204"/>
      <c r="AA88" s="204"/>
      <c r="AB88" s="204"/>
      <c r="AC88" s="204"/>
      <c r="AD88" s="204"/>
      <c r="AE88" s="204"/>
      <c r="AF88" s="204"/>
      <c r="AG88" s="204"/>
      <c r="AH88" s="204"/>
      <c r="AI88" s="204"/>
      <c r="AJ88" s="204"/>
      <c r="AK88" s="204"/>
      <c r="AL88" s="204"/>
      <c r="AM88" s="204"/>
      <c r="AN88" s="204"/>
      <c r="AO88" s="204"/>
      <c r="AP88" s="204"/>
      <c r="AQ88" s="204"/>
      <c r="AR88" s="204"/>
      <c r="AS88" s="204"/>
      <c r="AT88" s="204"/>
      <c r="AU88" s="204"/>
      <c r="AV88" s="204"/>
      <c r="AW88" s="204"/>
      <c r="AX88" s="204"/>
      <c r="AY88" s="204"/>
      <c r="AZ88" s="204"/>
      <c r="BA88" s="204"/>
      <c r="BB88" s="204"/>
      <c r="BC88" s="204"/>
      <c r="BD88" s="204"/>
      <c r="BE88" s="204"/>
      <c r="BF88" s="204"/>
      <c r="BG88" s="204"/>
      <c r="BH88" s="204"/>
    </row>
    <row r="89" spans="2:60" ht="30.75" customHeight="1" x14ac:dyDescent="0.35">
      <c r="B89" s="106"/>
      <c r="C89" s="205" t="s">
        <v>2733</v>
      </c>
      <c r="D89" s="205"/>
      <c r="E89" s="205"/>
      <c r="F89" s="205"/>
      <c r="G89" s="205"/>
      <c r="H89" s="205"/>
      <c r="I89" s="205"/>
      <c r="J89" s="205"/>
      <c r="K89" s="205"/>
      <c r="L89" s="205"/>
      <c r="M89" s="205"/>
      <c r="N89" s="205"/>
      <c r="O89" s="205"/>
      <c r="P89" s="81"/>
      <c r="S89" s="204"/>
      <c r="T89" s="204"/>
      <c r="U89" s="204"/>
      <c r="V89" s="204"/>
      <c r="W89" s="204"/>
      <c r="X89" s="204"/>
      <c r="Y89" s="204"/>
      <c r="Z89" s="204"/>
      <c r="AA89" s="204"/>
      <c r="AB89" s="204"/>
      <c r="AC89" s="204"/>
      <c r="AD89" s="204"/>
      <c r="AE89" s="204"/>
      <c r="AF89" s="204"/>
      <c r="AG89" s="204"/>
      <c r="AH89" s="204"/>
      <c r="AI89" s="204"/>
      <c r="AJ89" s="204"/>
      <c r="AK89" s="204"/>
      <c r="AL89" s="204"/>
      <c r="AM89" s="204"/>
      <c r="AN89" s="204"/>
      <c r="AO89" s="204"/>
      <c r="AP89" s="204"/>
      <c r="AQ89" s="204"/>
      <c r="AR89" s="204"/>
      <c r="AS89" s="204"/>
      <c r="AT89" s="204"/>
      <c r="AU89" s="204"/>
      <c r="AV89" s="204"/>
      <c r="AW89" s="204"/>
      <c r="AX89" s="204"/>
      <c r="AY89" s="204"/>
      <c r="AZ89" s="204"/>
      <c r="BA89" s="204"/>
      <c r="BB89" s="204"/>
      <c r="BC89" s="204"/>
      <c r="BD89" s="204"/>
      <c r="BE89" s="204"/>
      <c r="BF89" s="204"/>
      <c r="BG89" s="204"/>
      <c r="BH89" s="204"/>
    </row>
    <row r="90" spans="2:60" x14ac:dyDescent="0.35">
      <c r="B90" s="106"/>
      <c r="C90" s="205" t="s">
        <v>2734</v>
      </c>
      <c r="D90" s="205"/>
      <c r="E90" s="205"/>
      <c r="F90" s="205"/>
      <c r="G90" s="205"/>
      <c r="H90" s="205"/>
      <c r="I90" s="205"/>
      <c r="J90" s="205"/>
      <c r="K90" s="205"/>
      <c r="L90" s="205"/>
      <c r="M90" s="205"/>
      <c r="N90" s="205"/>
      <c r="O90" s="205"/>
      <c r="P90" s="81"/>
      <c r="S90" s="204"/>
      <c r="T90" s="204"/>
      <c r="U90" s="204"/>
      <c r="V90" s="204"/>
      <c r="W90" s="204"/>
      <c r="X90" s="204"/>
      <c r="Y90" s="204"/>
      <c r="Z90" s="204"/>
      <c r="AA90" s="204"/>
      <c r="AB90" s="204"/>
      <c r="AC90" s="204"/>
      <c r="AD90" s="204"/>
      <c r="AE90" s="204"/>
      <c r="AF90" s="204"/>
      <c r="AG90" s="204"/>
      <c r="AH90" s="204"/>
      <c r="AI90" s="204"/>
      <c r="AJ90" s="204"/>
      <c r="AK90" s="204"/>
      <c r="AL90" s="204"/>
      <c r="AM90" s="204"/>
      <c r="AN90" s="204"/>
      <c r="AO90" s="204"/>
      <c r="AP90" s="204"/>
      <c r="AQ90" s="204"/>
      <c r="AR90" s="204"/>
      <c r="AS90" s="204"/>
      <c r="AT90" s="204"/>
      <c r="AU90" s="204"/>
      <c r="AV90" s="204"/>
      <c r="AW90" s="204"/>
      <c r="AX90" s="204"/>
      <c r="AY90" s="204"/>
      <c r="AZ90" s="204"/>
      <c r="BA90" s="204"/>
      <c r="BB90" s="204"/>
      <c r="BC90" s="204"/>
      <c r="BD90" s="204"/>
      <c r="BE90" s="204"/>
      <c r="BF90" s="204"/>
      <c r="BG90" s="204"/>
      <c r="BH90" s="204"/>
    </row>
    <row r="91" spans="2:60" ht="45" customHeight="1" x14ac:dyDescent="0.35">
      <c r="B91" s="111" t="s">
        <v>2672</v>
      </c>
      <c r="C91" s="201" t="s">
        <v>2735</v>
      </c>
      <c r="D91" s="201"/>
      <c r="E91" s="201"/>
      <c r="F91" s="201"/>
      <c r="G91" s="201"/>
      <c r="H91" s="201"/>
      <c r="I91" s="201"/>
      <c r="J91" s="201"/>
      <c r="K91" s="201"/>
      <c r="L91" s="201"/>
      <c r="M91" s="201"/>
      <c r="N91" s="201"/>
      <c r="O91" s="201"/>
      <c r="P91" s="81"/>
    </row>
    <row r="92" spans="2:60" ht="30" customHeight="1" x14ac:dyDescent="0.35">
      <c r="B92" s="106"/>
      <c r="C92" s="205" t="s">
        <v>2736</v>
      </c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81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4"/>
      <c r="AH92" s="204"/>
      <c r="AI92" s="204"/>
      <c r="AJ92" s="204"/>
      <c r="AK92" s="204"/>
      <c r="AL92" s="204"/>
      <c r="AM92" s="204"/>
      <c r="AN92" s="204"/>
      <c r="AO92" s="204"/>
      <c r="AP92" s="204"/>
      <c r="AQ92" s="204"/>
      <c r="AR92" s="204"/>
      <c r="AS92" s="204"/>
      <c r="AT92" s="204"/>
      <c r="AU92" s="204"/>
      <c r="AV92" s="204"/>
      <c r="AW92" s="204"/>
      <c r="AX92" s="204"/>
      <c r="AY92" s="204"/>
      <c r="AZ92" s="204"/>
      <c r="BA92" s="204"/>
      <c r="BB92" s="204"/>
      <c r="BC92" s="204"/>
      <c r="BD92" s="204"/>
      <c r="BE92" s="204"/>
      <c r="BF92" s="204"/>
      <c r="BG92" s="204"/>
      <c r="BH92" s="204"/>
    </row>
    <row r="93" spans="2:60" ht="45" customHeight="1" x14ac:dyDescent="0.35">
      <c r="B93" s="106"/>
      <c r="C93" s="205" t="s">
        <v>2737</v>
      </c>
      <c r="D93" s="205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81"/>
      <c r="S93" s="204"/>
      <c r="T93" s="204"/>
      <c r="U93" s="204"/>
      <c r="V93" s="204"/>
      <c r="W93" s="204"/>
      <c r="X93" s="204"/>
      <c r="Y93" s="204"/>
      <c r="Z93" s="204"/>
      <c r="AA93" s="204"/>
      <c r="AB93" s="204"/>
      <c r="AC93" s="204"/>
      <c r="AD93" s="204"/>
      <c r="AE93" s="204"/>
      <c r="AF93" s="204"/>
      <c r="AG93" s="204"/>
      <c r="AH93" s="204"/>
      <c r="AI93" s="204"/>
      <c r="AJ93" s="204"/>
      <c r="AK93" s="204"/>
      <c r="AL93" s="204"/>
      <c r="AM93" s="204"/>
      <c r="AN93" s="204"/>
      <c r="AO93" s="204"/>
      <c r="AP93" s="204"/>
      <c r="AQ93" s="204"/>
      <c r="AR93" s="204"/>
      <c r="AS93" s="204"/>
      <c r="AT93" s="204"/>
      <c r="AU93" s="204"/>
      <c r="AV93" s="204"/>
      <c r="AW93" s="204"/>
      <c r="AX93" s="204"/>
      <c r="AY93" s="204"/>
      <c r="AZ93" s="204"/>
      <c r="BA93" s="204"/>
      <c r="BB93" s="204"/>
      <c r="BC93" s="204"/>
      <c r="BD93" s="204"/>
      <c r="BE93" s="204"/>
      <c r="BF93" s="204"/>
      <c r="BG93" s="204"/>
      <c r="BH93" s="204"/>
    </row>
    <row r="94" spans="2:60" x14ac:dyDescent="0.35">
      <c r="B94" s="106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81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19"/>
      <c r="AI94" s="119"/>
      <c r="AJ94" s="119"/>
      <c r="AK94" s="119"/>
      <c r="AL94" s="119"/>
      <c r="AM94" s="119"/>
      <c r="AN94" s="119"/>
      <c r="AO94" s="119"/>
      <c r="AP94" s="119"/>
      <c r="AQ94" s="119"/>
      <c r="AR94" s="119"/>
      <c r="AS94" s="119"/>
      <c r="AT94" s="119"/>
      <c r="AU94" s="119"/>
      <c r="AV94" s="119"/>
      <c r="AW94" s="119"/>
      <c r="AX94" s="119"/>
      <c r="AY94" s="119"/>
      <c r="AZ94" s="119"/>
      <c r="BA94" s="119"/>
      <c r="BB94" s="119"/>
      <c r="BC94" s="119"/>
      <c r="BD94" s="119"/>
      <c r="BE94" s="119"/>
      <c r="BF94" s="119"/>
      <c r="BG94" s="119"/>
      <c r="BH94" s="119"/>
    </row>
    <row r="95" spans="2:60" x14ac:dyDescent="0.35">
      <c r="B95" s="106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81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  <c r="AL95" s="119"/>
      <c r="AM95" s="119"/>
      <c r="AN95" s="119"/>
      <c r="AO95" s="119"/>
      <c r="AP95" s="119"/>
      <c r="AQ95" s="119"/>
      <c r="AR95" s="119"/>
      <c r="AS95" s="119"/>
      <c r="AT95" s="119"/>
      <c r="AU95" s="119"/>
      <c r="AV95" s="119"/>
      <c r="AW95" s="119"/>
      <c r="AX95" s="119"/>
      <c r="AY95" s="119"/>
      <c r="AZ95" s="119"/>
      <c r="BA95" s="119"/>
      <c r="BB95" s="119"/>
      <c r="BC95" s="119"/>
      <c r="BD95" s="119"/>
      <c r="BE95" s="119"/>
      <c r="BF95" s="119"/>
      <c r="BG95" s="119"/>
      <c r="BH95" s="119"/>
    </row>
    <row r="96" spans="2:60" x14ac:dyDescent="0.35">
      <c r="B96" s="106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81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  <c r="AL96" s="119"/>
      <c r="AM96" s="119"/>
      <c r="AN96" s="119"/>
      <c r="AO96" s="119"/>
      <c r="AP96" s="119"/>
      <c r="AQ96" s="119"/>
      <c r="AR96" s="119"/>
      <c r="AS96" s="119"/>
      <c r="AT96" s="119"/>
      <c r="AU96" s="119"/>
      <c r="AV96" s="119"/>
      <c r="AW96" s="119"/>
      <c r="AX96" s="119"/>
      <c r="AY96" s="119"/>
      <c r="AZ96" s="119"/>
      <c r="BA96" s="119"/>
      <c r="BB96" s="119"/>
      <c r="BC96" s="119"/>
      <c r="BD96" s="119"/>
      <c r="BE96" s="119"/>
      <c r="BF96" s="119"/>
      <c r="BG96" s="119"/>
      <c r="BH96" s="119"/>
    </row>
    <row r="97" spans="2:60" x14ac:dyDescent="0.35">
      <c r="B97" s="106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81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  <c r="AM97" s="119"/>
      <c r="AN97" s="119"/>
      <c r="AO97" s="119"/>
      <c r="AP97" s="119"/>
      <c r="AQ97" s="119"/>
      <c r="AR97" s="119"/>
      <c r="AS97" s="119"/>
      <c r="AT97" s="119"/>
      <c r="AU97" s="119"/>
      <c r="AV97" s="119"/>
      <c r="AW97" s="119"/>
      <c r="AX97" s="119"/>
      <c r="AY97" s="119"/>
      <c r="AZ97" s="119"/>
      <c r="BA97" s="119"/>
      <c r="BB97" s="119"/>
      <c r="BC97" s="119"/>
      <c r="BD97" s="119"/>
      <c r="BE97" s="119"/>
      <c r="BF97" s="119"/>
      <c r="BG97" s="119"/>
      <c r="BH97" s="119"/>
    </row>
    <row r="98" spans="2:60" ht="15" x14ac:dyDescent="0.35">
      <c r="B98" s="111" t="s">
        <v>2672</v>
      </c>
      <c r="C98" s="201" t="s">
        <v>2738</v>
      </c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/>
      <c r="O98" s="201"/>
      <c r="P98" s="81"/>
    </row>
    <row r="99" spans="2:60" x14ac:dyDescent="0.35">
      <c r="B99" s="80"/>
      <c r="P99" s="81"/>
    </row>
    <row r="100" spans="2:60" x14ac:dyDescent="0.35">
      <c r="B100" s="80"/>
      <c r="P100" s="81"/>
    </row>
    <row r="101" spans="2:60" x14ac:dyDescent="0.35">
      <c r="B101" s="80"/>
      <c r="P101" s="81"/>
    </row>
    <row r="102" spans="2:60" x14ac:dyDescent="0.35">
      <c r="B102" s="80"/>
      <c r="P102" s="81"/>
    </row>
    <row r="103" spans="2:60" x14ac:dyDescent="0.35">
      <c r="B103" s="80"/>
      <c r="P103" s="81"/>
    </row>
    <row r="104" spans="2:60" x14ac:dyDescent="0.35">
      <c r="B104" s="80"/>
      <c r="P104" s="81"/>
    </row>
    <row r="105" spans="2:60" x14ac:dyDescent="0.35">
      <c r="B105" s="80"/>
      <c r="P105" s="81"/>
    </row>
    <row r="106" spans="2:60" x14ac:dyDescent="0.35">
      <c r="B106" s="80"/>
      <c r="P106" s="81"/>
    </row>
    <row r="107" spans="2:60" x14ac:dyDescent="0.35">
      <c r="B107" s="80"/>
      <c r="P107" s="81"/>
    </row>
    <row r="108" spans="2:60" x14ac:dyDescent="0.35">
      <c r="B108" s="80"/>
      <c r="P108" s="81"/>
    </row>
    <row r="109" spans="2:60" x14ac:dyDescent="0.35">
      <c r="B109" s="80"/>
      <c r="P109" s="81"/>
    </row>
    <row r="110" spans="2:60" x14ac:dyDescent="0.35">
      <c r="B110" s="80"/>
      <c r="P110" s="81"/>
    </row>
    <row r="111" spans="2:60" x14ac:dyDescent="0.35">
      <c r="B111" s="80"/>
      <c r="P111" s="81"/>
    </row>
    <row r="112" spans="2:60" x14ac:dyDescent="0.35">
      <c r="B112" s="80"/>
      <c r="P112" s="81"/>
    </row>
    <row r="113" spans="2:16" x14ac:dyDescent="0.35">
      <c r="B113" s="80"/>
      <c r="P113" s="81"/>
    </row>
    <row r="114" spans="2:16" x14ac:dyDescent="0.35">
      <c r="B114" s="80"/>
      <c r="P114" s="81"/>
    </row>
    <row r="115" spans="2:16" x14ac:dyDescent="0.35">
      <c r="B115" s="80"/>
      <c r="P115" s="81"/>
    </row>
    <row r="116" spans="2:16" ht="15" thickBot="1" x14ac:dyDescent="0.4">
      <c r="B116" s="120"/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2"/>
    </row>
    <row r="117" spans="2:16" ht="15" thickTop="1" x14ac:dyDescent="0.35"/>
  </sheetData>
  <mergeCells count="60">
    <mergeCell ref="C35:O35"/>
    <mergeCell ref="C30:O30"/>
    <mergeCell ref="C31:O31"/>
    <mergeCell ref="C32:O32"/>
    <mergeCell ref="C33:O33"/>
    <mergeCell ref="C34:O34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69:O69"/>
    <mergeCell ref="C51:O51"/>
    <mergeCell ref="C52:O52"/>
    <mergeCell ref="C53:O53"/>
    <mergeCell ref="C54:O54"/>
    <mergeCell ref="C55:O55"/>
    <mergeCell ref="C59:O59"/>
    <mergeCell ref="C60:O60"/>
    <mergeCell ref="C61:O61"/>
    <mergeCell ref="C62:O62"/>
    <mergeCell ref="C63:O63"/>
    <mergeCell ref="C68:O68"/>
    <mergeCell ref="S84:BH84"/>
    <mergeCell ref="C70:O70"/>
    <mergeCell ref="C71:O71"/>
    <mergeCell ref="C72:O72"/>
    <mergeCell ref="C73:O73"/>
    <mergeCell ref="C74:O74"/>
    <mergeCell ref="C75:O75"/>
    <mergeCell ref="C80:O80"/>
    <mergeCell ref="C81:O81"/>
    <mergeCell ref="C82:O82"/>
    <mergeCell ref="C83:O83"/>
    <mergeCell ref="C84:O84"/>
    <mergeCell ref="C85:O85"/>
    <mergeCell ref="S85:BH85"/>
    <mergeCell ref="C86:O86"/>
    <mergeCell ref="S86:BH86"/>
    <mergeCell ref="C87:O87"/>
    <mergeCell ref="S87:BH87"/>
    <mergeCell ref="C98:O98"/>
    <mergeCell ref="C88:O88"/>
    <mergeCell ref="S88:BH88"/>
    <mergeCell ref="C89:O89"/>
    <mergeCell ref="S89:BH89"/>
    <mergeCell ref="C90:O90"/>
    <mergeCell ref="S90:BH90"/>
    <mergeCell ref="C91:O91"/>
    <mergeCell ref="C92:O92"/>
    <mergeCell ref="S92:BH92"/>
    <mergeCell ref="C93:O93"/>
    <mergeCell ref="S93:BH9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NEW 2022-2023</vt:lpstr>
      <vt:lpstr>Условия работы</vt:lpstr>
      <vt:lpstr>prov</vt:lpstr>
      <vt:lpstr>st</vt:lpstr>
      <vt:lpstr>tab</vt:lpstr>
      <vt:lpstr>tabhug</vt:lpstr>
      <vt:lpstr>table</vt:lpstr>
      <vt:lpstr>table1</vt:lpstr>
      <vt:lpstr>table11</vt:lpstr>
      <vt:lpstr>tabletab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2022-07-27T14:52:26Z</dcterms:created>
  <dcterms:modified xsi:type="dcterms:W3CDTF">2023-02-07T10:10:56Z</dcterms:modified>
</cp:coreProperties>
</file>