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Chuzhinova\Documents\Все прайс-листы\"/>
    </mc:Choice>
  </mc:AlternateContent>
  <bookViews>
    <workbookView xWindow="0" yWindow="0" windowWidth="20490" windowHeight="7650"/>
  </bookViews>
  <sheets>
    <sheet name="2021" sheetId="1" r:id="rId1"/>
    <sheet name="Условия работы" sheetId="2" r:id="rId2"/>
  </sheets>
  <externalReferences>
    <externalReference r:id="rId3"/>
  </externalReferences>
  <definedNames>
    <definedName name="_xlnm._FilterDatabase" localSheetId="0" hidden="1">'2021'!$B$58:$M$533</definedName>
    <definedName name="ALVPRX" localSheetId="1">#REF!</definedName>
    <definedName name="ALVPRX">#REF!</definedName>
    <definedName name="clem" localSheetId="0">#REF!</definedName>
    <definedName name="clem" localSheetId="1">#REF!</definedName>
    <definedName name="clem">#REF!</definedName>
    <definedName name="clems" localSheetId="0">'2021'!$C$21:$F$525</definedName>
    <definedName name="COMPALV" localSheetId="1">#REF!</definedName>
    <definedName name="COMPALV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gort" localSheetId="0">#REF!</definedName>
    <definedName name="gort" localSheetId="1">#REF!</definedName>
    <definedName name="gort">#REF!</definedName>
    <definedName name="host" localSheetId="0">#REF!</definedName>
    <definedName name="host" localSheetId="1">#REF!</definedName>
    <definedName name="host">#REF!</definedName>
    <definedName name="HYDNUM" localSheetId="1">#REF!</definedName>
    <definedName name="HYDNUM">#REF!</definedName>
    <definedName name="kas" localSheetId="1">#REF!</definedName>
    <definedName name="kas">#REF!</definedName>
    <definedName name="nal" localSheetId="0">#REF!</definedName>
    <definedName name="nal" localSheetId="1">#REF!</definedName>
    <definedName name="nal">#REF!</definedName>
    <definedName name="PDXCOMP" localSheetId="1">#REF!</definedName>
    <definedName name="PDXCOMP">#REF!</definedName>
    <definedName name="PDXSPR" localSheetId="1">[1]PDX!#REF!</definedName>
    <definedName name="PDXSPR">[1]PDX!#REF!</definedName>
    <definedName name="pion" localSheetId="0">#REF!</definedName>
    <definedName name="pion" localSheetId="1">#REF!</definedName>
    <definedName name="pion">#REF!</definedName>
    <definedName name="prof" localSheetId="0">'2021'!$C$57:$M$525</definedName>
    <definedName name="proff" localSheetId="1">#REF!</definedName>
    <definedName name="proff">#REF!</definedName>
    <definedName name="prr" localSheetId="1">#REF!</definedName>
    <definedName name="prr">#REF!</definedName>
    <definedName name="rose" localSheetId="0">#REF!</definedName>
    <definedName name="rose" localSheetId="1">#REF!</definedName>
    <definedName name="rose">#REF!</definedName>
    <definedName name="ROYAL" localSheetId="1">#REF!</definedName>
    <definedName name="ROYAL">#REF!</definedName>
    <definedName name="sklad" localSheetId="1">#REF!</definedName>
    <definedName name="sklad">#REF!</definedName>
    <definedName name="stok" localSheetId="1">#REF!</definedName>
    <definedName name="stok">#REF!</definedName>
    <definedName name="table" localSheetId="1">#REF!</definedName>
    <definedName name="table">#REF!</definedName>
    <definedName name="Склады" localSheetId="1">#REF!</definedName>
    <definedName name="Склады">#REF!</definedName>
    <definedName name="ыещл" localSheetId="1">#REF!</definedName>
    <definedName name="ыещл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5" i="1" l="1"/>
  <c r="J325" i="1" l="1"/>
  <c r="K16" i="1"/>
  <c r="K15" i="1"/>
  <c r="J237" i="1"/>
  <c r="L237" i="1"/>
  <c r="J238" i="1"/>
  <c r="L238" i="1"/>
  <c r="J239" i="1"/>
  <c r="L239" i="1"/>
  <c r="J240" i="1"/>
  <c r="L240" i="1"/>
  <c r="J241" i="1"/>
  <c r="L241" i="1"/>
  <c r="J242" i="1"/>
  <c r="L242" i="1"/>
  <c r="J243" i="1"/>
  <c r="L243" i="1"/>
  <c r="J244" i="1"/>
  <c r="L244" i="1"/>
  <c r="J245" i="1"/>
  <c r="L245" i="1"/>
  <c r="J246" i="1"/>
  <c r="L246" i="1"/>
  <c r="J247" i="1"/>
  <c r="L247" i="1"/>
  <c r="J248" i="1"/>
  <c r="L248" i="1"/>
  <c r="J249" i="1"/>
  <c r="L249" i="1"/>
  <c r="J250" i="1"/>
  <c r="L250" i="1"/>
  <c r="J251" i="1"/>
  <c r="L251" i="1"/>
  <c r="J252" i="1"/>
  <c r="L252" i="1"/>
  <c r="J253" i="1"/>
  <c r="L253" i="1"/>
  <c r="J254" i="1"/>
  <c r="L254" i="1"/>
  <c r="J255" i="1"/>
  <c r="L255" i="1"/>
  <c r="J256" i="1"/>
  <c r="L256" i="1"/>
  <c r="J257" i="1"/>
  <c r="L257" i="1"/>
  <c r="J258" i="1"/>
  <c r="L258" i="1"/>
  <c r="J259" i="1"/>
  <c r="L259" i="1"/>
  <c r="J260" i="1"/>
  <c r="L260" i="1"/>
  <c r="J261" i="1"/>
  <c r="L261" i="1"/>
  <c r="J262" i="1"/>
  <c r="L262" i="1"/>
  <c r="J263" i="1"/>
  <c r="L263" i="1"/>
  <c r="J264" i="1"/>
  <c r="L264" i="1"/>
  <c r="J265" i="1"/>
  <c r="L265" i="1"/>
  <c r="J266" i="1"/>
  <c r="L266" i="1"/>
  <c r="J267" i="1"/>
  <c r="L267" i="1"/>
  <c r="J268" i="1"/>
  <c r="L268" i="1"/>
  <c r="J269" i="1"/>
  <c r="L269" i="1"/>
  <c r="J270" i="1"/>
  <c r="L270" i="1"/>
  <c r="J271" i="1"/>
  <c r="L271" i="1"/>
  <c r="J272" i="1"/>
  <c r="L272" i="1"/>
  <c r="J273" i="1"/>
  <c r="L273" i="1"/>
  <c r="J274" i="1"/>
  <c r="L274" i="1"/>
  <c r="J275" i="1"/>
  <c r="L275" i="1"/>
  <c r="J276" i="1"/>
  <c r="L276" i="1"/>
  <c r="J277" i="1"/>
  <c r="L277" i="1"/>
  <c r="J278" i="1"/>
  <c r="L278" i="1"/>
  <c r="J279" i="1"/>
  <c r="L279" i="1"/>
  <c r="J280" i="1"/>
  <c r="L280" i="1"/>
  <c r="J281" i="1"/>
  <c r="L281" i="1"/>
  <c r="J282" i="1"/>
  <c r="L282" i="1"/>
  <c r="J283" i="1"/>
  <c r="L283" i="1"/>
  <c r="J284" i="1"/>
  <c r="L284" i="1"/>
  <c r="J285" i="1"/>
  <c r="L285" i="1"/>
  <c r="J286" i="1"/>
  <c r="L286" i="1"/>
  <c r="J287" i="1"/>
  <c r="L287" i="1"/>
  <c r="J288" i="1"/>
  <c r="L288" i="1"/>
  <c r="J289" i="1"/>
  <c r="L289" i="1"/>
  <c r="J290" i="1"/>
  <c r="L290" i="1"/>
  <c r="J291" i="1"/>
  <c r="L291" i="1"/>
  <c r="J236" i="1"/>
  <c r="L236" i="1"/>
  <c r="L16" i="1" s="1"/>
  <c r="K533" i="1" l="1"/>
  <c r="J351" i="1" l="1"/>
  <c r="J350" i="1"/>
  <c r="K18" i="1"/>
  <c r="K11" i="1"/>
  <c r="J414" i="1"/>
  <c r="L414" i="1"/>
  <c r="J355" i="1"/>
  <c r="L355" i="1"/>
  <c r="J385" i="1"/>
  <c r="L385" i="1"/>
  <c r="J388" i="1"/>
  <c r="L388" i="1"/>
  <c r="J59" i="1"/>
  <c r="L59" i="1"/>
  <c r="J71" i="1"/>
  <c r="L71" i="1"/>
  <c r="J78" i="1"/>
  <c r="L78" i="1"/>
  <c r="J105" i="1"/>
  <c r="L105" i="1"/>
  <c r="J436" i="1"/>
  <c r="L436" i="1"/>
  <c r="J397" i="1"/>
  <c r="L397" i="1"/>
  <c r="J452" i="1"/>
  <c r="L452" i="1"/>
  <c r="J450" i="1"/>
  <c r="L450" i="1"/>
  <c r="J451" i="1"/>
  <c r="L451" i="1"/>
  <c r="L350" i="1"/>
  <c r="L351" i="1"/>
  <c r="J353" i="1"/>
  <c r="L353" i="1"/>
  <c r="J352" i="1"/>
  <c r="L352" i="1"/>
  <c r="J354" i="1"/>
  <c r="L354" i="1"/>
  <c r="J356" i="1"/>
  <c r="L356" i="1"/>
  <c r="J357" i="1"/>
  <c r="L357" i="1"/>
  <c r="J358" i="1"/>
  <c r="L358" i="1"/>
  <c r="J359" i="1"/>
  <c r="L359" i="1"/>
  <c r="J360" i="1"/>
  <c r="L360" i="1"/>
  <c r="J361" i="1"/>
  <c r="L361" i="1"/>
  <c r="J362" i="1"/>
  <c r="L362" i="1"/>
  <c r="J363" i="1"/>
  <c r="L363" i="1"/>
  <c r="J364" i="1"/>
  <c r="L364" i="1"/>
  <c r="J365" i="1"/>
  <c r="L365" i="1"/>
  <c r="J366" i="1"/>
  <c r="L366" i="1"/>
  <c r="J368" i="1"/>
  <c r="L368" i="1"/>
  <c r="J369" i="1"/>
  <c r="L369" i="1"/>
  <c r="J370" i="1"/>
  <c r="L370" i="1"/>
  <c r="J371" i="1"/>
  <c r="L371" i="1"/>
  <c r="J372" i="1"/>
  <c r="L372" i="1"/>
  <c r="J373" i="1"/>
  <c r="L373" i="1"/>
  <c r="J374" i="1"/>
  <c r="L374" i="1"/>
  <c r="J375" i="1"/>
  <c r="L375" i="1"/>
  <c r="J376" i="1"/>
  <c r="L376" i="1"/>
  <c r="J377" i="1"/>
  <c r="L377" i="1"/>
  <c r="J378" i="1"/>
  <c r="L378" i="1"/>
  <c r="J379" i="1"/>
  <c r="L379" i="1"/>
  <c r="J380" i="1"/>
  <c r="L380" i="1"/>
  <c r="J381" i="1"/>
  <c r="L381" i="1"/>
  <c r="J382" i="1"/>
  <c r="L382" i="1"/>
  <c r="J383" i="1"/>
  <c r="L383" i="1"/>
  <c r="J384" i="1"/>
  <c r="L384" i="1"/>
  <c r="J386" i="1"/>
  <c r="L386" i="1"/>
  <c r="J387" i="1"/>
  <c r="L387" i="1"/>
  <c r="J389" i="1"/>
  <c r="L389" i="1"/>
  <c r="J390" i="1"/>
  <c r="L390" i="1"/>
  <c r="J391" i="1"/>
  <c r="L391" i="1"/>
  <c r="J392" i="1"/>
  <c r="L392" i="1"/>
  <c r="J393" i="1"/>
  <c r="L393" i="1"/>
  <c r="J394" i="1"/>
  <c r="L394" i="1"/>
  <c r="J395" i="1"/>
  <c r="L395" i="1"/>
  <c r="J396" i="1"/>
  <c r="L396" i="1"/>
  <c r="J398" i="1"/>
  <c r="L398" i="1"/>
  <c r="J399" i="1"/>
  <c r="L399" i="1"/>
  <c r="J400" i="1"/>
  <c r="L400" i="1"/>
  <c r="J401" i="1"/>
  <c r="L401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J69" i="1"/>
  <c r="L69" i="1"/>
  <c r="J70" i="1"/>
  <c r="L70" i="1"/>
  <c r="J72" i="1"/>
  <c r="L72" i="1"/>
  <c r="J74" i="1"/>
  <c r="L74" i="1"/>
  <c r="J75" i="1"/>
  <c r="L75" i="1"/>
  <c r="J76" i="1"/>
  <c r="L76" i="1"/>
  <c r="J77" i="1"/>
  <c r="L77" i="1"/>
  <c r="J79" i="1"/>
  <c r="L79" i="1"/>
  <c r="J80" i="1"/>
  <c r="L80" i="1"/>
  <c r="J81" i="1"/>
  <c r="L81" i="1"/>
  <c r="J82" i="1"/>
  <c r="L82" i="1"/>
  <c r="J86" i="1"/>
  <c r="L86" i="1"/>
  <c r="J87" i="1"/>
  <c r="L87" i="1"/>
  <c r="J88" i="1"/>
  <c r="L88" i="1"/>
  <c r="J89" i="1"/>
  <c r="L89" i="1"/>
  <c r="J93" i="1"/>
  <c r="L93" i="1"/>
  <c r="J95" i="1"/>
  <c r="L95" i="1"/>
  <c r="J104" i="1"/>
  <c r="L104" i="1"/>
  <c r="J106" i="1"/>
  <c r="L106" i="1"/>
  <c r="J404" i="1"/>
  <c r="L404" i="1"/>
  <c r="J405" i="1"/>
  <c r="L405" i="1"/>
  <c r="J406" i="1"/>
  <c r="L406" i="1"/>
  <c r="J407" i="1"/>
  <c r="L407" i="1"/>
  <c r="J408" i="1"/>
  <c r="L408" i="1"/>
  <c r="J409" i="1"/>
  <c r="L409" i="1"/>
  <c r="J410" i="1"/>
  <c r="L410" i="1"/>
  <c r="J411" i="1"/>
  <c r="L411" i="1"/>
  <c r="J412" i="1"/>
  <c r="L412" i="1"/>
  <c r="J413" i="1"/>
  <c r="L413" i="1"/>
  <c r="J415" i="1"/>
  <c r="L415" i="1"/>
  <c r="J416" i="1"/>
  <c r="L416" i="1"/>
  <c r="J417" i="1"/>
  <c r="L417" i="1"/>
  <c r="J418" i="1"/>
  <c r="L418" i="1"/>
  <c r="J419" i="1"/>
  <c r="L419" i="1"/>
  <c r="J420" i="1"/>
  <c r="L420" i="1"/>
  <c r="J421" i="1"/>
  <c r="L421" i="1"/>
  <c r="J422" i="1"/>
  <c r="L422" i="1"/>
  <c r="J423" i="1"/>
  <c r="L423" i="1"/>
  <c r="J424" i="1"/>
  <c r="L424" i="1"/>
  <c r="J425" i="1"/>
  <c r="L425" i="1"/>
  <c r="J426" i="1"/>
  <c r="L426" i="1"/>
  <c r="J427" i="1"/>
  <c r="L427" i="1"/>
  <c r="J429" i="1"/>
  <c r="L429" i="1"/>
  <c r="J428" i="1"/>
  <c r="L428" i="1"/>
  <c r="J430" i="1"/>
  <c r="L430" i="1"/>
  <c r="J431" i="1"/>
  <c r="L431" i="1"/>
  <c r="J432" i="1"/>
  <c r="L432" i="1"/>
  <c r="J433" i="1"/>
  <c r="L433" i="1"/>
  <c r="J434" i="1"/>
  <c r="L434" i="1"/>
  <c r="J435" i="1"/>
  <c r="L435" i="1"/>
  <c r="J437" i="1"/>
  <c r="L437" i="1"/>
  <c r="J438" i="1"/>
  <c r="L438" i="1"/>
  <c r="J439" i="1"/>
  <c r="L439" i="1"/>
  <c r="J440" i="1"/>
  <c r="L440" i="1"/>
  <c r="J441" i="1"/>
  <c r="L441" i="1"/>
  <c r="J442" i="1"/>
  <c r="L442" i="1"/>
  <c r="J443" i="1"/>
  <c r="L443" i="1"/>
  <c r="J444" i="1"/>
  <c r="L444" i="1"/>
  <c r="J445" i="1"/>
  <c r="L445" i="1"/>
  <c r="J446" i="1"/>
  <c r="L446" i="1"/>
  <c r="J447" i="1"/>
  <c r="L447" i="1"/>
  <c r="J448" i="1"/>
  <c r="L448" i="1"/>
  <c r="J449" i="1"/>
  <c r="L449" i="1"/>
  <c r="J453" i="1"/>
  <c r="L453" i="1"/>
  <c r="J454" i="1"/>
  <c r="L454" i="1"/>
  <c r="J455" i="1"/>
  <c r="L455" i="1"/>
  <c r="J456" i="1"/>
  <c r="L456" i="1"/>
  <c r="J457" i="1"/>
  <c r="L457" i="1"/>
  <c r="J458" i="1"/>
  <c r="L458" i="1"/>
  <c r="J459" i="1"/>
  <c r="L459" i="1"/>
  <c r="J460" i="1"/>
  <c r="L460" i="1"/>
  <c r="J461" i="1"/>
  <c r="L461" i="1"/>
  <c r="J462" i="1"/>
  <c r="L462" i="1"/>
  <c r="J463" i="1"/>
  <c r="L463" i="1"/>
  <c r="J464" i="1"/>
  <c r="L464" i="1"/>
  <c r="J465" i="1"/>
  <c r="L465" i="1"/>
  <c r="J466" i="1"/>
  <c r="L466" i="1"/>
  <c r="J467" i="1"/>
  <c r="L467" i="1"/>
  <c r="J468" i="1"/>
  <c r="L468" i="1"/>
  <c r="J469" i="1"/>
  <c r="L469" i="1"/>
  <c r="J470" i="1"/>
  <c r="L470" i="1"/>
  <c r="J471" i="1"/>
  <c r="L471" i="1"/>
  <c r="J472" i="1"/>
  <c r="L472" i="1"/>
  <c r="J474" i="1"/>
  <c r="L474" i="1"/>
  <c r="J475" i="1"/>
  <c r="L475" i="1"/>
  <c r="J476" i="1"/>
  <c r="L476" i="1"/>
  <c r="J477" i="1"/>
  <c r="L477" i="1"/>
  <c r="J478" i="1"/>
  <c r="L478" i="1"/>
  <c r="J479" i="1"/>
  <c r="L479" i="1"/>
  <c r="J480" i="1"/>
  <c r="L480" i="1"/>
  <c r="J485" i="1"/>
  <c r="L485" i="1"/>
  <c r="J486" i="1"/>
  <c r="L486" i="1"/>
  <c r="J487" i="1"/>
  <c r="L487" i="1"/>
  <c r="J488" i="1"/>
  <c r="L488" i="1"/>
  <c r="J489" i="1"/>
  <c r="L489" i="1"/>
  <c r="J490" i="1"/>
  <c r="L490" i="1"/>
  <c r="J491" i="1"/>
  <c r="L491" i="1"/>
  <c r="J492" i="1"/>
  <c r="L492" i="1"/>
  <c r="J493" i="1"/>
  <c r="L493" i="1"/>
  <c r="J494" i="1"/>
  <c r="L494" i="1"/>
  <c r="J495" i="1"/>
  <c r="L495" i="1"/>
  <c r="J496" i="1"/>
  <c r="L496" i="1"/>
  <c r="J497" i="1"/>
  <c r="L497" i="1"/>
  <c r="J498" i="1"/>
  <c r="L498" i="1"/>
  <c r="J499" i="1"/>
  <c r="L499" i="1"/>
  <c r="J500" i="1"/>
  <c r="L500" i="1"/>
  <c r="J501" i="1"/>
  <c r="L501" i="1"/>
  <c r="J502" i="1"/>
  <c r="L502" i="1"/>
  <c r="J503" i="1"/>
  <c r="L503" i="1"/>
  <c r="J504" i="1"/>
  <c r="L504" i="1"/>
  <c r="J505" i="1"/>
  <c r="L505" i="1"/>
  <c r="J506" i="1"/>
  <c r="L506" i="1"/>
  <c r="J507" i="1"/>
  <c r="L507" i="1"/>
  <c r="J508" i="1"/>
  <c r="L508" i="1"/>
  <c r="J509" i="1"/>
  <c r="L509" i="1"/>
  <c r="J510" i="1"/>
  <c r="L510" i="1"/>
  <c r="J511" i="1"/>
  <c r="L511" i="1"/>
  <c r="J512" i="1"/>
  <c r="L512" i="1"/>
  <c r="J513" i="1"/>
  <c r="L513" i="1"/>
  <c r="J514" i="1"/>
  <c r="L514" i="1"/>
  <c r="J515" i="1"/>
  <c r="L515" i="1"/>
  <c r="J516" i="1"/>
  <c r="L516" i="1"/>
  <c r="J517" i="1"/>
  <c r="L517" i="1"/>
  <c r="J518" i="1"/>
  <c r="L518" i="1"/>
  <c r="J519" i="1"/>
  <c r="L519" i="1"/>
  <c r="J520" i="1"/>
  <c r="L520" i="1"/>
  <c r="J521" i="1"/>
  <c r="L521" i="1"/>
  <c r="J523" i="1"/>
  <c r="L523" i="1"/>
  <c r="J524" i="1"/>
  <c r="L524" i="1"/>
  <c r="J522" i="1"/>
  <c r="L342" i="1" l="1"/>
  <c r="L343" i="1"/>
  <c r="L344" i="1"/>
  <c r="J341" i="1"/>
  <c r="J342" i="1"/>
  <c r="J343" i="1"/>
  <c r="J344" i="1"/>
  <c r="L318" i="1"/>
  <c r="L319" i="1"/>
  <c r="J319" i="1"/>
  <c r="J318" i="1"/>
  <c r="L315" i="1"/>
  <c r="L316" i="1"/>
  <c r="J316" i="1"/>
  <c r="J315" i="1"/>
  <c r="L296" i="1" l="1"/>
  <c r="L107" i="1"/>
  <c r="L108" i="1"/>
  <c r="J296" i="1"/>
  <c r="J107" i="1"/>
  <c r="J108" i="1"/>
  <c r="L522" i="1" l="1"/>
  <c r="L484" i="1"/>
  <c r="J484" i="1"/>
  <c r="L483" i="1"/>
  <c r="J482" i="1"/>
  <c r="L481" i="1"/>
  <c r="L473" i="1"/>
  <c r="J473" i="1"/>
  <c r="L403" i="1"/>
  <c r="J403" i="1"/>
  <c r="J402" i="1"/>
  <c r="L367" i="1"/>
  <c r="L345" i="1"/>
  <c r="L341" i="1"/>
  <c r="L340" i="1"/>
  <c r="J340" i="1"/>
  <c r="L339" i="1"/>
  <c r="L338" i="1"/>
  <c r="J338" i="1"/>
  <c r="L337" i="1"/>
  <c r="J337" i="1"/>
  <c r="J336" i="1"/>
  <c r="L335" i="1"/>
  <c r="L334" i="1"/>
  <c r="J334" i="1"/>
  <c r="L333" i="1"/>
  <c r="J332" i="1"/>
  <c r="L331" i="1"/>
  <c r="L330" i="1"/>
  <c r="J330" i="1"/>
  <c r="L329" i="1"/>
  <c r="J329" i="1"/>
  <c r="J328" i="1"/>
  <c r="L327" i="1"/>
  <c r="L326" i="1"/>
  <c r="L324" i="1"/>
  <c r="J324" i="1"/>
  <c r="L323" i="1"/>
  <c r="J323" i="1"/>
  <c r="L322" i="1"/>
  <c r="L321" i="1"/>
  <c r="J321" i="1"/>
  <c r="L320" i="1"/>
  <c r="J320" i="1"/>
  <c r="J317" i="1"/>
  <c r="L314" i="1"/>
  <c r="L313" i="1"/>
  <c r="J313" i="1"/>
  <c r="L312" i="1"/>
  <c r="J311" i="1"/>
  <c r="L310" i="1"/>
  <c r="L309" i="1"/>
  <c r="J309" i="1"/>
  <c r="L308" i="1"/>
  <c r="J308" i="1"/>
  <c r="J307" i="1"/>
  <c r="L306" i="1"/>
  <c r="L305" i="1"/>
  <c r="L304" i="1"/>
  <c r="J304" i="1"/>
  <c r="L303" i="1"/>
  <c r="J303" i="1"/>
  <c r="L302" i="1"/>
  <c r="L301" i="1"/>
  <c r="J301" i="1"/>
  <c r="L300" i="1"/>
  <c r="J300" i="1"/>
  <c r="J299" i="1"/>
  <c r="L298" i="1"/>
  <c r="L297" i="1"/>
  <c r="J297" i="1"/>
  <c r="L231" i="1"/>
  <c r="J230" i="1"/>
  <c r="L229" i="1"/>
  <c r="L228" i="1"/>
  <c r="J228" i="1"/>
  <c r="L227" i="1"/>
  <c r="J227" i="1"/>
  <c r="J226" i="1"/>
  <c r="L225" i="1"/>
  <c r="L224" i="1"/>
  <c r="L223" i="1"/>
  <c r="J223" i="1"/>
  <c r="L222" i="1"/>
  <c r="J222" i="1"/>
  <c r="L221" i="1"/>
  <c r="L220" i="1"/>
  <c r="J220" i="1"/>
  <c r="L219" i="1"/>
  <c r="J219" i="1"/>
  <c r="J218" i="1"/>
  <c r="L217" i="1"/>
  <c r="L216" i="1"/>
  <c r="J216" i="1"/>
  <c r="L215" i="1"/>
  <c r="J215" i="1"/>
  <c r="J214" i="1"/>
  <c r="L213" i="1"/>
  <c r="L212" i="1"/>
  <c r="J212" i="1"/>
  <c r="L211" i="1"/>
  <c r="J211" i="1"/>
  <c r="J210" i="1"/>
  <c r="L209" i="1"/>
  <c r="L208" i="1"/>
  <c r="J208" i="1"/>
  <c r="L207" i="1"/>
  <c r="J207" i="1"/>
  <c r="J206" i="1"/>
  <c r="L205" i="1"/>
  <c r="L204" i="1"/>
  <c r="J204" i="1"/>
  <c r="L203" i="1"/>
  <c r="J203" i="1"/>
  <c r="J202" i="1"/>
  <c r="L201" i="1"/>
  <c r="L200" i="1"/>
  <c r="J200" i="1"/>
  <c r="L199" i="1"/>
  <c r="J199" i="1"/>
  <c r="J198" i="1"/>
  <c r="L197" i="1"/>
  <c r="L196" i="1"/>
  <c r="J196" i="1"/>
  <c r="L195" i="1"/>
  <c r="J195" i="1"/>
  <c r="J194" i="1"/>
  <c r="L193" i="1"/>
  <c r="L192" i="1"/>
  <c r="J192" i="1"/>
  <c r="L191" i="1"/>
  <c r="J191" i="1"/>
  <c r="J190" i="1"/>
  <c r="L189" i="1"/>
  <c r="L188" i="1"/>
  <c r="J188" i="1"/>
  <c r="L187" i="1"/>
  <c r="J187" i="1"/>
  <c r="J186" i="1"/>
  <c r="L185" i="1"/>
  <c r="L184" i="1"/>
  <c r="J184" i="1"/>
  <c r="L183" i="1"/>
  <c r="J183" i="1"/>
  <c r="J182" i="1"/>
  <c r="L181" i="1"/>
  <c r="L180" i="1"/>
  <c r="J180" i="1"/>
  <c r="L179" i="1"/>
  <c r="J179" i="1"/>
  <c r="J178" i="1"/>
  <c r="L177" i="1"/>
  <c r="L176" i="1"/>
  <c r="J176" i="1"/>
  <c r="L175" i="1"/>
  <c r="J175" i="1"/>
  <c r="J174" i="1"/>
  <c r="L173" i="1"/>
  <c r="L172" i="1"/>
  <c r="J172" i="1"/>
  <c r="L171" i="1"/>
  <c r="J171" i="1"/>
  <c r="J170" i="1"/>
  <c r="L169" i="1"/>
  <c r="L168" i="1"/>
  <c r="J168" i="1"/>
  <c r="L167" i="1"/>
  <c r="J167" i="1"/>
  <c r="J166" i="1"/>
  <c r="L165" i="1"/>
  <c r="L164" i="1"/>
  <c r="J164" i="1"/>
  <c r="L163" i="1"/>
  <c r="J163" i="1"/>
  <c r="J162" i="1"/>
  <c r="L161" i="1"/>
  <c r="L160" i="1"/>
  <c r="J160" i="1"/>
  <c r="L159" i="1"/>
  <c r="J159" i="1"/>
  <c r="J158" i="1"/>
  <c r="L157" i="1"/>
  <c r="L152" i="1"/>
  <c r="J152" i="1"/>
  <c r="L151" i="1"/>
  <c r="J151" i="1"/>
  <c r="J150" i="1"/>
  <c r="L149" i="1"/>
  <c r="L148" i="1"/>
  <c r="J148" i="1"/>
  <c r="L147" i="1"/>
  <c r="J147" i="1"/>
  <c r="J146" i="1"/>
  <c r="L145" i="1"/>
  <c r="L144" i="1"/>
  <c r="J144" i="1"/>
  <c r="L139" i="1"/>
  <c r="J139" i="1"/>
  <c r="J138" i="1"/>
  <c r="L137" i="1"/>
  <c r="L136" i="1"/>
  <c r="J136" i="1"/>
  <c r="L135" i="1"/>
  <c r="J135" i="1"/>
  <c r="J130" i="1"/>
  <c r="L129" i="1"/>
  <c r="L128" i="1"/>
  <c r="J128" i="1"/>
  <c r="L127" i="1"/>
  <c r="J127" i="1"/>
  <c r="J126" i="1"/>
  <c r="L125" i="1"/>
  <c r="L124" i="1"/>
  <c r="J124" i="1"/>
  <c r="L123" i="1"/>
  <c r="J123" i="1"/>
  <c r="J122" i="1"/>
  <c r="L121" i="1"/>
  <c r="L116" i="1"/>
  <c r="J116" i="1"/>
  <c r="L115" i="1"/>
  <c r="J115" i="1"/>
  <c r="J114" i="1"/>
  <c r="L113" i="1"/>
  <c r="L112" i="1"/>
  <c r="J112" i="1"/>
  <c r="L111" i="1"/>
  <c r="J111" i="1"/>
  <c r="J110" i="1"/>
  <c r="L109" i="1"/>
  <c r="L103" i="1"/>
  <c r="J103" i="1"/>
  <c r="L102" i="1"/>
  <c r="J102" i="1"/>
  <c r="J101" i="1"/>
  <c r="L100" i="1"/>
  <c r="L99" i="1"/>
  <c r="J99" i="1"/>
  <c r="L98" i="1"/>
  <c r="J98" i="1"/>
  <c r="J97" i="1"/>
  <c r="L96" i="1"/>
  <c r="L94" i="1"/>
  <c r="J94" i="1"/>
  <c r="L92" i="1"/>
  <c r="J92" i="1"/>
  <c r="J91" i="1"/>
  <c r="L90" i="1"/>
  <c r="L85" i="1"/>
  <c r="J85" i="1"/>
  <c r="L84" i="1"/>
  <c r="J84" i="1"/>
  <c r="J83" i="1"/>
  <c r="L73" i="1"/>
  <c r="L60" i="1"/>
  <c r="J60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K529" i="1" s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K13" i="1"/>
  <c r="L10" i="1"/>
  <c r="K10" i="1"/>
  <c r="K14" i="1" l="1"/>
  <c r="L83" i="1"/>
  <c r="L91" i="1"/>
  <c r="L97" i="1"/>
  <c r="L101" i="1"/>
  <c r="L110" i="1"/>
  <c r="L114" i="1"/>
  <c r="L122" i="1"/>
  <c r="L126" i="1"/>
  <c r="L130" i="1"/>
  <c r="L138" i="1"/>
  <c r="L13" i="1" s="1"/>
  <c r="L146" i="1"/>
  <c r="L150" i="1"/>
  <c r="L158" i="1"/>
  <c r="L162" i="1"/>
  <c r="L166" i="1"/>
  <c r="L170" i="1"/>
  <c r="L174" i="1"/>
  <c r="L178" i="1"/>
  <c r="L182" i="1"/>
  <c r="L186" i="1"/>
  <c r="L190" i="1"/>
  <c r="L194" i="1"/>
  <c r="L198" i="1"/>
  <c r="L202" i="1"/>
  <c r="L206" i="1"/>
  <c r="L210" i="1"/>
  <c r="L214" i="1"/>
  <c r="L218" i="1"/>
  <c r="L299" i="1"/>
  <c r="L317" i="1"/>
  <c r="L336" i="1"/>
  <c r="L230" i="1"/>
  <c r="L311" i="1"/>
  <c r="L332" i="1"/>
  <c r="L482" i="1"/>
  <c r="K12" i="1"/>
  <c r="K17" i="1"/>
  <c r="J224" i="1"/>
  <c r="L226" i="1"/>
  <c r="J231" i="1"/>
  <c r="J305" i="1"/>
  <c r="L307" i="1"/>
  <c r="J312" i="1"/>
  <c r="J326" i="1"/>
  <c r="L328" i="1"/>
  <c r="J333" i="1"/>
  <c r="J345" i="1"/>
  <c r="L402" i="1"/>
  <c r="J483" i="1"/>
  <c r="J73" i="1"/>
  <c r="J90" i="1"/>
  <c r="J96" i="1"/>
  <c r="J100" i="1"/>
  <c r="J109" i="1"/>
  <c r="J113" i="1"/>
  <c r="J121" i="1"/>
  <c r="J125" i="1"/>
  <c r="J129" i="1"/>
  <c r="J137" i="1"/>
  <c r="J145" i="1"/>
  <c r="J149" i="1"/>
  <c r="J157" i="1"/>
  <c r="J161" i="1"/>
  <c r="J165" i="1"/>
  <c r="J169" i="1"/>
  <c r="J173" i="1"/>
  <c r="J177" i="1"/>
  <c r="J181" i="1"/>
  <c r="J185" i="1"/>
  <c r="J189" i="1"/>
  <c r="J193" i="1"/>
  <c r="J197" i="1"/>
  <c r="J201" i="1"/>
  <c r="J205" i="1"/>
  <c r="J209" i="1"/>
  <c r="J213" i="1"/>
  <c r="J217" i="1"/>
  <c r="J221" i="1"/>
  <c r="J225" i="1"/>
  <c r="J229" i="1"/>
  <c r="J298" i="1"/>
  <c r="J302" i="1"/>
  <c r="J306" i="1"/>
  <c r="J310" i="1"/>
  <c r="J314" i="1"/>
  <c r="J322" i="1"/>
  <c r="J327" i="1"/>
  <c r="J331" i="1"/>
  <c r="J335" i="1"/>
  <c r="J339" i="1"/>
  <c r="J367" i="1"/>
  <c r="J481" i="1"/>
  <c r="L15" i="1" l="1"/>
  <c r="K530" i="1"/>
  <c r="L11" i="1"/>
  <c r="K531" i="1"/>
  <c r="K528" i="1"/>
  <c r="K532" i="1"/>
  <c r="L14" i="1"/>
  <c r="L12" i="1"/>
  <c r="L18" i="1"/>
  <c r="K19" i="1"/>
  <c r="L17" i="1"/>
  <c r="L19" i="1" l="1"/>
</calcChain>
</file>

<file path=xl/sharedStrings.xml><?xml version="1.0" encoding="utf-8"?>
<sst xmlns="http://schemas.openxmlformats.org/spreadsheetml/2006/main" count="2906" uniqueCount="1061">
  <si>
    <t>Профтовары с наличия</t>
  </si>
  <si>
    <t xml:space="preserve">Владимирская обл., Киржачский район, дер. Знаменское  </t>
  </si>
  <si>
    <t>Перед оформлением заказа, пожалуйста, ознакомьтесь с условиями работы и подтвердите своё согласие с ними:</t>
  </si>
  <si>
    <r>
      <rPr>
        <b/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</t>
    </r>
    <r>
      <rPr>
        <b/>
        <u/>
        <sz val="11"/>
        <color rgb="FFFF0000"/>
        <rFont val="Calibri"/>
        <family val="2"/>
        <charset val="204"/>
        <scheme val="minor"/>
      </rPr>
      <t>&gt;&gt;&gt; Условия работы &lt;&lt;&lt;</t>
    </r>
  </si>
  <si>
    <t>с условиями работы ознакомлен</t>
  </si>
  <si>
    <t xml:space="preserve"> </t>
  </si>
  <si>
    <t>кол-во, шт</t>
  </si>
  <si>
    <t>сумма, ₽</t>
  </si>
  <si>
    <t>Клематисы ОКС и Р7</t>
  </si>
  <si>
    <t>Выдача заказов: 16-18 недели 2021</t>
  </si>
  <si>
    <t>Гортензии в Р8-Р11 и в кассетах</t>
  </si>
  <si>
    <t>Общий минимальный заказ: 25 000 ₽</t>
  </si>
  <si>
    <t>Луковицы лилий</t>
  </si>
  <si>
    <t>Cистема скидок: при заказе растений от 100 тыс. ₽ -5%</t>
  </si>
  <si>
    <t>Луковичные JUB</t>
  </si>
  <si>
    <t>Предоплата для бронирования: 100%</t>
  </si>
  <si>
    <t>Хосты с ОКС</t>
  </si>
  <si>
    <t>Тара - бесплатно</t>
  </si>
  <si>
    <t>Пионы с ОКС</t>
  </si>
  <si>
    <t>Черенки в кассетах</t>
  </si>
  <si>
    <t>Черенки в P9-P13</t>
  </si>
  <si>
    <t>Итого</t>
  </si>
  <si>
    <t>Клематисы</t>
  </si>
  <si>
    <t>Артикул</t>
  </si>
  <si>
    <t>Фото</t>
  </si>
  <si>
    <t>Страна производства</t>
  </si>
  <si>
    <t>Цена, ₽</t>
  </si>
  <si>
    <t>Кратность заказа</t>
  </si>
  <si>
    <t>Тара, справочно</t>
  </si>
  <si>
    <t>Заказ, шт</t>
  </si>
  <si>
    <t xml:space="preserve">Сумма, ₽ </t>
  </si>
  <si>
    <t>50-03-0010</t>
  </si>
  <si>
    <t>фото</t>
  </si>
  <si>
    <t>Amethyst Beauty</t>
  </si>
  <si>
    <t>P7</t>
  </si>
  <si>
    <t>Великобритания</t>
  </si>
  <si>
    <t>50-03-0001</t>
  </si>
  <si>
    <t xml:space="preserve">Empress </t>
  </si>
  <si>
    <t>87-58-0073</t>
  </si>
  <si>
    <t>Integrifolia</t>
  </si>
  <si>
    <t>Нидерланды</t>
  </si>
  <si>
    <t>50-03-0038</t>
  </si>
  <si>
    <t>Lula</t>
  </si>
  <si>
    <t>50-03-0021</t>
  </si>
  <si>
    <t>Neva</t>
  </si>
  <si>
    <t>50-03-0042</t>
  </si>
  <si>
    <t>Ninon</t>
  </si>
  <si>
    <t>50-03-0033</t>
  </si>
  <si>
    <t xml:space="preserve">Sally </t>
  </si>
  <si>
    <t>50-03-0028</t>
  </si>
  <si>
    <t xml:space="preserve">Shimmer </t>
  </si>
  <si>
    <t>87-45-0150</t>
  </si>
  <si>
    <t>Taiga</t>
  </si>
  <si>
    <t>30-04-0081</t>
  </si>
  <si>
    <t>Burning Love</t>
  </si>
  <si>
    <t>P9</t>
  </si>
  <si>
    <t>Франция</t>
  </si>
  <si>
    <t>30-04-0072</t>
  </si>
  <si>
    <t xml:space="preserve">Honora </t>
  </si>
  <si>
    <t>30-04-0076</t>
  </si>
  <si>
    <t>Mme baron Veillard</t>
  </si>
  <si>
    <t>59-14-0177</t>
  </si>
  <si>
    <t>Innocent Blush</t>
  </si>
  <si>
    <t>ОКС, B</t>
  </si>
  <si>
    <t>Польша</t>
  </si>
  <si>
    <t>87-58-0191</t>
  </si>
  <si>
    <t>Andante</t>
  </si>
  <si>
    <t>ОКС, А</t>
  </si>
  <si>
    <t>87-58-0207</t>
  </si>
  <si>
    <t>Blue Ocean</t>
  </si>
  <si>
    <t>87-58-0396</t>
  </si>
  <si>
    <t>Dennys Double</t>
  </si>
  <si>
    <t>87-58-0230</t>
  </si>
  <si>
    <t>East River</t>
  </si>
  <si>
    <t>87-58-0468</t>
  </si>
  <si>
    <t>Floris V</t>
  </si>
  <si>
    <t>87-58-0409</t>
  </si>
  <si>
    <t>I Am Happy</t>
  </si>
  <si>
    <t>87-58-0410</t>
  </si>
  <si>
    <t>I Am Lady J</t>
  </si>
  <si>
    <t>87-58-0262</t>
  </si>
  <si>
    <t>I Am Lady Q</t>
  </si>
  <si>
    <t>87-58-0264</t>
  </si>
  <si>
    <t>Inspiration</t>
  </si>
  <si>
    <t>87-58-0268</t>
  </si>
  <si>
    <t>Jackmanii Purpurea</t>
  </si>
  <si>
    <t>59-14-0168</t>
  </si>
  <si>
    <t>Justa</t>
  </si>
  <si>
    <t>87-58-0289</t>
  </si>
  <si>
    <t>Marmori</t>
  </si>
  <si>
    <t>87-45-0057</t>
  </si>
  <si>
    <t>Multi Blue</t>
  </si>
  <si>
    <t>87-45-0063</t>
  </si>
  <si>
    <t>Omoshiro</t>
  </si>
  <si>
    <t>87-58-0303</t>
  </si>
  <si>
    <t>Palette</t>
  </si>
  <si>
    <t>87-58-0307</t>
  </si>
  <si>
    <t>Pink Delight</t>
  </si>
  <si>
    <t>59-14-0173</t>
  </si>
  <si>
    <t>Thyrislund</t>
  </si>
  <si>
    <t>87-58-0490</t>
  </si>
  <si>
    <t>Warszawska Nike</t>
  </si>
  <si>
    <t>87-58-0360</t>
  </si>
  <si>
    <t>Wonderful</t>
  </si>
  <si>
    <t>30-02-0053</t>
  </si>
  <si>
    <t>P8</t>
  </si>
  <si>
    <t>30-02-0057</t>
  </si>
  <si>
    <t>30-02-0097</t>
  </si>
  <si>
    <t>Dharuma</t>
  </si>
  <si>
    <t>46-38-5095</t>
  </si>
  <si>
    <t>Early Sensation</t>
  </si>
  <si>
    <t>Россия</t>
  </si>
  <si>
    <t>30-02-0100</t>
  </si>
  <si>
    <t>Harry S Souvenir</t>
  </si>
  <si>
    <t>87-41-0086</t>
  </si>
  <si>
    <t>Little Blossom</t>
  </si>
  <si>
    <t>30-02-0096</t>
  </si>
  <si>
    <t>Magical Himalaya</t>
  </si>
  <si>
    <t>30-02-0094</t>
  </si>
  <si>
    <t>Magical Vesuvio</t>
  </si>
  <si>
    <t>87-41-0149</t>
  </si>
  <si>
    <t>Pinky Promise</t>
  </si>
  <si>
    <t>P11</t>
  </si>
  <si>
    <t>46-38-5188</t>
  </si>
  <si>
    <t>Polar Bear</t>
  </si>
  <si>
    <t>30-02-0089</t>
  </si>
  <si>
    <t>Polestar</t>
  </si>
  <si>
    <t>30-02-0090</t>
  </si>
  <si>
    <t>Praecox</t>
  </si>
  <si>
    <t>30-02-0092</t>
  </si>
  <si>
    <t>Prim's Red</t>
  </si>
  <si>
    <t>30-02-0091</t>
  </si>
  <si>
    <t>Prim's White</t>
  </si>
  <si>
    <t>46-38-6704</t>
  </si>
  <si>
    <t>Prim White Dolprim</t>
  </si>
  <si>
    <t>87-41-0150</t>
  </si>
  <si>
    <t>Strawberry blossom</t>
  </si>
  <si>
    <t>87-41-0152</t>
  </si>
  <si>
    <t>Sundae Fraise</t>
  </si>
  <si>
    <t>87-41-0109</t>
  </si>
  <si>
    <t>Cotton Cream</t>
  </si>
  <si>
    <t>кассета, MP84</t>
  </si>
  <si>
    <t>87-41-0119</t>
  </si>
  <si>
    <t>Infinity</t>
  </si>
  <si>
    <t>87-41-0110</t>
  </si>
  <si>
    <t>87-41-0111</t>
  </si>
  <si>
    <t>Little Passion</t>
  </si>
  <si>
    <t>87-41-0133</t>
  </si>
  <si>
    <t>Royal Flower</t>
  </si>
  <si>
    <t>87-41-0104</t>
  </si>
  <si>
    <t>Summer Love</t>
  </si>
  <si>
    <t>87-41-0105</t>
  </si>
  <si>
    <t>Summer Snow</t>
  </si>
  <si>
    <t>87-41-0106</t>
  </si>
  <si>
    <t>Touch of pink</t>
  </si>
  <si>
    <t>*</t>
  </si>
  <si>
    <t>87-94-0655</t>
  </si>
  <si>
    <t>розовидная Clarissa</t>
  </si>
  <si>
    <t>16-18</t>
  </si>
  <si>
    <t>87-94-1155</t>
  </si>
  <si>
    <t>розовидная Luna</t>
  </si>
  <si>
    <t>87-94-0663</t>
  </si>
  <si>
    <t>розовидная Mila</t>
  </si>
  <si>
    <t>87-94-1130</t>
  </si>
  <si>
    <t>розовидная Natalia</t>
  </si>
  <si>
    <t>14-16</t>
  </si>
  <si>
    <t>87-94-0664</t>
  </si>
  <si>
    <t>розовидная Patricia</t>
  </si>
  <si>
    <t>87-94-1162</t>
  </si>
  <si>
    <t>розовидная Rafaela</t>
  </si>
  <si>
    <t>87-94-0653</t>
  </si>
  <si>
    <t>розовидная Thalissa</t>
  </si>
  <si>
    <t>87-94-1169</t>
  </si>
  <si>
    <t>розовидная Viola</t>
  </si>
  <si>
    <t>87-91-1529</t>
  </si>
  <si>
    <t>азиатская Apricot Fudge</t>
  </si>
  <si>
    <t>18-20</t>
  </si>
  <si>
    <t>87-57-8056</t>
  </si>
  <si>
    <t>ОТ-гибрид Yelloween</t>
  </si>
  <si>
    <t>87-36-2552</t>
  </si>
  <si>
    <t>Анемона корончатая De Caen Mix (15 шт в упаковке)</t>
  </si>
  <si>
    <t xml:space="preserve"> 6/7</t>
  </si>
  <si>
    <t>87-36-6959</t>
  </si>
  <si>
    <t>Георгин Классический Happy Days Cream White (1 шт в упаковке)</t>
  </si>
  <si>
    <t>I</t>
  </si>
  <si>
    <t>87-36-9724</t>
  </si>
  <si>
    <t>Георгин Шаровидный Jowey Mirella (1 шт в упаковке)</t>
  </si>
  <si>
    <t>87-36-6963</t>
  </si>
  <si>
    <t>Гладиолус Раффлед Ufa (7 шт в упаковке)</t>
  </si>
  <si>
    <t xml:space="preserve"> 12/14</t>
  </si>
  <si>
    <t>87-36-3205</t>
  </si>
  <si>
    <t>Зантедеския Captain Melrose (1 шт в упаковке)</t>
  </si>
  <si>
    <t>87-77-0216</t>
  </si>
  <si>
    <t>Band Of Gold</t>
  </si>
  <si>
    <t>standart</t>
  </si>
  <si>
    <t>87-107-0005</t>
  </si>
  <si>
    <t>Bedazzled</t>
  </si>
  <si>
    <t>87-107-0011</t>
  </si>
  <si>
    <t>Blue Mouse Ears</t>
  </si>
  <si>
    <t>87-107-0035</t>
  </si>
  <si>
    <t>Guardian Angel</t>
  </si>
  <si>
    <t>87-107-0038</t>
  </si>
  <si>
    <t>Hands Up</t>
  </si>
  <si>
    <t>87-107-0064</t>
  </si>
  <si>
    <t>Silver Shadow</t>
  </si>
  <si>
    <t>87-107-0074</t>
  </si>
  <si>
    <t>Tokudama Flavocircinalis</t>
  </si>
  <si>
    <t>87-107-0078</t>
  </si>
  <si>
    <t>Warwick Comet</t>
  </si>
  <si>
    <t>87-107-0083</t>
  </si>
  <si>
    <t>Yellow Polka Dot Bikini</t>
  </si>
  <si>
    <t>87-52-0042</t>
  </si>
  <si>
    <t>Alertie</t>
  </si>
  <si>
    <t xml:space="preserve"> 2-3 глазка</t>
  </si>
  <si>
    <t>87-52-0203</t>
  </si>
  <si>
    <t xml:space="preserve"> 3-5 глазков</t>
  </si>
  <si>
    <t>87-52-0436</t>
  </si>
  <si>
    <t>Allan Rogers</t>
  </si>
  <si>
    <t>87-52-0205</t>
  </si>
  <si>
    <t>Amabilis</t>
  </si>
  <si>
    <t>87-77-1344</t>
  </si>
  <si>
    <t>Belgravia</t>
  </si>
  <si>
    <t>87-52-0050</t>
  </si>
  <si>
    <t>Bella Donna</t>
  </si>
  <si>
    <t>87-77-1346</t>
  </si>
  <si>
    <t>Belleville</t>
  </si>
  <si>
    <t>87-104-0056</t>
  </si>
  <si>
    <t>Blush Queen</t>
  </si>
  <si>
    <t>87-104-0057</t>
  </si>
  <si>
    <t>Blushing Princess</t>
  </si>
  <si>
    <t>87-77-1367</t>
  </si>
  <si>
    <t>Bouquet Perfect</t>
  </si>
  <si>
    <t>87-52-0221</t>
  </si>
  <si>
    <t>Brother Chuck</t>
  </si>
  <si>
    <t>87-52-0223</t>
  </si>
  <si>
    <t>Bunker Hill</t>
  </si>
  <si>
    <t>87-52-0379</t>
  </si>
  <si>
    <t>Colonel Owens Cousins</t>
  </si>
  <si>
    <t>87-104-0148</t>
  </si>
  <si>
    <t>Coral Magic</t>
  </si>
  <si>
    <t>87-52-0082</t>
  </si>
  <si>
    <t>Edulis Superba</t>
  </si>
  <si>
    <t>87-77-1472</t>
  </si>
  <si>
    <t>Ellen Cowley</t>
  </si>
  <si>
    <t>87-77-1479</t>
  </si>
  <si>
    <t>Etched Salmon</t>
  </si>
  <si>
    <t>87-77-0023</t>
  </si>
  <si>
    <t>Evening Dream</t>
  </si>
  <si>
    <t>87-52-0088</t>
  </si>
  <si>
    <t>Florence Nicholls</t>
  </si>
  <si>
    <t>87-104-0252</t>
  </si>
  <si>
    <t>Gilbert Barthelot</t>
  </si>
  <si>
    <t>87-104-0273</t>
  </si>
  <si>
    <t>Hot Chocolate</t>
  </si>
  <si>
    <t>87-52-0158</t>
  </si>
  <si>
    <t>Itoh Ballerena de Saval</t>
  </si>
  <si>
    <t>87-104-0677</t>
  </si>
  <si>
    <t>Itoh Belle Toulousaine</t>
  </si>
  <si>
    <t>87-52-0500</t>
  </si>
  <si>
    <t>Itoh Callies Memory</t>
  </si>
  <si>
    <t xml:space="preserve"> 5+ глазков</t>
  </si>
  <si>
    <t>87-52-0162</t>
  </si>
  <si>
    <t>Itoh Canary Brilliants</t>
  </si>
  <si>
    <t>87-52-0501</t>
  </si>
  <si>
    <t>87-104-0689</t>
  </si>
  <si>
    <t>Itoh Caroline Constabel</t>
  </si>
  <si>
    <t>87-77-1848</t>
  </si>
  <si>
    <t>Itoh Clouds of Colour</t>
  </si>
  <si>
    <t>87-52-0340</t>
  </si>
  <si>
    <t>Itoh Cora Louise</t>
  </si>
  <si>
    <t>87-104-0703</t>
  </si>
  <si>
    <t>Itoh Duchesse de Lorraine</t>
  </si>
  <si>
    <t>87-52-0165</t>
  </si>
  <si>
    <t>Itoh First Arrival</t>
  </si>
  <si>
    <t>87-52-0341</t>
  </si>
  <si>
    <t>87-77-1862</t>
  </si>
  <si>
    <t>Itoh Going Bananas</t>
  </si>
  <si>
    <t>87-104-0711</t>
  </si>
  <si>
    <t>Itoh Gordon E. Simonson</t>
  </si>
  <si>
    <t>87-52-0011</t>
  </si>
  <si>
    <t>Itoh Hillary</t>
  </si>
  <si>
    <t>87-77-1871</t>
  </si>
  <si>
    <t>Itoh Lollipop</t>
  </si>
  <si>
    <t>87-77-1872</t>
  </si>
  <si>
    <t>87-52-0174</t>
  </si>
  <si>
    <t>Itoh Old Rose Dandy</t>
  </si>
  <si>
    <t>87-52-0018</t>
  </si>
  <si>
    <t>Itoh Pastel Splendour</t>
  </si>
  <si>
    <t>87-52-0019</t>
  </si>
  <si>
    <t>Itoh Pink Adour</t>
  </si>
  <si>
    <t>87-52-0503</t>
  </si>
  <si>
    <t>Itoh Pink Ardour</t>
  </si>
  <si>
    <t>87-52-0177</t>
  </si>
  <si>
    <t>Itoh Prairie Charm</t>
  </si>
  <si>
    <t>87-104-0745</t>
  </si>
  <si>
    <t>Itoh Rageddy Ann</t>
  </si>
  <si>
    <t>87-77-1830</t>
  </si>
  <si>
    <t>Itoh Yellow Crown</t>
  </si>
  <si>
    <t>87-52-0101</t>
  </si>
  <si>
    <t>Ivory Victory</t>
  </si>
  <si>
    <t>87-52-0264</t>
  </si>
  <si>
    <t>Jan van Leeuwen</t>
  </si>
  <si>
    <t>87-52-0266</t>
  </si>
  <si>
    <t>Jubilee</t>
  </si>
  <si>
    <t>87-52-0274</t>
  </si>
  <si>
    <t>Lemon Chiffon</t>
  </si>
  <si>
    <t>87-52-0391</t>
  </si>
  <si>
    <t>Madame Claude Tain</t>
  </si>
  <si>
    <t>87-52-0392</t>
  </si>
  <si>
    <t>87-104-0404</t>
  </si>
  <si>
    <t>Monsieur Jules Elie</t>
  </si>
  <si>
    <t>87-52-0123</t>
  </si>
  <si>
    <t>Moon over Barrington</t>
  </si>
  <si>
    <t>87-52-0284</t>
  </si>
  <si>
    <t>87-104-0414</t>
  </si>
  <si>
    <t>Moon River</t>
  </si>
  <si>
    <t>87-77-1654</t>
  </si>
  <si>
    <t>Moonrise</t>
  </si>
  <si>
    <t>87-104-0420</t>
  </si>
  <si>
    <t>Mother's Choice</t>
  </si>
  <si>
    <t>87-104-0442</t>
  </si>
  <si>
    <t>Nosegay</t>
  </si>
  <si>
    <t>87-52-0440</t>
  </si>
  <si>
    <t>officinalis Anemoniflora</t>
  </si>
  <si>
    <t>87-77-0039</t>
  </si>
  <si>
    <t>officinalis Rosea Plena</t>
  </si>
  <si>
    <t xml:space="preserve"> 2+ глазков</t>
  </si>
  <si>
    <t>87-52-0195</t>
  </si>
  <si>
    <t>Patio Peony Madrid</t>
  </si>
  <si>
    <t>87-104-0459</t>
  </si>
  <si>
    <t>Pecher</t>
  </si>
  <si>
    <t>87-52-0136</t>
  </si>
  <si>
    <t>Pillow Talk</t>
  </si>
  <si>
    <t>87-52-0297</t>
  </si>
  <si>
    <t>87-104-0489</t>
  </si>
  <si>
    <t>Pink Lemonade</t>
  </si>
  <si>
    <t>87-104-0519</t>
  </si>
  <si>
    <t>Raspberry Ice</t>
  </si>
  <si>
    <t>87-77-1735</t>
  </si>
  <si>
    <t>Red Queen</t>
  </si>
  <si>
    <t>87-104-0540</t>
  </si>
  <si>
    <t>Reine Hortense</t>
  </si>
  <si>
    <t>87-104-0583</t>
  </si>
  <si>
    <t>Snow Mountain</t>
  </si>
  <si>
    <t>87-52-0399</t>
  </si>
  <si>
    <t>Soft Salmon Saucer</t>
  </si>
  <si>
    <t>87-52-0311</t>
  </si>
  <si>
    <t>Sunny Girl</t>
  </si>
  <si>
    <t>87-52-0493</t>
  </si>
  <si>
    <t>The Fawn</t>
  </si>
  <si>
    <t>87-52-0315</t>
  </si>
  <si>
    <t>Victore de la Marne</t>
  </si>
  <si>
    <t>87-104-0643</t>
  </si>
  <si>
    <t>White Sarah Bernhardt</t>
  </si>
  <si>
    <t>87-52-0157</t>
  </si>
  <si>
    <t>Wladyslava</t>
  </si>
  <si>
    <t>87-52-0318</t>
  </si>
  <si>
    <t>87-18-0210</t>
  </si>
  <si>
    <t>Лапчатка кустарниковая Abbotswood</t>
  </si>
  <si>
    <t>MP150</t>
  </si>
  <si>
    <t>87-18-0212</t>
  </si>
  <si>
    <t>Лапчатка кустарниковая Daydawn</t>
  </si>
  <si>
    <t>87-18-0213</t>
  </si>
  <si>
    <t>Лапчатка кустарниковая Elizabeth</t>
  </si>
  <si>
    <t>87-18-0578</t>
  </si>
  <si>
    <t>Лапчатка кустарниковая Goldfinger</t>
  </si>
  <si>
    <t>87-18-0214</t>
  </si>
  <si>
    <t>Лапчатка кустарниковая Goldstar</t>
  </si>
  <si>
    <t>87-18-0215</t>
  </si>
  <si>
    <t>Лапчатка кустарниковая Goldteppich</t>
  </si>
  <si>
    <t>87-18-0219</t>
  </si>
  <si>
    <t>Лапчатка кустарниковая Kobold</t>
  </si>
  <si>
    <t>87-18-0220</t>
  </si>
  <si>
    <t>Лапчатка кустарниковая Longacre</t>
  </si>
  <si>
    <t>87-18-0764</t>
  </si>
  <si>
    <t>Лапчатка кустарниковая Manchu</t>
  </si>
  <si>
    <t>87-18-0221</t>
  </si>
  <si>
    <t>Лапчатка кустарниковая Marian Red Robin/Marrob</t>
  </si>
  <si>
    <t>87-18-0223</t>
  </si>
  <si>
    <t>Лапчатка кустарниковая Medicine Wheel Mountain</t>
  </si>
  <si>
    <t>87-18-0224</t>
  </si>
  <si>
    <t>Лапчатка кустарниковая New Dawn</t>
  </si>
  <si>
    <t>87-18-0225</t>
  </si>
  <si>
    <t>Лапчатка кустарниковая Pink Queen/Blink</t>
  </si>
  <si>
    <t>87-18-0227</t>
  </si>
  <si>
    <t>Лапчатка кустарниковая Red Ace</t>
  </si>
  <si>
    <t>87-18-0229</t>
  </si>
  <si>
    <t>Лапчатка кустарниковая Sommerflor</t>
  </si>
  <si>
    <t>87-18-0587</t>
  </si>
  <si>
    <t>Лапчатка кустарниковая Sunset</t>
  </si>
  <si>
    <t>87-18-0230</t>
  </si>
  <si>
    <t>Лапчатка кустарниковая Tangerine</t>
  </si>
  <si>
    <t>87-10-1377</t>
  </si>
  <si>
    <t>Можжевельник лежачий Nana</t>
  </si>
  <si>
    <t>87-10-1768</t>
  </si>
  <si>
    <t>Можжевельник чешуйчатый Holger</t>
  </si>
  <si>
    <t xml:space="preserve">MP150 </t>
  </si>
  <si>
    <t>87-18-0780</t>
  </si>
  <si>
    <t>Снежноягодник Хенаульта Hancock</t>
  </si>
  <si>
    <t>87-18-0259</t>
  </si>
  <si>
    <t>Спирея березолистная Tor</t>
  </si>
  <si>
    <t>87-18-0275</t>
  </si>
  <si>
    <t>Спирея Вангутта</t>
  </si>
  <si>
    <t>87-18-0602</t>
  </si>
  <si>
    <t>Спирея густоцветковая</t>
  </si>
  <si>
    <t>87-18-0271</t>
  </si>
  <si>
    <t>Спирея ниппонская Halward's Silver</t>
  </si>
  <si>
    <t>87-18-0272</t>
  </si>
  <si>
    <t>Спирея ниппонская Snowmound</t>
  </si>
  <si>
    <t>87-18-0260</t>
  </si>
  <si>
    <t>Спирея серая Grefsheim</t>
  </si>
  <si>
    <t>87-18-0601</t>
  </si>
  <si>
    <t>Спирея стелющаяся</t>
  </si>
  <si>
    <t>87-18-0273</t>
  </si>
  <si>
    <t>Спирея тунберга</t>
  </si>
  <si>
    <t>87-18-0261</t>
  </si>
  <si>
    <t>Спирея японская Albiflora</t>
  </si>
  <si>
    <t>87-18-0262</t>
  </si>
  <si>
    <t>Спирея японская Anthony Waterer</t>
  </si>
  <si>
    <t>87-18-0263</t>
  </si>
  <si>
    <t>Спирея японская Dart's Red</t>
  </si>
  <si>
    <t>87-18-0264</t>
  </si>
  <si>
    <t>Спирея японская Firelight</t>
  </si>
  <si>
    <t>87-18-0603</t>
  </si>
  <si>
    <t>Спирея японская Froebelii</t>
  </si>
  <si>
    <t>87-18-0265</t>
  </si>
  <si>
    <t>Спирея японская Genpei</t>
  </si>
  <si>
    <t>87-18-0266</t>
  </si>
  <si>
    <t>Спирея японская Golden Princess</t>
  </si>
  <si>
    <t>87-18-0267</t>
  </si>
  <si>
    <t>Спирея японская Goldmound</t>
  </si>
  <si>
    <t>87-18-0268</t>
  </si>
  <si>
    <t>Спирея японская Little Princess</t>
  </si>
  <si>
    <t>87-18-0269</t>
  </si>
  <si>
    <t>Спирея японская Manon</t>
  </si>
  <si>
    <t>87-18-0270</t>
  </si>
  <si>
    <t>Спирея японская Nana</t>
  </si>
  <si>
    <t>87-18-0779</t>
  </si>
  <si>
    <t>Спирея японская Sparkling Champagne</t>
  </si>
  <si>
    <t>87-10-1557</t>
  </si>
  <si>
    <t>Туя складчатая Cancan</t>
  </si>
  <si>
    <t>46-38-2234</t>
  </si>
  <si>
    <t xml:space="preserve">Барбарис тунберга (Berberis thunbergii P9) </t>
  </si>
  <si>
    <t>46-38-5124</t>
  </si>
  <si>
    <t xml:space="preserve">Дерен белый (Cornus alba Aurea P9) </t>
  </si>
  <si>
    <t>46-38-8129</t>
  </si>
  <si>
    <t>Дерен белый (Cornus alba Kesselringii P9)</t>
  </si>
  <si>
    <t>46-38-5121</t>
  </si>
  <si>
    <t xml:space="preserve">Пузыреплодник калинолистный (Physocarpus opulifolius Dart's Gold P9) </t>
  </si>
  <si>
    <t>46-38-6714</t>
  </si>
  <si>
    <t xml:space="preserve">Сирень обыкновенная (Syringa vulgaris Ami Schott P9) </t>
  </si>
  <si>
    <t>46-38-6715</t>
  </si>
  <si>
    <t xml:space="preserve">Сирень обыкновенная (Syringa vulgaris Bogdan Khmelnitsky P9) </t>
  </si>
  <si>
    <t>46-38-6721</t>
  </si>
  <si>
    <t xml:space="preserve">Сирень обыкновенная (Syringa vulgaris Marechal Lannes P9) </t>
  </si>
  <si>
    <t>46-38-6722</t>
  </si>
  <si>
    <t xml:space="preserve">Сирень обыкновенная (Syringa vulgaris Montaigne P9) </t>
  </si>
  <si>
    <t>46-38-5127</t>
  </si>
  <si>
    <t xml:space="preserve">Чубушник (Philadelphus Mont Blanc P9) </t>
  </si>
  <si>
    <t>Тара (справочно)</t>
  </si>
  <si>
    <t>Тара</t>
  </si>
  <si>
    <t>Гофрокороб П31 600*400*300 (бурый) ()</t>
  </si>
  <si>
    <t>хосты окc / jub</t>
  </si>
  <si>
    <t>Гофрокороб П31 600*400*200 (бурый) ()</t>
  </si>
  <si>
    <t>клематисы окс</t>
  </si>
  <si>
    <t>Ящик фанерный (60*40*26)</t>
  </si>
  <si>
    <t>клематисы р7 и р9 / гортензии в р8, р11 и кассетах / кассеты / р9 (Россия)</t>
  </si>
  <si>
    <t>Ящик пластиковый (60x40x20)</t>
  </si>
  <si>
    <t>zakaz@plantmarket.ru</t>
  </si>
  <si>
    <t>www.plantmarket.ru</t>
  </si>
  <si>
    <t>нет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</si>
  <si>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</si>
  <si>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</si>
  <si>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</si>
  <si>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</si>
  <si>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</si>
  <si>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</si>
  <si>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</si>
  <si>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</si>
  <si>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</si>
  <si>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</si>
  <si>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</si>
  <si>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</si>
  <si>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</si>
  <si>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</si>
  <si>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</si>
  <si>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</si>
  <si>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</si>
  <si>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</si>
  <si>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100% оплаты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</si>
  <si>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</si>
  <si>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</si>
  <si>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ден. средства, либо, при Вашем согласии, взамен неподтвержденных сортов предлагаем  замены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</si>
  <si>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</si>
  <si>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</si>
  <si>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</si>
  <si>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</si>
  <si>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</si>
  <si>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средств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</si>
  <si>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</si>
  <si>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</si>
  <si>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</si>
  <si>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</si>
  <si>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</si>
  <si>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</si>
  <si>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Сборка заказов производится в соответствии с кратностью на сорт, указанной в бланке заказа. Исключения составляют только позиции, остатки по которым меньше указанной кратности. В случае ошибки в заказе по кратности на сорт, допущенной Покупателем при составлении заказа, Продавец оставляет за собой право откорректировать заказ до ближайшего кратного числа.</t>
  </si>
  <si>
    <t>Сборка заказов осуществляется только после внесения Покупателем оплаты по заказу.</t>
  </si>
  <si>
    <t>Отгрузка/выдача заказов осуществляется в период с 12 по 30 апреля 2021 года, но не ранее, чем через 3 дня после получения оплаты по заказу. Сборка и отгрузка заказов в день их размещения не производятся.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</si>
  <si>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</si>
  <si>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</si>
  <si>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</si>
  <si>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</si>
  <si>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</si>
  <si>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</si>
  <si>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</si>
  <si>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</si>
  <si>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</si>
  <si>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</si>
  <si>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</si>
  <si>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</si>
  <si>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</si>
  <si>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</si>
  <si>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</si>
  <si>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</si>
  <si>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</si>
  <si>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</si>
  <si>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</si>
  <si>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</si>
  <si>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</si>
  <si>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</si>
  <si>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</si>
  <si>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t>87-07-7419</t>
  </si>
  <si>
    <t>87-07-9109</t>
  </si>
  <si>
    <t>87-07-9660</t>
  </si>
  <si>
    <t>87-07-1425</t>
  </si>
  <si>
    <t>87-07-9395</t>
  </si>
  <si>
    <t>87-07-2077</t>
  </si>
  <si>
    <t>87-07-9402</t>
  </si>
  <si>
    <t>87-07-9423</t>
  </si>
  <si>
    <t>87-07-7365</t>
  </si>
  <si>
    <t>87-07-10732</t>
  </si>
  <si>
    <t>87-07-10738</t>
  </si>
  <si>
    <t>87-07-7579</t>
  </si>
  <si>
    <t>87-07-7585</t>
  </si>
  <si>
    <t>87-10-0592</t>
  </si>
  <si>
    <t>87-10-1480</t>
  </si>
  <si>
    <t>87-10-0259</t>
  </si>
  <si>
    <t>87-10-1516</t>
  </si>
  <si>
    <t>87-10-1533</t>
  </si>
  <si>
    <t>87-10-1278</t>
  </si>
  <si>
    <t>87-10-1476</t>
  </si>
  <si>
    <t>87-10-1398</t>
  </si>
  <si>
    <t>87-10-0737</t>
  </si>
  <si>
    <t>87-10-1553</t>
  </si>
  <si>
    <t>87-07-0813</t>
  </si>
  <si>
    <t>87-07-3299</t>
  </si>
  <si>
    <t>87-07-9676</t>
  </si>
  <si>
    <t>87-07-3361</t>
  </si>
  <si>
    <t>87-07-10218</t>
  </si>
  <si>
    <t>87-07-3262</t>
  </si>
  <si>
    <t>87-07-9614</t>
  </si>
  <si>
    <t>87-07-3377</t>
  </si>
  <si>
    <t>87-07-3325</t>
  </si>
  <si>
    <t>87-07-3354</t>
  </si>
  <si>
    <t>87-07-10323</t>
  </si>
  <si>
    <t>87-07-7939</t>
  </si>
  <si>
    <t>87-07-0840</t>
  </si>
  <si>
    <t>87-07-0866</t>
  </si>
  <si>
    <t>87-07-1242</t>
  </si>
  <si>
    <t>87-07-1251</t>
  </si>
  <si>
    <t>87-07-1300</t>
  </si>
  <si>
    <t>87-07-1306</t>
  </si>
  <si>
    <t>87-07-1310</t>
  </si>
  <si>
    <t>87-07-1313</t>
  </si>
  <si>
    <t>87-07-1321</t>
  </si>
  <si>
    <t>87-07-1330</t>
  </si>
  <si>
    <t>87-07-1327</t>
  </si>
  <si>
    <t>87-07-1342</t>
  </si>
  <si>
    <t>87-07-1349</t>
  </si>
  <si>
    <t>87-07-1353</t>
  </si>
  <si>
    <t>87-07-0614</t>
  </si>
  <si>
    <t>87-07-4071</t>
  </si>
  <si>
    <t>87-07-4075</t>
  </si>
  <si>
    <t>87-07-1816</t>
  </si>
  <si>
    <t>87-07-1834</t>
  </si>
  <si>
    <t>87-07-4408</t>
  </si>
  <si>
    <t>87-07-4379</t>
  </si>
  <si>
    <t>87-07-1398</t>
  </si>
  <si>
    <t>87-07-1416</t>
  </si>
  <si>
    <t>87-07-3578</t>
  </si>
  <si>
    <t>87-07-3575</t>
  </si>
  <si>
    <t>87-07-7139</t>
  </si>
  <si>
    <t>87-07-4165</t>
  </si>
  <si>
    <t>87-07-4134</t>
  </si>
  <si>
    <t>87-07-4121</t>
  </si>
  <si>
    <t>87-07-4149</t>
  </si>
  <si>
    <t>87-07-4152</t>
  </si>
  <si>
    <t>87-07-0588</t>
  </si>
  <si>
    <t>87-07-0590</t>
  </si>
  <si>
    <t>87-07-1981</t>
  </si>
  <si>
    <t>87-07-0610</t>
  </si>
  <si>
    <t>87-07-9696</t>
  </si>
  <si>
    <t>87-07-2003</t>
  </si>
  <si>
    <t>87-07-2010</t>
  </si>
  <si>
    <t>87-07-2032</t>
  </si>
  <si>
    <t>87-07-7312</t>
  </si>
  <si>
    <t>87-07-2040</t>
  </si>
  <si>
    <t>87-07-6508</t>
  </si>
  <si>
    <t>87-07-10037</t>
  </si>
  <si>
    <t>87-07-2014</t>
  </si>
  <si>
    <t>87-07-2063</t>
  </si>
  <si>
    <t>87-07-7320</t>
  </si>
  <si>
    <t>87-07-2095</t>
  </si>
  <si>
    <t>87-07-0908</t>
  </si>
  <si>
    <t>87-07-2098</t>
  </si>
  <si>
    <t>87-07-7321</t>
  </si>
  <si>
    <t>87-07-2130</t>
  </si>
  <si>
    <t>87-07-1172</t>
  </si>
  <si>
    <t>87-07-2152</t>
  </si>
  <si>
    <t>87-07-2155</t>
  </si>
  <si>
    <t>87-07-2158</t>
  </si>
  <si>
    <t>87-07-9413</t>
  </si>
  <si>
    <t>87-07-2169</t>
  </si>
  <si>
    <t>87-07-2179</t>
  </si>
  <si>
    <t>87-07-2187</t>
  </si>
  <si>
    <t>87-07-2217</t>
  </si>
  <si>
    <t>87-07-1173</t>
  </si>
  <si>
    <t>87-07-10545</t>
  </si>
  <si>
    <t>87-07-1900</t>
  </si>
  <si>
    <t>87-07-3503</t>
  </si>
  <si>
    <t>87-07-3514</t>
  </si>
  <si>
    <t>87-07-1182</t>
  </si>
  <si>
    <t>87-07-2562</t>
  </si>
  <si>
    <t>87-07-2575</t>
  </si>
  <si>
    <t>87-07-2598</t>
  </si>
  <si>
    <t>87-07-2012</t>
  </si>
  <si>
    <t>87-07-9723</t>
  </si>
  <si>
    <t>87-07-0585</t>
  </si>
  <si>
    <t>87-07-4054</t>
  </si>
  <si>
    <t>87-07-4084</t>
  </si>
  <si>
    <t>87-07-4099</t>
  </si>
  <si>
    <t>87-07-7654</t>
  </si>
  <si>
    <t>87-07-7646</t>
  </si>
  <si>
    <t>87-07-9367</t>
  </si>
  <si>
    <t>87-07-9964</t>
  </si>
  <si>
    <t>87-07-0945</t>
  </si>
  <si>
    <t>87-07-7359</t>
  </si>
  <si>
    <t>87-07-10226</t>
  </si>
  <si>
    <t>87-07-1071</t>
  </si>
  <si>
    <t>87-07-10230</t>
  </si>
  <si>
    <t>87-07-1500</t>
  </si>
  <si>
    <t>87-07-1212</t>
  </si>
  <si>
    <t>87-07-0874</t>
  </si>
  <si>
    <t>87-07-0691</t>
  </si>
  <si>
    <t>87-07-4043</t>
  </si>
  <si>
    <t>87-07-0752</t>
  </si>
  <si>
    <t>87-07-4046</t>
  </si>
  <si>
    <t>87-07-4047</t>
  </si>
  <si>
    <t>87-07-3473</t>
  </si>
  <si>
    <t>87-07-7652</t>
  </si>
  <si>
    <t>87-07-3202</t>
  </si>
  <si>
    <t>87-07-7400</t>
  </si>
  <si>
    <t>87-07-3120</t>
  </si>
  <si>
    <t>87-07-3123</t>
  </si>
  <si>
    <t>87-07-3148</t>
  </si>
  <si>
    <t>87-07-3171</t>
  </si>
  <si>
    <t>87-07-3176</t>
  </si>
  <si>
    <t>87-07-2530</t>
  </si>
  <si>
    <t>87-07-10395</t>
  </si>
  <si>
    <t>87-07-2649</t>
  </si>
  <si>
    <t>87-07-2662</t>
  </si>
  <si>
    <t>87-07-7382</t>
  </si>
  <si>
    <t>87-07-2480</t>
  </si>
  <si>
    <t>87-07-2482</t>
  </si>
  <si>
    <t>87-07-2389</t>
  </si>
  <si>
    <t>87-07-2402</t>
  </si>
  <si>
    <t>87-07-2412</t>
  </si>
  <si>
    <t>87-07-0936</t>
  </si>
  <si>
    <t>87-07-2376</t>
  </si>
  <si>
    <t>87-07-2417</t>
  </si>
  <si>
    <t>87-07-2421</t>
  </si>
  <si>
    <t>87-07-2433</t>
  </si>
  <si>
    <t>87-07-2455</t>
  </si>
  <si>
    <t>87-07-2459</t>
  </si>
  <si>
    <t>87-07-2462</t>
  </si>
  <si>
    <t>87-07-1940</t>
  </si>
  <si>
    <t>87-07-10733</t>
  </si>
  <si>
    <t>87-07-10098</t>
  </si>
  <si>
    <t>87-07-2745</t>
  </si>
  <si>
    <t>87-07-7956</t>
  </si>
  <si>
    <t>87-07-3233</t>
  </si>
  <si>
    <t>87-07-3100</t>
  </si>
  <si>
    <t>87-07-2802</t>
  </si>
  <si>
    <t>87-07-2830</t>
  </si>
  <si>
    <t>87-07-2822</t>
  </si>
  <si>
    <t>87-07-10577</t>
  </si>
  <si>
    <t>87-07-2839</t>
  </si>
  <si>
    <t>87-07-2852</t>
  </si>
  <si>
    <t>87-07-3813</t>
  </si>
  <si>
    <t>87-07-3828</t>
  </si>
  <si>
    <t>87-07-10149</t>
  </si>
  <si>
    <t>87-07-3829</t>
  </si>
  <si>
    <t>87-07-3831</t>
  </si>
  <si>
    <t>87-07-3833</t>
  </si>
  <si>
    <t>87-07-3832</t>
  </si>
  <si>
    <t>87-07-1180</t>
  </si>
  <si>
    <t>87-07-3842</t>
  </si>
  <si>
    <t>87-07-9474</t>
  </si>
  <si>
    <t>87-07-3865</t>
  </si>
  <si>
    <t>87-07-10156</t>
  </si>
  <si>
    <t>87-07-3458</t>
  </si>
  <si>
    <t>87-07-2986</t>
  </si>
  <si>
    <t>87-07-1007</t>
  </si>
  <si>
    <t>87-07-3791</t>
  </si>
  <si>
    <t>87-07-3784</t>
  </si>
  <si>
    <t>87-07-3615</t>
  </si>
  <si>
    <t>87-07-3618</t>
  </si>
  <si>
    <t>87-07-3634</t>
  </si>
  <si>
    <t>87-07-3732</t>
  </si>
  <si>
    <t>87-07-3735</t>
  </si>
  <si>
    <t>87-07-3739</t>
  </si>
  <si>
    <t>87-07-3898</t>
  </si>
  <si>
    <t>87-07-3913</t>
  </si>
  <si>
    <t>87-07-3665</t>
  </si>
  <si>
    <t>87-07-3670</t>
  </si>
  <si>
    <t>87-07-3928</t>
  </si>
  <si>
    <t>87-07-1176</t>
  </si>
  <si>
    <t>87-07-0624</t>
  </si>
  <si>
    <t>87-07-1151</t>
  </si>
  <si>
    <t>87-07-7628</t>
  </si>
  <si>
    <t>87-07-3962</t>
  </si>
  <si>
    <t>87-07-0773</t>
  </si>
  <si>
    <t>87-07-3686</t>
  </si>
  <si>
    <t>87-07-3979</t>
  </si>
  <si>
    <t>87-07-1873</t>
  </si>
  <si>
    <t>87-07-1883</t>
  </si>
  <si>
    <t>87-07-2759</t>
  </si>
  <si>
    <t>87-07-0693</t>
  </si>
  <si>
    <t>MP104</t>
  </si>
  <si>
    <t>Вейгела цветущая Brigela</t>
  </si>
  <si>
    <t>Можжевельник китайский Stricta</t>
  </si>
  <si>
    <t>Можжевельник средний Old Gold</t>
  </si>
  <si>
    <t>Сосна гималайская</t>
  </si>
  <si>
    <t>Пузыреплодник Little Joker</t>
  </si>
  <si>
    <t>PL204</t>
  </si>
  <si>
    <t>Туя западная Salland</t>
  </si>
  <si>
    <t>Туя западная Smaragd</t>
  </si>
  <si>
    <t>Туя западная Sunkist</t>
  </si>
  <si>
    <t>P12</t>
  </si>
  <si>
    <t>P13</t>
  </si>
  <si>
    <t>Bobo</t>
  </si>
  <si>
    <t>Candlelight</t>
  </si>
  <si>
    <t>Diamand Rouge</t>
  </si>
  <si>
    <t>Graffiti</t>
  </si>
  <si>
    <t>Levana</t>
  </si>
  <si>
    <t>Little Lime</t>
  </si>
  <si>
    <t>Mega Mindy</t>
  </si>
  <si>
    <t>Pinky Winky</t>
  </si>
  <si>
    <t>Vanille Fraise</t>
  </si>
  <si>
    <t>Ива пурпурная Nana</t>
  </si>
  <si>
    <t>Азалия/Рододендрон Sappho</t>
  </si>
  <si>
    <t>Буддлея давида Butterfly Tower</t>
  </si>
  <si>
    <t>Буддлея давида Snow White</t>
  </si>
  <si>
    <t>Лаванда гибридная Phenomenal</t>
  </si>
  <si>
    <t>Вейник остроцветковый Karl Foerster</t>
  </si>
  <si>
    <t>Мискантус китайский Krater</t>
  </si>
  <si>
    <t>Малина обыкновенная Heritage</t>
  </si>
  <si>
    <t>Малина обыкновенная Tulameen</t>
  </si>
  <si>
    <t xml:space="preserve">Абелиолистник двурядный </t>
  </si>
  <si>
    <t>Азалия/Рододендрон Georg Arends</t>
  </si>
  <si>
    <t>Азалия/Рододендрон Panda</t>
  </si>
  <si>
    <t>Азалия/Рододендрон Marcel Menard</t>
  </si>
  <si>
    <t>Азалия/Рододендрон Red Jack</t>
  </si>
  <si>
    <t>Азалия/Рододендрон катевбинский Boursault</t>
  </si>
  <si>
    <t>Азалия/Рододендрон катевбинский Grandiflorum</t>
  </si>
  <si>
    <t>Азалия/Рододендрон катевбинский Roseum Elegans</t>
  </si>
  <si>
    <t>Азалия/Рододендрон японская Geisha Rosa</t>
  </si>
  <si>
    <t>Азалия/Рододендрон японская Kermesina</t>
  </si>
  <si>
    <t>Актинидия коломикта Dr Szymanowski</t>
  </si>
  <si>
    <t>Актинидия коломикта Tuzenba</t>
  </si>
  <si>
    <t>Актинидия острая Actinidia arguta Ananasnaya</t>
  </si>
  <si>
    <t>Актинидия пестролистная Sentyabraskaya</t>
  </si>
  <si>
    <t>Андромеда/Подбел обыкновенный Blue Ice</t>
  </si>
  <si>
    <t>Арония Мичурина Amit</t>
  </si>
  <si>
    <t>Барбарис тунберга Atropurpurea Nana</t>
  </si>
  <si>
    <t>Барбарис тунберга Aurea</t>
  </si>
  <si>
    <t>Барбарис тунберга Bagatelle</t>
  </si>
  <si>
    <t>Барбарис тунберга Carmen</t>
  </si>
  <si>
    <t>Барбарис тунберга Flamingo</t>
  </si>
  <si>
    <t>Барбарис тунберга Goldalita</t>
  </si>
  <si>
    <t>Барбарис тунберга Green Carpet</t>
  </si>
  <si>
    <t>Барбарис тунберга Harlequin</t>
  </si>
  <si>
    <t>Барбарис тунберга Lutin Rouge</t>
  </si>
  <si>
    <t>Барбарис тунберга Natasha</t>
  </si>
  <si>
    <t>Барбарис тунберга Silver Pillar</t>
  </si>
  <si>
    <t>Барвинок малый Aureovariegata</t>
  </si>
  <si>
    <t>Барвинок малый Gertrude Jekyl</t>
  </si>
  <si>
    <t>Бересклет Форчуна Emerald Gaiety</t>
  </si>
  <si>
    <t>Бересклет Форчуна Harlequin</t>
  </si>
  <si>
    <t>Бересклет японский Aureomarginatus</t>
  </si>
  <si>
    <t>Бирючина овальнолистная Ligustrum ovalifolium Aureum</t>
  </si>
  <si>
    <t>Буддлея давида Empire Blue</t>
  </si>
  <si>
    <t>Буддлея давида Pink Delight</t>
  </si>
  <si>
    <t>Бузина красная Plumosa Aurea</t>
  </si>
  <si>
    <t>Бузина черная Golden Tower</t>
  </si>
  <si>
    <t xml:space="preserve">Вальдштейния Тройчатая </t>
  </si>
  <si>
    <t>Вейгела ранняя Bouquet Rose</t>
  </si>
  <si>
    <t>Вейгела цветущая Candida</t>
  </si>
  <si>
    <t>Вейгела цветущая Sunny Princess</t>
  </si>
  <si>
    <t>Вейгела цветущая Tango</t>
  </si>
  <si>
    <t xml:space="preserve">Виноград девичий </t>
  </si>
  <si>
    <t>Виноград триостренный Veitch Boskoop</t>
  </si>
  <si>
    <t>Гибискус сирийский Woodbridge</t>
  </si>
  <si>
    <t>Голубика садовая Elizabeth</t>
  </si>
  <si>
    <t>Дрок лидийский Genista lydia</t>
  </si>
  <si>
    <t>Ежевика кустистая Chester thornless</t>
  </si>
  <si>
    <t>Ежевика кустистая Thornfree</t>
  </si>
  <si>
    <t>Ель сизая/канадская Conica</t>
  </si>
  <si>
    <t>Жимолость съедобная Borealis</t>
  </si>
  <si>
    <t>Жимолость съедобная Jugana</t>
  </si>
  <si>
    <t>Жимолость съедобная Uspiech</t>
  </si>
  <si>
    <t>Зверобой густоцветковый Buttercup</t>
  </si>
  <si>
    <t>Зверобой Мозера Tricolor</t>
  </si>
  <si>
    <t>Змеебородник/Офилопогон плоскострелый Niger</t>
  </si>
  <si>
    <t>Калина боднантенская Charles Lamont</t>
  </si>
  <si>
    <t>Калина обыкновенная Roseum</t>
  </si>
  <si>
    <t xml:space="preserve">Калина складчатая </t>
  </si>
  <si>
    <t>Кальмия широколистная Elf</t>
  </si>
  <si>
    <t>Кальмия широколистная Peppermint</t>
  </si>
  <si>
    <t>Кариоптерис кландоненский White Surprise</t>
  </si>
  <si>
    <t xml:space="preserve">Катальпа бигнониевидая </t>
  </si>
  <si>
    <t xml:space="preserve">Кедр гималайский </t>
  </si>
  <si>
    <t>Керрия японская Golden Guinea</t>
  </si>
  <si>
    <t>Кипарисовик лавсона Columnaris</t>
  </si>
  <si>
    <t>Кипарисовик лавсона Ivonne</t>
  </si>
  <si>
    <t>Кипарисовик тупой Drath</t>
  </si>
  <si>
    <t>Кипарисовик туполистный Nana Gracilis</t>
  </si>
  <si>
    <t>Клен дланевидный/веерный Orange Dream</t>
  </si>
  <si>
    <t xml:space="preserve">Клен дланевидный/веерный </t>
  </si>
  <si>
    <t>Клетра ольхолистная Hummingbird</t>
  </si>
  <si>
    <t>Клюква крупноплодная Ben Lear</t>
  </si>
  <si>
    <t>Клюква крупноплодная Howes</t>
  </si>
  <si>
    <t>Клюква крупноплодная McFarlin</t>
  </si>
  <si>
    <t>Клюква крупноплодная Pilgrim</t>
  </si>
  <si>
    <t>Крыжовник обыкновенный Hinnonmaki Rod</t>
  </si>
  <si>
    <t>Лаванда узколистная Munstead</t>
  </si>
  <si>
    <t>Лавровишня обыкновенная Etna</t>
  </si>
  <si>
    <t>Лапчатка кустарниковая Glamour Girl</t>
  </si>
  <si>
    <t>Лапчатка кустарниковая Snowflake</t>
  </si>
  <si>
    <t>Леукотоэ гетсби Royal Ruby</t>
  </si>
  <si>
    <t>Лириопе мускари Moneymaker</t>
  </si>
  <si>
    <t>Магнолия Betty</t>
  </si>
  <si>
    <t>Магнолия George Henry Kern</t>
  </si>
  <si>
    <t>Магнолия Ricki</t>
  </si>
  <si>
    <t>Можжевельник виргинский Grey Owl</t>
  </si>
  <si>
    <t>Можжевельник виргинский Hetz</t>
  </si>
  <si>
    <t>Можжевельник горизонтальный Blue Chip</t>
  </si>
  <si>
    <t>Можжевельник горизонтальный Limeglow</t>
  </si>
  <si>
    <t>Можжевельник горизонтальный Wiltonii</t>
  </si>
  <si>
    <t>Можжевельник китайский Kuriwao Gold</t>
  </si>
  <si>
    <t>Можжевельник средний Gold Coast</t>
  </si>
  <si>
    <t>Можжевельник средний Gold Star</t>
  </si>
  <si>
    <t>Можжевельник чешуйчатый Blue Star</t>
  </si>
  <si>
    <t>Можжевельник чешуйчатый Blue Swede</t>
  </si>
  <si>
    <t>Облепиха крушиновидная Hergo</t>
  </si>
  <si>
    <t>Осока Морроу Ice Dance</t>
  </si>
  <si>
    <t>Парротия персидская Persian Spire</t>
  </si>
  <si>
    <t xml:space="preserve">Пахизандра верхушечная </t>
  </si>
  <si>
    <t>Пеннисетум Hameln</t>
  </si>
  <si>
    <t>Пираканта Orange Glow</t>
  </si>
  <si>
    <t>Плосковеточник восточный Pyramidalis Aurea</t>
  </si>
  <si>
    <t>Пузыреплодник калинолистный Andre</t>
  </si>
  <si>
    <t>Пузыреплодник калинолистный Lady in Red</t>
  </si>
  <si>
    <t>Пузыреплодник калинолистный Little Angel</t>
  </si>
  <si>
    <t>Пузыреплодник калинолистный Nugget</t>
  </si>
  <si>
    <t>Пузыреплодник калинолистный Schuch</t>
  </si>
  <si>
    <t xml:space="preserve">Сирень венгерская </t>
  </si>
  <si>
    <t>Сирень обыкновенная Amethyst</t>
  </si>
  <si>
    <t>Сирень обыкновенная Andenken an Ludwig Spath</t>
  </si>
  <si>
    <t>Сирень обыкновенная Beauty of Moscow</t>
  </si>
  <si>
    <t>Сирень обыкновенная Belle de Nancy</t>
  </si>
  <si>
    <t>Сирень обыкновенная California Rose</t>
  </si>
  <si>
    <t>Сирень обыкновенная Charles Joly</t>
  </si>
  <si>
    <t>Сирень обыкновенная Krasavitsa Moskvy</t>
  </si>
  <si>
    <t>Сирень обыкновенная Mme Lemoine</t>
  </si>
  <si>
    <t>Сирень обыкновенная President Grevy</t>
  </si>
  <si>
    <t>Сирень обыкновенная Sensation</t>
  </si>
  <si>
    <t>Сирень обыкновенная Zashchitnikam Bresta</t>
  </si>
  <si>
    <t>Смородина красная onkheer van Tets</t>
  </si>
  <si>
    <t>Сосна горная Pumilio</t>
  </si>
  <si>
    <t xml:space="preserve">Сосна желтая </t>
  </si>
  <si>
    <t xml:space="preserve">Спирея Вангутта </t>
  </si>
  <si>
    <t xml:space="preserve">Спирея стелющаяся </t>
  </si>
  <si>
    <t>Спирея японская Goldflame</t>
  </si>
  <si>
    <t>Тис средний Densiformis</t>
  </si>
  <si>
    <t>Тис средний Rising Star</t>
  </si>
  <si>
    <t>Тис ягодный David</t>
  </si>
  <si>
    <t>Туя западная Danica</t>
  </si>
  <si>
    <t>Туя западная Golden Brabant</t>
  </si>
  <si>
    <t>Туя западная Golden Tuffet</t>
  </si>
  <si>
    <t>Туя западная Green Egg</t>
  </si>
  <si>
    <t>Туя западная Mirjam</t>
  </si>
  <si>
    <t>Туя западная Sunny Smaragd</t>
  </si>
  <si>
    <t>Туя западная Teddy</t>
  </si>
  <si>
    <t>Туя складчатая Can Can</t>
  </si>
  <si>
    <t>Туя складчатая Gelderland</t>
  </si>
  <si>
    <t>Туя складчатая Martin</t>
  </si>
  <si>
    <t>Форзиция промежуточная Minigold</t>
  </si>
  <si>
    <t>Форзиция темно-зеленая Kumsom</t>
  </si>
  <si>
    <t xml:space="preserve">Чубушник лемуана </t>
  </si>
  <si>
    <t>Элеутерококк/Свободноягодник зибольда Variegatus</t>
  </si>
  <si>
    <t>крупнолистная You and me Perfection</t>
  </si>
  <si>
    <t>Grandiflora</t>
  </si>
  <si>
    <t>кассета, MP105</t>
  </si>
  <si>
    <t>кассета, MP106</t>
  </si>
  <si>
    <t>древовидная Emerald Lace</t>
  </si>
  <si>
    <t>древовидная Radiata</t>
  </si>
  <si>
    <t>древовидная Candybelle Bubblegum</t>
  </si>
  <si>
    <t>древовидная Lime Rickey</t>
  </si>
  <si>
    <t>древовидная Pink Annabelle</t>
  </si>
  <si>
    <t>древовидная Strong Annabelle</t>
  </si>
  <si>
    <t>крупнолистная Alpengluhen</t>
  </si>
  <si>
    <t>крупнолистная Blauer Zwerg</t>
  </si>
  <si>
    <t>крупнолистная Blaumeise</t>
  </si>
  <si>
    <t>крупнолистная Dancing Angel</t>
  </si>
  <si>
    <t>крупнолистная Grunes Gewolbe</t>
  </si>
  <si>
    <t>крупнолистная Hot Red</t>
  </si>
  <si>
    <t>крупнолистная Leuchtfeuer</t>
  </si>
  <si>
    <t>крупнолистная Miss Saori</t>
  </si>
  <si>
    <t>крупнолистная Perfection</t>
  </si>
  <si>
    <t>крупнолистная Sabrina</t>
  </si>
  <si>
    <t>крупнолистная Schloss Wackerbarth</t>
  </si>
  <si>
    <t>крупнолистная Schone Bautzerin</t>
  </si>
  <si>
    <t>крупнолистная Sinderella</t>
  </si>
  <si>
    <t>крупнолистная You and Me Love</t>
  </si>
  <si>
    <t>пильчатая Avelroz</t>
  </si>
  <si>
    <t>пильчатая Summer Glow</t>
  </si>
  <si>
    <t>Гортензии в Р8-Р13 и в кассетах</t>
  </si>
  <si>
    <t>р9-р13 Нидерланды, гортензии 87-07-</t>
  </si>
  <si>
    <t>46-38-8627</t>
  </si>
  <si>
    <t>46-38-3383</t>
  </si>
  <si>
    <t>46-38-8562</t>
  </si>
  <si>
    <t>46-38-8381</t>
  </si>
  <si>
    <t>46-38-8524</t>
  </si>
  <si>
    <t>46-38-3407</t>
  </si>
  <si>
    <t>46-38-8293</t>
  </si>
  <si>
    <t>46-38-3411</t>
  </si>
  <si>
    <t>46-38-4883</t>
  </si>
  <si>
    <t>46-38-2534</t>
  </si>
  <si>
    <t>46-38-3381</t>
  </si>
  <si>
    <t>46-38-8297</t>
  </si>
  <si>
    <t>46-38-8639</t>
  </si>
  <si>
    <t>46-38-8640</t>
  </si>
  <si>
    <t>46-38-3384</t>
  </si>
  <si>
    <t>46-38-6247</t>
  </si>
  <si>
    <t>46-38-6252</t>
  </si>
  <si>
    <t>46-38-4894</t>
  </si>
  <si>
    <t>46-38-8408</t>
  </si>
  <si>
    <t>46-38-4923</t>
  </si>
  <si>
    <t>46-38-3392</t>
  </si>
  <si>
    <t>46-38-8411</t>
  </si>
  <si>
    <t>46-38-8641</t>
  </si>
  <si>
    <t>46-38-8531</t>
  </si>
  <si>
    <t>46-38-8412</t>
  </si>
  <si>
    <t>46-38-8414</t>
  </si>
  <si>
    <t>46-38-3393</t>
  </si>
  <si>
    <t>46-38-3415</t>
  </si>
  <si>
    <t>46-38-8532</t>
  </si>
  <si>
    <t>46-38-6249</t>
  </si>
  <si>
    <t>46-38-4903</t>
  </si>
  <si>
    <t>46-38-8620</t>
  </si>
  <si>
    <t>46-38-3400</t>
  </si>
  <si>
    <t>46-38-8423</t>
  </si>
  <si>
    <t>46-38-8425</t>
  </si>
  <si>
    <t>46-38-3397</t>
  </si>
  <si>
    <t>46-38-8426</t>
  </si>
  <si>
    <t>46-38-3395</t>
  </si>
  <si>
    <t>46-38-3417</t>
  </si>
  <si>
    <t>46-38-8541</t>
  </si>
  <si>
    <t>46-38-8542</t>
  </si>
  <si>
    <t>46-38-8437</t>
  </si>
  <si>
    <t>46-38-8306</t>
  </si>
  <si>
    <t>46-38-8643</t>
  </si>
  <si>
    <t>46-38-3405</t>
  </si>
  <si>
    <t>46-38-4917</t>
  </si>
  <si>
    <t>46-38-4926</t>
  </si>
  <si>
    <t>46-38-4927</t>
  </si>
  <si>
    <t>Ящик пластиковый (60x40x30)</t>
  </si>
  <si>
    <t>Ящик фанерный Hoogen (60х40х21)</t>
  </si>
  <si>
    <t>Наличие 09/04/21</t>
  </si>
  <si>
    <t>Многолетники с ОКС АСТ</t>
  </si>
  <si>
    <t>46-38-3385</t>
  </si>
  <si>
    <t>46-38-3398</t>
  </si>
  <si>
    <t>46-38-8621</t>
  </si>
  <si>
    <t>46-38-8622</t>
  </si>
  <si>
    <t>46-38-8624</t>
  </si>
  <si>
    <t>46-38-8625</t>
  </si>
  <si>
    <t>46-38-8626</t>
  </si>
  <si>
    <t>46-38-8642</t>
  </si>
  <si>
    <t>ОКС</t>
  </si>
  <si>
    <t>Астра альпийская Blue</t>
  </si>
  <si>
    <t>Астра бордюрная</t>
  </si>
  <si>
    <t>Аллиум/Лук/Черемша Шнитт</t>
  </si>
  <si>
    <t>Герань крупнокорневищная</t>
  </si>
  <si>
    <t>Седум Отогнутый</t>
  </si>
  <si>
    <t>Лилейник Double Yellow</t>
  </si>
  <si>
    <t>Лилейник Rosy Returns</t>
  </si>
  <si>
    <t>Хоста Albomarginata</t>
  </si>
  <si>
    <t>Страусник</t>
  </si>
  <si>
    <t>Лилейник гибридный</t>
  </si>
  <si>
    <t>Очиток Brilliant</t>
  </si>
  <si>
    <t>Хоста зибольда Snowstorm</t>
  </si>
  <si>
    <t>Астильба арендса Bumalda</t>
  </si>
  <si>
    <t>Астильба китайская Vision in Red</t>
  </si>
  <si>
    <t>Лилейник Strawberry Fields Forever</t>
  </si>
  <si>
    <t>Хоста Aureomarginata</t>
  </si>
  <si>
    <t>Астра Monte Cassino</t>
  </si>
  <si>
    <t>Лилейник Autumn Red</t>
  </si>
  <si>
    <t>Осока</t>
  </si>
  <si>
    <t>Хоста ланцетолистная</t>
  </si>
  <si>
    <t>Лилейник Crimson Pirate</t>
  </si>
  <si>
    <t>Гравилат красноцветковый Borisii</t>
  </si>
  <si>
    <t>Мята душистая</t>
  </si>
  <si>
    <t>Ирис германский Stepping Out</t>
  </si>
  <si>
    <t>Лилейник гибридный Bonanza</t>
  </si>
  <si>
    <t>Ирис германский Wabash</t>
  </si>
  <si>
    <t>Астильба китайская Superba</t>
  </si>
  <si>
    <t>Астра бордюрная Jenny</t>
  </si>
  <si>
    <t>Хоста Whirlwind</t>
  </si>
  <si>
    <t>Астильба Diamant</t>
  </si>
  <si>
    <t>Лилейник Burgundy Love</t>
  </si>
  <si>
    <t>Лилейник Elisabeth Salter</t>
  </si>
  <si>
    <t>Лилейник Indian Paintbrush</t>
  </si>
  <si>
    <t>Лилейник Moses Fire</t>
  </si>
  <si>
    <t>Очиток видный</t>
  </si>
  <si>
    <t>Седум Herbstfreude</t>
  </si>
  <si>
    <t>Тысячелистник обыкновенный Moonshine</t>
  </si>
  <si>
    <t>Хоста Twilight</t>
  </si>
  <si>
    <t>Астильба Hyazinth</t>
  </si>
  <si>
    <t>Лилейник Frans Hals</t>
  </si>
  <si>
    <t>Лилейник Voodoo Dancer</t>
  </si>
  <si>
    <t>Хоста Gold Standard</t>
  </si>
  <si>
    <t>Хоста Grand Marquee</t>
  </si>
  <si>
    <t>Астильба Deutschland</t>
  </si>
  <si>
    <t>Очиток Autumn Joy</t>
  </si>
  <si>
    <t>Очиток эверса</t>
  </si>
  <si>
    <t>Очиток ложный</t>
  </si>
  <si>
    <t>Очиток цветоносный</t>
  </si>
  <si>
    <t>Гвоздика сизая</t>
  </si>
  <si>
    <t>Гейхера Ametyst Myst</t>
  </si>
  <si>
    <t>Лилейник Final Touch</t>
  </si>
  <si>
    <t>Хоста Wide Brim</t>
  </si>
  <si>
    <t xml:space="preserve">лилии / пионы </t>
  </si>
  <si>
    <t>многолетники аст</t>
  </si>
  <si>
    <t>87-18-0607</t>
  </si>
  <si>
    <r>
      <t>Спирея ниппонская June Bride</t>
    </r>
    <r>
      <rPr>
        <b/>
        <i/>
        <sz val="10"/>
        <color rgb="FFFF0000"/>
        <rFont val="Arial"/>
        <family val="2"/>
        <charset val="204"/>
      </rPr>
      <t xml:space="preserve"> - выдача с 26.04</t>
    </r>
  </si>
  <si>
    <t>&gt;100</t>
  </si>
  <si>
    <t>&gt;600</t>
  </si>
  <si>
    <t>&gt;500</t>
  </si>
  <si>
    <t>приём заказов до 15.04, выдача с 28.04</t>
  </si>
  <si>
    <r>
      <t>Многолетники с ОКС питомника АСТ -</t>
    </r>
    <r>
      <rPr>
        <b/>
        <i/>
        <sz val="12"/>
        <color rgb="FFFF0000"/>
        <rFont val="Arial"/>
        <family val="2"/>
        <charset val="204"/>
      </rPr>
      <t xml:space="preserve"> приём заказов до 15.04, выдача на 18 неделе 2021 (28-30 апреля)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</si>
</sst>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</font>
    <font>
      <sz val="2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2"/>
      <color theme="1"/>
      <name val="ArialMT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0" tint="-0.34998626667073579"/>
      <name val="Arial"/>
      <family val="2"/>
      <charset val="204"/>
    </font>
    <font>
      <sz val="10"/>
      <name val="Arial"/>
      <family val="2"/>
      <charset val="204"/>
    </font>
    <font>
      <b/>
      <sz val="12"/>
      <color rgb="FF00B050"/>
      <name val="Calibri"/>
      <family val="2"/>
      <charset val="204"/>
      <scheme val="minor"/>
    </font>
    <font>
      <u/>
      <sz val="10"/>
      <color theme="10"/>
      <name val="Calibri"/>
      <family val="2"/>
      <scheme val="minor"/>
    </font>
    <font>
      <b/>
      <sz val="10"/>
      <color theme="0" tint="-0.34998626667073579"/>
      <name val="Arial"/>
      <family val="2"/>
      <charset val="204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u/>
      <sz val="9"/>
      <color theme="10"/>
      <name val="Arial"/>
      <family val="2"/>
      <charset val="204"/>
    </font>
    <font>
      <i/>
      <sz val="10"/>
      <name val="Arial"/>
      <family val="2"/>
      <charset val="204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8"/>
      <name val="Arial"/>
      <family val="2"/>
      <charset val="204"/>
    </font>
    <font>
      <sz val="9"/>
      <color theme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0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u/>
      <sz val="10"/>
      <color theme="0" tint="-0.499984740745262"/>
      <name val="Calibri"/>
      <family val="2"/>
      <charset val="204"/>
    </font>
    <font>
      <u/>
      <sz val="10"/>
      <color theme="0" tint="-0.499984740745262"/>
      <name val="Calibri"/>
      <family val="2"/>
      <scheme val="minor"/>
    </font>
    <font>
      <u/>
      <sz val="9"/>
      <color theme="0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F2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45" fillId="0" borderId="0"/>
  </cellStyleXfs>
  <cellXfs count="155">
    <xf numFmtId="0" fontId="0" fillId="0" borderId="0" xfId="0"/>
    <xf numFmtId="0" fontId="3" fillId="0" borderId="0" xfId="1" applyProtection="1">
      <protection locked="0"/>
    </xf>
    <xf numFmtId="0" fontId="0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1" applyFont="1" applyAlignme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3" fillId="0" borderId="0" xfId="1" applyAlignment="1" applyProtection="1">
      <alignment shrinkToFit="1"/>
      <protection locked="0"/>
    </xf>
    <xf numFmtId="0" fontId="3" fillId="0" borderId="0" xfId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Fill="1" applyBorder="1"/>
    <xf numFmtId="0" fontId="6" fillId="0" borderId="0" xfId="0" applyFont="1" applyFill="1" applyAlignment="1" applyProtection="1">
      <alignment horizontal="center" vertical="center"/>
      <protection locked="0"/>
    </xf>
    <xf numFmtId="2" fontId="10" fillId="0" borderId="0" xfId="1" applyNumberFormat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/>
      <protection locked="0"/>
    </xf>
    <xf numFmtId="0" fontId="13" fillId="0" borderId="0" xfId="2" applyFont="1" applyFill="1" applyAlignment="1" applyProtection="1">
      <alignment vertical="center"/>
      <protection locked="0"/>
    </xf>
    <xf numFmtId="0" fontId="15" fillId="0" borderId="0" xfId="2" applyFont="1" applyFill="1" applyAlignment="1" applyProtection="1">
      <alignment vertical="center"/>
      <protection locked="0"/>
    </xf>
    <xf numFmtId="0" fontId="13" fillId="0" borderId="0" xfId="2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0" fontId="15" fillId="0" borderId="0" xfId="2" applyFont="1" applyFill="1" applyAlignment="1" applyProtection="1">
      <alignment horizontal="center" vertical="center"/>
      <protection locked="0"/>
    </xf>
    <xf numFmtId="0" fontId="17" fillId="0" borderId="0" xfId="3" applyFont="1" applyFill="1" applyBorder="1"/>
    <xf numFmtId="0" fontId="9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8" fillId="0" borderId="0" xfId="1" applyFont="1" applyProtection="1">
      <protection locked="0"/>
    </xf>
    <xf numFmtId="164" fontId="3" fillId="0" borderId="0" xfId="1" applyNumberFormat="1" applyProtection="1">
      <protection locked="0"/>
    </xf>
    <xf numFmtId="164" fontId="2" fillId="0" borderId="0" xfId="1" applyNumberFormat="1" applyFont="1" applyProtection="1">
      <protection locked="0"/>
    </xf>
    <xf numFmtId="0" fontId="11" fillId="3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right"/>
      <protection locked="0"/>
    </xf>
    <xf numFmtId="0" fontId="8" fillId="0" borderId="1" xfId="1" applyFont="1" applyFill="1" applyBorder="1" applyAlignment="1" applyProtection="1">
      <alignment horizontal="center"/>
    </xf>
    <xf numFmtId="43" fontId="8" fillId="0" borderId="1" xfId="4" applyFont="1" applyFill="1" applyBorder="1" applyAlignment="1" applyProtection="1">
      <alignment horizontal="center"/>
    </xf>
    <xf numFmtId="0" fontId="18" fillId="0" borderId="0" xfId="1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11" fillId="0" borderId="2" xfId="1" applyFont="1" applyFill="1" applyBorder="1" applyAlignment="1" applyProtection="1">
      <alignment horizontal="center"/>
    </xf>
    <xf numFmtId="43" fontId="11" fillId="0" borderId="2" xfId="4" applyFont="1" applyFill="1" applyBorder="1" applyAlignment="1" applyProtection="1">
      <alignment horizontal="center"/>
    </xf>
    <xf numFmtId="0" fontId="19" fillId="3" borderId="3" xfId="3" applyFont="1" applyFill="1" applyBorder="1" applyAlignment="1" applyProtection="1">
      <alignment horizontal="left" vertical="center"/>
      <protection locked="0"/>
    </xf>
    <xf numFmtId="0" fontId="20" fillId="3" borderId="3" xfId="3" applyFont="1" applyFill="1" applyBorder="1" applyAlignment="1" applyProtection="1">
      <alignment horizontal="left" vertical="center"/>
      <protection locked="0"/>
    </xf>
    <xf numFmtId="0" fontId="3" fillId="3" borderId="4" xfId="1" applyFill="1" applyBorder="1" applyProtection="1">
      <protection locked="0"/>
    </xf>
    <xf numFmtId="0" fontId="2" fillId="3" borderId="4" xfId="1" applyFont="1" applyFill="1" applyBorder="1" applyProtection="1">
      <protection locked="0"/>
    </xf>
    <xf numFmtId="0" fontId="3" fillId="3" borderId="5" xfId="1" applyFill="1" applyBorder="1" applyProtection="1"/>
    <xf numFmtId="0" fontId="6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21" fillId="0" borderId="1" xfId="3" applyFont="1" applyFill="1" applyBorder="1" applyAlignment="1" applyProtection="1">
      <alignment horizontal="center" vertical="top" wrapText="1"/>
      <protection locked="0"/>
    </xf>
    <xf numFmtId="0" fontId="21" fillId="0" borderId="1" xfId="3" applyFont="1" applyFill="1" applyBorder="1" applyAlignment="1" applyProtection="1">
      <alignment horizontal="left" vertical="top" wrapText="1" indent="1"/>
      <protection locked="0"/>
    </xf>
    <xf numFmtId="2" fontId="18" fillId="0" borderId="1" xfId="3" applyNumberFormat="1" applyFont="1" applyFill="1" applyBorder="1" applyAlignment="1" applyProtection="1">
      <alignment horizontal="center" vertical="top" wrapText="1"/>
      <protection locked="0"/>
    </xf>
    <xf numFmtId="2" fontId="21" fillId="0" borderId="1" xfId="3" applyNumberFormat="1" applyFont="1" applyFill="1" applyBorder="1" applyAlignment="1" applyProtection="1">
      <alignment horizontal="center" vertical="top" wrapText="1"/>
      <protection locked="0"/>
    </xf>
    <xf numFmtId="0" fontId="21" fillId="3" borderId="1" xfId="3" applyFont="1" applyFill="1" applyBorder="1" applyAlignment="1" applyProtection="1">
      <alignment horizontal="center" vertical="top" wrapText="1"/>
      <protection locked="0"/>
    </xf>
    <xf numFmtId="2" fontId="21" fillId="0" borderId="1" xfId="3" applyNumberFormat="1" applyFont="1" applyFill="1" applyBorder="1" applyAlignment="1" applyProtection="1">
      <alignment horizontal="center" vertical="top" wrapText="1"/>
    </xf>
    <xf numFmtId="0" fontId="6" fillId="0" borderId="0" xfId="1" applyFont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2" fillId="0" borderId="0" xfId="1" applyFont="1" applyAlignment="1" applyProtection="1">
      <alignment horizontal="center"/>
      <protection locked="0"/>
    </xf>
    <xf numFmtId="0" fontId="21" fillId="0" borderId="3" xfId="3" applyFont="1" applyBorder="1" applyProtection="1">
      <protection locked="0"/>
    </xf>
    <xf numFmtId="0" fontId="23" fillId="0" borderId="1" xfId="2" applyFont="1" applyBorder="1" applyAlignment="1" applyProtection="1">
      <alignment horizontal="center" vertical="center"/>
      <protection locked="0"/>
    </xf>
    <xf numFmtId="0" fontId="24" fillId="0" borderId="5" xfId="3" applyFont="1" applyBorder="1" applyAlignment="1" applyProtection="1">
      <alignment horizontal="left" indent="1"/>
      <protection locked="0"/>
    </xf>
    <xf numFmtId="0" fontId="18" fillId="0" borderId="1" xfId="3" applyFont="1" applyBorder="1" applyAlignment="1" applyProtection="1">
      <alignment horizontal="center"/>
      <protection locked="0"/>
    </xf>
    <xf numFmtId="0" fontId="21" fillId="0" borderId="1" xfId="3" applyFont="1" applyBorder="1" applyAlignment="1" applyProtection="1">
      <alignment horizontal="center"/>
      <protection locked="0"/>
    </xf>
    <xf numFmtId="0" fontId="18" fillId="0" borderId="6" xfId="3" applyFont="1" applyBorder="1" applyAlignment="1" applyProtection="1">
      <alignment horizontal="center"/>
      <protection locked="0"/>
    </xf>
    <xf numFmtId="2" fontId="21" fillId="0" borderId="6" xfId="3" applyNumberFormat="1" applyFont="1" applyBorder="1" applyAlignment="1" applyProtection="1">
      <alignment horizontal="center"/>
      <protection locked="0"/>
    </xf>
    <xf numFmtId="0" fontId="21" fillId="3" borderId="6" xfId="3" applyFont="1" applyFill="1" applyBorder="1" applyAlignment="1" applyProtection="1">
      <alignment horizontal="center" wrapText="1"/>
      <protection locked="0"/>
    </xf>
    <xf numFmtId="43" fontId="21" fillId="0" borderId="1" xfId="4" applyFont="1" applyBorder="1" applyAlignment="1" applyProtection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3" fillId="3" borderId="4" xfId="1" applyFill="1" applyBorder="1" applyAlignment="1" applyProtection="1">
      <alignment horizontal="center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left" indent="1"/>
      <protection locked="0"/>
    </xf>
    <xf numFmtId="0" fontId="18" fillId="0" borderId="5" xfId="3" applyFont="1" applyBorder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  <xf numFmtId="2" fontId="3" fillId="0" borderId="0" xfId="1" applyNumberFormat="1" applyAlignment="1" applyProtection="1">
      <alignment horizontal="center"/>
      <protection locked="0"/>
    </xf>
    <xf numFmtId="0" fontId="23" fillId="0" borderId="1" xfId="2" applyFont="1" applyFill="1" applyBorder="1" applyAlignment="1">
      <alignment horizontal="center" vertical="top"/>
    </xf>
    <xf numFmtId="16" fontId="18" fillId="0" borderId="5" xfId="3" applyNumberFormat="1" applyFont="1" applyBorder="1" applyAlignment="1" applyProtection="1">
      <alignment horizontal="center"/>
      <protection locked="0"/>
    </xf>
    <xf numFmtId="0" fontId="27" fillId="0" borderId="1" xfId="5" applyFont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/>
      <protection locked="0"/>
    </xf>
    <xf numFmtId="2" fontId="21" fillId="3" borderId="6" xfId="3" applyNumberFormat="1" applyFont="1" applyFill="1" applyBorder="1" applyAlignment="1" applyProtection="1">
      <alignment horizontal="center" wrapText="1"/>
      <protection locked="0"/>
    </xf>
    <xf numFmtId="43" fontId="21" fillId="0" borderId="1" xfId="4" applyFont="1" applyFill="1" applyBorder="1" applyAlignment="1" applyProtection="1">
      <alignment horizontal="center"/>
    </xf>
    <xf numFmtId="0" fontId="1" fillId="0" borderId="8" xfId="7" applyFill="1" applyBorder="1"/>
    <xf numFmtId="0" fontId="1" fillId="0" borderId="9" xfId="7" applyBorder="1"/>
    <xf numFmtId="0" fontId="1" fillId="0" borderId="10" xfId="7" applyBorder="1"/>
    <xf numFmtId="0" fontId="1" fillId="0" borderId="0" xfId="7" applyBorder="1"/>
    <xf numFmtId="0" fontId="1" fillId="0" borderId="11" xfId="7" applyFill="1" applyBorder="1"/>
    <xf numFmtId="0" fontId="1" fillId="0" borderId="12" xfId="7" applyBorder="1"/>
    <xf numFmtId="0" fontId="29" fillId="0" borderId="11" xfId="7" applyFont="1" applyFill="1" applyBorder="1"/>
    <xf numFmtId="0" fontId="29" fillId="0" borderId="0" xfId="7" applyFont="1" applyFill="1" applyBorder="1"/>
    <xf numFmtId="0" fontId="30" fillId="0" borderId="0" xfId="7" applyFont="1" applyBorder="1"/>
    <xf numFmtId="0" fontId="30" fillId="0" borderId="12" xfId="7" applyFont="1" applyBorder="1"/>
    <xf numFmtId="0" fontId="31" fillId="0" borderId="0" xfId="7" applyFont="1" applyBorder="1"/>
    <xf numFmtId="0" fontId="31" fillId="0" borderId="12" xfId="7" applyFont="1" applyBorder="1"/>
    <xf numFmtId="0" fontId="1" fillId="0" borderId="0" xfId="7" applyFont="1" applyBorder="1"/>
    <xf numFmtId="0" fontId="32" fillId="0" borderId="11" xfId="7" applyFont="1" applyFill="1" applyBorder="1"/>
    <xf numFmtId="0" fontId="33" fillId="4" borderId="11" xfId="7" applyFont="1" applyFill="1" applyBorder="1" applyAlignment="1">
      <alignment horizontal="right"/>
    </xf>
    <xf numFmtId="0" fontId="33" fillId="0" borderId="0" xfId="7" applyFont="1" applyBorder="1"/>
    <xf numFmtId="0" fontId="34" fillId="0" borderId="0" xfId="7" applyFont="1" applyBorder="1"/>
    <xf numFmtId="0" fontId="34" fillId="0" borderId="12" xfId="7" applyFont="1" applyBorder="1"/>
    <xf numFmtId="0" fontId="35" fillId="4" borderId="11" xfId="7" applyFont="1" applyFill="1" applyBorder="1" applyAlignment="1">
      <alignment horizontal="left"/>
    </xf>
    <xf numFmtId="0" fontId="37" fillId="0" borderId="0" xfId="7" applyFont="1" applyBorder="1"/>
    <xf numFmtId="0" fontId="38" fillId="0" borderId="0" xfId="7" applyFont="1" applyBorder="1"/>
    <xf numFmtId="0" fontId="35" fillId="0" borderId="0" xfId="7" applyFont="1" applyBorder="1" applyAlignment="1">
      <alignment horizontal="left"/>
    </xf>
    <xf numFmtId="0" fontId="39" fillId="0" borderId="0" xfId="7" applyFont="1" applyBorder="1"/>
    <xf numFmtId="0" fontId="39" fillId="0" borderId="12" xfId="7" applyFont="1" applyBorder="1"/>
    <xf numFmtId="0" fontId="38" fillId="4" borderId="11" xfId="7" applyFont="1" applyFill="1" applyBorder="1" applyAlignment="1"/>
    <xf numFmtId="0" fontId="40" fillId="0" borderId="0" xfId="7" applyFont="1" applyBorder="1" applyAlignment="1">
      <alignment horizontal="left" indent="2"/>
    </xf>
    <xf numFmtId="0" fontId="38" fillId="0" borderId="0" xfId="7" applyFont="1" applyBorder="1" applyAlignment="1"/>
    <xf numFmtId="0" fontId="41" fillId="0" borderId="0" xfId="7" applyFont="1" applyBorder="1" applyAlignment="1">
      <alignment horizontal="right"/>
    </xf>
    <xf numFmtId="0" fontId="40" fillId="0" borderId="0" xfId="7" applyFont="1" applyBorder="1" applyAlignment="1">
      <alignment horizontal="left"/>
    </xf>
    <xf numFmtId="0" fontId="39" fillId="0" borderId="0" xfId="7" applyFont="1" applyBorder="1" applyAlignment="1"/>
    <xf numFmtId="0" fontId="39" fillId="0" borderId="12" xfId="7" applyFont="1" applyBorder="1" applyAlignment="1"/>
    <xf numFmtId="0" fontId="42" fillId="0" borderId="0" xfId="7" applyFont="1" applyBorder="1" applyAlignment="1">
      <alignment vertical="center"/>
    </xf>
    <xf numFmtId="0" fontId="43" fillId="4" borderId="11" xfId="7" applyFont="1" applyFill="1" applyBorder="1"/>
    <xf numFmtId="0" fontId="43" fillId="0" borderId="0" xfId="7" applyFont="1" applyBorder="1"/>
    <xf numFmtId="0" fontId="1" fillId="0" borderId="12" xfId="7" applyFont="1" applyBorder="1"/>
    <xf numFmtId="0" fontId="1" fillId="0" borderId="0" xfId="7" applyBorder="1" applyAlignment="1"/>
    <xf numFmtId="0" fontId="1" fillId="4" borderId="11" xfId="7" applyFill="1" applyBorder="1"/>
    <xf numFmtId="0" fontId="34" fillId="4" borderId="11" xfId="7" applyFont="1" applyFill="1" applyBorder="1" applyAlignment="1">
      <alignment horizontal="right"/>
    </xf>
    <xf numFmtId="0" fontId="44" fillId="0" borderId="0" xfId="7" applyFont="1" applyBorder="1" applyAlignment="1">
      <alignment horizontal="left"/>
    </xf>
    <xf numFmtId="0" fontId="5" fillId="0" borderId="0" xfId="7" applyFont="1" applyBorder="1"/>
    <xf numFmtId="0" fontId="5" fillId="0" borderId="12" xfId="7" applyFont="1" applyBorder="1"/>
    <xf numFmtId="0" fontId="34" fillId="4" borderId="11" xfId="7" applyFont="1" applyFill="1" applyBorder="1" applyAlignment="1">
      <alignment horizontal="right" vertical="top"/>
    </xf>
    <xf numFmtId="0" fontId="40" fillId="0" borderId="0" xfId="7" applyFont="1" applyBorder="1" applyAlignment="1">
      <alignment horizontal="left" vertical="top" wrapText="1" indent="2"/>
    </xf>
    <xf numFmtId="0" fontId="5" fillId="0" borderId="12" xfId="7" applyFont="1" applyBorder="1" applyAlignment="1">
      <alignment vertical="top"/>
    </xf>
    <xf numFmtId="0" fontId="5" fillId="0" borderId="0" xfId="7" applyFont="1" applyBorder="1" applyAlignment="1">
      <alignment vertical="top"/>
    </xf>
    <xf numFmtId="0" fontId="21" fillId="0" borderId="0" xfId="8" applyFont="1" applyBorder="1" applyAlignment="1">
      <alignment horizontal="left" vertical="top" wrapText="1"/>
    </xf>
    <xf numFmtId="0" fontId="1" fillId="0" borderId="0" xfId="7"/>
    <xf numFmtId="0" fontId="1" fillId="0" borderId="13" xfId="7" applyFill="1" applyBorder="1"/>
    <xf numFmtId="0" fontId="1" fillId="0" borderId="14" xfId="7" applyBorder="1"/>
    <xf numFmtId="0" fontId="1" fillId="0" borderId="15" xfId="7" applyBorder="1"/>
    <xf numFmtId="0" fontId="1" fillId="0" borderId="0" xfId="7" applyFill="1"/>
    <xf numFmtId="0" fontId="28" fillId="0" borderId="3" xfId="3" applyFont="1" applyBorder="1" applyAlignment="1" applyProtection="1">
      <alignment horizontal="left"/>
      <protection locked="0"/>
    </xf>
    <xf numFmtId="0" fontId="28" fillId="0" borderId="4" xfId="3" applyFont="1" applyBorder="1" applyAlignment="1" applyProtection="1">
      <alignment horizontal="left"/>
      <protection locked="0"/>
    </xf>
    <xf numFmtId="0" fontId="28" fillId="0" borderId="5" xfId="3" applyFont="1" applyBorder="1" applyAlignment="1" applyProtection="1">
      <alignment horizontal="left"/>
      <protection locked="0"/>
    </xf>
    <xf numFmtId="0" fontId="46" fillId="0" borderId="1" xfId="5" applyFont="1" applyBorder="1" applyAlignment="1" applyProtection="1">
      <alignment horizontal="center" vertical="center"/>
      <protection locked="0"/>
    </xf>
    <xf numFmtId="0" fontId="21" fillId="0" borderId="0" xfId="3" applyFont="1" applyBorder="1" applyAlignment="1" applyProtection="1">
      <alignment horizontal="center"/>
      <protection locked="0"/>
    </xf>
    <xf numFmtId="0" fontId="48" fillId="0" borderId="0" xfId="0" applyFont="1"/>
    <xf numFmtId="0" fontId="49" fillId="0" borderId="0" xfId="0" applyFont="1"/>
    <xf numFmtId="0" fontId="51" fillId="0" borderId="3" xfId="3" applyFont="1" applyBorder="1" applyProtection="1">
      <protection locked="0"/>
    </xf>
    <xf numFmtId="0" fontId="52" fillId="0" borderId="1" xfId="5" applyFont="1" applyBorder="1" applyAlignment="1" applyProtection="1">
      <alignment horizontal="center" vertical="center"/>
      <protection locked="0"/>
    </xf>
    <xf numFmtId="0" fontId="53" fillId="0" borderId="5" xfId="3" applyFont="1" applyBorder="1" applyAlignment="1" applyProtection="1">
      <alignment horizontal="left" indent="1"/>
      <protection locked="0"/>
    </xf>
    <xf numFmtId="0" fontId="53" fillId="0" borderId="5" xfId="3" applyFont="1" applyBorder="1" applyAlignment="1" applyProtection="1">
      <alignment horizontal="center"/>
      <protection locked="0"/>
    </xf>
    <xf numFmtId="0" fontId="51" fillId="0" borderId="1" xfId="3" applyFont="1" applyBorder="1" applyAlignment="1" applyProtection="1">
      <alignment horizontal="center"/>
      <protection locked="0"/>
    </xf>
    <xf numFmtId="0" fontId="53" fillId="0" borderId="6" xfId="3" applyFont="1" applyBorder="1" applyAlignment="1" applyProtection="1">
      <alignment horizontal="center"/>
      <protection locked="0"/>
    </xf>
    <xf numFmtId="0" fontId="51" fillId="3" borderId="6" xfId="3" applyFont="1" applyFill="1" applyBorder="1" applyAlignment="1" applyProtection="1">
      <alignment horizontal="center" wrapText="1"/>
      <protection locked="0"/>
    </xf>
    <xf numFmtId="43" fontId="51" fillId="0" borderId="1" xfId="4" applyFont="1" applyFill="1" applyBorder="1" applyAlignment="1" applyProtection="1">
      <alignment horizontal="center"/>
    </xf>
    <xf numFmtId="0" fontId="54" fillId="0" borderId="1" xfId="2" applyFont="1" applyBorder="1" applyAlignment="1">
      <alignment horizontal="center"/>
    </xf>
    <xf numFmtId="0" fontId="55" fillId="0" borderId="1" xfId="2" applyFont="1" applyBorder="1" applyAlignment="1" applyProtection="1">
      <alignment horizontal="center" vertical="center"/>
      <protection locked="0"/>
    </xf>
    <xf numFmtId="0" fontId="53" fillId="0" borderId="1" xfId="3" applyFont="1" applyBorder="1" applyAlignment="1" applyProtection="1">
      <alignment horizontal="center"/>
      <protection locked="0"/>
    </xf>
    <xf numFmtId="0" fontId="55" fillId="0" borderId="1" xfId="2" applyFont="1" applyFill="1" applyBorder="1" applyAlignment="1">
      <alignment horizontal="center" vertical="top"/>
    </xf>
    <xf numFmtId="0" fontId="56" fillId="0" borderId="1" xfId="5" applyFont="1" applyBorder="1" applyAlignment="1" applyProtection="1">
      <alignment horizontal="center" vertical="center"/>
      <protection locked="0"/>
    </xf>
    <xf numFmtId="0" fontId="28" fillId="0" borderId="3" xfId="3" applyFont="1" applyBorder="1" applyAlignment="1" applyProtection="1">
      <alignment horizontal="left"/>
      <protection locked="0"/>
    </xf>
    <xf numFmtId="0" fontId="28" fillId="0" borderId="4" xfId="3" applyFont="1" applyBorder="1" applyAlignment="1" applyProtection="1">
      <alignment horizontal="left"/>
      <protection locked="0"/>
    </xf>
    <xf numFmtId="0" fontId="28" fillId="0" borderId="5" xfId="3" applyFont="1" applyBorder="1" applyAlignment="1" applyProtection="1">
      <alignment horizontal="left"/>
      <protection locked="0"/>
    </xf>
    <xf numFmtId="0" fontId="13" fillId="0" borderId="0" xfId="2" applyFont="1" applyFill="1" applyAlignment="1" applyProtection="1">
      <alignment horizontal="center" vertical="center"/>
      <protection locked="0"/>
    </xf>
    <xf numFmtId="0" fontId="44" fillId="0" borderId="0" xfId="7" applyFont="1" applyBorder="1" applyAlignment="1">
      <alignment horizontal="left" vertical="top" wrapText="1"/>
    </xf>
    <xf numFmtId="0" fontId="40" fillId="0" borderId="0" xfId="7" applyFont="1" applyBorder="1" applyAlignment="1">
      <alignment horizontal="left" vertical="top" wrapText="1" indent="2"/>
    </xf>
    <xf numFmtId="0" fontId="21" fillId="0" borderId="0" xfId="8" applyFont="1" applyBorder="1" applyAlignment="1">
      <alignment horizontal="left" vertical="top" wrapText="1"/>
    </xf>
    <xf numFmtId="0" fontId="40" fillId="0" borderId="0" xfId="7" applyFont="1" applyBorder="1" applyAlignment="1">
      <alignment horizontal="left" vertical="top" wrapText="1" indent="3"/>
    </xf>
    <xf numFmtId="0" fontId="40" fillId="0" borderId="0" xfId="7" quotePrefix="1" applyFont="1" applyBorder="1" applyAlignment="1">
      <alignment horizontal="left" vertical="top" wrapText="1" indent="4"/>
    </xf>
    <xf numFmtId="0" fontId="40" fillId="0" borderId="0" xfId="7" applyFont="1" applyBorder="1" applyAlignment="1">
      <alignment horizontal="left" vertical="top" wrapText="1" indent="4"/>
    </xf>
  </cellXfs>
  <cellStyles count="9">
    <cellStyle name="Гиперссылка" xfId="2" builtinId="8"/>
    <cellStyle name="Гиперссылка 2" xfId="5"/>
    <cellStyle name="Обычный" xfId="0" builtinId="0"/>
    <cellStyle name="Обычный 2" xfId="1"/>
    <cellStyle name="Обычный 2 2" xfId="3"/>
    <cellStyle name="Обычный 2 2 2" xfId="7"/>
    <cellStyle name="Обычный 2 3" xfId="6"/>
    <cellStyle name="Обычный 3" xfId="8"/>
    <cellStyle name="Финансовый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0.png"/><Relationship Id="rId4" Type="http://schemas.openxmlformats.org/officeDocument/2006/relationships/image" Target="../media/image5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142876</xdr:rowOff>
    </xdr:from>
    <xdr:to>
      <xdr:col>4</xdr:col>
      <xdr:colOff>282370</xdr:colOff>
      <xdr:row>4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2876"/>
          <a:ext cx="768145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4D076-7BC0-4560-B035-B364362F98F2}"/>
            </a:ext>
          </a:extLst>
        </xdr:cNvPr>
        <xdr:cNvSpPr txBox="1"/>
      </xdr:nvSpPr>
      <xdr:spPr>
        <a:xfrm>
          <a:off x="247650" y="22151"/>
          <a:ext cx="8953500" cy="1576056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(495) 280-08-97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12</xdr:col>
      <xdr:colOff>593084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E5A832-3839-428E-AEEE-3FC25A33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25" y="1794022"/>
          <a:ext cx="7049484" cy="445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104775</xdr:rowOff>
    </xdr:from>
    <xdr:to>
      <xdr:col>5</xdr:col>
      <xdr:colOff>152731</xdr:colOff>
      <xdr:row>57</xdr:row>
      <xdr:rowOff>66745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0E2A50-4810-43E2-A5FC-76AAE246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4049375"/>
          <a:ext cx="2372056" cy="50489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66</xdr:row>
      <xdr:rowOff>0</xdr:rowOff>
    </xdr:from>
    <xdr:to>
      <xdr:col>6</xdr:col>
      <xdr:colOff>152813</xdr:colOff>
      <xdr:row>68</xdr:row>
      <xdr:rowOff>104843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B30DAED-2C16-4253-BD1A-EC22E4A5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16830675"/>
          <a:ext cx="2962688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B602191-461F-4082-A9F1-D9C0D68B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244827"/>
          <a:ext cx="7230484" cy="5356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11076</xdr:rowOff>
    </xdr:from>
    <xdr:to>
      <xdr:col>11</xdr:col>
      <xdr:colOff>458081</xdr:colOff>
      <xdr:row>34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64BF73-14DF-4465-8AFC-2250F34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6697626"/>
          <a:ext cx="6315956" cy="5334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84</xdr:row>
      <xdr:rowOff>0</xdr:rowOff>
    </xdr:from>
    <xdr:to>
      <xdr:col>9</xdr:col>
      <xdr:colOff>172121</xdr:colOff>
      <xdr:row>86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E8A0C4D-617D-4C9A-9CF7-06FD1D70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22536150"/>
          <a:ext cx="4810796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89</xdr:row>
      <xdr:rowOff>161925</xdr:rowOff>
    </xdr:from>
    <xdr:to>
      <xdr:col>15</xdr:col>
      <xdr:colOff>647700</xdr:colOff>
      <xdr:row>105</xdr:row>
      <xdr:rowOff>95250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3650575"/>
          <a:ext cx="892492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50726</xdr:rowOff>
    </xdr:from>
    <xdr:to>
      <xdr:col>7</xdr:col>
      <xdr:colOff>5774</xdr:colOff>
      <xdr:row>4</xdr:row>
      <xdr:rowOff>162512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42899" y="50726"/>
          <a:ext cx="3330000" cy="8833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48</xdr:row>
      <xdr:rowOff>9525</xdr:rowOff>
    </xdr:from>
    <xdr:to>
      <xdr:col>10</xdr:col>
      <xdr:colOff>29310</xdr:colOff>
      <xdr:row>50</xdr:row>
      <xdr:rowOff>114368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6A6302C-BBB2-4247-8937-F1E4D9815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1820525"/>
          <a:ext cx="5268060" cy="4858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huzhinova/Downloads/Renaul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инки_nouveautes "/>
      <sheetName val="гортензия на доращивание "/>
      <sheetName val="PDXALV"/>
      <sheetName val="PDX"/>
      <sheetName val="Feuille11"/>
      <sheetName val="RENTA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ntmarket.ru/mnogoletniki-oks.html/nid/57818" TargetMode="External"/><Relationship Id="rId21" Type="http://schemas.openxmlformats.org/officeDocument/2006/relationships/hyperlink" Target="http://plantmarket.ru/klematisy-oks.html/nid/59846" TargetMode="External"/><Relationship Id="rId42" Type="http://schemas.openxmlformats.org/officeDocument/2006/relationships/hyperlink" Target="https://plantmarket.ru/gortenziya-oks.html/nid/67314" TargetMode="External"/><Relationship Id="rId63" Type="http://schemas.openxmlformats.org/officeDocument/2006/relationships/hyperlink" Target="https://plantmarket.ru/lukovitsy-lilii-na-vygonku.html/nid/64073" TargetMode="External"/><Relationship Id="rId84" Type="http://schemas.openxmlformats.org/officeDocument/2006/relationships/hyperlink" Target="https://plantmarket.ru/mnogoletniki-oks.html/nid/57717" TargetMode="External"/><Relationship Id="rId138" Type="http://schemas.openxmlformats.org/officeDocument/2006/relationships/hyperlink" Target="https://plantmarket.ru/mnogoletniki-oks.html/nid/65515" TargetMode="External"/><Relationship Id="rId107" Type="http://schemas.openxmlformats.org/officeDocument/2006/relationships/hyperlink" Target="https://plantmarket.ru/mnogoletniki-oks.html/nid/57809" TargetMode="External"/><Relationship Id="rId11" Type="http://schemas.openxmlformats.org/officeDocument/2006/relationships/hyperlink" Target="https://plantmarket.ru/clematisy-p7.html/nid/69027" TargetMode="External"/><Relationship Id="rId32" Type="http://schemas.openxmlformats.org/officeDocument/2006/relationships/hyperlink" Target="https://plantmarket.ru/gortenziya-oks.html/nid/61584" TargetMode="External"/><Relationship Id="rId53" Type="http://schemas.openxmlformats.org/officeDocument/2006/relationships/hyperlink" Target="https://plantmarket.ru/gortenziya-oks.html/nid/61556" TargetMode="External"/><Relationship Id="rId74" Type="http://schemas.openxmlformats.org/officeDocument/2006/relationships/hyperlink" Target="https://plantmarket.ru/mnogoletniki-oks.html/nid/57668" TargetMode="External"/><Relationship Id="rId128" Type="http://schemas.openxmlformats.org/officeDocument/2006/relationships/hyperlink" Target="https://plantmarket.ru/mnogoletniki-oks.html/nid/57877" TargetMode="External"/><Relationship Id="rId149" Type="http://schemas.openxmlformats.org/officeDocument/2006/relationships/hyperlink" Target="https://plantmarket.ru/gortenziya-oks.html/nid/28018" TargetMode="External"/><Relationship Id="rId5" Type="http://schemas.openxmlformats.org/officeDocument/2006/relationships/hyperlink" Target="https://plantmarket.ru/clematisy-p7.html/nid/63169" TargetMode="External"/><Relationship Id="rId95" Type="http://schemas.openxmlformats.org/officeDocument/2006/relationships/hyperlink" Target="https://plantmarket.ru/mnogoletniki-oks.html/nid/65161" TargetMode="External"/><Relationship Id="rId22" Type="http://schemas.openxmlformats.org/officeDocument/2006/relationships/hyperlink" Target="http://plantmarket.ru/klematisy-oks.html/nid/59848" TargetMode="External"/><Relationship Id="rId27" Type="http://schemas.openxmlformats.org/officeDocument/2006/relationships/hyperlink" Target="http://plantmarket.ru/klematisy-oks.html/nid/30271" TargetMode="External"/><Relationship Id="rId43" Type="http://schemas.openxmlformats.org/officeDocument/2006/relationships/hyperlink" Target="https://plantmarket.ru/gortenziya-oks.html/nid/67315" TargetMode="External"/><Relationship Id="rId48" Type="http://schemas.openxmlformats.org/officeDocument/2006/relationships/hyperlink" Target="https://plantmarket.ru/gortenziya-oks.html/nid/61544" TargetMode="External"/><Relationship Id="rId64" Type="http://schemas.openxmlformats.org/officeDocument/2006/relationships/hyperlink" Target="https://plantmarket.ru/mnogoletniki-oks.html/nid/61949" TargetMode="External"/><Relationship Id="rId69" Type="http://schemas.openxmlformats.org/officeDocument/2006/relationships/hyperlink" Target="https://plantmarket.ru/mnogoletniki-oks.html/nid/69137" TargetMode="External"/><Relationship Id="rId113" Type="http://schemas.openxmlformats.org/officeDocument/2006/relationships/hyperlink" Target="https://plantmarket.ru/mnogoletniki-oks.html/nid/65464" TargetMode="External"/><Relationship Id="rId118" Type="http://schemas.openxmlformats.org/officeDocument/2006/relationships/hyperlink" Target="https://plantmarket.ru/mnogoletniki-oks.html/nid/57823" TargetMode="External"/><Relationship Id="rId134" Type="http://schemas.openxmlformats.org/officeDocument/2006/relationships/hyperlink" Target="https://plantmarket.ru/mnogoletniki-oks.html/nid/57929" TargetMode="External"/><Relationship Id="rId139" Type="http://schemas.openxmlformats.org/officeDocument/2006/relationships/hyperlink" Target="https://plantmarket.ru/mnogoletniki-oks.html/nid/65520" TargetMode="External"/><Relationship Id="rId80" Type="http://schemas.openxmlformats.org/officeDocument/2006/relationships/hyperlink" Target="https://plantmarket.ru/mnogoletniki-oks.html/nid/57700" TargetMode="External"/><Relationship Id="rId85" Type="http://schemas.openxmlformats.org/officeDocument/2006/relationships/hyperlink" Target="https://plantmarket.ru/mnogoletniki-oks.html/nid/60841" TargetMode="External"/><Relationship Id="rId150" Type="http://schemas.openxmlformats.org/officeDocument/2006/relationships/hyperlink" Target="https://plantmarket.ru/gortenziya-oks.html/nid/64269" TargetMode="External"/><Relationship Id="rId12" Type="http://schemas.openxmlformats.org/officeDocument/2006/relationships/hyperlink" Target="http://plantmarket.ru/klematisy-oks.html/nid/59760" TargetMode="External"/><Relationship Id="rId17" Type="http://schemas.openxmlformats.org/officeDocument/2006/relationships/hyperlink" Target="http://plantmarket.ru/klematisy-oks.html/nid/55311" TargetMode="External"/><Relationship Id="rId33" Type="http://schemas.openxmlformats.org/officeDocument/2006/relationships/hyperlink" Target="https://plantmarket.ru/gortenziya-oks.html/nid/61587" TargetMode="External"/><Relationship Id="rId38" Type="http://schemas.openxmlformats.org/officeDocument/2006/relationships/hyperlink" Target="https://plantmarket.ru/gortenziya-oks.html/nid/67307" TargetMode="External"/><Relationship Id="rId59" Type="http://schemas.openxmlformats.org/officeDocument/2006/relationships/hyperlink" Target="0" TargetMode="External"/><Relationship Id="rId103" Type="http://schemas.openxmlformats.org/officeDocument/2006/relationships/hyperlink" Target="https://plantmarket.ru/mnogoletniki-oks.html/nid/57779" TargetMode="External"/><Relationship Id="rId108" Type="http://schemas.openxmlformats.org/officeDocument/2006/relationships/hyperlink" Target="https://plantmarket.ru/mnogoletniki-oks.html/nid/57850" TargetMode="External"/><Relationship Id="rId124" Type="http://schemas.openxmlformats.org/officeDocument/2006/relationships/hyperlink" Target="https://plantmarket.ru/mnogoletniki-oks.html/nid/57871" TargetMode="External"/><Relationship Id="rId129" Type="http://schemas.openxmlformats.org/officeDocument/2006/relationships/hyperlink" Target="https://plantmarket.ru/mnogoletniki-oks.html/nid/65440" TargetMode="External"/><Relationship Id="rId54" Type="http://schemas.openxmlformats.org/officeDocument/2006/relationships/hyperlink" Target="https://plantmarket.ru/lukovitsy-lilii-na-vygonku.html/nid/63610" TargetMode="External"/><Relationship Id="rId70" Type="http://schemas.openxmlformats.org/officeDocument/2006/relationships/hyperlink" Target="https://plantmarket.ru/mnogoletniki-oks.html/nid/62375" TargetMode="External"/><Relationship Id="rId75" Type="http://schemas.openxmlformats.org/officeDocument/2006/relationships/hyperlink" Target="https://plantmarket.ru/mnogoletniki-oks.html/nid/65131" TargetMode="External"/><Relationship Id="rId91" Type="http://schemas.openxmlformats.org/officeDocument/2006/relationships/hyperlink" Target="https://plantmarket.ru/mnogoletniki-oks.html/nid/57783" TargetMode="External"/><Relationship Id="rId96" Type="http://schemas.openxmlformats.org/officeDocument/2006/relationships/hyperlink" Target="https://plantmarket.ru/mnogoletniki-oks.html/nid/65190" TargetMode="External"/><Relationship Id="rId140" Type="http://schemas.openxmlformats.org/officeDocument/2006/relationships/hyperlink" Target="https://plantmarket.ru/mnogoletniki-oks.html/nid/57973" TargetMode="External"/><Relationship Id="rId145" Type="http://schemas.openxmlformats.org/officeDocument/2006/relationships/hyperlink" Target="https://plantmarket.ru/mnogoletniki-oks.html/nid/65633" TargetMode="External"/><Relationship Id="rId1" Type="http://schemas.openxmlformats.org/officeDocument/2006/relationships/hyperlink" Target="https://plantmarket.ru/clematisy-p7.html/nid/63158" TargetMode="External"/><Relationship Id="rId6" Type="http://schemas.openxmlformats.org/officeDocument/2006/relationships/hyperlink" Target="https://plantmarket.ru/clematisy-p7.html/nid/69021" TargetMode="External"/><Relationship Id="rId23" Type="http://schemas.openxmlformats.org/officeDocument/2006/relationships/hyperlink" Target="http://plantmarket.ru/klematisy-oks.html/nid/55349" TargetMode="External"/><Relationship Id="rId28" Type="http://schemas.openxmlformats.org/officeDocument/2006/relationships/hyperlink" Target="http://plantmarket.ru/klematisy-oks.html/nid/59889" TargetMode="External"/><Relationship Id="rId49" Type="http://schemas.openxmlformats.org/officeDocument/2006/relationships/hyperlink" Target="https://plantmarket.ru/gortenziya-oks.html/nid/61546" TargetMode="External"/><Relationship Id="rId114" Type="http://schemas.openxmlformats.org/officeDocument/2006/relationships/hyperlink" Target="https://plantmarket.ru/mnogoletniki-oks.html/nid/57937" TargetMode="External"/><Relationship Id="rId119" Type="http://schemas.openxmlformats.org/officeDocument/2006/relationships/hyperlink" Target="https://plantmarket.ru/mnogoletniki-oks.html/nid/57827" TargetMode="External"/><Relationship Id="rId44" Type="http://schemas.openxmlformats.org/officeDocument/2006/relationships/hyperlink" Target="https://plantmarket.ru/gortenziya-oks.html/nid/61551" TargetMode="External"/><Relationship Id="rId60" Type="http://schemas.openxmlformats.org/officeDocument/2006/relationships/hyperlink" Target="https://plantmarket.ru/lukovitsy-lilii-na-vygonku.html/nid/63980" TargetMode="External"/><Relationship Id="rId65" Type="http://schemas.openxmlformats.org/officeDocument/2006/relationships/hyperlink" Target="https://plantmarket.ru/mnogoletniki-oks.html/nid/69112" TargetMode="External"/><Relationship Id="rId81" Type="http://schemas.openxmlformats.org/officeDocument/2006/relationships/hyperlink" Target="https://plantmarket.ru/mnogoletniki-oks.html/nid/65172" TargetMode="External"/><Relationship Id="rId86" Type="http://schemas.openxmlformats.org/officeDocument/2006/relationships/hyperlink" Target="https://plantmarket.ru/mnogoletniki-oks.html/nid/65235" TargetMode="External"/><Relationship Id="rId130" Type="http://schemas.openxmlformats.org/officeDocument/2006/relationships/hyperlink" Target="https://plantmarket.ru/mnogoletniki-oks.html/nid/65141" TargetMode="External"/><Relationship Id="rId135" Type="http://schemas.openxmlformats.org/officeDocument/2006/relationships/hyperlink" Target="https://plantmarket.ru/mnogoletniki-oks.html/nid/57930" TargetMode="External"/><Relationship Id="rId151" Type="http://schemas.openxmlformats.org/officeDocument/2006/relationships/hyperlink" Target="http://plantmarket.ru/klematisy-oks.html/nid/52798" TargetMode="External"/><Relationship Id="rId13" Type="http://schemas.openxmlformats.org/officeDocument/2006/relationships/hyperlink" Target="https://plantmarket.pro/klematisy-oks.html/nid/69241" TargetMode="External"/><Relationship Id="rId18" Type="http://schemas.openxmlformats.org/officeDocument/2006/relationships/hyperlink" Target="https://plantmarket.ru/klematisy-oks.html/nid/64361" TargetMode="External"/><Relationship Id="rId39" Type="http://schemas.openxmlformats.org/officeDocument/2006/relationships/hyperlink" Target="https://plantmarket.ru/gortenziya-oks.html/nid/61549" TargetMode="External"/><Relationship Id="rId109" Type="http://schemas.openxmlformats.org/officeDocument/2006/relationships/hyperlink" Target="https://plantmarket.ru/mnogoletniki-oks.html/nid/57851" TargetMode="External"/><Relationship Id="rId34" Type="http://schemas.openxmlformats.org/officeDocument/2006/relationships/hyperlink" Target="https://plantmarket.pro/gortenziya-oks.html/nid/28007" TargetMode="External"/><Relationship Id="rId50" Type="http://schemas.openxmlformats.org/officeDocument/2006/relationships/hyperlink" Target="https://plantmarket.ru/gortenziya-oks.html/nid/61550" TargetMode="External"/><Relationship Id="rId55" Type="http://schemas.openxmlformats.org/officeDocument/2006/relationships/hyperlink" Target="https://plantmarket.ru/lukovitsy-lilii-na-vygonku.html/nid/68242" TargetMode="External"/><Relationship Id="rId76" Type="http://schemas.openxmlformats.org/officeDocument/2006/relationships/hyperlink" Target="https://plantmarket.ru/mnogoletniki-oks.html/nid/57672" TargetMode="External"/><Relationship Id="rId97" Type="http://schemas.openxmlformats.org/officeDocument/2006/relationships/hyperlink" Target="https://plantmarket.ru/mnogoletniki-oks.html/nid/57722" TargetMode="External"/><Relationship Id="rId104" Type="http://schemas.openxmlformats.org/officeDocument/2006/relationships/hyperlink" Target="https://plantmarket.ru/mnogoletniki-oks.html/nid/57780" TargetMode="External"/><Relationship Id="rId120" Type="http://schemas.openxmlformats.org/officeDocument/2006/relationships/hyperlink" Target="https://plantmarket.ru/mnogoletniki-oks.html/nid/57846" TargetMode="External"/><Relationship Id="rId125" Type="http://schemas.openxmlformats.org/officeDocument/2006/relationships/hyperlink" Target="https://plantmarket.ru/mnogoletniki-oks.html/nid/57872" TargetMode="External"/><Relationship Id="rId141" Type="http://schemas.openxmlformats.org/officeDocument/2006/relationships/hyperlink" Target="https://plantmarket.ru/mnogoletniki-oks.html/nid/60861" TargetMode="External"/><Relationship Id="rId146" Type="http://schemas.openxmlformats.org/officeDocument/2006/relationships/hyperlink" Target="https://plantmarket.ru/mnogoletniki-oks.html/nid/58007" TargetMode="External"/><Relationship Id="rId7" Type="http://schemas.openxmlformats.org/officeDocument/2006/relationships/hyperlink" Target="https://plantmarket.ru/clematisy-p7.html/nid/63181" TargetMode="External"/><Relationship Id="rId71" Type="http://schemas.openxmlformats.org/officeDocument/2006/relationships/hyperlink" Target="https://plantmarket.ru/mnogoletniki-oks.html/nid/69144" TargetMode="External"/><Relationship Id="rId92" Type="http://schemas.openxmlformats.org/officeDocument/2006/relationships/hyperlink" Target="https://plantmarket.ru/mnogoletniki-oks.html/nid/65304" TargetMode="External"/><Relationship Id="rId2" Type="http://schemas.openxmlformats.org/officeDocument/2006/relationships/hyperlink" Target="https://plantmarket.ru/clematisy-p7.html/nid/58417" TargetMode="External"/><Relationship Id="rId29" Type="http://schemas.openxmlformats.org/officeDocument/2006/relationships/hyperlink" Target="http://plantmarket.ru/klematisy-oks.html/nid/59776" TargetMode="External"/><Relationship Id="rId24" Type="http://schemas.openxmlformats.org/officeDocument/2006/relationships/hyperlink" Target="http://plantmarket.ru/klematisy-oks.html/nid/30250" TargetMode="External"/><Relationship Id="rId40" Type="http://schemas.openxmlformats.org/officeDocument/2006/relationships/hyperlink" Target="https://plantmarket.ru/gortenziya-oks.html/nid/67312" TargetMode="External"/><Relationship Id="rId45" Type="http://schemas.openxmlformats.org/officeDocument/2006/relationships/hyperlink" Target="https://plantmarket.ru/gortenziya-oks.html/nid/61578" TargetMode="External"/><Relationship Id="rId66" Type="http://schemas.openxmlformats.org/officeDocument/2006/relationships/hyperlink" Target="https://plantmarket.ru/mnogoletniki-oks.html/nid/61971" TargetMode="External"/><Relationship Id="rId87" Type="http://schemas.openxmlformats.org/officeDocument/2006/relationships/hyperlink" Target="https://plantmarket.ru/mnogoletniki-oks.html/nid/57768" TargetMode="External"/><Relationship Id="rId110" Type="http://schemas.openxmlformats.org/officeDocument/2006/relationships/hyperlink" Target="https://plantmarket.ru/mnogoletniki-oks.html/nid/57890" TargetMode="External"/><Relationship Id="rId115" Type="http://schemas.openxmlformats.org/officeDocument/2006/relationships/hyperlink" Target="https://plantmarket.ru/mnogoletniki-oks.html/nid/65501" TargetMode="External"/><Relationship Id="rId131" Type="http://schemas.openxmlformats.org/officeDocument/2006/relationships/hyperlink" Target="https://plantmarket.ru/mnogoletniki-oks.html/nid/61526" TargetMode="External"/><Relationship Id="rId136" Type="http://schemas.openxmlformats.org/officeDocument/2006/relationships/hyperlink" Target="https://plantmarket.ru/mnogoletniki-oks.html/nid/65475" TargetMode="External"/><Relationship Id="rId61" Type="http://schemas.openxmlformats.org/officeDocument/2006/relationships/hyperlink" Target="https://plantmarket.ru/lukovitsy-lilii-na-vygonku.html/nid/64066" TargetMode="External"/><Relationship Id="rId82" Type="http://schemas.openxmlformats.org/officeDocument/2006/relationships/hyperlink" Target="https://plantmarket.ru/mnogoletniki-oks.html/nid/57705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plantmarket.ru/klematisy-oks.html/nid/59881" TargetMode="External"/><Relationship Id="rId14" Type="http://schemas.openxmlformats.org/officeDocument/2006/relationships/hyperlink" Target="https://plantmarket.ru/klematisy-oks.html/nid/64355" TargetMode="External"/><Relationship Id="rId30" Type="http://schemas.openxmlformats.org/officeDocument/2006/relationships/hyperlink" Target="http://plantmarket.ru/klematisy-oks.html/nid/59900" TargetMode="External"/><Relationship Id="rId35" Type="http://schemas.openxmlformats.org/officeDocument/2006/relationships/hyperlink" Target="https://plantmarket.ru/gortenziya-oks.html/nid/67304" TargetMode="External"/><Relationship Id="rId56" Type="http://schemas.openxmlformats.org/officeDocument/2006/relationships/hyperlink" Target="https://plantmarket.ru/lukovitsy-lilii-na-vygonku.html/nid/63807" TargetMode="External"/><Relationship Id="rId77" Type="http://schemas.openxmlformats.org/officeDocument/2006/relationships/hyperlink" Target="https://plantmarket.ru/mnogoletniki-oks.html/nid/57687" TargetMode="External"/><Relationship Id="rId100" Type="http://schemas.openxmlformats.org/officeDocument/2006/relationships/hyperlink" Target="https://plantmarket.ru/mnogoletniki-oks.html/nid/65225" TargetMode="External"/><Relationship Id="rId105" Type="http://schemas.openxmlformats.org/officeDocument/2006/relationships/hyperlink" Target="https://plantmarket.ru/mnogoletniki-oks.html/nid/57799" TargetMode="External"/><Relationship Id="rId126" Type="http://schemas.openxmlformats.org/officeDocument/2006/relationships/hyperlink" Target="https://plantmarket.ru/mnogoletniki-oks.html/nid/65422" TargetMode="External"/><Relationship Id="rId147" Type="http://schemas.openxmlformats.org/officeDocument/2006/relationships/hyperlink" Target="https://plantmarket.ru/mnogoletniki-oks.html/nid/58008" TargetMode="External"/><Relationship Id="rId8" Type="http://schemas.openxmlformats.org/officeDocument/2006/relationships/hyperlink" Target="https://plantmarket.ru/clematisy-p7.html/nid/63176" TargetMode="External"/><Relationship Id="rId51" Type="http://schemas.openxmlformats.org/officeDocument/2006/relationships/hyperlink" Target="https://plantmarket.ru/gortenziya-oks.html/nid/61554" TargetMode="External"/><Relationship Id="rId72" Type="http://schemas.openxmlformats.org/officeDocument/2006/relationships/hyperlink" Target="https://plantmarket.ru/mnogoletniki-oks.html/nid/69146" TargetMode="External"/><Relationship Id="rId93" Type="http://schemas.openxmlformats.org/officeDocument/2006/relationships/hyperlink" Target="https://plantmarket.ru/mnogoletniki-oks.html/nid/65321" TargetMode="External"/><Relationship Id="rId98" Type="http://schemas.openxmlformats.org/officeDocument/2006/relationships/hyperlink" Target="https://plantmarket.ru/mnogoletniki-oks.html/nid/65192" TargetMode="External"/><Relationship Id="rId121" Type="http://schemas.openxmlformats.org/officeDocument/2006/relationships/hyperlink" Target="https://plantmarket.ru/mnogoletniki-oks.html/nid/60853" TargetMode="External"/><Relationship Id="rId142" Type="http://schemas.openxmlformats.org/officeDocument/2006/relationships/hyperlink" Target="https://plantmarket.ru/mnogoletniki-oks.html/nid/57985" TargetMode="External"/><Relationship Id="rId3" Type="http://schemas.openxmlformats.org/officeDocument/2006/relationships/hyperlink" Target="https://plantmarket.ru/clematisy-p7.html/nid/37601" TargetMode="External"/><Relationship Id="rId25" Type="http://schemas.openxmlformats.org/officeDocument/2006/relationships/hyperlink" Target="http://plantmarket.ru/klematisy-oks.html/nid/59852" TargetMode="External"/><Relationship Id="rId46" Type="http://schemas.openxmlformats.org/officeDocument/2006/relationships/hyperlink" Target="https://plantmarket.ru/gortenziya-oks.html/nid/61543" TargetMode="External"/><Relationship Id="rId67" Type="http://schemas.openxmlformats.org/officeDocument/2006/relationships/hyperlink" Target="https://plantmarket.ru/mnogoletniki-oks.html/nid/69126" TargetMode="External"/><Relationship Id="rId116" Type="http://schemas.openxmlformats.org/officeDocument/2006/relationships/hyperlink" Target="https://plantmarket.ru/mnogoletniki-oks.html/nid/58010" TargetMode="External"/><Relationship Id="rId137" Type="http://schemas.openxmlformats.org/officeDocument/2006/relationships/hyperlink" Target="https://plantmarket.ru/mnogoletniki-oks.html/nid/65507" TargetMode="External"/><Relationship Id="rId20" Type="http://schemas.openxmlformats.org/officeDocument/2006/relationships/hyperlink" Target="http://plantmarket.ru/klematisy-oks.html/nid/59882" TargetMode="External"/><Relationship Id="rId41" Type="http://schemas.openxmlformats.org/officeDocument/2006/relationships/hyperlink" Target="https://plantmarket.ru/gortenziya-oks.html/nid/67313" TargetMode="External"/><Relationship Id="rId62" Type="http://schemas.openxmlformats.org/officeDocument/2006/relationships/hyperlink" Target="https://plantmarket.ru/lukovitsy-lilii-na-vygonku.html/nid/67682" TargetMode="External"/><Relationship Id="rId83" Type="http://schemas.openxmlformats.org/officeDocument/2006/relationships/hyperlink" Target="https://plantmarket.ru/mnogoletniki-oks.html/nid/57713" TargetMode="External"/><Relationship Id="rId88" Type="http://schemas.openxmlformats.org/officeDocument/2006/relationships/hyperlink" Target="https://plantmarket.ru/mnogoletniki-oks.html/nid/65271" TargetMode="External"/><Relationship Id="rId111" Type="http://schemas.openxmlformats.org/officeDocument/2006/relationships/hyperlink" Target="https://plantmarket.ru/mnogoletniki-oks.html/nid/57894" TargetMode="External"/><Relationship Id="rId132" Type="http://schemas.openxmlformats.org/officeDocument/2006/relationships/hyperlink" Target="https://plantmarket.ru/mnogoletniki-oks.html/nid/57906" TargetMode="External"/><Relationship Id="rId153" Type="http://schemas.openxmlformats.org/officeDocument/2006/relationships/drawing" Target="../drawings/drawing1.xml"/><Relationship Id="rId15" Type="http://schemas.openxmlformats.org/officeDocument/2006/relationships/hyperlink" Target="http://plantmarket.ru/klematisy-oks.html/nid/55288" TargetMode="External"/><Relationship Id="rId36" Type="http://schemas.openxmlformats.org/officeDocument/2006/relationships/hyperlink" Target="https://plantmarket.ru/gortenziya-oks.html/nid/61545" TargetMode="External"/><Relationship Id="rId57" Type="http://schemas.openxmlformats.org/officeDocument/2006/relationships/hyperlink" Target="https://plantmarket.ru/lukovitsy-lilii-na-vygonku.html/nid/63815" TargetMode="External"/><Relationship Id="rId106" Type="http://schemas.openxmlformats.org/officeDocument/2006/relationships/hyperlink" Target="https://plantmarket.ru/mnogoletniki-oks.html/nid/65311" TargetMode="External"/><Relationship Id="rId127" Type="http://schemas.openxmlformats.org/officeDocument/2006/relationships/hyperlink" Target="https://plantmarket.ru/mnogoletniki-oks.html/nid/65424" TargetMode="External"/><Relationship Id="rId10" Type="http://schemas.openxmlformats.org/officeDocument/2006/relationships/hyperlink" Target="https://plantmarket.ru/clematisy-p7.html/nid/69025" TargetMode="External"/><Relationship Id="rId31" Type="http://schemas.openxmlformats.org/officeDocument/2006/relationships/hyperlink" Target="http://plantmarket.ru/klematisy-oks.html/nid/59866" TargetMode="External"/><Relationship Id="rId52" Type="http://schemas.openxmlformats.org/officeDocument/2006/relationships/hyperlink" Target="https://plantmarket.ru/gortenziya-oks.html/nid/61555" TargetMode="External"/><Relationship Id="rId73" Type="http://schemas.openxmlformats.org/officeDocument/2006/relationships/hyperlink" Target="https://plantmarket.ru/mnogoletniki-oks.html/nid/57667" TargetMode="External"/><Relationship Id="rId78" Type="http://schemas.openxmlformats.org/officeDocument/2006/relationships/hyperlink" Target="https://plantmarket.ru/mnogoletniki-oks.html/nid/57689" TargetMode="External"/><Relationship Id="rId94" Type="http://schemas.openxmlformats.org/officeDocument/2006/relationships/hyperlink" Target="https://plantmarket.ru/mnogoletniki-oks.html/nid/57682" TargetMode="External"/><Relationship Id="rId99" Type="http://schemas.openxmlformats.org/officeDocument/2006/relationships/hyperlink" Target="https://plantmarket.ru/mnogoletniki-oks.html/nid/65203" TargetMode="External"/><Relationship Id="rId101" Type="http://schemas.openxmlformats.org/officeDocument/2006/relationships/hyperlink" Target="https://plantmarket.ru/mnogoletniki-oks.html/nid/57747" TargetMode="External"/><Relationship Id="rId122" Type="http://schemas.openxmlformats.org/officeDocument/2006/relationships/hyperlink" Target="https://plantmarket.ru/mnogoletniki-oks.html/nid/60854" TargetMode="External"/><Relationship Id="rId143" Type="http://schemas.openxmlformats.org/officeDocument/2006/relationships/hyperlink" Target="https://plantmarket.ru/mnogoletniki-oks.html/nid/65596" TargetMode="External"/><Relationship Id="rId148" Type="http://schemas.openxmlformats.org/officeDocument/2006/relationships/hyperlink" Target="https://plantmarket.ru/gortenziya-oks.html/nid/67315" TargetMode="External"/><Relationship Id="rId4" Type="http://schemas.openxmlformats.org/officeDocument/2006/relationships/hyperlink" Target="https://plantmarket.ru/clematisy-p7.html/nid/69020" TargetMode="External"/><Relationship Id="rId9" Type="http://schemas.openxmlformats.org/officeDocument/2006/relationships/hyperlink" Target="https://plantmarket.ru/clematisy-p7.html/nid/54674" TargetMode="External"/><Relationship Id="rId26" Type="http://schemas.openxmlformats.org/officeDocument/2006/relationships/hyperlink" Target="http://plantmarket.ru/klematisy-oks.html/nid/30265" TargetMode="External"/><Relationship Id="rId47" Type="http://schemas.openxmlformats.org/officeDocument/2006/relationships/hyperlink" Target="https://plantmarket.ru/gortenziya-oks.html/nid/67293" TargetMode="External"/><Relationship Id="rId68" Type="http://schemas.openxmlformats.org/officeDocument/2006/relationships/hyperlink" Target="https://plantmarket.ru/mnogoletniki-oks.html/nid/69127" TargetMode="External"/><Relationship Id="rId89" Type="http://schemas.openxmlformats.org/officeDocument/2006/relationships/hyperlink" Target="https://plantmarket.ru/mnogoletniki-oks.html/nid/57773" TargetMode="External"/><Relationship Id="rId112" Type="http://schemas.openxmlformats.org/officeDocument/2006/relationships/hyperlink" Target="https://plantmarket.ru/mnogoletniki-oks.html/nid/65463" TargetMode="External"/><Relationship Id="rId133" Type="http://schemas.openxmlformats.org/officeDocument/2006/relationships/hyperlink" Target="https://plantmarket.ru/mnogoletniki-oks.html/nid/57917" TargetMode="External"/><Relationship Id="rId16" Type="http://schemas.openxmlformats.org/officeDocument/2006/relationships/hyperlink" Target="http://plantmarket.ru/klematisy-oks.html/nid/59873" TargetMode="External"/><Relationship Id="rId37" Type="http://schemas.openxmlformats.org/officeDocument/2006/relationships/hyperlink" Target="https://plantmarket.ru/gortenziya-oks.html/nid/67306" TargetMode="External"/><Relationship Id="rId58" Type="http://schemas.openxmlformats.org/officeDocument/2006/relationships/hyperlink" Target="https://plantmarket.ru/lukovitsy-lilii-na-vygonku.html/nid/63836" TargetMode="External"/><Relationship Id="rId79" Type="http://schemas.openxmlformats.org/officeDocument/2006/relationships/hyperlink" Target="https://plantmarket.ru/mnogoletniki-oks.html/nid/57691" TargetMode="External"/><Relationship Id="rId102" Type="http://schemas.openxmlformats.org/officeDocument/2006/relationships/hyperlink" Target="https://plantmarket.ru/mnogoletniki-oks.html/nid/65258" TargetMode="External"/><Relationship Id="rId123" Type="http://schemas.openxmlformats.org/officeDocument/2006/relationships/hyperlink" Target="https://plantmarket.ru/mnogoletniki-oks.html/nid/57870" TargetMode="External"/><Relationship Id="rId144" Type="http://schemas.openxmlformats.org/officeDocument/2006/relationships/hyperlink" Target="https://plantmarket.ru/mnogoletniki-oks.html/nid/57999" TargetMode="External"/><Relationship Id="rId90" Type="http://schemas.openxmlformats.org/officeDocument/2006/relationships/hyperlink" Target="https://plantmarket.ru/mnogoletniki-oks.html/nid/6527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536"/>
  <sheetViews>
    <sheetView showGridLines="0" tabSelected="1" zoomScaleNormal="100" workbookViewId="0">
      <selection activeCell="K59" sqref="K59"/>
    </sheetView>
  </sheetViews>
  <sheetFormatPr defaultRowHeight="15"/>
  <cols>
    <col min="1" max="1" width="5.7109375" customWidth="1"/>
    <col min="2" max="2" width="21" customWidth="1"/>
    <col min="3" max="3" width="12.5703125" hidden="1" customWidth="1"/>
    <col min="4" max="4" width="7.28515625" customWidth="1"/>
    <col min="5" max="5" width="46.42578125" customWidth="1"/>
    <col min="6" max="6" width="14.85546875" customWidth="1"/>
    <col min="7" max="7" width="17.140625" customWidth="1"/>
    <col min="8" max="8" width="10" customWidth="1"/>
    <col min="9" max="9" width="8.28515625" customWidth="1"/>
    <col min="10" max="10" width="8.7109375" style="2" hidden="1" customWidth="1"/>
    <col min="11" max="11" width="11" customWidth="1"/>
    <col min="12" max="12" width="16.42578125" customWidth="1"/>
    <col min="13" max="13" width="10.140625" style="3" customWidth="1"/>
    <col min="14" max="14" width="16.7109375" style="4" customWidth="1"/>
  </cols>
  <sheetData>
    <row r="1" spans="1:14">
      <c r="A1" s="1"/>
      <c r="B1" s="1"/>
      <c r="C1" s="1"/>
      <c r="D1" s="1"/>
      <c r="E1" s="1"/>
      <c r="F1" s="1"/>
    </row>
    <row r="2" spans="1:14" ht="23.25">
      <c r="A2" s="1"/>
      <c r="B2" s="1"/>
      <c r="C2" s="5"/>
      <c r="D2" s="5"/>
      <c r="F2" s="6" t="s">
        <v>0</v>
      </c>
    </row>
    <row r="3" spans="1:14">
      <c r="A3" s="1"/>
      <c r="B3" s="1"/>
      <c r="C3" s="7"/>
      <c r="D3" s="8"/>
      <c r="F3" s="9" t="s">
        <v>1</v>
      </c>
    </row>
    <row r="4" spans="1:14" ht="12.75" customHeight="1">
      <c r="A4" s="1"/>
      <c r="B4" s="1"/>
      <c r="C4" s="7"/>
      <c r="D4" s="8"/>
    </row>
    <row r="5" spans="1:14" ht="16.5" customHeight="1">
      <c r="A5" s="1"/>
      <c r="B5" s="1"/>
      <c r="C5" s="7"/>
      <c r="D5" s="8"/>
      <c r="E5" s="10"/>
      <c r="F5" s="11" t="s">
        <v>2</v>
      </c>
      <c r="G5" s="12"/>
      <c r="H5" s="12"/>
      <c r="I5" s="10"/>
      <c r="J5" s="10"/>
      <c r="K5" s="10"/>
      <c r="L5" s="13"/>
    </row>
    <row r="6" spans="1:14">
      <c r="A6" s="1"/>
      <c r="B6" s="1"/>
      <c r="C6" s="7"/>
      <c r="D6" s="8"/>
      <c r="E6" s="148" t="s">
        <v>3</v>
      </c>
      <c r="F6" s="148"/>
      <c r="G6" s="148"/>
      <c r="H6" s="14"/>
      <c r="I6" s="14"/>
      <c r="J6" s="15"/>
      <c r="K6" s="14"/>
      <c r="L6" s="14"/>
    </row>
    <row r="7" spans="1:14">
      <c r="A7" s="1"/>
      <c r="B7" s="1"/>
      <c r="C7" s="7"/>
      <c r="D7" s="8"/>
      <c r="E7" s="16"/>
      <c r="F7" s="17" t="s">
        <v>4</v>
      </c>
      <c r="G7" s="18" t="s">
        <v>470</v>
      </c>
      <c r="H7" s="16"/>
      <c r="I7" s="16"/>
      <c r="J7" s="19"/>
      <c r="K7" s="16"/>
      <c r="L7" s="16"/>
    </row>
    <row r="8" spans="1:14">
      <c r="A8" s="1"/>
      <c r="B8" s="1"/>
      <c r="C8" s="7"/>
      <c r="D8" s="8"/>
      <c r="E8" s="20"/>
      <c r="H8" s="21"/>
      <c r="I8" s="22" t="s">
        <v>5</v>
      </c>
      <c r="J8" s="22"/>
      <c r="K8" s="22"/>
      <c r="L8" s="13"/>
    </row>
    <row r="9" spans="1:14">
      <c r="A9" s="23"/>
      <c r="I9" s="24"/>
      <c r="J9" s="25"/>
      <c r="K9" s="26" t="s">
        <v>6</v>
      </c>
      <c r="L9" s="26" t="s">
        <v>7</v>
      </c>
      <c r="N9"/>
    </row>
    <row r="10" spans="1:14" ht="15" hidden="1" customHeight="1">
      <c r="A10" s="23"/>
      <c r="I10" s="13" t="s">
        <v>8</v>
      </c>
      <c r="J10" s="27"/>
      <c r="K10" s="28">
        <f>SUMIF($B$23:$B$6041,"Клематисы ОКС и Р7",$K$23:$K$6041)</f>
        <v>0</v>
      </c>
      <c r="L10" s="29">
        <f>SUMIF($B$23:$B$6041,"Клематисы ОКС и Р7",$L$23:$L$6041)</f>
        <v>0</v>
      </c>
      <c r="N10"/>
    </row>
    <row r="11" spans="1:14">
      <c r="A11" s="1"/>
      <c r="D11" s="30" t="s">
        <v>9</v>
      </c>
      <c r="I11" s="13" t="s">
        <v>10</v>
      </c>
      <c r="J11" s="27"/>
      <c r="K11" s="28">
        <f>SUMIF($B$23:$B$6041,"Гортензии в Р8-Р13 и в кассетах",$K$23:$K$6041)</f>
        <v>0</v>
      </c>
      <c r="L11" s="29">
        <f>SUMIF($B$23:$B$6041,"Гортензии в Р8-Р13 и в кассетах",$L$23:$L$6041)</f>
        <v>0</v>
      </c>
      <c r="N11"/>
    </row>
    <row r="12" spans="1:14">
      <c r="A12" s="1"/>
      <c r="C12" s="1"/>
      <c r="D12" s="30" t="s">
        <v>11</v>
      </c>
      <c r="F12" s="24"/>
      <c r="I12" s="13" t="s">
        <v>12</v>
      </c>
      <c r="J12" s="27"/>
      <c r="K12" s="28">
        <f>SUMIF($B$23:$B$6041,"Луковицы лилий",$K$23:$K$6041)</f>
        <v>0</v>
      </c>
      <c r="L12" s="29">
        <f>SUMIF($B$23:$B$6041,"Луковицы лилий",$L$23:$L$6041)</f>
        <v>0</v>
      </c>
      <c r="N12"/>
    </row>
    <row r="13" spans="1:14">
      <c r="A13" s="1"/>
      <c r="D13" s="31" t="s">
        <v>13</v>
      </c>
      <c r="I13" s="13" t="s">
        <v>14</v>
      </c>
      <c r="J13" s="27"/>
      <c r="K13" s="28">
        <f>SUMIF($B$23:$B$6041,"Луковичные JUB",$K$23:$K$6041)</f>
        <v>0</v>
      </c>
      <c r="L13" s="29">
        <f>SUMIF($B$23:$B$6041,"Луковичные JUB",$L$23:$L$6041)</f>
        <v>0</v>
      </c>
      <c r="N13"/>
    </row>
    <row r="14" spans="1:14">
      <c r="A14" s="1"/>
      <c r="D14" s="31" t="s">
        <v>15</v>
      </c>
      <c r="I14" s="13" t="s">
        <v>16</v>
      </c>
      <c r="J14" s="27"/>
      <c r="K14" s="28">
        <f>SUMIF($B$23:$B$6041,"Хосты с ОКС",$K$23:$K$6041)</f>
        <v>0</v>
      </c>
      <c r="L14" s="29">
        <f>SUMIF($B$23:$B$6041,"Хосты с ОКС",$L$23:$L$6041)</f>
        <v>0</v>
      </c>
      <c r="N14"/>
    </row>
    <row r="15" spans="1:14">
      <c r="A15" s="1"/>
      <c r="B15" s="1"/>
      <c r="C15" s="7"/>
      <c r="D15" s="31" t="s">
        <v>17</v>
      </c>
      <c r="G15" s="24"/>
      <c r="I15" s="13" t="s">
        <v>18</v>
      </c>
      <c r="J15" s="27"/>
      <c r="K15" s="28">
        <f>SUMIF($B$23:$B$6041,"Пионы с ОКС",$K$23:$K$6041)</f>
        <v>0</v>
      </c>
      <c r="L15" s="29">
        <f>SUMIF($B$23:$B$6041,"Пионы с ОКС",$L$23:$L$6041)</f>
        <v>0</v>
      </c>
      <c r="N15"/>
    </row>
    <row r="16" spans="1:14">
      <c r="A16" s="1"/>
      <c r="B16" s="1"/>
      <c r="C16" s="7"/>
      <c r="D16" s="31"/>
      <c r="G16" s="24"/>
      <c r="I16" s="13" t="s">
        <v>990</v>
      </c>
      <c r="J16" s="27"/>
      <c r="K16" s="28">
        <f>SUMIF($B$23:$B$6041,"Многолетники с ОКС АСТ",$K$23:$K$6041)</f>
        <v>0</v>
      </c>
      <c r="L16" s="29">
        <f>SUMIF($B$23:$B$6041,"Многолетники с ОКС АСТ",$L$23:$L$6041)</f>
        <v>0</v>
      </c>
      <c r="M16" s="130" t="s">
        <v>1059</v>
      </c>
      <c r="N16"/>
    </row>
    <row r="17" spans="1:17">
      <c r="A17" s="1"/>
      <c r="B17" s="1"/>
      <c r="C17" s="7"/>
      <c r="D17" s="32"/>
      <c r="F17" s="25"/>
      <c r="I17" s="13" t="s">
        <v>19</v>
      </c>
      <c r="J17" s="27"/>
      <c r="K17" s="28">
        <f>SUMIF($B$23:$B$6041,"Черенки в кассетах",$K$23:$K$6041)</f>
        <v>0</v>
      </c>
      <c r="L17" s="29">
        <f>SUMIF($B$23:$B$6041,"Черенки в кассетах",$L$23:$L$6041)</f>
        <v>0</v>
      </c>
      <c r="N17"/>
    </row>
    <row r="18" spans="1:17" ht="15.75" thickBot="1">
      <c r="A18" s="1"/>
      <c r="B18" s="1"/>
      <c r="C18" s="7"/>
      <c r="D18" s="32"/>
      <c r="F18" s="25"/>
      <c r="I18" s="13" t="s">
        <v>20</v>
      </c>
      <c r="J18" s="27"/>
      <c r="K18" s="28">
        <f>SUMIF($B$23:$B$6041,"Черенки в P9-P13",$K$23:$K$6041)</f>
        <v>0</v>
      </c>
      <c r="L18" s="29">
        <f>SUMIF($B$23:$B$6041,"Черенки в P9-P13",$L$23:$L$6041)</f>
        <v>0</v>
      </c>
    </row>
    <row r="19" spans="1:17" ht="15.75" thickTop="1">
      <c r="A19" s="1"/>
      <c r="B19" s="1"/>
      <c r="C19" s="7"/>
      <c r="D19" s="32"/>
      <c r="F19" s="24"/>
      <c r="I19" s="13" t="s">
        <v>21</v>
      </c>
      <c r="J19" s="27"/>
      <c r="K19" s="33">
        <f>SUM(K10:K18)</f>
        <v>0</v>
      </c>
      <c r="L19" s="34">
        <f>IF(SUM(L10:L18)&lt;100000,SUM(L10:L18),SUM(L10:L18)*0.95)</f>
        <v>0</v>
      </c>
    </row>
    <row r="20" spans="1:17">
      <c r="A20" s="1"/>
      <c r="B20" s="1"/>
      <c r="C20" s="7"/>
      <c r="D20" s="32"/>
      <c r="F20" s="24"/>
    </row>
    <row r="21" spans="1:17" s="1" customFormat="1" ht="21" hidden="1" customHeight="1">
      <c r="B21" s="35"/>
      <c r="C21" s="35"/>
      <c r="D21" s="36" t="s">
        <v>22</v>
      </c>
      <c r="E21" s="37"/>
      <c r="F21" s="37"/>
      <c r="G21" s="37"/>
      <c r="H21" s="37"/>
      <c r="I21" s="37"/>
      <c r="J21" s="38"/>
      <c r="K21" s="37"/>
      <c r="L21" s="39"/>
      <c r="M21" s="40"/>
      <c r="N21" s="8"/>
      <c r="Q21" s="41" t="s">
        <v>5</v>
      </c>
    </row>
    <row r="22" spans="1:17" s="1" customFormat="1" ht="25.5" hidden="1" customHeight="1">
      <c r="B22" s="42"/>
      <c r="C22" s="42" t="s">
        <v>23</v>
      </c>
      <c r="D22" s="42" t="s">
        <v>24</v>
      </c>
      <c r="E22" s="43"/>
      <c r="F22" s="43"/>
      <c r="G22" s="42" t="s">
        <v>25</v>
      </c>
      <c r="H22" s="44" t="s">
        <v>26</v>
      </c>
      <c r="I22" s="44" t="s">
        <v>27</v>
      </c>
      <c r="J22" s="45" t="s">
        <v>28</v>
      </c>
      <c r="K22" s="46" t="s">
        <v>29</v>
      </c>
      <c r="L22" s="47" t="s">
        <v>30</v>
      </c>
      <c r="M22" s="48"/>
      <c r="N22" s="49"/>
    </row>
    <row r="23" spans="1:17" s="1" customFormat="1" ht="15" hidden="1" customHeight="1">
      <c r="A23" s="50"/>
      <c r="B23" s="51" t="s">
        <v>8</v>
      </c>
      <c r="C23" s="51" t="s">
        <v>31</v>
      </c>
      <c r="D23" s="52" t="s">
        <v>32</v>
      </c>
      <c r="E23" s="53" t="s">
        <v>33</v>
      </c>
      <c r="F23" s="54" t="s">
        <v>34</v>
      </c>
      <c r="G23" s="55" t="s">
        <v>35</v>
      </c>
      <c r="H23" s="55">
        <v>472</v>
      </c>
      <c r="I23" s="56">
        <v>20</v>
      </c>
      <c r="J23" s="57">
        <f>ROUNDUP(K23/I23,0)</f>
        <v>0</v>
      </c>
      <c r="K23" s="58"/>
      <c r="L23" s="59">
        <f t="shared" ref="L23:L54" si="0">H23*K23</f>
        <v>0</v>
      </c>
      <c r="M23" s="40"/>
      <c r="N23" s="60"/>
    </row>
    <row r="24" spans="1:17" s="1" customFormat="1" ht="15" hidden="1" customHeight="1">
      <c r="A24" s="50"/>
      <c r="B24" s="51" t="s">
        <v>8</v>
      </c>
      <c r="C24" s="51" t="s">
        <v>36</v>
      </c>
      <c r="D24" s="52" t="s">
        <v>32</v>
      </c>
      <c r="E24" s="53" t="s">
        <v>37</v>
      </c>
      <c r="F24" s="54" t="s">
        <v>34</v>
      </c>
      <c r="G24" s="55" t="s">
        <v>35</v>
      </c>
      <c r="H24" s="55">
        <v>491</v>
      </c>
      <c r="I24" s="56">
        <v>20</v>
      </c>
      <c r="J24" s="57">
        <f t="shared" ref="J24:J33" si="1">ROUNDUP(K24/I24,0)</f>
        <v>0</v>
      </c>
      <c r="K24" s="58"/>
      <c r="L24" s="59">
        <f t="shared" si="0"/>
        <v>0</v>
      </c>
      <c r="M24" s="40"/>
      <c r="N24" s="60"/>
    </row>
    <row r="25" spans="1:17" s="1" customFormat="1" ht="15" hidden="1" customHeight="1">
      <c r="A25" s="50"/>
      <c r="B25" s="51" t="s">
        <v>8</v>
      </c>
      <c r="C25" s="51" t="s">
        <v>38</v>
      </c>
      <c r="D25" s="52" t="s">
        <v>32</v>
      </c>
      <c r="E25" s="53" t="s">
        <v>39</v>
      </c>
      <c r="F25" s="54" t="s">
        <v>34</v>
      </c>
      <c r="G25" s="55" t="s">
        <v>40</v>
      </c>
      <c r="H25" s="55">
        <v>295</v>
      </c>
      <c r="I25" s="56">
        <v>20</v>
      </c>
      <c r="J25" s="57">
        <f t="shared" si="1"/>
        <v>0</v>
      </c>
      <c r="K25" s="58"/>
      <c r="L25" s="59">
        <f t="shared" si="0"/>
        <v>0</v>
      </c>
      <c r="M25" s="40"/>
      <c r="N25" s="60"/>
    </row>
    <row r="26" spans="1:17" s="1" customFormat="1" ht="15" hidden="1" customHeight="1">
      <c r="A26" s="50"/>
      <c r="B26" s="51" t="s">
        <v>8</v>
      </c>
      <c r="C26" s="51" t="s">
        <v>41</v>
      </c>
      <c r="D26" s="52" t="s">
        <v>32</v>
      </c>
      <c r="E26" s="53" t="s">
        <v>42</v>
      </c>
      <c r="F26" s="54" t="s">
        <v>34</v>
      </c>
      <c r="G26" s="55" t="s">
        <v>35</v>
      </c>
      <c r="H26" s="55">
        <v>438</v>
      </c>
      <c r="I26" s="56">
        <v>20</v>
      </c>
      <c r="J26" s="57">
        <f t="shared" si="1"/>
        <v>0</v>
      </c>
      <c r="K26" s="58"/>
      <c r="L26" s="59">
        <f t="shared" si="0"/>
        <v>0</v>
      </c>
      <c r="M26" s="40"/>
      <c r="N26" s="60"/>
    </row>
    <row r="27" spans="1:17" s="1" customFormat="1" ht="15" hidden="1" customHeight="1">
      <c r="A27" s="50"/>
      <c r="B27" s="51" t="s">
        <v>8</v>
      </c>
      <c r="C27" s="51" t="s">
        <v>43</v>
      </c>
      <c r="D27" s="52" t="s">
        <v>32</v>
      </c>
      <c r="E27" s="53" t="s">
        <v>44</v>
      </c>
      <c r="F27" s="54" t="s">
        <v>34</v>
      </c>
      <c r="G27" s="55" t="s">
        <v>35</v>
      </c>
      <c r="H27" s="55">
        <v>438</v>
      </c>
      <c r="I27" s="56">
        <v>20</v>
      </c>
      <c r="J27" s="57">
        <f t="shared" si="1"/>
        <v>0</v>
      </c>
      <c r="K27" s="58"/>
      <c r="L27" s="59">
        <f t="shared" si="0"/>
        <v>0</v>
      </c>
      <c r="M27" s="40"/>
      <c r="N27" s="60"/>
    </row>
    <row r="28" spans="1:17" s="1" customFormat="1" ht="15" hidden="1" customHeight="1">
      <c r="A28" s="50"/>
      <c r="B28" s="51" t="s">
        <v>8</v>
      </c>
      <c r="C28" s="51" t="s">
        <v>45</v>
      </c>
      <c r="D28" s="52" t="s">
        <v>32</v>
      </c>
      <c r="E28" s="53" t="s">
        <v>46</v>
      </c>
      <c r="F28" s="54" t="s">
        <v>34</v>
      </c>
      <c r="G28" s="55" t="s">
        <v>35</v>
      </c>
      <c r="H28" s="55">
        <v>438</v>
      </c>
      <c r="I28" s="56">
        <v>20</v>
      </c>
      <c r="J28" s="57">
        <f t="shared" si="1"/>
        <v>0</v>
      </c>
      <c r="K28" s="58"/>
      <c r="L28" s="59">
        <f t="shared" si="0"/>
        <v>0</v>
      </c>
      <c r="M28" s="40"/>
      <c r="N28" s="60"/>
    </row>
    <row r="29" spans="1:17" s="1" customFormat="1" ht="15" hidden="1" customHeight="1">
      <c r="A29" s="50"/>
      <c r="B29" s="51" t="s">
        <v>8</v>
      </c>
      <c r="C29" s="51" t="s">
        <v>47</v>
      </c>
      <c r="D29" s="52" t="s">
        <v>32</v>
      </c>
      <c r="E29" s="53" t="s">
        <v>48</v>
      </c>
      <c r="F29" s="54" t="s">
        <v>34</v>
      </c>
      <c r="G29" s="55" t="s">
        <v>35</v>
      </c>
      <c r="H29" s="55">
        <v>472</v>
      </c>
      <c r="I29" s="56">
        <v>20</v>
      </c>
      <c r="J29" s="57">
        <f t="shared" si="1"/>
        <v>0</v>
      </c>
      <c r="K29" s="58"/>
      <c r="L29" s="59">
        <f t="shared" si="0"/>
        <v>0</v>
      </c>
      <c r="M29" s="40"/>
      <c r="N29" s="60"/>
    </row>
    <row r="30" spans="1:17" s="1" customFormat="1" ht="15" hidden="1" customHeight="1">
      <c r="A30" s="50"/>
      <c r="B30" s="51" t="s">
        <v>8</v>
      </c>
      <c r="C30" s="51" t="s">
        <v>49</v>
      </c>
      <c r="D30" s="52" t="s">
        <v>32</v>
      </c>
      <c r="E30" s="53" t="s">
        <v>50</v>
      </c>
      <c r="F30" s="54" t="s">
        <v>34</v>
      </c>
      <c r="G30" s="55" t="s">
        <v>35</v>
      </c>
      <c r="H30" s="55">
        <v>472</v>
      </c>
      <c r="I30" s="56">
        <v>20</v>
      </c>
      <c r="J30" s="57">
        <f t="shared" si="1"/>
        <v>0</v>
      </c>
      <c r="K30" s="58"/>
      <c r="L30" s="59">
        <f t="shared" si="0"/>
        <v>0</v>
      </c>
      <c r="M30" s="40"/>
      <c r="N30" s="60"/>
    </row>
    <row r="31" spans="1:17" s="1" customFormat="1" ht="15" hidden="1" customHeight="1">
      <c r="A31" s="50"/>
      <c r="B31" s="51" t="s">
        <v>8</v>
      </c>
      <c r="C31" s="51" t="s">
        <v>51</v>
      </c>
      <c r="D31" s="52" t="s">
        <v>32</v>
      </c>
      <c r="E31" s="53" t="s">
        <v>52</v>
      </c>
      <c r="F31" s="54" t="s">
        <v>34</v>
      </c>
      <c r="G31" s="55" t="s">
        <v>40</v>
      </c>
      <c r="H31" s="55">
        <v>409</v>
      </c>
      <c r="I31" s="56">
        <v>20</v>
      </c>
      <c r="J31" s="57">
        <f t="shared" si="1"/>
        <v>0</v>
      </c>
      <c r="K31" s="58"/>
      <c r="L31" s="59">
        <f t="shared" si="0"/>
        <v>0</v>
      </c>
      <c r="M31" s="40"/>
      <c r="N31" s="60"/>
    </row>
    <row r="32" spans="1:17" s="1" customFormat="1" ht="15" hidden="1" customHeight="1">
      <c r="A32" s="50"/>
      <c r="B32" s="51" t="s">
        <v>8</v>
      </c>
      <c r="C32" s="51" t="s">
        <v>53</v>
      </c>
      <c r="D32" s="52" t="s">
        <v>32</v>
      </c>
      <c r="E32" s="53" t="s">
        <v>54</v>
      </c>
      <c r="F32" s="54" t="s">
        <v>55</v>
      </c>
      <c r="G32" s="55" t="s">
        <v>56</v>
      </c>
      <c r="H32" s="55">
        <v>417</v>
      </c>
      <c r="I32" s="56">
        <v>25</v>
      </c>
      <c r="J32" s="57">
        <f t="shared" si="1"/>
        <v>0</v>
      </c>
      <c r="K32" s="58"/>
      <c r="L32" s="59">
        <f t="shared" si="0"/>
        <v>0</v>
      </c>
      <c r="M32" s="40"/>
      <c r="N32" s="60"/>
    </row>
    <row r="33" spans="1:14" s="1" customFormat="1" ht="15" hidden="1" customHeight="1">
      <c r="A33" s="50"/>
      <c r="B33" s="51" t="s">
        <v>8</v>
      </c>
      <c r="C33" s="51" t="s">
        <v>57</v>
      </c>
      <c r="D33" s="52" t="s">
        <v>32</v>
      </c>
      <c r="E33" s="53" t="s">
        <v>58</v>
      </c>
      <c r="F33" s="54" t="s">
        <v>55</v>
      </c>
      <c r="G33" s="55" t="s">
        <v>56</v>
      </c>
      <c r="H33" s="55">
        <v>307</v>
      </c>
      <c r="I33" s="56">
        <v>25</v>
      </c>
      <c r="J33" s="57">
        <f t="shared" si="1"/>
        <v>0</v>
      </c>
      <c r="K33" s="58"/>
      <c r="L33" s="59">
        <f t="shared" si="0"/>
        <v>0</v>
      </c>
      <c r="M33" s="40"/>
      <c r="N33" s="60"/>
    </row>
    <row r="34" spans="1:14" s="1" customFormat="1" ht="15" hidden="1" customHeight="1">
      <c r="A34" s="50"/>
      <c r="B34" s="51" t="s">
        <v>8</v>
      </c>
      <c r="C34" s="51" t="s">
        <v>59</v>
      </c>
      <c r="D34" s="52" t="s">
        <v>32</v>
      </c>
      <c r="E34" s="53" t="s">
        <v>60</v>
      </c>
      <c r="F34" s="54" t="s">
        <v>55</v>
      </c>
      <c r="G34" s="55" t="s">
        <v>56</v>
      </c>
      <c r="H34" s="55">
        <v>307</v>
      </c>
      <c r="I34" s="56">
        <v>25</v>
      </c>
      <c r="J34" s="57">
        <f>ROUNDUP(K34/I34,0)</f>
        <v>0</v>
      </c>
      <c r="K34" s="58"/>
      <c r="L34" s="59">
        <f t="shared" si="0"/>
        <v>0</v>
      </c>
      <c r="M34" s="40"/>
      <c r="N34" s="60"/>
    </row>
    <row r="35" spans="1:14" s="1" customFormat="1" ht="15" hidden="1" customHeight="1">
      <c r="A35" s="50"/>
      <c r="B35" s="51" t="s">
        <v>8</v>
      </c>
      <c r="C35" s="51" t="s">
        <v>61</v>
      </c>
      <c r="D35" s="52" t="s">
        <v>32</v>
      </c>
      <c r="E35" s="53" t="s">
        <v>62</v>
      </c>
      <c r="F35" s="54" t="s">
        <v>63</v>
      </c>
      <c r="G35" s="55" t="s">
        <v>64</v>
      </c>
      <c r="H35" s="55">
        <v>222</v>
      </c>
      <c r="I35" s="56">
        <v>25</v>
      </c>
      <c r="J35" s="57">
        <f>(K35/25)/15</f>
        <v>0</v>
      </c>
      <c r="K35" s="58"/>
      <c r="L35" s="59">
        <f t="shared" si="0"/>
        <v>0</v>
      </c>
      <c r="M35" s="40"/>
      <c r="N35" s="60"/>
    </row>
    <row r="36" spans="1:14" s="1" customFormat="1" ht="15" hidden="1" customHeight="1">
      <c r="A36" s="50"/>
      <c r="B36" s="51" t="s">
        <v>8</v>
      </c>
      <c r="C36" s="51" t="s">
        <v>65</v>
      </c>
      <c r="D36" s="52" t="s">
        <v>32</v>
      </c>
      <c r="E36" s="53" t="s">
        <v>66</v>
      </c>
      <c r="F36" s="54" t="s">
        <v>67</v>
      </c>
      <c r="G36" s="55" t="s">
        <v>40</v>
      </c>
      <c r="H36" s="55">
        <v>142</v>
      </c>
      <c r="I36" s="56">
        <v>25</v>
      </c>
      <c r="J36" s="57">
        <f t="shared" ref="J36:J54" si="2">(K36/25)/15</f>
        <v>0</v>
      </c>
      <c r="K36" s="58"/>
      <c r="L36" s="59">
        <f t="shared" si="0"/>
        <v>0</v>
      </c>
      <c r="M36" s="40"/>
      <c r="N36" s="60"/>
    </row>
    <row r="37" spans="1:14" s="1" customFormat="1" ht="15" hidden="1" customHeight="1">
      <c r="A37" s="50"/>
      <c r="B37" s="51" t="s">
        <v>8</v>
      </c>
      <c r="C37" s="51" t="s">
        <v>68</v>
      </c>
      <c r="D37" s="52" t="s">
        <v>32</v>
      </c>
      <c r="E37" s="53" t="s">
        <v>69</v>
      </c>
      <c r="F37" s="54" t="s">
        <v>67</v>
      </c>
      <c r="G37" s="55" t="s">
        <v>40</v>
      </c>
      <c r="H37" s="55">
        <v>250</v>
      </c>
      <c r="I37" s="56">
        <v>25</v>
      </c>
      <c r="J37" s="57">
        <f t="shared" si="2"/>
        <v>0</v>
      </c>
      <c r="K37" s="58"/>
      <c r="L37" s="59">
        <f t="shared" si="0"/>
        <v>0</v>
      </c>
      <c r="M37" s="40"/>
      <c r="N37" s="60"/>
    </row>
    <row r="38" spans="1:14" s="1" customFormat="1" ht="15" hidden="1" customHeight="1">
      <c r="A38" s="50"/>
      <c r="B38" s="51" t="s">
        <v>8</v>
      </c>
      <c r="C38" s="51" t="s">
        <v>70</v>
      </c>
      <c r="D38" s="52" t="s">
        <v>32</v>
      </c>
      <c r="E38" s="53" t="s">
        <v>71</v>
      </c>
      <c r="F38" s="54" t="s">
        <v>67</v>
      </c>
      <c r="G38" s="55" t="s">
        <v>40</v>
      </c>
      <c r="H38" s="55">
        <v>137</v>
      </c>
      <c r="I38" s="56">
        <v>25</v>
      </c>
      <c r="J38" s="57">
        <f t="shared" si="2"/>
        <v>0</v>
      </c>
      <c r="K38" s="58"/>
      <c r="L38" s="59">
        <f t="shared" si="0"/>
        <v>0</v>
      </c>
      <c r="M38" s="40"/>
      <c r="N38" s="60"/>
    </row>
    <row r="39" spans="1:14" s="1" customFormat="1" ht="15" hidden="1" customHeight="1">
      <c r="A39" s="50"/>
      <c r="B39" s="51" t="s">
        <v>8</v>
      </c>
      <c r="C39" s="51" t="s">
        <v>72</v>
      </c>
      <c r="D39" s="52" t="s">
        <v>32</v>
      </c>
      <c r="E39" s="53" t="s">
        <v>73</v>
      </c>
      <c r="F39" s="54" t="s">
        <v>67</v>
      </c>
      <c r="G39" s="55" t="s">
        <v>40</v>
      </c>
      <c r="H39" s="55">
        <v>250</v>
      </c>
      <c r="I39" s="56">
        <v>25</v>
      </c>
      <c r="J39" s="57">
        <f t="shared" si="2"/>
        <v>0</v>
      </c>
      <c r="K39" s="58"/>
      <c r="L39" s="59">
        <f t="shared" si="0"/>
        <v>0</v>
      </c>
      <c r="M39" s="40"/>
      <c r="N39" s="60"/>
    </row>
    <row r="40" spans="1:14" s="1" customFormat="1" ht="15" hidden="1" customHeight="1">
      <c r="A40" s="50"/>
      <c r="B40" s="51" t="s">
        <v>8</v>
      </c>
      <c r="C40" s="51" t="s">
        <v>74</v>
      </c>
      <c r="D40" s="52" t="s">
        <v>32</v>
      </c>
      <c r="E40" s="53" t="s">
        <v>75</v>
      </c>
      <c r="F40" s="54" t="s">
        <v>67</v>
      </c>
      <c r="G40" s="55" t="s">
        <v>40</v>
      </c>
      <c r="H40" s="55">
        <v>122</v>
      </c>
      <c r="I40" s="56">
        <v>25</v>
      </c>
      <c r="J40" s="57">
        <f t="shared" si="2"/>
        <v>0</v>
      </c>
      <c r="K40" s="58"/>
      <c r="L40" s="59">
        <f t="shared" si="0"/>
        <v>0</v>
      </c>
      <c r="M40" s="40"/>
      <c r="N40" s="60"/>
    </row>
    <row r="41" spans="1:14" s="1" customFormat="1" ht="15" hidden="1" customHeight="1">
      <c r="A41" s="50"/>
      <c r="B41" s="51" t="s">
        <v>8</v>
      </c>
      <c r="C41" s="51" t="s">
        <v>76</v>
      </c>
      <c r="D41" s="52" t="s">
        <v>32</v>
      </c>
      <c r="E41" s="53" t="s">
        <v>77</v>
      </c>
      <c r="F41" s="54" t="s">
        <v>67</v>
      </c>
      <c r="G41" s="55" t="s">
        <v>40</v>
      </c>
      <c r="H41" s="55">
        <v>250</v>
      </c>
      <c r="I41" s="56">
        <v>25</v>
      </c>
      <c r="J41" s="57">
        <f t="shared" si="2"/>
        <v>0</v>
      </c>
      <c r="K41" s="58"/>
      <c r="L41" s="59">
        <f t="shared" si="0"/>
        <v>0</v>
      </c>
      <c r="M41" s="40"/>
      <c r="N41" s="60"/>
    </row>
    <row r="42" spans="1:14" s="1" customFormat="1" ht="15" hidden="1" customHeight="1">
      <c r="A42" s="50"/>
      <c r="B42" s="51" t="s">
        <v>8</v>
      </c>
      <c r="C42" s="51" t="s">
        <v>78</v>
      </c>
      <c r="D42" s="52" t="s">
        <v>32</v>
      </c>
      <c r="E42" s="53" t="s">
        <v>79</v>
      </c>
      <c r="F42" s="54" t="s">
        <v>67</v>
      </c>
      <c r="G42" s="55" t="s">
        <v>40</v>
      </c>
      <c r="H42" s="55">
        <v>250</v>
      </c>
      <c r="I42" s="56">
        <v>25</v>
      </c>
      <c r="J42" s="57">
        <f t="shared" si="2"/>
        <v>0</v>
      </c>
      <c r="K42" s="58"/>
      <c r="L42" s="59">
        <f t="shared" si="0"/>
        <v>0</v>
      </c>
      <c r="M42" s="40"/>
      <c r="N42" s="60"/>
    </row>
    <row r="43" spans="1:14" s="1" customFormat="1" ht="15" hidden="1" customHeight="1">
      <c r="A43" s="50"/>
      <c r="B43" s="51" t="s">
        <v>8</v>
      </c>
      <c r="C43" s="51" t="s">
        <v>80</v>
      </c>
      <c r="D43" s="52" t="s">
        <v>32</v>
      </c>
      <c r="E43" s="53" t="s">
        <v>81</v>
      </c>
      <c r="F43" s="54" t="s">
        <v>67</v>
      </c>
      <c r="G43" s="55" t="s">
        <v>40</v>
      </c>
      <c r="H43" s="55">
        <v>250</v>
      </c>
      <c r="I43" s="56">
        <v>25</v>
      </c>
      <c r="J43" s="57">
        <f t="shared" si="2"/>
        <v>0</v>
      </c>
      <c r="K43" s="58"/>
      <c r="L43" s="59">
        <f t="shared" si="0"/>
        <v>0</v>
      </c>
      <c r="M43" s="40"/>
      <c r="N43" s="60"/>
    </row>
    <row r="44" spans="1:14" s="1" customFormat="1" ht="15" hidden="1" customHeight="1">
      <c r="A44" s="50"/>
      <c r="B44" s="51" t="s">
        <v>8</v>
      </c>
      <c r="C44" s="51" t="s">
        <v>82</v>
      </c>
      <c r="D44" s="52" t="s">
        <v>32</v>
      </c>
      <c r="E44" s="53" t="s">
        <v>83</v>
      </c>
      <c r="F44" s="54" t="s">
        <v>67</v>
      </c>
      <c r="G44" s="55" t="s">
        <v>40</v>
      </c>
      <c r="H44" s="55">
        <v>250</v>
      </c>
      <c r="I44" s="56">
        <v>25</v>
      </c>
      <c r="J44" s="57">
        <f t="shared" si="2"/>
        <v>0</v>
      </c>
      <c r="K44" s="58"/>
      <c r="L44" s="59">
        <f t="shared" si="0"/>
        <v>0</v>
      </c>
      <c r="M44" s="40"/>
      <c r="N44" s="60"/>
    </row>
    <row r="45" spans="1:14" s="1" customFormat="1" ht="15" hidden="1" customHeight="1">
      <c r="A45" s="50"/>
      <c r="B45" s="51" t="s">
        <v>8</v>
      </c>
      <c r="C45" s="51" t="s">
        <v>84</v>
      </c>
      <c r="D45" s="52" t="s">
        <v>32</v>
      </c>
      <c r="E45" s="53" t="s">
        <v>85</v>
      </c>
      <c r="F45" s="54" t="s">
        <v>67</v>
      </c>
      <c r="G45" s="55" t="s">
        <v>40</v>
      </c>
      <c r="H45" s="55">
        <v>250</v>
      </c>
      <c r="I45" s="56">
        <v>25</v>
      </c>
      <c r="J45" s="57">
        <f t="shared" si="2"/>
        <v>0</v>
      </c>
      <c r="K45" s="58"/>
      <c r="L45" s="59">
        <f t="shared" si="0"/>
        <v>0</v>
      </c>
      <c r="M45" s="40"/>
      <c r="N45" s="60"/>
    </row>
    <row r="46" spans="1:14" s="1" customFormat="1" ht="15" hidden="1" customHeight="1">
      <c r="A46" s="50"/>
      <c r="B46" s="51" t="s">
        <v>8</v>
      </c>
      <c r="C46" s="51" t="s">
        <v>86</v>
      </c>
      <c r="D46" s="52" t="s">
        <v>32</v>
      </c>
      <c r="E46" s="53" t="s">
        <v>87</v>
      </c>
      <c r="F46" s="54" t="s">
        <v>67</v>
      </c>
      <c r="G46" s="55" t="s">
        <v>64</v>
      </c>
      <c r="H46" s="55">
        <v>161</v>
      </c>
      <c r="I46" s="56">
        <v>25</v>
      </c>
      <c r="J46" s="57">
        <f t="shared" si="2"/>
        <v>0</v>
      </c>
      <c r="K46" s="58"/>
      <c r="L46" s="59">
        <f t="shared" si="0"/>
        <v>0</v>
      </c>
      <c r="M46" s="40"/>
      <c r="N46" s="60"/>
    </row>
    <row r="47" spans="1:14" s="1" customFormat="1" ht="15" hidden="1" customHeight="1">
      <c r="A47" s="50"/>
      <c r="B47" s="51" t="s">
        <v>8</v>
      </c>
      <c r="C47" s="51" t="s">
        <v>88</v>
      </c>
      <c r="D47" s="52" t="s">
        <v>32</v>
      </c>
      <c r="E47" s="53" t="s">
        <v>89</v>
      </c>
      <c r="F47" s="54" t="s">
        <v>67</v>
      </c>
      <c r="G47" s="55" t="s">
        <v>40</v>
      </c>
      <c r="H47" s="55">
        <v>138</v>
      </c>
      <c r="I47" s="56">
        <v>25</v>
      </c>
      <c r="J47" s="57">
        <f t="shared" si="2"/>
        <v>0</v>
      </c>
      <c r="K47" s="58"/>
      <c r="L47" s="59">
        <f t="shared" si="0"/>
        <v>0</v>
      </c>
      <c r="M47" s="40"/>
      <c r="N47" s="60"/>
    </row>
    <row r="48" spans="1:14" s="1" customFormat="1" ht="15" hidden="1" customHeight="1">
      <c r="A48" s="50"/>
      <c r="B48" s="51" t="s">
        <v>8</v>
      </c>
      <c r="C48" s="51" t="s">
        <v>90</v>
      </c>
      <c r="D48" s="52" t="s">
        <v>32</v>
      </c>
      <c r="E48" s="53" t="s">
        <v>91</v>
      </c>
      <c r="F48" s="54" t="s">
        <v>67</v>
      </c>
      <c r="G48" s="55" t="s">
        <v>40</v>
      </c>
      <c r="H48" s="55">
        <v>122</v>
      </c>
      <c r="I48" s="56">
        <v>25</v>
      </c>
      <c r="J48" s="57">
        <f t="shared" si="2"/>
        <v>0</v>
      </c>
      <c r="K48" s="58"/>
      <c r="L48" s="59">
        <f t="shared" si="0"/>
        <v>0</v>
      </c>
      <c r="M48" s="40"/>
      <c r="N48" s="60"/>
    </row>
    <row r="49" spans="1:14" s="1" customFormat="1" ht="15" hidden="1" customHeight="1">
      <c r="A49" s="50"/>
      <c r="B49" s="51" t="s">
        <v>8</v>
      </c>
      <c r="C49" s="51" t="s">
        <v>92</v>
      </c>
      <c r="D49" s="52" t="s">
        <v>32</v>
      </c>
      <c r="E49" s="53" t="s">
        <v>93</v>
      </c>
      <c r="F49" s="54" t="s">
        <v>67</v>
      </c>
      <c r="G49" s="55" t="s">
        <v>40</v>
      </c>
      <c r="H49" s="55">
        <v>152</v>
      </c>
      <c r="I49" s="56">
        <v>25</v>
      </c>
      <c r="J49" s="57">
        <f t="shared" si="2"/>
        <v>0</v>
      </c>
      <c r="K49" s="58"/>
      <c r="L49" s="59">
        <f t="shared" si="0"/>
        <v>0</v>
      </c>
      <c r="M49" s="40"/>
      <c r="N49" s="60"/>
    </row>
    <row r="50" spans="1:14" s="1" customFormat="1" ht="15" hidden="1" customHeight="1">
      <c r="A50" s="50"/>
      <c r="B50" s="51" t="s">
        <v>8</v>
      </c>
      <c r="C50" s="51" t="s">
        <v>94</v>
      </c>
      <c r="D50" s="52" t="s">
        <v>32</v>
      </c>
      <c r="E50" s="53" t="s">
        <v>95</v>
      </c>
      <c r="F50" s="54" t="s">
        <v>67</v>
      </c>
      <c r="G50" s="55" t="s">
        <v>40</v>
      </c>
      <c r="H50" s="55">
        <v>250</v>
      </c>
      <c r="I50" s="56">
        <v>25</v>
      </c>
      <c r="J50" s="57">
        <f t="shared" si="2"/>
        <v>0</v>
      </c>
      <c r="K50" s="58"/>
      <c r="L50" s="59">
        <f t="shared" si="0"/>
        <v>0</v>
      </c>
      <c r="M50" s="40"/>
      <c r="N50" s="60"/>
    </row>
    <row r="51" spans="1:14" s="1" customFormat="1" ht="15" hidden="1" customHeight="1">
      <c r="A51" s="50"/>
      <c r="B51" s="51" t="s">
        <v>8</v>
      </c>
      <c r="C51" s="51" t="s">
        <v>96</v>
      </c>
      <c r="D51" s="52" t="s">
        <v>32</v>
      </c>
      <c r="E51" s="53" t="s">
        <v>97</v>
      </c>
      <c r="F51" s="54" t="s">
        <v>67</v>
      </c>
      <c r="G51" s="55" t="s">
        <v>40</v>
      </c>
      <c r="H51" s="55">
        <v>250</v>
      </c>
      <c r="I51" s="56">
        <v>25</v>
      </c>
      <c r="J51" s="57">
        <f t="shared" si="2"/>
        <v>0</v>
      </c>
      <c r="K51" s="58"/>
      <c r="L51" s="59">
        <f t="shared" si="0"/>
        <v>0</v>
      </c>
      <c r="M51" s="40"/>
      <c r="N51" s="60"/>
    </row>
    <row r="52" spans="1:14" s="1" customFormat="1" ht="15" hidden="1" customHeight="1">
      <c r="A52" s="50"/>
      <c r="B52" s="51" t="s">
        <v>8</v>
      </c>
      <c r="C52" s="51" t="s">
        <v>98</v>
      </c>
      <c r="D52" s="52" t="s">
        <v>32</v>
      </c>
      <c r="E52" s="53" t="s">
        <v>99</v>
      </c>
      <c r="F52" s="54" t="s">
        <v>67</v>
      </c>
      <c r="G52" s="55" t="s">
        <v>64</v>
      </c>
      <c r="H52" s="55">
        <v>201</v>
      </c>
      <c r="I52" s="56">
        <v>25</v>
      </c>
      <c r="J52" s="57">
        <f t="shared" si="2"/>
        <v>0</v>
      </c>
      <c r="K52" s="58"/>
      <c r="L52" s="59">
        <f t="shared" si="0"/>
        <v>0</v>
      </c>
      <c r="M52" s="40"/>
      <c r="N52" s="60"/>
    </row>
    <row r="53" spans="1:14" s="1" customFormat="1" ht="15" hidden="1" customHeight="1">
      <c r="A53" s="50"/>
      <c r="B53" s="51" t="s">
        <v>8</v>
      </c>
      <c r="C53" s="51" t="s">
        <v>100</v>
      </c>
      <c r="D53" s="52" t="s">
        <v>32</v>
      </c>
      <c r="E53" s="53" t="s">
        <v>101</v>
      </c>
      <c r="F53" s="54" t="s">
        <v>67</v>
      </c>
      <c r="G53" s="55" t="s">
        <v>40</v>
      </c>
      <c r="H53" s="55">
        <v>152</v>
      </c>
      <c r="I53" s="56">
        <v>25</v>
      </c>
      <c r="J53" s="57">
        <f t="shared" si="2"/>
        <v>0</v>
      </c>
      <c r="K53" s="58"/>
      <c r="L53" s="59">
        <f t="shared" si="0"/>
        <v>0</v>
      </c>
      <c r="M53" s="40"/>
      <c r="N53" s="60"/>
    </row>
    <row r="54" spans="1:14" s="1" customFormat="1" ht="15" hidden="1" customHeight="1">
      <c r="A54" s="50"/>
      <c r="B54" s="51" t="s">
        <v>8</v>
      </c>
      <c r="C54" s="51" t="s">
        <v>102</v>
      </c>
      <c r="D54" s="52" t="s">
        <v>32</v>
      </c>
      <c r="E54" s="53" t="s">
        <v>103</v>
      </c>
      <c r="F54" s="54" t="s">
        <v>67</v>
      </c>
      <c r="G54" s="55" t="s">
        <v>40</v>
      </c>
      <c r="H54" s="55">
        <v>250</v>
      </c>
      <c r="I54" s="56">
        <v>25</v>
      </c>
      <c r="J54" s="57">
        <f t="shared" si="2"/>
        <v>0</v>
      </c>
      <c r="K54" s="58"/>
      <c r="L54" s="59">
        <f t="shared" si="0"/>
        <v>0</v>
      </c>
      <c r="M54" s="40"/>
      <c r="N54" s="60"/>
    </row>
    <row r="55" spans="1:14" ht="15" hidden="1" customHeight="1">
      <c r="D55" s="61"/>
      <c r="G55" s="4"/>
      <c r="M55" s="40"/>
    </row>
    <row r="56" spans="1:14" ht="15" hidden="1" customHeight="1">
      <c r="D56" s="61"/>
      <c r="G56" s="4"/>
      <c r="M56" s="40"/>
    </row>
    <row r="57" spans="1:14" s="1" customFormat="1" ht="21" customHeight="1">
      <c r="B57" s="35"/>
      <c r="C57" s="35"/>
      <c r="D57" s="35" t="s">
        <v>937</v>
      </c>
      <c r="E57" s="37"/>
      <c r="F57" s="37"/>
      <c r="G57" s="62"/>
      <c r="H57" s="37"/>
      <c r="I57" s="37"/>
      <c r="J57" s="38"/>
      <c r="K57" s="37"/>
      <c r="L57" s="39"/>
      <c r="N57" s="8"/>
    </row>
    <row r="58" spans="1:14" s="1" customFormat="1" ht="25.5" customHeight="1">
      <c r="B58" s="42"/>
      <c r="C58" s="42" t="s">
        <v>23</v>
      </c>
      <c r="D58" s="42" t="s">
        <v>24</v>
      </c>
      <c r="E58" s="43"/>
      <c r="F58" s="43"/>
      <c r="G58" s="42" t="s">
        <v>25</v>
      </c>
      <c r="H58" s="44" t="s">
        <v>26</v>
      </c>
      <c r="I58" s="44" t="s">
        <v>27</v>
      </c>
      <c r="J58" s="45" t="s">
        <v>28</v>
      </c>
      <c r="K58" s="46" t="s">
        <v>29</v>
      </c>
      <c r="L58" s="47" t="s">
        <v>30</v>
      </c>
      <c r="M58" s="63" t="s">
        <v>989</v>
      </c>
      <c r="N58" s="49"/>
    </row>
    <row r="59" spans="1:14" s="1" customFormat="1" ht="15" customHeight="1">
      <c r="A59" s="50"/>
      <c r="B59" s="51" t="s">
        <v>937</v>
      </c>
      <c r="C59" s="51" t="s">
        <v>535</v>
      </c>
      <c r="D59" s="128" t="s">
        <v>5</v>
      </c>
      <c r="E59" s="64" t="s">
        <v>917</v>
      </c>
      <c r="F59" s="65" t="s">
        <v>748</v>
      </c>
      <c r="G59" s="55" t="s">
        <v>40</v>
      </c>
      <c r="H59" s="55">
        <v>472</v>
      </c>
      <c r="I59" s="56">
        <v>25</v>
      </c>
      <c r="J59" s="57">
        <f t="shared" ref="J59:J82" si="3">ROUNDUP(K59/I59,0)</f>
        <v>0</v>
      </c>
      <c r="K59" s="58"/>
      <c r="L59" s="73">
        <f t="shared" ref="L59:L82" si="4">H59*K59</f>
        <v>0</v>
      </c>
      <c r="M59" s="40">
        <v>50</v>
      </c>
      <c r="N59" s="8"/>
    </row>
    <row r="60" spans="1:14" s="1" customFormat="1" ht="15" customHeight="1">
      <c r="A60" s="50"/>
      <c r="B60" s="51" t="s">
        <v>937</v>
      </c>
      <c r="C60" s="51" t="s">
        <v>104</v>
      </c>
      <c r="D60" s="52" t="s">
        <v>32</v>
      </c>
      <c r="E60" s="64" t="s">
        <v>915</v>
      </c>
      <c r="F60" s="54" t="s">
        <v>105</v>
      </c>
      <c r="G60" s="55" t="s">
        <v>56</v>
      </c>
      <c r="H60" s="55">
        <v>340</v>
      </c>
      <c r="I60" s="56">
        <v>24</v>
      </c>
      <c r="J60" s="57">
        <f t="shared" si="3"/>
        <v>0</v>
      </c>
      <c r="K60" s="58"/>
      <c r="L60" s="73">
        <f t="shared" si="4"/>
        <v>0</v>
      </c>
      <c r="M60" s="40">
        <v>51</v>
      </c>
      <c r="N60" s="60" t="s">
        <v>5</v>
      </c>
    </row>
    <row r="61" spans="1:14" s="1" customFormat="1" ht="15" customHeight="1">
      <c r="A61" s="50"/>
      <c r="B61" s="51" t="s">
        <v>937</v>
      </c>
      <c r="C61" s="51" t="s">
        <v>601</v>
      </c>
      <c r="D61" s="128" t="s">
        <v>5</v>
      </c>
      <c r="E61" s="64" t="s">
        <v>918</v>
      </c>
      <c r="F61" s="65" t="s">
        <v>55</v>
      </c>
      <c r="G61" s="55" t="s">
        <v>40</v>
      </c>
      <c r="H61" s="55">
        <v>606.99999999999989</v>
      </c>
      <c r="I61" s="56">
        <v>40</v>
      </c>
      <c r="J61" s="57">
        <f t="shared" si="3"/>
        <v>0</v>
      </c>
      <c r="K61" s="58"/>
      <c r="L61" s="73">
        <f t="shared" si="4"/>
        <v>0</v>
      </c>
      <c r="M61" s="40">
        <v>40</v>
      </c>
      <c r="N61" s="8"/>
    </row>
    <row r="62" spans="1:14" s="1" customFormat="1" ht="15" customHeight="1">
      <c r="A62" s="50"/>
      <c r="B62" s="51" t="s">
        <v>937</v>
      </c>
      <c r="C62" s="51" t="s">
        <v>602</v>
      </c>
      <c r="D62" s="128" t="s">
        <v>5</v>
      </c>
      <c r="E62" s="64" t="s">
        <v>919</v>
      </c>
      <c r="F62" s="65" t="s">
        <v>55</v>
      </c>
      <c r="G62" s="55" t="s">
        <v>40</v>
      </c>
      <c r="H62" s="55">
        <v>606.99999999999989</v>
      </c>
      <c r="I62" s="56">
        <v>40</v>
      </c>
      <c r="J62" s="57">
        <f t="shared" si="3"/>
        <v>0</v>
      </c>
      <c r="K62" s="58"/>
      <c r="L62" s="73">
        <f t="shared" si="4"/>
        <v>0</v>
      </c>
      <c r="M62" s="40" t="s">
        <v>1056</v>
      </c>
      <c r="N62" s="8"/>
    </row>
    <row r="63" spans="1:14" s="1" customFormat="1" ht="15" customHeight="1">
      <c r="A63" s="50"/>
      <c r="B63" s="51" t="s">
        <v>937</v>
      </c>
      <c r="C63" s="51" t="s">
        <v>603</v>
      </c>
      <c r="D63" s="128" t="s">
        <v>5</v>
      </c>
      <c r="E63" s="64" t="s">
        <v>920</v>
      </c>
      <c r="F63" s="65" t="s">
        <v>55</v>
      </c>
      <c r="G63" s="55" t="s">
        <v>40</v>
      </c>
      <c r="H63" s="55">
        <v>606.99999999999989</v>
      </c>
      <c r="I63" s="56">
        <v>40</v>
      </c>
      <c r="J63" s="57">
        <f t="shared" si="3"/>
        <v>0</v>
      </c>
      <c r="K63" s="58"/>
      <c r="L63" s="73">
        <f t="shared" si="4"/>
        <v>0</v>
      </c>
      <c r="M63" s="40">
        <v>40</v>
      </c>
      <c r="N63" s="8"/>
    </row>
    <row r="64" spans="1:14" s="1" customFormat="1" ht="15" customHeight="1">
      <c r="A64" s="50"/>
      <c r="B64" s="51" t="s">
        <v>937</v>
      </c>
      <c r="C64" s="51" t="s">
        <v>604</v>
      </c>
      <c r="D64" s="128" t="s">
        <v>5</v>
      </c>
      <c r="E64" s="64" t="s">
        <v>921</v>
      </c>
      <c r="F64" s="65" t="s">
        <v>748</v>
      </c>
      <c r="G64" s="55" t="s">
        <v>40</v>
      </c>
      <c r="H64" s="55">
        <v>225</v>
      </c>
      <c r="I64" s="56">
        <v>25</v>
      </c>
      <c r="J64" s="57">
        <f t="shared" si="3"/>
        <v>0</v>
      </c>
      <c r="K64" s="58"/>
      <c r="L64" s="73">
        <f t="shared" si="4"/>
        <v>0</v>
      </c>
      <c r="M64" s="40">
        <v>70</v>
      </c>
      <c r="N64" s="8"/>
    </row>
    <row r="65" spans="1:14" s="1" customFormat="1" ht="15" hidden="1" customHeight="1">
      <c r="A65" s="50"/>
      <c r="B65" s="132" t="s">
        <v>937</v>
      </c>
      <c r="C65" s="51" t="s">
        <v>605</v>
      </c>
      <c r="D65" s="133" t="s">
        <v>5</v>
      </c>
      <c r="E65" s="134" t="s">
        <v>922</v>
      </c>
      <c r="F65" s="135" t="s">
        <v>748</v>
      </c>
      <c r="G65" s="136" t="s">
        <v>40</v>
      </c>
      <c r="H65" s="136">
        <v>225</v>
      </c>
      <c r="I65" s="137">
        <v>25</v>
      </c>
      <c r="J65" s="57">
        <f t="shared" si="3"/>
        <v>0</v>
      </c>
      <c r="K65" s="138"/>
      <c r="L65" s="139">
        <f t="shared" si="4"/>
        <v>0</v>
      </c>
      <c r="M65" s="40">
        <v>0</v>
      </c>
      <c r="N65" s="8"/>
    </row>
    <row r="66" spans="1:14" s="1" customFormat="1" ht="15" customHeight="1">
      <c r="A66" s="50"/>
      <c r="B66" s="51" t="s">
        <v>937</v>
      </c>
      <c r="C66" s="51" t="s">
        <v>606</v>
      </c>
      <c r="D66" s="128" t="s">
        <v>5</v>
      </c>
      <c r="E66" s="64" t="s">
        <v>923</v>
      </c>
      <c r="F66" s="65" t="s">
        <v>748</v>
      </c>
      <c r="G66" s="55" t="s">
        <v>40</v>
      </c>
      <c r="H66" s="55">
        <v>188</v>
      </c>
      <c r="I66" s="56">
        <v>25</v>
      </c>
      <c r="J66" s="57">
        <f t="shared" si="3"/>
        <v>0</v>
      </c>
      <c r="K66" s="58"/>
      <c r="L66" s="73">
        <f t="shared" si="4"/>
        <v>0</v>
      </c>
      <c r="M66" s="40">
        <v>80</v>
      </c>
      <c r="N66" s="8"/>
    </row>
    <row r="67" spans="1:14" s="1" customFormat="1" ht="15" customHeight="1">
      <c r="A67" s="50"/>
      <c r="B67" s="51" t="s">
        <v>937</v>
      </c>
      <c r="C67" s="51" t="s">
        <v>607</v>
      </c>
      <c r="D67" s="128" t="s">
        <v>5</v>
      </c>
      <c r="E67" s="64" t="s">
        <v>924</v>
      </c>
      <c r="F67" s="65" t="s">
        <v>748</v>
      </c>
      <c r="G67" s="55" t="s">
        <v>40</v>
      </c>
      <c r="H67" s="55">
        <v>284.99999999999994</v>
      </c>
      <c r="I67" s="56">
        <v>25</v>
      </c>
      <c r="J67" s="57">
        <f t="shared" si="3"/>
        <v>0</v>
      </c>
      <c r="K67" s="58"/>
      <c r="L67" s="73">
        <f t="shared" si="4"/>
        <v>0</v>
      </c>
      <c r="M67" s="40">
        <v>25</v>
      </c>
      <c r="N67" s="8"/>
    </row>
    <row r="68" spans="1:14" s="1" customFormat="1" ht="15" customHeight="1">
      <c r="A68" s="50"/>
      <c r="B68" s="51" t="s">
        <v>937</v>
      </c>
      <c r="C68" s="51" t="s">
        <v>608</v>
      </c>
      <c r="D68" s="128" t="s">
        <v>5</v>
      </c>
      <c r="E68" s="64" t="s">
        <v>925</v>
      </c>
      <c r="F68" s="65" t="s">
        <v>748</v>
      </c>
      <c r="G68" s="55" t="s">
        <v>40</v>
      </c>
      <c r="H68" s="55">
        <v>284.99999999999994</v>
      </c>
      <c r="I68" s="56">
        <v>25</v>
      </c>
      <c r="J68" s="57">
        <f t="shared" si="3"/>
        <v>0</v>
      </c>
      <c r="K68" s="58"/>
      <c r="L68" s="73">
        <f t="shared" si="4"/>
        <v>0</v>
      </c>
      <c r="M68" s="40">
        <v>25</v>
      </c>
      <c r="N68" s="8"/>
    </row>
    <row r="69" spans="1:14" s="1" customFormat="1" ht="15" customHeight="1">
      <c r="A69" s="50"/>
      <c r="B69" s="51" t="s">
        <v>937</v>
      </c>
      <c r="C69" s="51" t="s">
        <v>609</v>
      </c>
      <c r="D69" s="128" t="s">
        <v>5</v>
      </c>
      <c r="E69" s="64" t="s">
        <v>926</v>
      </c>
      <c r="F69" s="65" t="s">
        <v>748</v>
      </c>
      <c r="G69" s="55" t="s">
        <v>40</v>
      </c>
      <c r="H69" s="55">
        <v>284.99999999999994</v>
      </c>
      <c r="I69" s="56">
        <v>25</v>
      </c>
      <c r="J69" s="57">
        <f t="shared" si="3"/>
        <v>0</v>
      </c>
      <c r="K69" s="58"/>
      <c r="L69" s="73">
        <f t="shared" si="4"/>
        <v>0</v>
      </c>
      <c r="M69" s="40">
        <v>50</v>
      </c>
      <c r="N69" s="8"/>
    </row>
    <row r="70" spans="1:14" s="1" customFormat="1" ht="15" customHeight="1">
      <c r="A70" s="50"/>
      <c r="B70" s="51" t="s">
        <v>937</v>
      </c>
      <c r="C70" s="51" t="s">
        <v>610</v>
      </c>
      <c r="D70" s="128" t="s">
        <v>5</v>
      </c>
      <c r="E70" s="64" t="s">
        <v>927</v>
      </c>
      <c r="F70" s="65" t="s">
        <v>748</v>
      </c>
      <c r="G70" s="55" t="s">
        <v>40</v>
      </c>
      <c r="H70" s="55">
        <v>225</v>
      </c>
      <c r="I70" s="56">
        <v>25</v>
      </c>
      <c r="J70" s="57">
        <f t="shared" si="3"/>
        <v>0</v>
      </c>
      <c r="K70" s="58"/>
      <c r="L70" s="73">
        <f t="shared" si="4"/>
        <v>0</v>
      </c>
      <c r="M70" s="40">
        <v>40</v>
      </c>
      <c r="N70" s="8"/>
    </row>
    <row r="71" spans="1:14" s="1" customFormat="1" ht="15" customHeight="1">
      <c r="A71" s="50"/>
      <c r="B71" s="51" t="s">
        <v>937</v>
      </c>
      <c r="C71" s="51" t="s">
        <v>536</v>
      </c>
      <c r="D71" s="128" t="s">
        <v>5</v>
      </c>
      <c r="E71" s="64" t="s">
        <v>928</v>
      </c>
      <c r="F71" s="65" t="s">
        <v>748</v>
      </c>
      <c r="G71" s="55" t="s">
        <v>40</v>
      </c>
      <c r="H71" s="55">
        <v>284.99999999999994</v>
      </c>
      <c r="I71" s="56">
        <v>25</v>
      </c>
      <c r="J71" s="57">
        <f t="shared" si="3"/>
        <v>0</v>
      </c>
      <c r="K71" s="58"/>
      <c r="L71" s="73">
        <f t="shared" si="4"/>
        <v>0</v>
      </c>
      <c r="M71" s="40">
        <v>75</v>
      </c>
      <c r="N71" s="8"/>
    </row>
    <row r="72" spans="1:14" s="1" customFormat="1" ht="15" customHeight="1">
      <c r="A72" s="50"/>
      <c r="B72" s="51" t="s">
        <v>937</v>
      </c>
      <c r="C72" s="51" t="s">
        <v>611</v>
      </c>
      <c r="D72" s="128" t="s">
        <v>5</v>
      </c>
      <c r="E72" s="64" t="s">
        <v>929</v>
      </c>
      <c r="F72" s="65" t="s">
        <v>748</v>
      </c>
      <c r="G72" s="55" t="s">
        <v>40</v>
      </c>
      <c r="H72" s="55">
        <v>284.99999999999994</v>
      </c>
      <c r="I72" s="56">
        <v>25</v>
      </c>
      <c r="J72" s="57">
        <f t="shared" si="3"/>
        <v>0</v>
      </c>
      <c r="K72" s="58"/>
      <c r="L72" s="73">
        <f t="shared" si="4"/>
        <v>0</v>
      </c>
      <c r="M72" s="40">
        <v>75</v>
      </c>
      <c r="N72" s="8"/>
    </row>
    <row r="73" spans="1:14" s="1" customFormat="1" ht="15" customHeight="1">
      <c r="A73" s="50" t="s">
        <v>5</v>
      </c>
      <c r="B73" s="51" t="s">
        <v>937</v>
      </c>
      <c r="C73" s="51" t="s">
        <v>106</v>
      </c>
      <c r="D73" s="52" t="s">
        <v>32</v>
      </c>
      <c r="E73" s="64" t="s">
        <v>916</v>
      </c>
      <c r="F73" s="54" t="s">
        <v>105</v>
      </c>
      <c r="G73" s="55" t="s">
        <v>56</v>
      </c>
      <c r="H73" s="55">
        <v>340</v>
      </c>
      <c r="I73" s="56">
        <v>24</v>
      </c>
      <c r="J73" s="57">
        <f t="shared" si="3"/>
        <v>0</v>
      </c>
      <c r="K73" s="58"/>
      <c r="L73" s="73">
        <f t="shared" si="4"/>
        <v>0</v>
      </c>
      <c r="M73" s="40" t="s">
        <v>1056</v>
      </c>
      <c r="N73" s="60"/>
    </row>
    <row r="74" spans="1:14" s="1" customFormat="1" ht="15" customHeight="1">
      <c r="A74" s="50"/>
      <c r="B74" s="51" t="s">
        <v>937</v>
      </c>
      <c r="C74" s="51" t="s">
        <v>612</v>
      </c>
      <c r="D74" s="128" t="s">
        <v>5</v>
      </c>
      <c r="E74" s="64" t="s">
        <v>930</v>
      </c>
      <c r="F74" s="65" t="s">
        <v>748</v>
      </c>
      <c r="G74" s="55" t="s">
        <v>40</v>
      </c>
      <c r="H74" s="55">
        <v>284.99999999999994</v>
      </c>
      <c r="I74" s="56">
        <v>25</v>
      </c>
      <c r="J74" s="57">
        <f t="shared" si="3"/>
        <v>0</v>
      </c>
      <c r="K74" s="58"/>
      <c r="L74" s="73">
        <f t="shared" si="4"/>
        <v>0</v>
      </c>
      <c r="M74" s="40">
        <v>75</v>
      </c>
      <c r="N74" s="8"/>
    </row>
    <row r="75" spans="1:14" s="1" customFormat="1" ht="15" customHeight="1">
      <c r="A75" s="50"/>
      <c r="B75" s="51" t="s">
        <v>937</v>
      </c>
      <c r="C75" s="51" t="s">
        <v>613</v>
      </c>
      <c r="D75" s="128" t="s">
        <v>5</v>
      </c>
      <c r="E75" s="64" t="s">
        <v>931</v>
      </c>
      <c r="F75" s="65" t="s">
        <v>748</v>
      </c>
      <c r="G75" s="55" t="s">
        <v>40</v>
      </c>
      <c r="H75" s="55">
        <v>284.99999999999994</v>
      </c>
      <c r="I75" s="56">
        <v>25</v>
      </c>
      <c r="J75" s="57">
        <f t="shared" si="3"/>
        <v>0</v>
      </c>
      <c r="K75" s="58"/>
      <c r="L75" s="73">
        <f t="shared" si="4"/>
        <v>0</v>
      </c>
      <c r="M75" s="40">
        <v>50</v>
      </c>
      <c r="N75" s="8"/>
    </row>
    <row r="76" spans="1:14" s="1" customFormat="1" ht="15" customHeight="1">
      <c r="A76" s="50"/>
      <c r="B76" s="51" t="s">
        <v>937</v>
      </c>
      <c r="C76" s="51" t="s">
        <v>614</v>
      </c>
      <c r="D76" s="128" t="s">
        <v>5</v>
      </c>
      <c r="E76" s="64" t="s">
        <v>932</v>
      </c>
      <c r="F76" s="65" t="s">
        <v>748</v>
      </c>
      <c r="G76" s="55" t="s">
        <v>40</v>
      </c>
      <c r="H76" s="55">
        <v>225</v>
      </c>
      <c r="I76" s="56">
        <v>25</v>
      </c>
      <c r="J76" s="57">
        <f t="shared" si="3"/>
        <v>0</v>
      </c>
      <c r="K76" s="58"/>
      <c r="L76" s="73">
        <f t="shared" si="4"/>
        <v>0</v>
      </c>
      <c r="M76" s="40">
        <v>25</v>
      </c>
      <c r="N76" s="8"/>
    </row>
    <row r="77" spans="1:14" s="1" customFormat="1" ht="15" customHeight="1">
      <c r="A77" s="50"/>
      <c r="B77" s="51" t="s">
        <v>937</v>
      </c>
      <c r="C77" s="51" t="s">
        <v>615</v>
      </c>
      <c r="D77" s="128" t="s">
        <v>5</v>
      </c>
      <c r="E77" s="64" t="s">
        <v>933</v>
      </c>
      <c r="F77" s="65" t="s">
        <v>748</v>
      </c>
      <c r="G77" s="55" t="s">
        <v>40</v>
      </c>
      <c r="H77" s="55">
        <v>284.99999999999994</v>
      </c>
      <c r="I77" s="56">
        <v>25</v>
      </c>
      <c r="J77" s="57">
        <f t="shared" si="3"/>
        <v>0</v>
      </c>
      <c r="K77" s="58"/>
      <c r="L77" s="73">
        <f t="shared" si="4"/>
        <v>0</v>
      </c>
      <c r="M77" s="40">
        <v>25</v>
      </c>
      <c r="N77" s="8"/>
    </row>
    <row r="78" spans="1:14" s="1" customFormat="1" ht="15" customHeight="1">
      <c r="A78" s="50"/>
      <c r="B78" s="51" t="s">
        <v>937</v>
      </c>
      <c r="C78" s="51" t="s">
        <v>537</v>
      </c>
      <c r="D78" s="128" t="s">
        <v>5</v>
      </c>
      <c r="E78" s="64" t="s">
        <v>934</v>
      </c>
      <c r="F78" s="65" t="s">
        <v>748</v>
      </c>
      <c r="G78" s="55" t="s">
        <v>40</v>
      </c>
      <c r="H78" s="55">
        <v>284.99999999999994</v>
      </c>
      <c r="I78" s="56">
        <v>25</v>
      </c>
      <c r="J78" s="57">
        <f t="shared" si="3"/>
        <v>0</v>
      </c>
      <c r="K78" s="58"/>
      <c r="L78" s="73">
        <f t="shared" si="4"/>
        <v>0</v>
      </c>
      <c r="M78" s="40">
        <v>25</v>
      </c>
      <c r="N78" s="8"/>
    </row>
    <row r="79" spans="1:14" s="1" customFormat="1" ht="15" customHeight="1">
      <c r="A79" s="50"/>
      <c r="B79" s="51" t="s">
        <v>937</v>
      </c>
      <c r="C79" s="51" t="s">
        <v>616</v>
      </c>
      <c r="D79" s="128" t="s">
        <v>5</v>
      </c>
      <c r="E79" s="64" t="s">
        <v>750</v>
      </c>
      <c r="F79" s="65" t="s">
        <v>55</v>
      </c>
      <c r="G79" s="55" t="s">
        <v>40</v>
      </c>
      <c r="H79" s="55">
        <v>382.99999999999994</v>
      </c>
      <c r="I79" s="56">
        <v>40</v>
      </c>
      <c r="J79" s="57">
        <f t="shared" si="3"/>
        <v>0</v>
      </c>
      <c r="K79" s="58"/>
      <c r="L79" s="73">
        <f t="shared" si="4"/>
        <v>0</v>
      </c>
      <c r="M79" s="40">
        <v>40</v>
      </c>
      <c r="N79" s="8"/>
    </row>
    <row r="80" spans="1:14" s="1" customFormat="1" ht="15" customHeight="1">
      <c r="A80" s="50"/>
      <c r="B80" s="51" t="s">
        <v>937</v>
      </c>
      <c r="C80" s="51" t="s">
        <v>617</v>
      </c>
      <c r="D80" s="128" t="s">
        <v>5</v>
      </c>
      <c r="E80" s="64" t="s">
        <v>751</v>
      </c>
      <c r="F80" s="65" t="s">
        <v>55</v>
      </c>
      <c r="G80" s="55" t="s">
        <v>40</v>
      </c>
      <c r="H80" s="55">
        <v>271</v>
      </c>
      <c r="I80" s="56">
        <v>40</v>
      </c>
      <c r="J80" s="57">
        <f t="shared" si="3"/>
        <v>0</v>
      </c>
      <c r="K80" s="58"/>
      <c r="L80" s="73">
        <f t="shared" si="4"/>
        <v>0</v>
      </c>
      <c r="M80" s="40">
        <v>20</v>
      </c>
      <c r="N80" s="8"/>
    </row>
    <row r="81" spans="1:14" s="1" customFormat="1" ht="15" customHeight="1">
      <c r="A81" s="50"/>
      <c r="B81" s="51" t="s">
        <v>937</v>
      </c>
      <c r="C81" s="51" t="s">
        <v>618</v>
      </c>
      <c r="D81" s="128" t="s">
        <v>5</v>
      </c>
      <c r="E81" s="64" t="s">
        <v>752</v>
      </c>
      <c r="F81" s="65" t="s">
        <v>748</v>
      </c>
      <c r="G81" s="55" t="s">
        <v>40</v>
      </c>
      <c r="H81" s="55">
        <v>322</v>
      </c>
      <c r="I81" s="56">
        <v>25</v>
      </c>
      <c r="J81" s="57">
        <f t="shared" si="3"/>
        <v>0</v>
      </c>
      <c r="K81" s="58"/>
      <c r="L81" s="73">
        <f t="shared" si="4"/>
        <v>0</v>
      </c>
      <c r="M81" s="40">
        <v>25</v>
      </c>
      <c r="N81" s="8"/>
    </row>
    <row r="82" spans="1:14" s="1" customFormat="1" ht="15" customHeight="1">
      <c r="A82" s="50"/>
      <c r="B82" s="51" t="s">
        <v>937</v>
      </c>
      <c r="C82" s="51" t="s">
        <v>619</v>
      </c>
      <c r="D82" s="128" t="s">
        <v>5</v>
      </c>
      <c r="E82" s="64" t="s">
        <v>752</v>
      </c>
      <c r="F82" s="65" t="s">
        <v>55</v>
      </c>
      <c r="G82" s="55" t="s">
        <v>40</v>
      </c>
      <c r="H82" s="55">
        <v>271</v>
      </c>
      <c r="I82" s="56">
        <v>40</v>
      </c>
      <c r="J82" s="57">
        <f t="shared" si="3"/>
        <v>0</v>
      </c>
      <c r="K82" s="58"/>
      <c r="L82" s="73">
        <f t="shared" si="4"/>
        <v>0</v>
      </c>
      <c r="M82" s="40" t="s">
        <v>1056</v>
      </c>
      <c r="N82" s="8"/>
    </row>
    <row r="83" spans="1:14" s="1" customFormat="1" ht="15" customHeight="1">
      <c r="A83" s="50"/>
      <c r="B83" s="51" t="s">
        <v>937</v>
      </c>
      <c r="C83" s="51" t="s">
        <v>107</v>
      </c>
      <c r="D83" s="52" t="s">
        <v>32</v>
      </c>
      <c r="E83" s="64" t="s">
        <v>108</v>
      </c>
      <c r="F83" s="54" t="s">
        <v>105</v>
      </c>
      <c r="G83" s="55" t="s">
        <v>56</v>
      </c>
      <c r="H83" s="55">
        <v>252</v>
      </c>
      <c r="I83" s="56">
        <v>24</v>
      </c>
      <c r="J83" s="57">
        <f t="shared" ref="J83:J103" si="5">ROUNDUP(K83/I83,0)</f>
        <v>0</v>
      </c>
      <c r="K83" s="58"/>
      <c r="L83" s="73">
        <f t="shared" ref="L83:L116" si="6">H83*K83</f>
        <v>0</v>
      </c>
      <c r="M83" s="40">
        <v>80</v>
      </c>
      <c r="N83" s="60"/>
    </row>
    <row r="84" spans="1:14" s="1" customFormat="1" ht="15" hidden="1" customHeight="1">
      <c r="A84" s="50"/>
      <c r="B84" s="132" t="s">
        <v>937</v>
      </c>
      <c r="C84" s="51" t="s">
        <v>109</v>
      </c>
      <c r="D84" s="140" t="s">
        <v>32</v>
      </c>
      <c r="E84" s="134" t="s">
        <v>110</v>
      </c>
      <c r="F84" s="135" t="s">
        <v>55</v>
      </c>
      <c r="G84" s="136" t="s">
        <v>111</v>
      </c>
      <c r="H84" s="136">
        <v>180</v>
      </c>
      <c r="I84" s="137">
        <v>24</v>
      </c>
      <c r="J84" s="57">
        <f t="shared" si="5"/>
        <v>0</v>
      </c>
      <c r="K84" s="138"/>
      <c r="L84" s="139">
        <f t="shared" si="6"/>
        <v>0</v>
      </c>
      <c r="M84" s="40">
        <v>0</v>
      </c>
      <c r="N84" s="8"/>
    </row>
    <row r="85" spans="1:14" s="1" customFormat="1" ht="15" customHeight="1">
      <c r="A85" s="50"/>
      <c r="B85" s="51" t="s">
        <v>937</v>
      </c>
      <c r="C85" s="51" t="s">
        <v>112</v>
      </c>
      <c r="D85" s="52" t="s">
        <v>32</v>
      </c>
      <c r="E85" s="64" t="s">
        <v>113</v>
      </c>
      <c r="F85" s="54" t="s">
        <v>105</v>
      </c>
      <c r="G85" s="55" t="s">
        <v>56</v>
      </c>
      <c r="H85" s="55">
        <v>291</v>
      </c>
      <c r="I85" s="56">
        <v>24</v>
      </c>
      <c r="J85" s="57">
        <f t="shared" si="5"/>
        <v>0</v>
      </c>
      <c r="K85" s="58"/>
      <c r="L85" s="73">
        <f t="shared" si="6"/>
        <v>0</v>
      </c>
      <c r="M85" s="40">
        <v>4</v>
      </c>
      <c r="N85" s="60"/>
    </row>
    <row r="86" spans="1:14" s="1" customFormat="1" ht="15" customHeight="1">
      <c r="A86" s="50"/>
      <c r="B86" s="51" t="s">
        <v>937</v>
      </c>
      <c r="C86" s="51" t="s">
        <v>620</v>
      </c>
      <c r="D86" s="128" t="s">
        <v>5</v>
      </c>
      <c r="E86" s="64" t="s">
        <v>110</v>
      </c>
      <c r="F86" s="65" t="s">
        <v>55</v>
      </c>
      <c r="G86" s="55" t="s">
        <v>40</v>
      </c>
      <c r="H86" s="55">
        <v>271</v>
      </c>
      <c r="I86" s="56">
        <v>40</v>
      </c>
      <c r="J86" s="57">
        <f>ROUNDUP(K86/I86,0)</f>
        <v>0</v>
      </c>
      <c r="K86" s="58"/>
      <c r="L86" s="73">
        <f>H86*K86</f>
        <v>0</v>
      </c>
      <c r="M86" s="40">
        <v>12</v>
      </c>
      <c r="N86" s="8"/>
    </row>
    <row r="87" spans="1:14" s="1" customFormat="1" ht="15" customHeight="1">
      <c r="A87" s="50"/>
      <c r="B87" s="51" t="s">
        <v>937</v>
      </c>
      <c r="C87" s="51" t="s">
        <v>621</v>
      </c>
      <c r="D87" s="128" t="s">
        <v>5</v>
      </c>
      <c r="E87" s="64" t="s">
        <v>753</v>
      </c>
      <c r="F87" s="65" t="s">
        <v>55</v>
      </c>
      <c r="G87" s="55" t="s">
        <v>40</v>
      </c>
      <c r="H87" s="55">
        <v>286</v>
      </c>
      <c r="I87" s="56">
        <v>40</v>
      </c>
      <c r="J87" s="57">
        <f>ROUNDUP(K87/I87,0)</f>
        <v>0</v>
      </c>
      <c r="K87" s="58"/>
      <c r="L87" s="73">
        <f>H87*K87</f>
        <v>0</v>
      </c>
      <c r="M87" s="40" t="s">
        <v>1056</v>
      </c>
      <c r="N87" s="8"/>
    </row>
    <row r="88" spans="1:14" s="1" customFormat="1" ht="15" customHeight="1">
      <c r="A88" s="50"/>
      <c r="B88" s="51" t="s">
        <v>937</v>
      </c>
      <c r="C88" s="51" t="s">
        <v>622</v>
      </c>
      <c r="D88" s="128" t="s">
        <v>5</v>
      </c>
      <c r="E88" s="64" t="s">
        <v>754</v>
      </c>
      <c r="F88" s="65" t="s">
        <v>55</v>
      </c>
      <c r="G88" s="55" t="s">
        <v>40</v>
      </c>
      <c r="H88" s="55">
        <v>271</v>
      </c>
      <c r="I88" s="56">
        <v>40</v>
      </c>
      <c r="J88" s="57">
        <f>ROUNDUP(K88/I88,0)</f>
        <v>0</v>
      </c>
      <c r="K88" s="58"/>
      <c r="L88" s="73">
        <f>H88*K88</f>
        <v>0</v>
      </c>
      <c r="M88" s="40">
        <v>40</v>
      </c>
      <c r="N88" s="8"/>
    </row>
    <row r="89" spans="1:14" s="1" customFormat="1" ht="15" customHeight="1">
      <c r="A89" s="50"/>
      <c r="B89" s="51" t="s">
        <v>937</v>
      </c>
      <c r="C89" s="51" t="s">
        <v>623</v>
      </c>
      <c r="D89" s="128" t="s">
        <v>5</v>
      </c>
      <c r="E89" s="64" t="s">
        <v>755</v>
      </c>
      <c r="F89" s="65" t="s">
        <v>55</v>
      </c>
      <c r="G89" s="55" t="s">
        <v>40</v>
      </c>
      <c r="H89" s="55">
        <v>323</v>
      </c>
      <c r="I89" s="56">
        <v>40</v>
      </c>
      <c r="J89" s="57">
        <f>ROUNDUP(K89/I89,0)</f>
        <v>0</v>
      </c>
      <c r="K89" s="58"/>
      <c r="L89" s="73">
        <f>H89*K89</f>
        <v>0</v>
      </c>
      <c r="M89" s="40">
        <v>80</v>
      </c>
      <c r="N89" s="8"/>
    </row>
    <row r="90" spans="1:14" s="1" customFormat="1" ht="15" customHeight="1">
      <c r="A90" s="50"/>
      <c r="B90" s="51" t="s">
        <v>937</v>
      </c>
      <c r="C90" s="51" t="s">
        <v>114</v>
      </c>
      <c r="D90" s="52" t="s">
        <v>32</v>
      </c>
      <c r="E90" s="64" t="s">
        <v>115</v>
      </c>
      <c r="F90" s="54" t="s">
        <v>55</v>
      </c>
      <c r="G90" s="55" t="s">
        <v>40</v>
      </c>
      <c r="H90" s="55">
        <v>475</v>
      </c>
      <c r="I90" s="56">
        <v>24</v>
      </c>
      <c r="J90" s="57">
        <f t="shared" si="5"/>
        <v>0</v>
      </c>
      <c r="K90" s="58"/>
      <c r="L90" s="73">
        <f t="shared" si="6"/>
        <v>0</v>
      </c>
      <c r="M90" s="40">
        <v>2</v>
      </c>
      <c r="N90" s="60"/>
    </row>
    <row r="91" spans="1:14" s="1" customFormat="1" ht="15" customHeight="1">
      <c r="A91" s="50"/>
      <c r="B91" s="51" t="s">
        <v>937</v>
      </c>
      <c r="C91" s="51" t="s">
        <v>116</v>
      </c>
      <c r="D91" s="52" t="s">
        <v>32</v>
      </c>
      <c r="E91" s="64" t="s">
        <v>117</v>
      </c>
      <c r="F91" s="54" t="s">
        <v>105</v>
      </c>
      <c r="G91" s="55" t="s">
        <v>56</v>
      </c>
      <c r="H91" s="55">
        <v>375</v>
      </c>
      <c r="I91" s="56">
        <v>24</v>
      </c>
      <c r="J91" s="57">
        <f t="shared" si="5"/>
        <v>0</v>
      </c>
      <c r="K91" s="58"/>
      <c r="L91" s="73">
        <f t="shared" si="6"/>
        <v>0</v>
      </c>
      <c r="M91" s="40">
        <v>100</v>
      </c>
      <c r="N91" s="60"/>
    </row>
    <row r="92" spans="1:14" s="1" customFormat="1" ht="15" customHeight="1">
      <c r="A92" s="50"/>
      <c r="B92" s="51" t="s">
        <v>937</v>
      </c>
      <c r="C92" s="51" t="s">
        <v>118</v>
      </c>
      <c r="D92" s="52" t="s">
        <v>32</v>
      </c>
      <c r="E92" s="64" t="s">
        <v>119</v>
      </c>
      <c r="F92" s="54" t="s">
        <v>105</v>
      </c>
      <c r="G92" s="55" t="s">
        <v>56</v>
      </c>
      <c r="H92" s="55">
        <v>345</v>
      </c>
      <c r="I92" s="56">
        <v>24</v>
      </c>
      <c r="J92" s="57">
        <f t="shared" si="5"/>
        <v>0</v>
      </c>
      <c r="K92" s="58"/>
      <c r="L92" s="73">
        <f t="shared" si="6"/>
        <v>0</v>
      </c>
      <c r="M92" s="40">
        <v>60</v>
      </c>
      <c r="N92" s="60"/>
    </row>
    <row r="93" spans="1:14" s="1" customFormat="1" ht="15" customHeight="1">
      <c r="A93" s="50"/>
      <c r="B93" s="51" t="s">
        <v>937</v>
      </c>
      <c r="C93" s="51" t="s">
        <v>624</v>
      </c>
      <c r="D93" s="128" t="s">
        <v>5</v>
      </c>
      <c r="E93" s="64" t="s">
        <v>756</v>
      </c>
      <c r="F93" s="65" t="s">
        <v>55</v>
      </c>
      <c r="G93" s="55" t="s">
        <v>40</v>
      </c>
      <c r="H93" s="55">
        <v>359.99999999999994</v>
      </c>
      <c r="I93" s="56">
        <v>40</v>
      </c>
      <c r="J93" s="57">
        <f>ROUNDUP(K93/I93,0)</f>
        <v>0</v>
      </c>
      <c r="K93" s="58"/>
      <c r="L93" s="73">
        <f>H93*K93</f>
        <v>0</v>
      </c>
      <c r="M93" s="40">
        <v>29</v>
      </c>
      <c r="N93" s="8"/>
    </row>
    <row r="94" spans="1:14" s="1" customFormat="1" ht="15" customHeight="1">
      <c r="A94" s="50"/>
      <c r="B94" s="51" t="s">
        <v>937</v>
      </c>
      <c r="C94" s="51" t="s">
        <v>120</v>
      </c>
      <c r="D94" s="52" t="s">
        <v>32</v>
      </c>
      <c r="E94" s="64" t="s">
        <v>121</v>
      </c>
      <c r="F94" s="54" t="s">
        <v>122</v>
      </c>
      <c r="G94" s="55" t="s">
        <v>40</v>
      </c>
      <c r="H94" s="55">
        <v>490</v>
      </c>
      <c r="I94" s="56">
        <v>20</v>
      </c>
      <c r="J94" s="57">
        <f t="shared" si="5"/>
        <v>0</v>
      </c>
      <c r="K94" s="58"/>
      <c r="L94" s="73">
        <f t="shared" si="6"/>
        <v>0</v>
      </c>
      <c r="M94" s="40">
        <v>40</v>
      </c>
      <c r="N94" s="60"/>
    </row>
    <row r="95" spans="1:14" s="1" customFormat="1" ht="15" customHeight="1">
      <c r="A95" s="50"/>
      <c r="B95" s="51" t="s">
        <v>937</v>
      </c>
      <c r="C95" s="51" t="s">
        <v>625</v>
      </c>
      <c r="D95" s="128" t="s">
        <v>5</v>
      </c>
      <c r="E95" s="64" t="s">
        <v>757</v>
      </c>
      <c r="F95" s="65" t="s">
        <v>55</v>
      </c>
      <c r="G95" s="55" t="s">
        <v>40</v>
      </c>
      <c r="H95" s="55">
        <v>382.99999999999994</v>
      </c>
      <c r="I95" s="56">
        <v>40</v>
      </c>
      <c r="J95" s="57">
        <f>ROUNDUP(K95/I95,0)</f>
        <v>0</v>
      </c>
      <c r="K95" s="58"/>
      <c r="L95" s="73">
        <f>H95*K95</f>
        <v>0</v>
      </c>
      <c r="M95" s="40">
        <v>40</v>
      </c>
      <c r="N95" s="8"/>
    </row>
    <row r="96" spans="1:14" s="1" customFormat="1" ht="15" hidden="1" customHeight="1">
      <c r="A96" s="50"/>
      <c r="B96" s="132" t="s">
        <v>937</v>
      </c>
      <c r="C96" s="51" t="s">
        <v>123</v>
      </c>
      <c r="D96" s="140" t="s">
        <v>32</v>
      </c>
      <c r="E96" s="134" t="s">
        <v>124</v>
      </c>
      <c r="F96" s="135" t="s">
        <v>55</v>
      </c>
      <c r="G96" s="136" t="s">
        <v>111</v>
      </c>
      <c r="H96" s="136">
        <v>270</v>
      </c>
      <c r="I96" s="137">
        <v>24</v>
      </c>
      <c r="J96" s="57">
        <f t="shared" si="5"/>
        <v>0</v>
      </c>
      <c r="K96" s="138"/>
      <c r="L96" s="139">
        <f t="shared" si="6"/>
        <v>0</v>
      </c>
      <c r="M96" s="40">
        <v>0</v>
      </c>
      <c r="N96" s="8"/>
    </row>
    <row r="97" spans="1:14" s="1" customFormat="1" ht="15" customHeight="1">
      <c r="A97" s="50"/>
      <c r="B97" s="51" t="s">
        <v>937</v>
      </c>
      <c r="C97" s="51" t="s">
        <v>125</v>
      </c>
      <c r="D97" s="52" t="s">
        <v>32</v>
      </c>
      <c r="E97" s="64" t="s">
        <v>126</v>
      </c>
      <c r="F97" s="54" t="s">
        <v>105</v>
      </c>
      <c r="G97" s="55" t="s">
        <v>56</v>
      </c>
      <c r="H97" s="55">
        <v>345</v>
      </c>
      <c r="I97" s="56">
        <v>24</v>
      </c>
      <c r="J97" s="57">
        <f t="shared" si="5"/>
        <v>0</v>
      </c>
      <c r="K97" s="58"/>
      <c r="L97" s="73">
        <f t="shared" si="6"/>
        <v>0</v>
      </c>
      <c r="M97" s="40">
        <v>12</v>
      </c>
      <c r="N97" s="60"/>
    </row>
    <row r="98" spans="1:14" s="1" customFormat="1" ht="15" customHeight="1">
      <c r="A98" s="50"/>
      <c r="B98" s="51" t="s">
        <v>937</v>
      </c>
      <c r="C98" s="51" t="s">
        <v>127</v>
      </c>
      <c r="D98" s="52" t="s">
        <v>32</v>
      </c>
      <c r="E98" s="64" t="s">
        <v>128</v>
      </c>
      <c r="F98" s="54" t="s">
        <v>105</v>
      </c>
      <c r="G98" s="55" t="s">
        <v>56</v>
      </c>
      <c r="H98" s="55">
        <v>313</v>
      </c>
      <c r="I98" s="56">
        <v>24</v>
      </c>
      <c r="J98" s="57">
        <f t="shared" si="5"/>
        <v>0</v>
      </c>
      <c r="K98" s="58"/>
      <c r="L98" s="73">
        <f t="shared" si="6"/>
        <v>0</v>
      </c>
      <c r="M98" s="40" t="s">
        <v>1056</v>
      </c>
      <c r="N98" s="60"/>
    </row>
    <row r="99" spans="1:14" s="1" customFormat="1" ht="15" customHeight="1">
      <c r="A99" s="50"/>
      <c r="B99" s="51" t="s">
        <v>937</v>
      </c>
      <c r="C99" s="51" t="s">
        <v>129</v>
      </c>
      <c r="D99" s="52" t="s">
        <v>32</v>
      </c>
      <c r="E99" s="64" t="s">
        <v>130</v>
      </c>
      <c r="F99" s="54" t="s">
        <v>105</v>
      </c>
      <c r="G99" s="55" t="s">
        <v>56</v>
      </c>
      <c r="H99" s="55">
        <v>367</v>
      </c>
      <c r="I99" s="56">
        <v>24</v>
      </c>
      <c r="J99" s="57">
        <f t="shared" si="5"/>
        <v>0</v>
      </c>
      <c r="K99" s="58"/>
      <c r="L99" s="73">
        <f t="shared" si="6"/>
        <v>0</v>
      </c>
      <c r="M99" s="40">
        <v>80</v>
      </c>
      <c r="N99" s="60"/>
    </row>
    <row r="100" spans="1:14" s="1" customFormat="1" ht="15" customHeight="1">
      <c r="A100" s="50"/>
      <c r="B100" s="51" t="s">
        <v>937</v>
      </c>
      <c r="C100" s="51" t="s">
        <v>131</v>
      </c>
      <c r="D100" s="52" t="s">
        <v>32</v>
      </c>
      <c r="E100" s="64" t="s">
        <v>132</v>
      </c>
      <c r="F100" s="54" t="s">
        <v>105</v>
      </c>
      <c r="G100" s="55" t="s">
        <v>56</v>
      </c>
      <c r="H100" s="55">
        <v>367</v>
      </c>
      <c r="I100" s="56">
        <v>24</v>
      </c>
      <c r="J100" s="57">
        <f t="shared" si="5"/>
        <v>0</v>
      </c>
      <c r="K100" s="58"/>
      <c r="L100" s="73">
        <f t="shared" si="6"/>
        <v>0</v>
      </c>
      <c r="M100" s="40">
        <v>52</v>
      </c>
      <c r="N100" s="60"/>
    </row>
    <row r="101" spans="1:14" s="1" customFormat="1" ht="15" customHeight="1">
      <c r="A101" s="50"/>
      <c r="B101" s="51" t="s">
        <v>937</v>
      </c>
      <c r="C101" s="51" t="s">
        <v>133</v>
      </c>
      <c r="D101" s="52" t="s">
        <v>32</v>
      </c>
      <c r="E101" s="64" t="s">
        <v>134</v>
      </c>
      <c r="F101" s="65" t="s">
        <v>55</v>
      </c>
      <c r="G101" s="55" t="s">
        <v>111</v>
      </c>
      <c r="H101" s="55">
        <v>270</v>
      </c>
      <c r="I101" s="56">
        <v>24</v>
      </c>
      <c r="J101" s="57">
        <f t="shared" si="5"/>
        <v>0</v>
      </c>
      <c r="K101" s="58"/>
      <c r="L101" s="73">
        <f t="shared" si="6"/>
        <v>0</v>
      </c>
      <c r="M101" s="40" t="s">
        <v>1056</v>
      </c>
      <c r="N101" s="8"/>
    </row>
    <row r="102" spans="1:14" s="1" customFormat="1" ht="15" customHeight="1">
      <c r="A102" s="50"/>
      <c r="B102" s="51" t="s">
        <v>937</v>
      </c>
      <c r="C102" s="51" t="s">
        <v>135</v>
      </c>
      <c r="D102" s="52" t="s">
        <v>32</v>
      </c>
      <c r="E102" s="64" t="s">
        <v>136</v>
      </c>
      <c r="F102" s="54" t="s">
        <v>122</v>
      </c>
      <c r="G102" s="55" t="s">
        <v>40</v>
      </c>
      <c r="H102" s="55">
        <v>490</v>
      </c>
      <c r="I102" s="56">
        <v>20</v>
      </c>
      <c r="J102" s="57">
        <f t="shared" si="5"/>
        <v>0</v>
      </c>
      <c r="K102" s="58"/>
      <c r="L102" s="73">
        <f t="shared" si="6"/>
        <v>0</v>
      </c>
      <c r="M102" s="40" t="s">
        <v>1056</v>
      </c>
      <c r="N102" s="60"/>
    </row>
    <row r="103" spans="1:14" s="1" customFormat="1" ht="15" customHeight="1">
      <c r="A103" s="50"/>
      <c r="B103" s="51" t="s">
        <v>937</v>
      </c>
      <c r="C103" s="51" t="s">
        <v>137</v>
      </c>
      <c r="D103" s="52" t="s">
        <v>32</v>
      </c>
      <c r="E103" s="64" t="s">
        <v>138</v>
      </c>
      <c r="F103" s="54" t="s">
        <v>122</v>
      </c>
      <c r="G103" s="55" t="s">
        <v>40</v>
      </c>
      <c r="H103" s="55">
        <v>435</v>
      </c>
      <c r="I103" s="56">
        <v>20</v>
      </c>
      <c r="J103" s="57">
        <f t="shared" si="5"/>
        <v>0</v>
      </c>
      <c r="K103" s="58"/>
      <c r="L103" s="73">
        <f t="shared" si="6"/>
        <v>0</v>
      </c>
      <c r="M103" s="40">
        <v>60</v>
      </c>
      <c r="N103" s="60"/>
    </row>
    <row r="104" spans="1:14" s="1" customFormat="1" ht="15" customHeight="1">
      <c r="A104" s="50"/>
      <c r="B104" s="51" t="s">
        <v>937</v>
      </c>
      <c r="C104" s="51" t="s">
        <v>626</v>
      </c>
      <c r="D104" s="128" t="s">
        <v>5</v>
      </c>
      <c r="E104" s="64" t="s">
        <v>758</v>
      </c>
      <c r="F104" s="65" t="s">
        <v>55</v>
      </c>
      <c r="G104" s="55" t="s">
        <v>40</v>
      </c>
      <c r="H104" s="55">
        <v>271</v>
      </c>
      <c r="I104" s="56">
        <v>40</v>
      </c>
      <c r="J104" s="57">
        <f t="shared" ref="J104:J109" si="7">ROUNDUP(K104/I104,0)</f>
        <v>0</v>
      </c>
      <c r="K104" s="58"/>
      <c r="L104" s="73">
        <f>H104*K104</f>
        <v>0</v>
      </c>
      <c r="M104" s="40" t="s">
        <v>1056</v>
      </c>
      <c r="N104" s="8"/>
    </row>
    <row r="105" spans="1:14" s="1" customFormat="1" ht="15" customHeight="1">
      <c r="A105" s="50"/>
      <c r="B105" s="51" t="s">
        <v>937</v>
      </c>
      <c r="C105" s="51" t="s">
        <v>538</v>
      </c>
      <c r="D105" s="128" t="s">
        <v>5</v>
      </c>
      <c r="E105" s="64" t="s">
        <v>935</v>
      </c>
      <c r="F105" s="65" t="s">
        <v>748</v>
      </c>
      <c r="G105" s="55" t="s">
        <v>40</v>
      </c>
      <c r="H105" s="55">
        <v>305</v>
      </c>
      <c r="I105" s="56">
        <v>25</v>
      </c>
      <c r="J105" s="57">
        <f t="shared" si="7"/>
        <v>0</v>
      </c>
      <c r="K105" s="58"/>
      <c r="L105" s="73">
        <f>H105*K105</f>
        <v>0</v>
      </c>
      <c r="M105" s="40" t="s">
        <v>1056</v>
      </c>
      <c r="N105" s="8"/>
    </row>
    <row r="106" spans="1:14" s="1" customFormat="1" ht="15" customHeight="1">
      <c r="A106" s="50"/>
      <c r="B106" s="51" t="s">
        <v>937</v>
      </c>
      <c r="C106" s="51" t="s">
        <v>627</v>
      </c>
      <c r="D106" s="128" t="s">
        <v>5</v>
      </c>
      <c r="E106" s="64" t="s">
        <v>936</v>
      </c>
      <c r="F106" s="65" t="s">
        <v>748</v>
      </c>
      <c r="G106" s="55" t="s">
        <v>40</v>
      </c>
      <c r="H106" s="55">
        <v>305</v>
      </c>
      <c r="I106" s="56">
        <v>25</v>
      </c>
      <c r="J106" s="57">
        <f t="shared" si="7"/>
        <v>0</v>
      </c>
      <c r="K106" s="58"/>
      <c r="L106" s="73">
        <f>H106*K106</f>
        <v>0</v>
      </c>
      <c r="M106" s="40">
        <v>55</v>
      </c>
      <c r="N106" s="8"/>
    </row>
    <row r="107" spans="1:14" s="1" customFormat="1" ht="15" customHeight="1">
      <c r="A107" s="50"/>
      <c r="B107" s="51" t="s">
        <v>937</v>
      </c>
      <c r="C107" s="51" t="s">
        <v>545</v>
      </c>
      <c r="D107" s="128" t="s">
        <v>5</v>
      </c>
      <c r="E107" s="64" t="s">
        <v>911</v>
      </c>
      <c r="F107" s="65" t="s">
        <v>913</v>
      </c>
      <c r="G107" s="55" t="s">
        <v>40</v>
      </c>
      <c r="H107" s="55">
        <v>200.99999999999997</v>
      </c>
      <c r="I107" s="56">
        <v>104</v>
      </c>
      <c r="J107" s="57">
        <f t="shared" si="7"/>
        <v>0</v>
      </c>
      <c r="K107" s="58"/>
      <c r="L107" s="73">
        <f>H107*K107</f>
        <v>0</v>
      </c>
      <c r="M107" s="40">
        <v>104</v>
      </c>
      <c r="N107" s="8"/>
    </row>
    <row r="108" spans="1:14" s="1" customFormat="1" ht="15" customHeight="1">
      <c r="A108" s="50"/>
      <c r="B108" s="51" t="s">
        <v>937</v>
      </c>
      <c r="C108" s="51" t="s">
        <v>546</v>
      </c>
      <c r="D108" s="128" t="s">
        <v>5</v>
      </c>
      <c r="E108" s="64" t="s">
        <v>912</v>
      </c>
      <c r="F108" s="65" t="s">
        <v>914</v>
      </c>
      <c r="G108" s="55" t="s">
        <v>40</v>
      </c>
      <c r="H108" s="55">
        <v>84</v>
      </c>
      <c r="I108" s="56">
        <v>104</v>
      </c>
      <c r="J108" s="57">
        <f t="shared" si="7"/>
        <v>0</v>
      </c>
      <c r="K108" s="58"/>
      <c r="L108" s="73">
        <f>H108*K108</f>
        <v>0</v>
      </c>
      <c r="M108" s="40">
        <v>104</v>
      </c>
      <c r="N108" s="8"/>
    </row>
    <row r="109" spans="1:14" s="1" customFormat="1" ht="15" customHeight="1">
      <c r="A109" s="50"/>
      <c r="B109" s="51" t="s">
        <v>937</v>
      </c>
      <c r="C109" s="51" t="s">
        <v>139</v>
      </c>
      <c r="D109" s="52" t="s">
        <v>32</v>
      </c>
      <c r="E109" s="64" t="s">
        <v>140</v>
      </c>
      <c r="F109" s="54" t="s">
        <v>141</v>
      </c>
      <c r="G109" s="55" t="s">
        <v>40</v>
      </c>
      <c r="H109" s="55">
        <v>230</v>
      </c>
      <c r="I109" s="56">
        <v>84</v>
      </c>
      <c r="J109" s="57">
        <f t="shared" si="7"/>
        <v>0</v>
      </c>
      <c r="K109" s="58"/>
      <c r="L109" s="73">
        <f t="shared" si="6"/>
        <v>0</v>
      </c>
      <c r="M109" s="40">
        <v>168</v>
      </c>
      <c r="N109" s="60"/>
    </row>
    <row r="110" spans="1:14" s="1" customFormat="1" ht="15" customHeight="1">
      <c r="A110" s="50"/>
      <c r="B110" s="51" t="s">
        <v>937</v>
      </c>
      <c r="C110" s="51" t="s">
        <v>142</v>
      </c>
      <c r="D110" s="52" t="s">
        <v>32</v>
      </c>
      <c r="E110" s="64" t="s">
        <v>143</v>
      </c>
      <c r="F110" s="54" t="s">
        <v>141</v>
      </c>
      <c r="G110" s="55" t="s">
        <v>40</v>
      </c>
      <c r="H110" s="55">
        <v>270</v>
      </c>
      <c r="I110" s="56">
        <v>84</v>
      </c>
      <c r="J110" s="57">
        <f t="shared" ref="J110:J116" si="8">ROUNDUP(K110/I110,0)</f>
        <v>0</v>
      </c>
      <c r="K110" s="58"/>
      <c r="L110" s="73">
        <f t="shared" si="6"/>
        <v>0</v>
      </c>
      <c r="M110" s="40" t="s">
        <v>1058</v>
      </c>
      <c r="N110" s="60"/>
    </row>
    <row r="111" spans="1:14" s="1" customFormat="1" ht="15" hidden="1" customHeight="1">
      <c r="A111" s="50"/>
      <c r="B111" s="132" t="s">
        <v>937</v>
      </c>
      <c r="C111" s="51" t="s">
        <v>144</v>
      </c>
      <c r="D111" s="141" t="s">
        <v>32</v>
      </c>
      <c r="E111" s="134" t="s">
        <v>115</v>
      </c>
      <c r="F111" s="142" t="s">
        <v>141</v>
      </c>
      <c r="G111" s="136" t="s">
        <v>40</v>
      </c>
      <c r="H111" s="136">
        <v>230</v>
      </c>
      <c r="I111" s="137">
        <v>84</v>
      </c>
      <c r="J111" s="57">
        <f t="shared" si="8"/>
        <v>0</v>
      </c>
      <c r="K111" s="138"/>
      <c r="L111" s="139">
        <f t="shared" si="6"/>
        <v>0</v>
      </c>
      <c r="M111" s="40">
        <v>0</v>
      </c>
      <c r="N111" s="60"/>
    </row>
    <row r="112" spans="1:14" s="1" customFormat="1" ht="15" customHeight="1">
      <c r="A112" s="50"/>
      <c r="B112" s="51" t="s">
        <v>937</v>
      </c>
      <c r="C112" s="51" t="s">
        <v>145</v>
      </c>
      <c r="D112" s="52" t="s">
        <v>32</v>
      </c>
      <c r="E112" s="64" t="s">
        <v>146</v>
      </c>
      <c r="F112" s="54" t="s">
        <v>141</v>
      </c>
      <c r="G112" s="55" t="s">
        <v>40</v>
      </c>
      <c r="H112" s="55">
        <v>230</v>
      </c>
      <c r="I112" s="56">
        <v>84</v>
      </c>
      <c r="J112" s="57">
        <f t="shared" si="8"/>
        <v>0</v>
      </c>
      <c r="K112" s="58"/>
      <c r="L112" s="73">
        <f t="shared" si="6"/>
        <v>0</v>
      </c>
      <c r="M112" s="40" t="s">
        <v>1058</v>
      </c>
      <c r="N112" s="60"/>
    </row>
    <row r="113" spans="1:14" s="1" customFormat="1" ht="15" customHeight="1">
      <c r="A113" s="50"/>
      <c r="B113" s="51" t="s">
        <v>937</v>
      </c>
      <c r="C113" s="51" t="s">
        <v>147</v>
      </c>
      <c r="D113" s="52" t="s">
        <v>32</v>
      </c>
      <c r="E113" s="64" t="s">
        <v>148</v>
      </c>
      <c r="F113" s="54" t="s">
        <v>141</v>
      </c>
      <c r="G113" s="55" t="s">
        <v>40</v>
      </c>
      <c r="H113" s="55">
        <v>230</v>
      </c>
      <c r="I113" s="56">
        <v>84</v>
      </c>
      <c r="J113" s="57">
        <f t="shared" si="8"/>
        <v>0</v>
      </c>
      <c r="K113" s="58"/>
      <c r="L113" s="73">
        <f t="shared" si="6"/>
        <v>0</v>
      </c>
      <c r="M113" s="40">
        <v>84</v>
      </c>
      <c r="N113" s="60"/>
    </row>
    <row r="114" spans="1:14" s="1" customFormat="1" ht="15" hidden="1" customHeight="1">
      <c r="A114" s="50"/>
      <c r="B114" s="132" t="s">
        <v>937</v>
      </c>
      <c r="C114" s="51" t="s">
        <v>149</v>
      </c>
      <c r="D114" s="141" t="s">
        <v>32</v>
      </c>
      <c r="E114" s="134" t="s">
        <v>150</v>
      </c>
      <c r="F114" s="142" t="s">
        <v>141</v>
      </c>
      <c r="G114" s="136" t="s">
        <v>40</v>
      </c>
      <c r="H114" s="136">
        <v>230</v>
      </c>
      <c r="I114" s="137">
        <v>84</v>
      </c>
      <c r="J114" s="57">
        <f t="shared" si="8"/>
        <v>0</v>
      </c>
      <c r="K114" s="138"/>
      <c r="L114" s="139">
        <f t="shared" si="6"/>
        <v>0</v>
      </c>
      <c r="M114" s="40">
        <v>0</v>
      </c>
      <c r="N114" s="60"/>
    </row>
    <row r="115" spans="1:14" s="1" customFormat="1" ht="15" customHeight="1">
      <c r="A115" s="50"/>
      <c r="B115" s="51" t="s">
        <v>937</v>
      </c>
      <c r="C115" s="51" t="s">
        <v>151</v>
      </c>
      <c r="D115" s="52" t="s">
        <v>32</v>
      </c>
      <c r="E115" s="64" t="s">
        <v>152</v>
      </c>
      <c r="F115" s="54" t="s">
        <v>141</v>
      </c>
      <c r="G115" s="55" t="s">
        <v>40</v>
      </c>
      <c r="H115" s="55">
        <v>230</v>
      </c>
      <c r="I115" s="56">
        <v>84</v>
      </c>
      <c r="J115" s="57">
        <f t="shared" si="8"/>
        <v>0</v>
      </c>
      <c r="K115" s="58"/>
      <c r="L115" s="73">
        <f t="shared" si="6"/>
        <v>0</v>
      </c>
      <c r="M115" s="40">
        <v>84</v>
      </c>
      <c r="N115" s="60"/>
    </row>
    <row r="116" spans="1:14" s="1" customFormat="1" ht="15" customHeight="1">
      <c r="A116" s="50"/>
      <c r="B116" s="51" t="s">
        <v>937</v>
      </c>
      <c r="C116" s="51" t="s">
        <v>153</v>
      </c>
      <c r="D116" s="52" t="s">
        <v>32</v>
      </c>
      <c r="E116" s="64" t="s">
        <v>154</v>
      </c>
      <c r="F116" s="54" t="s">
        <v>141</v>
      </c>
      <c r="G116" s="55" t="s">
        <v>40</v>
      </c>
      <c r="H116" s="55">
        <v>230</v>
      </c>
      <c r="I116" s="56">
        <v>84</v>
      </c>
      <c r="J116" s="57">
        <f t="shared" si="8"/>
        <v>0</v>
      </c>
      <c r="K116" s="58"/>
      <c r="L116" s="73">
        <f t="shared" si="6"/>
        <v>0</v>
      </c>
      <c r="M116" s="40" t="s">
        <v>1058</v>
      </c>
      <c r="N116" s="60"/>
    </row>
    <row r="117" spans="1:14">
      <c r="D117" s="61"/>
      <c r="G117" s="4"/>
      <c r="M117" s="40" t="s">
        <v>155</v>
      </c>
    </row>
    <row r="118" spans="1:14">
      <c r="D118" s="61"/>
      <c r="M118" s="40" t="s">
        <v>155</v>
      </c>
    </row>
    <row r="119" spans="1:14" s="1" customFormat="1" ht="21" customHeight="1">
      <c r="B119" s="35"/>
      <c r="C119" s="35"/>
      <c r="D119" s="35" t="s">
        <v>12</v>
      </c>
      <c r="E119" s="37"/>
      <c r="F119" s="37"/>
      <c r="G119" s="62"/>
      <c r="H119" s="37"/>
      <c r="I119" s="37"/>
      <c r="J119" s="38"/>
      <c r="K119" s="37"/>
      <c r="L119" s="39"/>
      <c r="M119" s="40" t="s">
        <v>155</v>
      </c>
      <c r="N119" s="8"/>
    </row>
    <row r="120" spans="1:14" s="1" customFormat="1" ht="25.5" customHeight="1">
      <c r="B120" s="42"/>
      <c r="C120" s="42" t="s">
        <v>23</v>
      </c>
      <c r="D120" s="42" t="s">
        <v>24</v>
      </c>
      <c r="E120" s="43"/>
      <c r="F120" s="43"/>
      <c r="G120" s="42" t="s">
        <v>25</v>
      </c>
      <c r="H120" s="44" t="s">
        <v>26</v>
      </c>
      <c r="I120" s="44" t="s">
        <v>27</v>
      </c>
      <c r="J120" s="45" t="s">
        <v>28</v>
      </c>
      <c r="K120" s="46" t="s">
        <v>29</v>
      </c>
      <c r="L120" s="47" t="s">
        <v>30</v>
      </c>
      <c r="M120" s="40" t="s">
        <v>155</v>
      </c>
      <c r="N120" s="8"/>
    </row>
    <row r="121" spans="1:14" s="1" customFormat="1" ht="15" customHeight="1">
      <c r="A121" s="50"/>
      <c r="B121" s="51" t="s">
        <v>12</v>
      </c>
      <c r="C121" s="51" t="s">
        <v>156</v>
      </c>
      <c r="D121" s="52" t="s">
        <v>32</v>
      </c>
      <c r="E121" s="64" t="s">
        <v>157</v>
      </c>
      <c r="F121" s="65" t="s">
        <v>158</v>
      </c>
      <c r="G121" s="55" t="s">
        <v>40</v>
      </c>
      <c r="H121" s="55">
        <v>95</v>
      </c>
      <c r="I121" s="56">
        <v>200</v>
      </c>
      <c r="J121" s="57">
        <f>ROUNDUP(K121/I121,0)</f>
        <v>0</v>
      </c>
      <c r="K121" s="58"/>
      <c r="L121" s="73">
        <f t="shared" ref="L121:L130" si="9">H121*K121</f>
        <v>0</v>
      </c>
      <c r="M121" s="40">
        <v>200</v>
      </c>
      <c r="N121" s="66" t="s">
        <v>5</v>
      </c>
    </row>
    <row r="122" spans="1:14" s="1" customFormat="1" ht="15" customHeight="1">
      <c r="A122" s="50"/>
      <c r="B122" s="51" t="s">
        <v>12</v>
      </c>
      <c r="C122" s="51" t="s">
        <v>159</v>
      </c>
      <c r="D122" s="52" t="s">
        <v>32</v>
      </c>
      <c r="E122" s="64" t="s">
        <v>160</v>
      </c>
      <c r="F122" s="65" t="s">
        <v>158</v>
      </c>
      <c r="G122" s="55" t="s">
        <v>40</v>
      </c>
      <c r="H122" s="55">
        <v>95</v>
      </c>
      <c r="I122" s="56">
        <v>200</v>
      </c>
      <c r="J122" s="57">
        <f t="shared" ref="J122:J130" si="10">ROUNDUP(K122/I122,0)</f>
        <v>0</v>
      </c>
      <c r="K122" s="58"/>
      <c r="L122" s="73">
        <f t="shared" si="9"/>
        <v>0</v>
      </c>
      <c r="M122" s="40">
        <v>200</v>
      </c>
      <c r="N122" s="67"/>
    </row>
    <row r="123" spans="1:14" s="1" customFormat="1" ht="15" customHeight="1">
      <c r="A123" s="50"/>
      <c r="B123" s="51" t="s">
        <v>12</v>
      </c>
      <c r="C123" s="51" t="s">
        <v>161</v>
      </c>
      <c r="D123" s="52" t="s">
        <v>32</v>
      </c>
      <c r="E123" s="64" t="s">
        <v>162</v>
      </c>
      <c r="F123" s="65" t="s">
        <v>158</v>
      </c>
      <c r="G123" s="55" t="s">
        <v>40</v>
      </c>
      <c r="H123" s="55">
        <v>96</v>
      </c>
      <c r="I123" s="56">
        <v>175</v>
      </c>
      <c r="J123" s="57">
        <f t="shared" si="10"/>
        <v>0</v>
      </c>
      <c r="K123" s="58"/>
      <c r="L123" s="73">
        <f t="shared" si="9"/>
        <v>0</v>
      </c>
      <c r="M123" s="40">
        <v>350</v>
      </c>
      <c r="N123" s="67"/>
    </row>
    <row r="124" spans="1:14" s="1" customFormat="1" ht="15" hidden="1" customHeight="1">
      <c r="A124" s="50"/>
      <c r="B124" s="132" t="s">
        <v>12</v>
      </c>
      <c r="C124" s="51" t="s">
        <v>163</v>
      </c>
      <c r="D124" s="141" t="s">
        <v>32</v>
      </c>
      <c r="E124" s="134" t="s">
        <v>164</v>
      </c>
      <c r="F124" s="135" t="s">
        <v>165</v>
      </c>
      <c r="G124" s="136" t="s">
        <v>40</v>
      </c>
      <c r="H124" s="136">
        <v>55</v>
      </c>
      <c r="I124" s="137">
        <v>300</v>
      </c>
      <c r="J124" s="57">
        <f t="shared" si="10"/>
        <v>0</v>
      </c>
      <c r="K124" s="138"/>
      <c r="L124" s="139">
        <f t="shared" si="9"/>
        <v>0</v>
      </c>
      <c r="M124" s="40">
        <v>0</v>
      </c>
      <c r="N124" s="66" t="s">
        <v>5</v>
      </c>
    </row>
    <row r="125" spans="1:14" s="1" customFormat="1" ht="15" customHeight="1">
      <c r="A125" s="50"/>
      <c r="B125" s="51" t="s">
        <v>12</v>
      </c>
      <c r="C125" s="51" t="s">
        <v>166</v>
      </c>
      <c r="D125" s="52" t="s">
        <v>32</v>
      </c>
      <c r="E125" s="64" t="s">
        <v>167</v>
      </c>
      <c r="F125" s="65" t="s">
        <v>158</v>
      </c>
      <c r="G125" s="55" t="s">
        <v>40</v>
      </c>
      <c r="H125" s="55">
        <v>95</v>
      </c>
      <c r="I125" s="56">
        <v>200</v>
      </c>
      <c r="J125" s="57">
        <f t="shared" si="10"/>
        <v>0</v>
      </c>
      <c r="K125" s="58"/>
      <c r="L125" s="73">
        <f t="shared" si="9"/>
        <v>0</v>
      </c>
      <c r="M125" s="40">
        <v>200</v>
      </c>
      <c r="N125" s="67"/>
    </row>
    <row r="126" spans="1:14" s="1" customFormat="1" ht="15" customHeight="1">
      <c r="A126" s="50"/>
      <c r="B126" s="51" t="s">
        <v>12</v>
      </c>
      <c r="C126" s="51" t="s">
        <v>168</v>
      </c>
      <c r="D126" s="52" t="s">
        <v>32</v>
      </c>
      <c r="E126" s="64" t="s">
        <v>169</v>
      </c>
      <c r="F126" s="65" t="s">
        <v>158</v>
      </c>
      <c r="G126" s="55" t="s">
        <v>40</v>
      </c>
      <c r="H126" s="55">
        <v>95</v>
      </c>
      <c r="I126" s="56">
        <v>200</v>
      </c>
      <c r="J126" s="57">
        <f t="shared" si="10"/>
        <v>0</v>
      </c>
      <c r="K126" s="58"/>
      <c r="L126" s="73">
        <f t="shared" si="9"/>
        <v>0</v>
      </c>
      <c r="M126" s="40">
        <v>200</v>
      </c>
      <c r="N126" s="67"/>
    </row>
    <row r="127" spans="1:14" s="1" customFormat="1" ht="15" customHeight="1">
      <c r="A127" s="50"/>
      <c r="B127" s="51" t="s">
        <v>12</v>
      </c>
      <c r="C127" s="51" t="s">
        <v>170</v>
      </c>
      <c r="D127" s="52" t="s">
        <v>32</v>
      </c>
      <c r="E127" s="64" t="s">
        <v>171</v>
      </c>
      <c r="F127" s="65" t="s">
        <v>165</v>
      </c>
      <c r="G127" s="55" t="s">
        <v>40</v>
      </c>
      <c r="H127" s="55">
        <v>73</v>
      </c>
      <c r="I127" s="56">
        <v>250</v>
      </c>
      <c r="J127" s="57">
        <f t="shared" si="10"/>
        <v>0</v>
      </c>
      <c r="K127" s="58"/>
      <c r="L127" s="73">
        <f t="shared" si="9"/>
        <v>0</v>
      </c>
      <c r="M127" s="40">
        <v>250</v>
      </c>
      <c r="N127" s="67"/>
    </row>
    <row r="128" spans="1:14" s="1" customFormat="1" ht="15" customHeight="1">
      <c r="A128" s="50"/>
      <c r="B128" s="51" t="s">
        <v>12</v>
      </c>
      <c r="C128" s="51" t="s">
        <v>172</v>
      </c>
      <c r="D128" s="52" t="s">
        <v>32</v>
      </c>
      <c r="E128" s="64" t="s">
        <v>173</v>
      </c>
      <c r="F128" s="65" t="s">
        <v>158</v>
      </c>
      <c r="G128" s="55" t="s">
        <v>40</v>
      </c>
      <c r="H128" s="55">
        <v>95</v>
      </c>
      <c r="I128" s="56">
        <v>200</v>
      </c>
      <c r="J128" s="57">
        <f t="shared" si="10"/>
        <v>0</v>
      </c>
      <c r="K128" s="58"/>
      <c r="L128" s="73">
        <f t="shared" si="9"/>
        <v>0</v>
      </c>
      <c r="M128" s="40">
        <v>200</v>
      </c>
      <c r="N128" s="67"/>
    </row>
    <row r="129" spans="1:14" s="1" customFormat="1" ht="15" hidden="1" customHeight="1">
      <c r="A129" s="50"/>
      <c r="B129" s="132" t="s">
        <v>12</v>
      </c>
      <c r="C129" s="51" t="s">
        <v>174</v>
      </c>
      <c r="D129" s="143" t="s">
        <v>32</v>
      </c>
      <c r="E129" s="134" t="s">
        <v>175</v>
      </c>
      <c r="F129" s="135" t="s">
        <v>176</v>
      </c>
      <c r="G129" s="136" t="s">
        <v>40</v>
      </c>
      <c r="H129" s="136">
        <v>115</v>
      </c>
      <c r="I129" s="137">
        <v>150</v>
      </c>
      <c r="J129" s="57">
        <f t="shared" si="10"/>
        <v>0</v>
      </c>
      <c r="K129" s="138"/>
      <c r="L129" s="139">
        <f t="shared" si="9"/>
        <v>0</v>
      </c>
      <c r="M129" s="40">
        <v>0</v>
      </c>
      <c r="N129" s="67"/>
    </row>
    <row r="130" spans="1:14" s="1" customFormat="1" ht="15" customHeight="1">
      <c r="A130" s="50"/>
      <c r="B130" s="51" t="s">
        <v>12</v>
      </c>
      <c r="C130" s="51" t="s">
        <v>177</v>
      </c>
      <c r="D130" s="68" t="s">
        <v>32</v>
      </c>
      <c r="E130" s="64" t="s">
        <v>178</v>
      </c>
      <c r="F130" s="65" t="s">
        <v>158</v>
      </c>
      <c r="G130" s="55" t="s">
        <v>40</v>
      </c>
      <c r="H130" s="55">
        <v>55</v>
      </c>
      <c r="I130" s="56">
        <v>200</v>
      </c>
      <c r="J130" s="57">
        <f t="shared" si="10"/>
        <v>0</v>
      </c>
      <c r="K130" s="58"/>
      <c r="L130" s="73">
        <f t="shared" si="9"/>
        <v>0</v>
      </c>
      <c r="M130" s="40">
        <v>200</v>
      </c>
      <c r="N130" s="67"/>
    </row>
    <row r="131" spans="1:14">
      <c r="D131" s="61"/>
      <c r="M131" s="40" t="s">
        <v>155</v>
      </c>
    </row>
    <row r="132" spans="1:14">
      <c r="D132" s="61"/>
      <c r="M132" s="40" t="s">
        <v>155</v>
      </c>
    </row>
    <row r="133" spans="1:14" s="1" customFormat="1" ht="21" customHeight="1">
      <c r="B133" s="35"/>
      <c r="C133" s="35"/>
      <c r="D133" s="35" t="s">
        <v>14</v>
      </c>
      <c r="E133" s="37"/>
      <c r="F133" s="37"/>
      <c r="G133" s="62"/>
      <c r="H133" s="37"/>
      <c r="I133" s="37"/>
      <c r="J133" s="38"/>
      <c r="K133" s="37"/>
      <c r="L133" s="39"/>
      <c r="M133" s="40" t="s">
        <v>155</v>
      </c>
      <c r="N133" s="8"/>
    </row>
    <row r="134" spans="1:14" s="1" customFormat="1" ht="25.5" customHeight="1">
      <c r="B134" s="42"/>
      <c r="C134" s="42" t="s">
        <v>23</v>
      </c>
      <c r="D134" s="42" t="s">
        <v>24</v>
      </c>
      <c r="E134" s="43"/>
      <c r="F134" s="43"/>
      <c r="G134" s="42" t="s">
        <v>25</v>
      </c>
      <c r="H134" s="44" t="s">
        <v>26</v>
      </c>
      <c r="I134" s="44" t="s">
        <v>27</v>
      </c>
      <c r="J134" s="45" t="s">
        <v>28</v>
      </c>
      <c r="K134" s="46" t="s">
        <v>29</v>
      </c>
      <c r="L134" s="47" t="s">
        <v>30</v>
      </c>
      <c r="M134" s="40" t="s">
        <v>155</v>
      </c>
      <c r="N134" s="8"/>
    </row>
    <row r="135" spans="1:14" s="1" customFormat="1" ht="15" customHeight="1">
      <c r="A135" s="50"/>
      <c r="B135" s="51" t="s">
        <v>14</v>
      </c>
      <c r="C135" s="51" t="s">
        <v>179</v>
      </c>
      <c r="D135" s="52"/>
      <c r="E135" s="64" t="s">
        <v>180</v>
      </c>
      <c r="F135" s="69" t="s">
        <v>181</v>
      </c>
      <c r="G135" s="55" t="s">
        <v>40</v>
      </c>
      <c r="H135" s="55">
        <v>207</v>
      </c>
      <c r="I135" s="56">
        <v>1</v>
      </c>
      <c r="J135" s="57">
        <f>K135/80</f>
        <v>0</v>
      </c>
      <c r="K135" s="58"/>
      <c r="L135" s="73">
        <f t="shared" ref="L135:L139" si="11">H135*K135</f>
        <v>0</v>
      </c>
      <c r="M135" s="40">
        <v>1</v>
      </c>
      <c r="N135" s="32" t="s">
        <v>5</v>
      </c>
    </row>
    <row r="136" spans="1:14" s="1" customFormat="1" ht="15" customHeight="1">
      <c r="A136" s="50"/>
      <c r="B136" s="51" t="s">
        <v>14</v>
      </c>
      <c r="C136" s="51" t="s">
        <v>182</v>
      </c>
      <c r="D136" s="52"/>
      <c r="E136" s="64" t="s">
        <v>183</v>
      </c>
      <c r="F136" s="65" t="s">
        <v>184</v>
      </c>
      <c r="G136" s="55" t="s">
        <v>40</v>
      </c>
      <c r="H136" s="55">
        <v>195</v>
      </c>
      <c r="I136" s="56">
        <v>5</v>
      </c>
      <c r="J136" s="57">
        <f>K136/50</f>
        <v>0</v>
      </c>
      <c r="K136" s="58"/>
      <c r="L136" s="73">
        <f t="shared" si="11"/>
        <v>0</v>
      </c>
      <c r="M136" s="40">
        <v>25</v>
      </c>
      <c r="N136" s="8"/>
    </row>
    <row r="137" spans="1:14" s="1" customFormat="1" ht="15" customHeight="1">
      <c r="A137" s="50"/>
      <c r="B137" s="51" t="s">
        <v>14</v>
      </c>
      <c r="C137" s="51" t="s">
        <v>185</v>
      </c>
      <c r="D137" s="52"/>
      <c r="E137" s="64" t="s">
        <v>186</v>
      </c>
      <c r="F137" s="65" t="s">
        <v>184</v>
      </c>
      <c r="G137" s="55" t="s">
        <v>40</v>
      </c>
      <c r="H137" s="55">
        <v>197</v>
      </c>
      <c r="I137" s="56">
        <v>5</v>
      </c>
      <c r="J137" s="57">
        <f>K137/50</f>
        <v>0</v>
      </c>
      <c r="K137" s="58"/>
      <c r="L137" s="73">
        <f t="shared" si="11"/>
        <v>0</v>
      </c>
      <c r="M137" s="40">
        <v>5</v>
      </c>
      <c r="N137" s="32" t="s">
        <v>5</v>
      </c>
    </row>
    <row r="138" spans="1:14" s="1" customFormat="1" ht="15" customHeight="1">
      <c r="A138" s="50"/>
      <c r="B138" s="51" t="s">
        <v>14</v>
      </c>
      <c r="C138" s="51" t="s">
        <v>187</v>
      </c>
      <c r="D138" s="52"/>
      <c r="E138" s="64" t="s">
        <v>188</v>
      </c>
      <c r="F138" s="65" t="s">
        <v>189</v>
      </c>
      <c r="G138" s="55" t="s">
        <v>40</v>
      </c>
      <c r="H138" s="55">
        <v>213</v>
      </c>
      <c r="I138" s="56">
        <v>5</v>
      </c>
      <c r="J138" s="57">
        <f>K138/60</f>
        <v>0</v>
      </c>
      <c r="K138" s="58"/>
      <c r="L138" s="73">
        <f t="shared" si="11"/>
        <v>0</v>
      </c>
      <c r="M138" s="40">
        <v>5</v>
      </c>
      <c r="N138" s="8"/>
    </row>
    <row r="139" spans="1:14" s="1" customFormat="1" ht="15" customHeight="1">
      <c r="A139" s="50"/>
      <c r="B139" s="51" t="s">
        <v>14</v>
      </c>
      <c r="C139" s="51" t="s">
        <v>190</v>
      </c>
      <c r="D139" s="52"/>
      <c r="E139" s="64" t="s">
        <v>191</v>
      </c>
      <c r="F139" s="65" t="s">
        <v>189</v>
      </c>
      <c r="G139" s="55" t="s">
        <v>40</v>
      </c>
      <c r="H139" s="55">
        <v>181</v>
      </c>
      <c r="I139" s="56">
        <v>5</v>
      </c>
      <c r="J139" s="57">
        <f>K139/120</f>
        <v>0</v>
      </c>
      <c r="K139" s="58"/>
      <c r="L139" s="73">
        <f t="shared" si="11"/>
        <v>0</v>
      </c>
      <c r="M139" s="40">
        <v>10</v>
      </c>
      <c r="N139" s="8"/>
    </row>
    <row r="140" spans="1:14">
      <c r="D140" s="61"/>
      <c r="M140" s="40" t="s">
        <v>155</v>
      </c>
    </row>
    <row r="141" spans="1:14">
      <c r="D141" s="61"/>
      <c r="M141" s="40" t="s">
        <v>155</v>
      </c>
    </row>
    <row r="142" spans="1:14" s="1" customFormat="1" ht="21" customHeight="1">
      <c r="B142" s="35"/>
      <c r="C142" s="35"/>
      <c r="D142" s="35" t="s">
        <v>16</v>
      </c>
      <c r="E142" s="37"/>
      <c r="F142" s="37"/>
      <c r="G142" s="62"/>
      <c r="H142" s="37"/>
      <c r="I142" s="37"/>
      <c r="J142" s="38"/>
      <c r="K142" s="37"/>
      <c r="L142" s="39"/>
      <c r="M142" s="40" t="s">
        <v>155</v>
      </c>
      <c r="N142" s="8"/>
    </row>
    <row r="143" spans="1:14" s="1" customFormat="1" ht="25.5" customHeight="1">
      <c r="B143" s="42"/>
      <c r="C143" s="42" t="s">
        <v>23</v>
      </c>
      <c r="D143" s="42" t="s">
        <v>24</v>
      </c>
      <c r="E143" s="43"/>
      <c r="F143" s="43"/>
      <c r="G143" s="42" t="s">
        <v>25</v>
      </c>
      <c r="H143" s="44" t="s">
        <v>26</v>
      </c>
      <c r="I143" s="44" t="s">
        <v>27</v>
      </c>
      <c r="J143" s="45" t="s">
        <v>28</v>
      </c>
      <c r="K143" s="46" t="s">
        <v>29</v>
      </c>
      <c r="L143" s="47" t="s">
        <v>30</v>
      </c>
      <c r="M143" s="40" t="s">
        <v>155</v>
      </c>
      <c r="N143" s="8"/>
    </row>
    <row r="144" spans="1:14" s="1" customFormat="1" ht="15" customHeight="1">
      <c r="A144" s="50"/>
      <c r="B144" s="51" t="s">
        <v>16</v>
      </c>
      <c r="C144" s="51" t="s">
        <v>192</v>
      </c>
      <c r="D144" s="52" t="s">
        <v>32</v>
      </c>
      <c r="E144" s="64" t="s">
        <v>193</v>
      </c>
      <c r="F144" s="65" t="s">
        <v>194</v>
      </c>
      <c r="G144" s="55" t="s">
        <v>40</v>
      </c>
      <c r="H144" s="55">
        <v>162</v>
      </c>
      <c r="I144" s="56">
        <v>25</v>
      </c>
      <c r="J144" s="57">
        <f>K144/125</f>
        <v>0</v>
      </c>
      <c r="K144" s="58"/>
      <c r="L144" s="73">
        <f t="shared" ref="L144:L152" si="12">H144*K144</f>
        <v>0</v>
      </c>
      <c r="M144" s="40">
        <v>75</v>
      </c>
      <c r="N144" s="8"/>
    </row>
    <row r="145" spans="1:14" s="1" customFormat="1" ht="15" customHeight="1">
      <c r="A145" s="50"/>
      <c r="B145" s="51" t="s">
        <v>16</v>
      </c>
      <c r="C145" s="51" t="s">
        <v>195</v>
      </c>
      <c r="D145" s="52" t="s">
        <v>32</v>
      </c>
      <c r="E145" s="64" t="s">
        <v>196</v>
      </c>
      <c r="F145" s="65" t="s">
        <v>194</v>
      </c>
      <c r="G145" s="55" t="s">
        <v>40</v>
      </c>
      <c r="H145" s="55">
        <v>144</v>
      </c>
      <c r="I145" s="56">
        <v>25</v>
      </c>
      <c r="J145" s="57">
        <f t="shared" ref="J145:J152" si="13">K145/125</f>
        <v>0</v>
      </c>
      <c r="K145" s="58"/>
      <c r="L145" s="73">
        <f t="shared" si="12"/>
        <v>0</v>
      </c>
      <c r="M145" s="40">
        <v>75</v>
      </c>
      <c r="N145" s="8"/>
    </row>
    <row r="146" spans="1:14" s="1" customFormat="1" ht="15" customHeight="1">
      <c r="A146" s="50"/>
      <c r="B146" s="51" t="s">
        <v>16</v>
      </c>
      <c r="C146" s="51" t="s">
        <v>197</v>
      </c>
      <c r="D146" s="52" t="s">
        <v>32</v>
      </c>
      <c r="E146" s="64" t="s">
        <v>198</v>
      </c>
      <c r="F146" s="65" t="s">
        <v>194</v>
      </c>
      <c r="G146" s="55" t="s">
        <v>40</v>
      </c>
      <c r="H146" s="55">
        <v>138</v>
      </c>
      <c r="I146" s="56">
        <v>25</v>
      </c>
      <c r="J146" s="57">
        <f t="shared" si="13"/>
        <v>0</v>
      </c>
      <c r="K146" s="58"/>
      <c r="L146" s="73">
        <f t="shared" si="12"/>
        <v>0</v>
      </c>
      <c r="M146" s="40">
        <v>75</v>
      </c>
      <c r="N146" s="32" t="s">
        <v>5</v>
      </c>
    </row>
    <row r="147" spans="1:14" s="1" customFormat="1" ht="15" customHeight="1">
      <c r="A147" s="50"/>
      <c r="B147" s="51" t="s">
        <v>16</v>
      </c>
      <c r="C147" s="51" t="s">
        <v>199</v>
      </c>
      <c r="D147" s="52" t="s">
        <v>32</v>
      </c>
      <c r="E147" s="64" t="s">
        <v>200</v>
      </c>
      <c r="F147" s="65" t="s">
        <v>194</v>
      </c>
      <c r="G147" s="55" t="s">
        <v>40</v>
      </c>
      <c r="H147" s="55">
        <v>251</v>
      </c>
      <c r="I147" s="56">
        <v>25</v>
      </c>
      <c r="J147" s="57">
        <f t="shared" si="13"/>
        <v>0</v>
      </c>
      <c r="K147" s="58"/>
      <c r="L147" s="73">
        <f t="shared" si="12"/>
        <v>0</v>
      </c>
      <c r="M147" s="40">
        <v>50</v>
      </c>
      <c r="N147" s="8"/>
    </row>
    <row r="148" spans="1:14" s="1" customFormat="1" ht="15" customHeight="1">
      <c r="A148" s="50"/>
      <c r="B148" s="51" t="s">
        <v>16</v>
      </c>
      <c r="C148" s="51" t="s">
        <v>201</v>
      </c>
      <c r="D148" s="52" t="s">
        <v>32</v>
      </c>
      <c r="E148" s="64" t="s">
        <v>202</v>
      </c>
      <c r="F148" s="65" t="s">
        <v>194</v>
      </c>
      <c r="G148" s="55" t="s">
        <v>40</v>
      </c>
      <c r="H148" s="55">
        <v>272</v>
      </c>
      <c r="I148" s="56">
        <v>25</v>
      </c>
      <c r="J148" s="57">
        <f t="shared" si="13"/>
        <v>0</v>
      </c>
      <c r="K148" s="58"/>
      <c r="L148" s="73">
        <f t="shared" si="12"/>
        <v>0</v>
      </c>
      <c r="M148" s="40">
        <v>50</v>
      </c>
      <c r="N148" s="8"/>
    </row>
    <row r="149" spans="1:14" s="1" customFormat="1" ht="15" customHeight="1">
      <c r="A149" s="50"/>
      <c r="B149" s="51" t="s">
        <v>16</v>
      </c>
      <c r="C149" s="51" t="s">
        <v>203</v>
      </c>
      <c r="D149" s="52" t="s">
        <v>32</v>
      </c>
      <c r="E149" s="64" t="s">
        <v>204</v>
      </c>
      <c r="F149" s="65" t="s">
        <v>194</v>
      </c>
      <c r="G149" s="55" t="s">
        <v>40</v>
      </c>
      <c r="H149" s="55">
        <v>155</v>
      </c>
      <c r="I149" s="56">
        <v>25</v>
      </c>
      <c r="J149" s="57">
        <f t="shared" si="13"/>
        <v>0</v>
      </c>
      <c r="K149" s="58"/>
      <c r="L149" s="73">
        <f t="shared" si="12"/>
        <v>0</v>
      </c>
      <c r="M149" s="40" t="s">
        <v>1056</v>
      </c>
      <c r="N149" s="8"/>
    </row>
    <row r="150" spans="1:14" s="1" customFormat="1" ht="15" customHeight="1">
      <c r="A150" s="50"/>
      <c r="B150" s="51" t="s">
        <v>16</v>
      </c>
      <c r="C150" s="51" t="s">
        <v>205</v>
      </c>
      <c r="D150" s="52" t="s">
        <v>32</v>
      </c>
      <c r="E150" s="64" t="s">
        <v>206</v>
      </c>
      <c r="F150" s="65" t="s">
        <v>194</v>
      </c>
      <c r="G150" s="55" t="s">
        <v>40</v>
      </c>
      <c r="H150" s="55">
        <v>167</v>
      </c>
      <c r="I150" s="56">
        <v>25</v>
      </c>
      <c r="J150" s="57">
        <f t="shared" si="13"/>
        <v>0</v>
      </c>
      <c r="K150" s="58"/>
      <c r="L150" s="73">
        <f t="shared" si="12"/>
        <v>0</v>
      </c>
      <c r="M150" s="40">
        <v>25</v>
      </c>
      <c r="N150" s="8"/>
    </row>
    <row r="151" spans="1:14" s="1" customFormat="1" ht="15" customHeight="1">
      <c r="A151" s="50"/>
      <c r="B151" s="51" t="s">
        <v>16</v>
      </c>
      <c r="C151" s="51" t="s">
        <v>207</v>
      </c>
      <c r="D151" s="52" t="s">
        <v>32</v>
      </c>
      <c r="E151" s="64" t="s">
        <v>208</v>
      </c>
      <c r="F151" s="65" t="s">
        <v>194</v>
      </c>
      <c r="G151" s="55" t="s">
        <v>40</v>
      </c>
      <c r="H151" s="55">
        <v>240</v>
      </c>
      <c r="I151" s="56">
        <v>25</v>
      </c>
      <c r="J151" s="57">
        <f t="shared" si="13"/>
        <v>0</v>
      </c>
      <c r="K151" s="58"/>
      <c r="L151" s="73">
        <f t="shared" si="12"/>
        <v>0</v>
      </c>
      <c r="M151" s="40">
        <v>50</v>
      </c>
      <c r="N151" s="8"/>
    </row>
    <row r="152" spans="1:14" s="1" customFormat="1" ht="15" customHeight="1">
      <c r="A152" s="50"/>
      <c r="B152" s="51" t="s">
        <v>16</v>
      </c>
      <c r="C152" s="51" t="s">
        <v>209</v>
      </c>
      <c r="D152" s="52" t="s">
        <v>32</v>
      </c>
      <c r="E152" s="64" t="s">
        <v>210</v>
      </c>
      <c r="F152" s="65" t="s">
        <v>194</v>
      </c>
      <c r="G152" s="55" t="s">
        <v>40</v>
      </c>
      <c r="H152" s="55">
        <v>240</v>
      </c>
      <c r="I152" s="56">
        <v>25</v>
      </c>
      <c r="J152" s="57">
        <f t="shared" si="13"/>
        <v>0</v>
      </c>
      <c r="K152" s="58"/>
      <c r="L152" s="73">
        <f t="shared" si="12"/>
        <v>0</v>
      </c>
      <c r="M152" s="40">
        <v>25</v>
      </c>
      <c r="N152" s="8"/>
    </row>
    <row r="153" spans="1:14">
      <c r="D153" s="61"/>
      <c r="M153" s="40" t="s">
        <v>155</v>
      </c>
    </row>
    <row r="154" spans="1:14">
      <c r="D154" s="61"/>
      <c r="M154" s="40" t="s">
        <v>155</v>
      </c>
    </row>
    <row r="155" spans="1:14" s="1" customFormat="1" ht="21" customHeight="1">
      <c r="B155" s="35"/>
      <c r="C155" s="35"/>
      <c r="D155" s="35" t="s">
        <v>18</v>
      </c>
      <c r="E155" s="37"/>
      <c r="F155" s="37"/>
      <c r="G155" s="62"/>
      <c r="H155" s="37"/>
      <c r="I155" s="37"/>
      <c r="J155" s="38"/>
      <c r="K155" s="37"/>
      <c r="L155" s="39"/>
      <c r="M155" s="40" t="s">
        <v>155</v>
      </c>
      <c r="N155" s="8"/>
    </row>
    <row r="156" spans="1:14" s="1" customFormat="1" ht="25.5" customHeight="1">
      <c r="B156" s="42"/>
      <c r="C156" s="42" t="s">
        <v>23</v>
      </c>
      <c r="D156" s="42" t="s">
        <v>24</v>
      </c>
      <c r="E156" s="43"/>
      <c r="F156" s="43"/>
      <c r="G156" s="42" t="s">
        <v>25</v>
      </c>
      <c r="H156" s="44" t="s">
        <v>26</v>
      </c>
      <c r="I156" s="44" t="s">
        <v>27</v>
      </c>
      <c r="J156" s="45" t="s">
        <v>28</v>
      </c>
      <c r="K156" s="46" t="s">
        <v>29</v>
      </c>
      <c r="L156" s="47" t="s">
        <v>30</v>
      </c>
      <c r="M156" s="40" t="s">
        <v>155</v>
      </c>
      <c r="N156" s="8"/>
    </row>
    <row r="157" spans="1:14" s="1" customFormat="1" ht="15" customHeight="1">
      <c r="A157" s="50"/>
      <c r="B157" s="51" t="s">
        <v>18</v>
      </c>
      <c r="C157" s="51" t="s">
        <v>211</v>
      </c>
      <c r="D157" s="52" t="s">
        <v>32</v>
      </c>
      <c r="E157" s="64" t="s">
        <v>212</v>
      </c>
      <c r="F157" s="65" t="s">
        <v>213</v>
      </c>
      <c r="G157" s="55" t="s">
        <v>40</v>
      </c>
      <c r="H157" s="55">
        <v>349</v>
      </c>
      <c r="I157" s="56">
        <v>5</v>
      </c>
      <c r="J157" s="57">
        <f>K157/65</f>
        <v>0</v>
      </c>
      <c r="K157" s="58"/>
      <c r="L157" s="73">
        <f t="shared" ref="L157:L220" si="14">H157*K157</f>
        <v>0</v>
      </c>
      <c r="M157" s="40">
        <v>15</v>
      </c>
      <c r="N157" s="8"/>
    </row>
    <row r="158" spans="1:14" s="1" customFormat="1" ht="15" customHeight="1">
      <c r="A158" s="50"/>
      <c r="B158" s="51" t="s">
        <v>18</v>
      </c>
      <c r="C158" s="51" t="s">
        <v>214</v>
      </c>
      <c r="D158" s="52" t="s">
        <v>32</v>
      </c>
      <c r="E158" s="64" t="s">
        <v>212</v>
      </c>
      <c r="F158" s="65" t="s">
        <v>215</v>
      </c>
      <c r="G158" s="55" t="s">
        <v>40</v>
      </c>
      <c r="H158" s="55">
        <v>469</v>
      </c>
      <c r="I158" s="56">
        <v>5</v>
      </c>
      <c r="J158" s="57">
        <f>K158/40</f>
        <v>0</v>
      </c>
      <c r="K158" s="58"/>
      <c r="L158" s="73">
        <f t="shared" si="14"/>
        <v>0</v>
      </c>
      <c r="M158" s="40">
        <v>31</v>
      </c>
      <c r="N158" s="8"/>
    </row>
    <row r="159" spans="1:14" s="1" customFormat="1" ht="15" customHeight="1">
      <c r="A159" s="50"/>
      <c r="B159" s="51" t="s">
        <v>18</v>
      </c>
      <c r="C159" s="51" t="s">
        <v>216</v>
      </c>
      <c r="D159" s="52" t="s">
        <v>32</v>
      </c>
      <c r="E159" s="64" t="s">
        <v>217</v>
      </c>
      <c r="F159" s="65" t="s">
        <v>215</v>
      </c>
      <c r="G159" s="55" t="s">
        <v>40</v>
      </c>
      <c r="H159" s="55">
        <v>754</v>
      </c>
      <c r="I159" s="56">
        <v>5</v>
      </c>
      <c r="J159" s="57">
        <f t="shared" ref="J159:J160" si="15">K159/40</f>
        <v>0</v>
      </c>
      <c r="K159" s="58"/>
      <c r="L159" s="73">
        <f t="shared" si="14"/>
        <v>0</v>
      </c>
      <c r="M159" s="40">
        <v>1</v>
      </c>
      <c r="N159" s="8"/>
    </row>
    <row r="160" spans="1:14" s="1" customFormat="1" ht="15" customHeight="1">
      <c r="A160" s="50"/>
      <c r="B160" s="51" t="s">
        <v>18</v>
      </c>
      <c r="C160" s="51" t="s">
        <v>218</v>
      </c>
      <c r="D160" s="52" t="s">
        <v>32</v>
      </c>
      <c r="E160" s="64" t="s">
        <v>219</v>
      </c>
      <c r="F160" s="65" t="s">
        <v>215</v>
      </c>
      <c r="G160" s="55" t="s">
        <v>40</v>
      </c>
      <c r="H160" s="55">
        <v>371</v>
      </c>
      <c r="I160" s="56">
        <v>5</v>
      </c>
      <c r="J160" s="57">
        <f t="shared" si="15"/>
        <v>0</v>
      </c>
      <c r="K160" s="58"/>
      <c r="L160" s="73">
        <f t="shared" si="14"/>
        <v>0</v>
      </c>
      <c r="M160" s="40">
        <v>40</v>
      </c>
      <c r="N160" s="32" t="s">
        <v>5</v>
      </c>
    </row>
    <row r="161" spans="1:14" s="1" customFormat="1" ht="15" customHeight="1">
      <c r="A161" s="50"/>
      <c r="B161" s="51" t="s">
        <v>18</v>
      </c>
      <c r="C161" s="51" t="s">
        <v>220</v>
      </c>
      <c r="D161" s="52" t="s">
        <v>32</v>
      </c>
      <c r="E161" s="64" t="s">
        <v>221</v>
      </c>
      <c r="F161" s="65" t="s">
        <v>213</v>
      </c>
      <c r="G161" s="55" t="s">
        <v>40</v>
      </c>
      <c r="H161" s="55">
        <v>995</v>
      </c>
      <c r="I161" s="56">
        <v>5</v>
      </c>
      <c r="J161" s="57">
        <f t="shared" ref="J161:J163" si="16">K161/65</f>
        <v>0</v>
      </c>
      <c r="K161" s="58"/>
      <c r="L161" s="73">
        <f t="shared" si="14"/>
        <v>0</v>
      </c>
      <c r="M161" s="40">
        <v>10</v>
      </c>
      <c r="N161" s="8"/>
    </row>
    <row r="162" spans="1:14" s="1" customFormat="1" ht="15" customHeight="1">
      <c r="A162" s="50"/>
      <c r="B162" s="51" t="s">
        <v>18</v>
      </c>
      <c r="C162" s="51" t="s">
        <v>222</v>
      </c>
      <c r="D162" s="52" t="s">
        <v>32</v>
      </c>
      <c r="E162" s="64" t="s">
        <v>223</v>
      </c>
      <c r="F162" s="65" t="s">
        <v>213</v>
      </c>
      <c r="G162" s="55" t="s">
        <v>40</v>
      </c>
      <c r="H162" s="55">
        <v>427</v>
      </c>
      <c r="I162" s="56">
        <v>5</v>
      </c>
      <c r="J162" s="57">
        <f t="shared" si="16"/>
        <v>0</v>
      </c>
      <c r="K162" s="58"/>
      <c r="L162" s="73">
        <f t="shared" si="14"/>
        <v>0</v>
      </c>
      <c r="M162" s="40">
        <v>35</v>
      </c>
      <c r="N162" s="8"/>
    </row>
    <row r="163" spans="1:14" s="1" customFormat="1" ht="15" customHeight="1">
      <c r="A163" s="50"/>
      <c r="B163" s="51" t="s">
        <v>18</v>
      </c>
      <c r="C163" s="51" t="s">
        <v>224</v>
      </c>
      <c r="D163" s="52" t="s">
        <v>32</v>
      </c>
      <c r="E163" s="64" t="s">
        <v>225</v>
      </c>
      <c r="F163" s="65" t="s">
        <v>213</v>
      </c>
      <c r="G163" s="55" t="s">
        <v>40</v>
      </c>
      <c r="H163" s="55">
        <v>899</v>
      </c>
      <c r="I163" s="56">
        <v>5</v>
      </c>
      <c r="J163" s="57">
        <f t="shared" si="16"/>
        <v>0</v>
      </c>
      <c r="K163" s="58"/>
      <c r="L163" s="73">
        <f t="shared" si="14"/>
        <v>0</v>
      </c>
      <c r="M163" s="40">
        <v>95</v>
      </c>
      <c r="N163" s="8"/>
    </row>
    <row r="164" spans="1:14" s="1" customFormat="1" ht="15" customHeight="1">
      <c r="A164" s="50"/>
      <c r="B164" s="51" t="s">
        <v>18</v>
      </c>
      <c r="C164" s="51" t="s">
        <v>226</v>
      </c>
      <c r="D164" s="52" t="s">
        <v>32</v>
      </c>
      <c r="E164" s="64" t="s">
        <v>227</v>
      </c>
      <c r="F164" s="65" t="s">
        <v>215</v>
      </c>
      <c r="G164" s="55" t="s">
        <v>40</v>
      </c>
      <c r="H164" s="55">
        <v>991</v>
      </c>
      <c r="I164" s="56">
        <v>5</v>
      </c>
      <c r="J164" s="57">
        <f>K164/40</f>
        <v>0</v>
      </c>
      <c r="K164" s="58"/>
      <c r="L164" s="73">
        <f t="shared" si="14"/>
        <v>0</v>
      </c>
      <c r="M164" s="40">
        <v>2</v>
      </c>
      <c r="N164" s="8"/>
    </row>
    <row r="165" spans="1:14" s="1" customFormat="1" ht="15" customHeight="1">
      <c r="A165" s="50"/>
      <c r="B165" s="51" t="s">
        <v>18</v>
      </c>
      <c r="C165" s="51" t="s">
        <v>228</v>
      </c>
      <c r="D165" s="52" t="s">
        <v>32</v>
      </c>
      <c r="E165" s="64" t="s">
        <v>229</v>
      </c>
      <c r="F165" s="65" t="s">
        <v>213</v>
      </c>
      <c r="G165" s="55" t="s">
        <v>40</v>
      </c>
      <c r="H165" s="55">
        <v>2704</v>
      </c>
      <c r="I165" s="56">
        <v>5</v>
      </c>
      <c r="J165" s="57">
        <f>K165/65</f>
        <v>0</v>
      </c>
      <c r="K165" s="58"/>
      <c r="L165" s="73">
        <f t="shared" si="14"/>
        <v>0</v>
      </c>
      <c r="M165" s="40">
        <v>40</v>
      </c>
      <c r="N165" s="8"/>
    </row>
    <row r="166" spans="1:14" s="1" customFormat="1" ht="15" hidden="1" customHeight="1">
      <c r="A166" s="50"/>
      <c r="B166" s="132" t="s">
        <v>18</v>
      </c>
      <c r="C166" s="51" t="s">
        <v>230</v>
      </c>
      <c r="D166" s="141" t="s">
        <v>32</v>
      </c>
      <c r="E166" s="134" t="s">
        <v>231</v>
      </c>
      <c r="F166" s="135" t="s">
        <v>215</v>
      </c>
      <c r="G166" s="136" t="s">
        <v>40</v>
      </c>
      <c r="H166" s="136">
        <v>404</v>
      </c>
      <c r="I166" s="137">
        <v>5</v>
      </c>
      <c r="J166" s="57">
        <f t="shared" ref="J166:J170" si="17">K166/40</f>
        <v>0</v>
      </c>
      <c r="K166" s="138"/>
      <c r="L166" s="139">
        <f t="shared" si="14"/>
        <v>0</v>
      </c>
      <c r="M166" s="40">
        <v>0</v>
      </c>
      <c r="N166" s="8"/>
    </row>
    <row r="167" spans="1:14" s="1" customFormat="1" ht="15" customHeight="1">
      <c r="A167" s="50"/>
      <c r="B167" s="51" t="s">
        <v>18</v>
      </c>
      <c r="C167" s="51" t="s">
        <v>232</v>
      </c>
      <c r="D167" s="52" t="s">
        <v>32</v>
      </c>
      <c r="E167" s="64" t="s">
        <v>233</v>
      </c>
      <c r="F167" s="65" t="s">
        <v>215</v>
      </c>
      <c r="G167" s="55" t="s">
        <v>40</v>
      </c>
      <c r="H167" s="55">
        <v>1834</v>
      </c>
      <c r="I167" s="56">
        <v>5</v>
      </c>
      <c r="J167" s="57">
        <f t="shared" si="17"/>
        <v>0</v>
      </c>
      <c r="K167" s="58"/>
      <c r="L167" s="73">
        <f t="shared" si="14"/>
        <v>0</v>
      </c>
      <c r="M167" s="40">
        <v>13</v>
      </c>
      <c r="N167" s="8"/>
    </row>
    <row r="168" spans="1:14" s="1" customFormat="1" ht="15" customHeight="1">
      <c r="A168" s="50"/>
      <c r="B168" s="51" t="s">
        <v>18</v>
      </c>
      <c r="C168" s="51" t="s">
        <v>234</v>
      </c>
      <c r="D168" s="52" t="s">
        <v>32</v>
      </c>
      <c r="E168" s="64" t="s">
        <v>235</v>
      </c>
      <c r="F168" s="65" t="s">
        <v>215</v>
      </c>
      <c r="G168" s="55" t="s">
        <v>40</v>
      </c>
      <c r="H168" s="55">
        <v>428</v>
      </c>
      <c r="I168" s="56">
        <v>5</v>
      </c>
      <c r="J168" s="57">
        <f t="shared" si="17"/>
        <v>0</v>
      </c>
      <c r="K168" s="58"/>
      <c r="L168" s="73">
        <f t="shared" si="14"/>
        <v>0</v>
      </c>
      <c r="M168" s="40">
        <v>20</v>
      </c>
      <c r="N168" s="8"/>
    </row>
    <row r="169" spans="1:14" s="1" customFormat="1" ht="15" customHeight="1">
      <c r="A169" s="50"/>
      <c r="B169" s="51" t="s">
        <v>18</v>
      </c>
      <c r="C169" s="51" t="s">
        <v>236</v>
      </c>
      <c r="D169" s="52" t="s">
        <v>32</v>
      </c>
      <c r="E169" s="64" t="s">
        <v>237</v>
      </c>
      <c r="F169" s="65" t="s">
        <v>215</v>
      </c>
      <c r="G169" s="55" t="s">
        <v>40</v>
      </c>
      <c r="H169" s="55">
        <v>11620</v>
      </c>
      <c r="I169" s="56">
        <v>1</v>
      </c>
      <c r="J169" s="57">
        <f t="shared" si="17"/>
        <v>0</v>
      </c>
      <c r="K169" s="58"/>
      <c r="L169" s="73">
        <f t="shared" si="14"/>
        <v>0</v>
      </c>
      <c r="M169" s="40">
        <v>23</v>
      </c>
      <c r="N169" s="8"/>
    </row>
    <row r="170" spans="1:14" s="1" customFormat="1" ht="15" customHeight="1">
      <c r="A170" s="50"/>
      <c r="B170" s="51" t="s">
        <v>18</v>
      </c>
      <c r="C170" s="51" t="s">
        <v>238</v>
      </c>
      <c r="D170" s="52" t="s">
        <v>32</v>
      </c>
      <c r="E170" s="64" t="s">
        <v>239</v>
      </c>
      <c r="F170" s="65" t="s">
        <v>215</v>
      </c>
      <c r="G170" s="55" t="s">
        <v>40</v>
      </c>
      <c r="H170" s="55">
        <v>4044</v>
      </c>
      <c r="I170" s="56">
        <v>5</v>
      </c>
      <c r="J170" s="57">
        <f t="shared" si="17"/>
        <v>0</v>
      </c>
      <c r="K170" s="58"/>
      <c r="L170" s="73">
        <f t="shared" si="14"/>
        <v>0</v>
      </c>
      <c r="M170" s="40">
        <v>40</v>
      </c>
      <c r="N170" s="8"/>
    </row>
    <row r="171" spans="1:14" s="1" customFormat="1" ht="15" customHeight="1">
      <c r="A171" s="50"/>
      <c r="B171" s="51" t="s">
        <v>18</v>
      </c>
      <c r="C171" s="51" t="s">
        <v>240</v>
      </c>
      <c r="D171" s="52" t="s">
        <v>32</v>
      </c>
      <c r="E171" s="64" t="s">
        <v>241</v>
      </c>
      <c r="F171" s="65" t="s">
        <v>213</v>
      </c>
      <c r="G171" s="55" t="s">
        <v>40</v>
      </c>
      <c r="H171" s="55">
        <v>260</v>
      </c>
      <c r="I171" s="56">
        <v>5</v>
      </c>
      <c r="J171" s="57">
        <f>K171/65</f>
        <v>0</v>
      </c>
      <c r="K171" s="58"/>
      <c r="L171" s="73">
        <f t="shared" si="14"/>
        <v>0</v>
      </c>
      <c r="M171" s="40">
        <v>16</v>
      </c>
      <c r="N171" s="8"/>
    </row>
    <row r="172" spans="1:14" s="1" customFormat="1" ht="15" customHeight="1">
      <c r="A172" s="50"/>
      <c r="B172" s="51" t="s">
        <v>18</v>
      </c>
      <c r="C172" s="51" t="s">
        <v>242</v>
      </c>
      <c r="D172" s="52" t="s">
        <v>32</v>
      </c>
      <c r="E172" s="64" t="s">
        <v>243</v>
      </c>
      <c r="F172" s="65" t="s">
        <v>215</v>
      </c>
      <c r="G172" s="55" t="s">
        <v>40</v>
      </c>
      <c r="H172" s="55">
        <v>968</v>
      </c>
      <c r="I172" s="56">
        <v>5</v>
      </c>
      <c r="J172" s="57">
        <f t="shared" ref="J172:J173" si="18">K172/40</f>
        <v>0</v>
      </c>
      <c r="K172" s="58"/>
      <c r="L172" s="73">
        <f t="shared" si="14"/>
        <v>0</v>
      </c>
      <c r="M172" s="40">
        <v>20</v>
      </c>
      <c r="N172" s="8"/>
    </row>
    <row r="173" spans="1:14" s="1" customFormat="1" ht="15" customHeight="1">
      <c r="A173" s="50"/>
      <c r="B173" s="51" t="s">
        <v>18</v>
      </c>
      <c r="C173" s="51" t="s">
        <v>244</v>
      </c>
      <c r="D173" s="52" t="s">
        <v>32</v>
      </c>
      <c r="E173" s="64" t="s">
        <v>245</v>
      </c>
      <c r="F173" s="65" t="s">
        <v>215</v>
      </c>
      <c r="G173" s="55" t="s">
        <v>40</v>
      </c>
      <c r="H173" s="55">
        <v>1967</v>
      </c>
      <c r="I173" s="56">
        <v>5</v>
      </c>
      <c r="J173" s="57">
        <f t="shared" si="18"/>
        <v>0</v>
      </c>
      <c r="K173" s="58"/>
      <c r="L173" s="73">
        <f t="shared" si="14"/>
        <v>0</v>
      </c>
      <c r="M173" s="40">
        <v>45</v>
      </c>
      <c r="N173" s="8"/>
    </row>
    <row r="174" spans="1:14" s="1" customFormat="1" ht="15" customHeight="1">
      <c r="A174" s="50"/>
      <c r="B174" s="51" t="s">
        <v>18</v>
      </c>
      <c r="C174" s="51" t="s">
        <v>246</v>
      </c>
      <c r="D174" s="52" t="s">
        <v>32</v>
      </c>
      <c r="E174" s="64" t="s">
        <v>247</v>
      </c>
      <c r="F174" s="65" t="s">
        <v>213</v>
      </c>
      <c r="G174" s="55" t="s">
        <v>40</v>
      </c>
      <c r="H174" s="55">
        <v>715</v>
      </c>
      <c r="I174" s="56">
        <v>5</v>
      </c>
      <c r="J174" s="57">
        <f t="shared" ref="J174:J175" si="19">K174/65</f>
        <v>0</v>
      </c>
      <c r="K174" s="58"/>
      <c r="L174" s="73">
        <f t="shared" si="14"/>
        <v>0</v>
      </c>
      <c r="M174" s="40">
        <v>40</v>
      </c>
      <c r="N174" s="8"/>
    </row>
    <row r="175" spans="1:14" s="1" customFormat="1" ht="15" customHeight="1">
      <c r="A175" s="50"/>
      <c r="B175" s="51" t="s">
        <v>18</v>
      </c>
      <c r="C175" s="51" t="s">
        <v>248</v>
      </c>
      <c r="D175" s="52" t="s">
        <v>32</v>
      </c>
      <c r="E175" s="64" t="s">
        <v>249</v>
      </c>
      <c r="F175" s="65" t="s">
        <v>213</v>
      </c>
      <c r="G175" s="55" t="s">
        <v>40</v>
      </c>
      <c r="H175" s="55">
        <v>754</v>
      </c>
      <c r="I175" s="56">
        <v>5</v>
      </c>
      <c r="J175" s="57">
        <f t="shared" si="19"/>
        <v>0</v>
      </c>
      <c r="K175" s="58"/>
      <c r="L175" s="73">
        <f t="shared" si="14"/>
        <v>0</v>
      </c>
      <c r="M175" s="40">
        <v>22</v>
      </c>
      <c r="N175" s="8"/>
    </row>
    <row r="176" spans="1:14" s="1" customFormat="1" ht="15" customHeight="1">
      <c r="A176" s="50"/>
      <c r="B176" s="51" t="s">
        <v>18</v>
      </c>
      <c r="C176" s="51" t="s">
        <v>250</v>
      </c>
      <c r="D176" s="52" t="s">
        <v>32</v>
      </c>
      <c r="E176" s="64" t="s">
        <v>251</v>
      </c>
      <c r="F176" s="65" t="s">
        <v>215</v>
      </c>
      <c r="G176" s="55" t="s">
        <v>40</v>
      </c>
      <c r="H176" s="55">
        <v>365</v>
      </c>
      <c r="I176" s="56">
        <v>5</v>
      </c>
      <c r="J176" s="57">
        <f t="shared" ref="J176:J177" si="20">K176/40</f>
        <v>0</v>
      </c>
      <c r="K176" s="58"/>
      <c r="L176" s="73">
        <f t="shared" si="14"/>
        <v>0</v>
      </c>
      <c r="M176" s="40">
        <v>5</v>
      </c>
      <c r="N176" s="8"/>
    </row>
    <row r="177" spans="1:14" s="1" customFormat="1" ht="15" customHeight="1">
      <c r="A177" s="50"/>
      <c r="B177" s="51" t="s">
        <v>18</v>
      </c>
      <c r="C177" s="51" t="s">
        <v>252</v>
      </c>
      <c r="D177" s="52" t="s">
        <v>32</v>
      </c>
      <c r="E177" s="64" t="s">
        <v>253</v>
      </c>
      <c r="F177" s="65" t="s">
        <v>215</v>
      </c>
      <c r="G177" s="55" t="s">
        <v>40</v>
      </c>
      <c r="H177" s="55">
        <v>3158</v>
      </c>
      <c r="I177" s="56">
        <v>5</v>
      </c>
      <c r="J177" s="57">
        <f t="shared" si="20"/>
        <v>0</v>
      </c>
      <c r="K177" s="58"/>
      <c r="L177" s="73">
        <f t="shared" si="14"/>
        <v>0</v>
      </c>
      <c r="M177" s="40">
        <v>15</v>
      </c>
      <c r="N177" s="8"/>
    </row>
    <row r="178" spans="1:14" s="1" customFormat="1" ht="15" customHeight="1">
      <c r="A178" s="50"/>
      <c r="B178" s="51" t="s">
        <v>18</v>
      </c>
      <c r="C178" s="51" t="s">
        <v>254</v>
      </c>
      <c r="D178" s="52" t="s">
        <v>32</v>
      </c>
      <c r="E178" s="64" t="s">
        <v>255</v>
      </c>
      <c r="F178" s="65" t="s">
        <v>215</v>
      </c>
      <c r="G178" s="55" t="s">
        <v>40</v>
      </c>
      <c r="H178" s="55">
        <v>2618</v>
      </c>
      <c r="I178" s="56">
        <v>5</v>
      </c>
      <c r="J178" s="57">
        <f>K178/30</f>
        <v>0</v>
      </c>
      <c r="K178" s="58"/>
      <c r="L178" s="73">
        <f t="shared" si="14"/>
        <v>0</v>
      </c>
      <c r="M178" s="40">
        <v>29</v>
      </c>
      <c r="N178" s="8"/>
    </row>
    <row r="179" spans="1:14" s="1" customFormat="1" ht="15" customHeight="1">
      <c r="A179" s="50"/>
      <c r="B179" s="51" t="s">
        <v>18</v>
      </c>
      <c r="C179" s="51" t="s">
        <v>256</v>
      </c>
      <c r="D179" s="52" t="s">
        <v>32</v>
      </c>
      <c r="E179" s="64" t="s">
        <v>257</v>
      </c>
      <c r="F179" s="65" t="s">
        <v>213</v>
      </c>
      <c r="G179" s="55" t="s">
        <v>40</v>
      </c>
      <c r="H179" s="55">
        <v>5383</v>
      </c>
      <c r="I179" s="56">
        <v>5</v>
      </c>
      <c r="J179" s="57">
        <f>K179/40</f>
        <v>0</v>
      </c>
      <c r="K179" s="58"/>
      <c r="L179" s="73">
        <f t="shared" si="14"/>
        <v>0</v>
      </c>
      <c r="M179" s="40">
        <v>20</v>
      </c>
      <c r="N179" s="8"/>
    </row>
    <row r="180" spans="1:14" s="1" customFormat="1" ht="15" customHeight="1">
      <c r="A180" s="50"/>
      <c r="B180" s="51" t="s">
        <v>18</v>
      </c>
      <c r="C180" s="51" t="s">
        <v>258</v>
      </c>
      <c r="D180" s="52" t="s">
        <v>32</v>
      </c>
      <c r="E180" s="64" t="s">
        <v>259</v>
      </c>
      <c r="F180" s="65" t="s">
        <v>260</v>
      </c>
      <c r="G180" s="55" t="s">
        <v>40</v>
      </c>
      <c r="H180" s="55">
        <v>1398</v>
      </c>
      <c r="I180" s="56">
        <v>5</v>
      </c>
      <c r="J180" s="57">
        <f>K180/25</f>
        <v>0</v>
      </c>
      <c r="K180" s="58"/>
      <c r="L180" s="73">
        <f t="shared" si="14"/>
        <v>0</v>
      </c>
      <c r="M180" s="40">
        <v>20</v>
      </c>
      <c r="N180" s="8"/>
    </row>
    <row r="181" spans="1:14" s="1" customFormat="1" ht="15" customHeight="1">
      <c r="A181" s="50"/>
      <c r="B181" s="51" t="s">
        <v>18</v>
      </c>
      <c r="C181" s="51" t="s">
        <v>261</v>
      </c>
      <c r="D181" s="52" t="s">
        <v>32</v>
      </c>
      <c r="E181" s="64" t="s">
        <v>262</v>
      </c>
      <c r="F181" s="65" t="s">
        <v>215</v>
      </c>
      <c r="G181" s="55" t="s">
        <v>40</v>
      </c>
      <c r="H181" s="55">
        <v>935</v>
      </c>
      <c r="I181" s="56">
        <v>5</v>
      </c>
      <c r="J181" s="57">
        <f>K181/30</f>
        <v>0</v>
      </c>
      <c r="K181" s="58"/>
      <c r="L181" s="73">
        <f t="shared" si="14"/>
        <v>0</v>
      </c>
      <c r="M181" s="40" t="s">
        <v>1056</v>
      </c>
      <c r="N181" s="8"/>
    </row>
    <row r="182" spans="1:14" s="1" customFormat="1" ht="15" customHeight="1">
      <c r="A182" s="50"/>
      <c r="B182" s="51" t="s">
        <v>18</v>
      </c>
      <c r="C182" s="51" t="s">
        <v>263</v>
      </c>
      <c r="D182" s="52" t="s">
        <v>32</v>
      </c>
      <c r="E182" s="64" t="s">
        <v>262</v>
      </c>
      <c r="F182" s="65" t="s">
        <v>260</v>
      </c>
      <c r="G182" s="55" t="s">
        <v>40</v>
      </c>
      <c r="H182" s="55">
        <v>1084</v>
      </c>
      <c r="I182" s="56">
        <v>5</v>
      </c>
      <c r="J182" s="57">
        <f>K182/25</f>
        <v>0</v>
      </c>
      <c r="K182" s="58"/>
      <c r="L182" s="73">
        <f t="shared" si="14"/>
        <v>0</v>
      </c>
      <c r="M182" s="40">
        <v>5</v>
      </c>
      <c r="N182" s="8"/>
    </row>
    <row r="183" spans="1:14" s="1" customFormat="1" ht="15" hidden="1" customHeight="1">
      <c r="A183" s="50"/>
      <c r="B183" s="132" t="s">
        <v>18</v>
      </c>
      <c r="C183" s="51" t="s">
        <v>264</v>
      </c>
      <c r="D183" s="141" t="s">
        <v>32</v>
      </c>
      <c r="E183" s="134" t="s">
        <v>265</v>
      </c>
      <c r="F183" s="135" t="s">
        <v>213</v>
      </c>
      <c r="G183" s="136" t="s">
        <v>40</v>
      </c>
      <c r="H183" s="136">
        <v>4497</v>
      </c>
      <c r="I183" s="137">
        <v>5</v>
      </c>
      <c r="J183" s="57">
        <f>K183/40</f>
        <v>0</v>
      </c>
      <c r="K183" s="138"/>
      <c r="L183" s="139">
        <f t="shared" si="14"/>
        <v>0</v>
      </c>
      <c r="M183" s="40">
        <v>0</v>
      </c>
      <c r="N183" s="8"/>
    </row>
    <row r="184" spans="1:14" s="1" customFormat="1" ht="15" customHeight="1">
      <c r="A184" s="50"/>
      <c r="B184" s="51" t="s">
        <v>18</v>
      </c>
      <c r="C184" s="51" t="s">
        <v>266</v>
      </c>
      <c r="D184" s="52" t="s">
        <v>32</v>
      </c>
      <c r="E184" s="64" t="s">
        <v>267</v>
      </c>
      <c r="F184" s="65" t="s">
        <v>215</v>
      </c>
      <c r="G184" s="55" t="s">
        <v>40</v>
      </c>
      <c r="H184" s="55">
        <v>1599</v>
      </c>
      <c r="I184" s="56">
        <v>5</v>
      </c>
      <c r="J184" s="57">
        <f>K184/30</f>
        <v>0</v>
      </c>
      <c r="K184" s="58"/>
      <c r="L184" s="73">
        <f t="shared" si="14"/>
        <v>0</v>
      </c>
      <c r="M184" s="40">
        <v>4</v>
      </c>
      <c r="N184" s="8"/>
    </row>
    <row r="185" spans="1:14" s="1" customFormat="1" ht="15" customHeight="1">
      <c r="A185" s="50"/>
      <c r="B185" s="51" t="s">
        <v>18</v>
      </c>
      <c r="C185" s="51" t="s">
        <v>268</v>
      </c>
      <c r="D185" s="52" t="s">
        <v>32</v>
      </c>
      <c r="E185" s="64" t="s">
        <v>269</v>
      </c>
      <c r="F185" s="65" t="s">
        <v>260</v>
      </c>
      <c r="G185" s="55" t="s">
        <v>40</v>
      </c>
      <c r="H185" s="55">
        <v>1398</v>
      </c>
      <c r="I185" s="56">
        <v>5</v>
      </c>
      <c r="J185" s="57">
        <f>K185/25</f>
        <v>0</v>
      </c>
      <c r="K185" s="58"/>
      <c r="L185" s="73">
        <f t="shared" si="14"/>
        <v>0</v>
      </c>
      <c r="M185" s="40">
        <v>35</v>
      </c>
      <c r="N185" s="8"/>
    </row>
    <row r="186" spans="1:14" s="1" customFormat="1" ht="15" customHeight="1">
      <c r="A186" s="50"/>
      <c r="B186" s="51" t="s">
        <v>18</v>
      </c>
      <c r="C186" s="51" t="s">
        <v>270</v>
      </c>
      <c r="D186" s="52" t="s">
        <v>32</v>
      </c>
      <c r="E186" s="64" t="s">
        <v>271</v>
      </c>
      <c r="F186" s="65" t="s">
        <v>213</v>
      </c>
      <c r="G186" s="55" t="s">
        <v>40</v>
      </c>
      <c r="H186" s="55">
        <v>4497</v>
      </c>
      <c r="I186" s="56">
        <v>5</v>
      </c>
      <c r="J186" s="57">
        <f>K186/40</f>
        <v>0</v>
      </c>
      <c r="K186" s="58"/>
      <c r="L186" s="73">
        <f t="shared" si="14"/>
        <v>0</v>
      </c>
      <c r="M186" s="40">
        <v>25</v>
      </c>
      <c r="N186" s="8"/>
    </row>
    <row r="187" spans="1:14" s="1" customFormat="1" ht="15" customHeight="1">
      <c r="A187" s="50"/>
      <c r="B187" s="51" t="s">
        <v>18</v>
      </c>
      <c r="C187" s="51" t="s">
        <v>272</v>
      </c>
      <c r="D187" s="52" t="s">
        <v>32</v>
      </c>
      <c r="E187" s="64" t="s">
        <v>273</v>
      </c>
      <c r="F187" s="65" t="s">
        <v>215</v>
      </c>
      <c r="G187" s="55" t="s">
        <v>40</v>
      </c>
      <c r="H187" s="55">
        <v>1083</v>
      </c>
      <c r="I187" s="56">
        <v>5</v>
      </c>
      <c r="J187" s="57">
        <f>K187/30</f>
        <v>0</v>
      </c>
      <c r="K187" s="58"/>
      <c r="L187" s="73">
        <f t="shared" si="14"/>
        <v>0</v>
      </c>
      <c r="M187" s="40">
        <v>5</v>
      </c>
      <c r="N187" s="8"/>
    </row>
    <row r="188" spans="1:14" s="1" customFormat="1" ht="15" customHeight="1">
      <c r="A188" s="50"/>
      <c r="B188" s="51" t="s">
        <v>18</v>
      </c>
      <c r="C188" s="51" t="s">
        <v>274</v>
      </c>
      <c r="D188" s="52" t="s">
        <v>32</v>
      </c>
      <c r="E188" s="64" t="s">
        <v>273</v>
      </c>
      <c r="F188" s="65" t="s">
        <v>260</v>
      </c>
      <c r="G188" s="55" t="s">
        <v>40</v>
      </c>
      <c r="H188" s="55">
        <v>1398</v>
      </c>
      <c r="I188" s="56">
        <v>5</v>
      </c>
      <c r="J188" s="57">
        <f>K188/25</f>
        <v>0</v>
      </c>
      <c r="K188" s="58"/>
      <c r="L188" s="73">
        <f t="shared" si="14"/>
        <v>0</v>
      </c>
      <c r="M188" s="40">
        <v>18</v>
      </c>
      <c r="N188" s="8"/>
    </row>
    <row r="189" spans="1:14" s="1" customFormat="1" ht="15" customHeight="1">
      <c r="A189" s="50"/>
      <c r="B189" s="51" t="s">
        <v>18</v>
      </c>
      <c r="C189" s="51" t="s">
        <v>275</v>
      </c>
      <c r="D189" s="52" t="s">
        <v>32</v>
      </c>
      <c r="E189" s="64" t="s">
        <v>276</v>
      </c>
      <c r="F189" s="65" t="s">
        <v>215</v>
      </c>
      <c r="G189" s="55" t="s">
        <v>40</v>
      </c>
      <c r="H189" s="55">
        <v>1505</v>
      </c>
      <c r="I189" s="56">
        <v>5</v>
      </c>
      <c r="J189" s="57">
        <f>K189/30</f>
        <v>0</v>
      </c>
      <c r="K189" s="58"/>
      <c r="L189" s="73">
        <f t="shared" si="14"/>
        <v>0</v>
      </c>
      <c r="M189" s="40">
        <v>40</v>
      </c>
      <c r="N189" s="8"/>
    </row>
    <row r="190" spans="1:14" s="1" customFormat="1" ht="15" customHeight="1">
      <c r="A190" s="50"/>
      <c r="B190" s="51" t="s">
        <v>18</v>
      </c>
      <c r="C190" s="51" t="s">
        <v>277</v>
      </c>
      <c r="D190" s="52" t="s">
        <v>32</v>
      </c>
      <c r="E190" s="64" t="s">
        <v>278</v>
      </c>
      <c r="F190" s="65" t="s">
        <v>213</v>
      </c>
      <c r="G190" s="55" t="s">
        <v>40</v>
      </c>
      <c r="H190" s="55">
        <v>4497</v>
      </c>
      <c r="I190" s="56">
        <v>5</v>
      </c>
      <c r="J190" s="57">
        <f t="shared" ref="J190:J192" si="21">K190/40</f>
        <v>0</v>
      </c>
      <c r="K190" s="58"/>
      <c r="L190" s="73">
        <f t="shared" si="14"/>
        <v>0</v>
      </c>
      <c r="M190" s="40">
        <v>30</v>
      </c>
      <c r="N190" s="8"/>
    </row>
    <row r="191" spans="1:14" s="1" customFormat="1" ht="15" customHeight="1">
      <c r="A191" s="50"/>
      <c r="B191" s="51" t="s">
        <v>18</v>
      </c>
      <c r="C191" s="51" t="s">
        <v>279</v>
      </c>
      <c r="D191" s="52" t="s">
        <v>32</v>
      </c>
      <c r="E191" s="64" t="s">
        <v>280</v>
      </c>
      <c r="F191" s="65" t="s">
        <v>213</v>
      </c>
      <c r="G191" s="55" t="s">
        <v>40</v>
      </c>
      <c r="H191" s="55">
        <v>952</v>
      </c>
      <c r="I191" s="56">
        <v>5</v>
      </c>
      <c r="J191" s="57">
        <f t="shared" si="21"/>
        <v>0</v>
      </c>
      <c r="K191" s="58"/>
      <c r="L191" s="73">
        <f t="shared" si="14"/>
        <v>0</v>
      </c>
      <c r="M191" s="40">
        <v>51</v>
      </c>
      <c r="N191" s="8"/>
    </row>
    <row r="192" spans="1:14" s="1" customFormat="1" ht="15" customHeight="1">
      <c r="A192" s="50"/>
      <c r="B192" s="51" t="s">
        <v>18</v>
      </c>
      <c r="C192" s="51" t="s">
        <v>281</v>
      </c>
      <c r="D192" s="52" t="s">
        <v>32</v>
      </c>
      <c r="E192" s="64" t="s">
        <v>282</v>
      </c>
      <c r="F192" s="65" t="s">
        <v>213</v>
      </c>
      <c r="G192" s="55" t="s">
        <v>40</v>
      </c>
      <c r="H192" s="55">
        <v>1790</v>
      </c>
      <c r="I192" s="56">
        <v>5</v>
      </c>
      <c r="J192" s="57">
        <f t="shared" si="21"/>
        <v>0</v>
      </c>
      <c r="K192" s="58"/>
      <c r="L192" s="73">
        <f t="shared" si="14"/>
        <v>0</v>
      </c>
      <c r="M192" s="40">
        <v>55</v>
      </c>
      <c r="N192" s="8"/>
    </row>
    <row r="193" spans="1:14" s="1" customFormat="1" ht="15" customHeight="1">
      <c r="A193" s="50"/>
      <c r="B193" s="51" t="s">
        <v>18</v>
      </c>
      <c r="C193" s="51" t="s">
        <v>283</v>
      </c>
      <c r="D193" s="52" t="s">
        <v>32</v>
      </c>
      <c r="E193" s="64" t="s">
        <v>282</v>
      </c>
      <c r="F193" s="65" t="s">
        <v>215</v>
      </c>
      <c r="G193" s="55" t="s">
        <v>40</v>
      </c>
      <c r="H193" s="55">
        <v>2019</v>
      </c>
      <c r="I193" s="56">
        <v>5</v>
      </c>
      <c r="J193" s="57">
        <f t="shared" ref="J193:J194" si="22">K193/30</f>
        <v>0</v>
      </c>
      <c r="K193" s="58"/>
      <c r="L193" s="73">
        <f t="shared" si="14"/>
        <v>0</v>
      </c>
      <c r="M193" s="40">
        <v>5</v>
      </c>
      <c r="N193" s="8"/>
    </row>
    <row r="194" spans="1:14" s="1" customFormat="1" ht="15" customHeight="1">
      <c r="A194" s="50"/>
      <c r="B194" s="51" t="s">
        <v>18</v>
      </c>
      <c r="C194" s="51" t="s">
        <v>284</v>
      </c>
      <c r="D194" s="52" t="s">
        <v>32</v>
      </c>
      <c r="E194" s="64" t="s">
        <v>285</v>
      </c>
      <c r="F194" s="65" t="s">
        <v>215</v>
      </c>
      <c r="G194" s="55" t="s">
        <v>40</v>
      </c>
      <c r="H194" s="55">
        <v>1599</v>
      </c>
      <c r="I194" s="56">
        <v>5</v>
      </c>
      <c r="J194" s="57">
        <f t="shared" si="22"/>
        <v>0</v>
      </c>
      <c r="K194" s="58"/>
      <c r="L194" s="73">
        <f t="shared" si="14"/>
        <v>0</v>
      </c>
      <c r="M194" s="40">
        <v>75</v>
      </c>
      <c r="N194" s="8"/>
    </row>
    <row r="195" spans="1:14" s="1" customFormat="1" ht="15" customHeight="1">
      <c r="A195" s="50"/>
      <c r="B195" s="51" t="s">
        <v>18</v>
      </c>
      <c r="C195" s="51" t="s">
        <v>286</v>
      </c>
      <c r="D195" s="52" t="s">
        <v>32</v>
      </c>
      <c r="E195" s="64" t="s">
        <v>287</v>
      </c>
      <c r="F195" s="65" t="s">
        <v>213</v>
      </c>
      <c r="G195" s="55" t="s">
        <v>40</v>
      </c>
      <c r="H195" s="55">
        <v>1201</v>
      </c>
      <c r="I195" s="56">
        <v>5</v>
      </c>
      <c r="J195" s="57">
        <f t="shared" ref="J195:J196" si="23">K195/40</f>
        <v>0</v>
      </c>
      <c r="K195" s="58"/>
      <c r="L195" s="73">
        <f t="shared" si="14"/>
        <v>0</v>
      </c>
      <c r="M195" s="40">
        <v>40</v>
      </c>
      <c r="N195" s="8"/>
    </row>
    <row r="196" spans="1:14" s="1" customFormat="1" ht="15" customHeight="1">
      <c r="A196" s="50"/>
      <c r="B196" s="51" t="s">
        <v>18</v>
      </c>
      <c r="C196" s="51" t="s">
        <v>288</v>
      </c>
      <c r="D196" s="52" t="s">
        <v>32</v>
      </c>
      <c r="E196" s="64" t="s">
        <v>289</v>
      </c>
      <c r="F196" s="65" t="s">
        <v>213</v>
      </c>
      <c r="G196" s="55" t="s">
        <v>40</v>
      </c>
      <c r="H196" s="55">
        <v>1201</v>
      </c>
      <c r="I196" s="56">
        <v>5</v>
      </c>
      <c r="J196" s="57">
        <f t="shared" si="23"/>
        <v>0</v>
      </c>
      <c r="K196" s="58"/>
      <c r="L196" s="73">
        <f t="shared" si="14"/>
        <v>0</v>
      </c>
      <c r="M196" s="40">
        <v>1</v>
      </c>
      <c r="N196" s="8"/>
    </row>
    <row r="197" spans="1:14" s="1" customFormat="1" ht="15" customHeight="1">
      <c r="A197" s="50"/>
      <c r="B197" s="51" t="s">
        <v>18</v>
      </c>
      <c r="C197" s="51" t="s">
        <v>290</v>
      </c>
      <c r="D197" s="52" t="s">
        <v>32</v>
      </c>
      <c r="E197" s="64" t="s">
        <v>291</v>
      </c>
      <c r="F197" s="65" t="s">
        <v>215</v>
      </c>
      <c r="G197" s="55" t="s">
        <v>40</v>
      </c>
      <c r="H197" s="55">
        <v>1397</v>
      </c>
      <c r="I197" s="56">
        <v>5</v>
      </c>
      <c r="J197" s="57">
        <f t="shared" ref="J197:J198" si="24">K197/30</f>
        <v>0</v>
      </c>
      <c r="K197" s="58"/>
      <c r="L197" s="73">
        <f t="shared" si="14"/>
        <v>0</v>
      </c>
      <c r="M197" s="40">
        <v>35</v>
      </c>
      <c r="N197" s="8"/>
    </row>
    <row r="198" spans="1:14" s="1" customFormat="1" ht="15" customHeight="1">
      <c r="A198" s="50"/>
      <c r="B198" s="51" t="s">
        <v>18</v>
      </c>
      <c r="C198" s="51" t="s">
        <v>292</v>
      </c>
      <c r="D198" s="52" t="s">
        <v>32</v>
      </c>
      <c r="E198" s="64" t="s">
        <v>293</v>
      </c>
      <c r="F198" s="65" t="s">
        <v>215</v>
      </c>
      <c r="G198" s="55" t="s">
        <v>40</v>
      </c>
      <c r="H198" s="55">
        <v>1219</v>
      </c>
      <c r="I198" s="56">
        <v>5</v>
      </c>
      <c r="J198" s="57">
        <f t="shared" si="24"/>
        <v>0</v>
      </c>
      <c r="K198" s="58"/>
      <c r="L198" s="73">
        <f t="shared" si="14"/>
        <v>0</v>
      </c>
      <c r="M198" s="40">
        <v>15</v>
      </c>
      <c r="N198" s="8"/>
    </row>
    <row r="199" spans="1:14" s="1" customFormat="1" ht="15" customHeight="1">
      <c r="A199" s="50"/>
      <c r="B199" s="51" t="s">
        <v>18</v>
      </c>
      <c r="C199" s="51" t="s">
        <v>294</v>
      </c>
      <c r="D199" s="52" t="s">
        <v>32</v>
      </c>
      <c r="E199" s="64" t="s">
        <v>295</v>
      </c>
      <c r="F199" s="65" t="s">
        <v>213</v>
      </c>
      <c r="G199" s="55" t="s">
        <v>40</v>
      </c>
      <c r="H199" s="55">
        <v>2727</v>
      </c>
      <c r="I199" s="56">
        <v>5</v>
      </c>
      <c r="J199" s="57">
        <f>K199/40</f>
        <v>0</v>
      </c>
      <c r="K199" s="58"/>
      <c r="L199" s="73">
        <f t="shared" si="14"/>
        <v>0</v>
      </c>
      <c r="M199" s="40">
        <v>35</v>
      </c>
      <c r="N199" s="8"/>
    </row>
    <row r="200" spans="1:14" s="1" customFormat="1" ht="15" customHeight="1">
      <c r="A200" s="50"/>
      <c r="B200" s="51" t="s">
        <v>18</v>
      </c>
      <c r="C200" s="51" t="s">
        <v>296</v>
      </c>
      <c r="D200" s="52" t="s">
        <v>32</v>
      </c>
      <c r="E200" s="64" t="s">
        <v>297</v>
      </c>
      <c r="F200" s="65" t="s">
        <v>215</v>
      </c>
      <c r="G200" s="55" t="s">
        <v>40</v>
      </c>
      <c r="H200" s="55">
        <v>1790</v>
      </c>
      <c r="I200" s="56">
        <v>5</v>
      </c>
      <c r="J200" s="57">
        <f>K200/30</f>
        <v>0</v>
      </c>
      <c r="K200" s="58"/>
      <c r="L200" s="73">
        <f t="shared" si="14"/>
        <v>0</v>
      </c>
      <c r="M200" s="40">
        <v>40</v>
      </c>
      <c r="N200" s="8"/>
    </row>
    <row r="201" spans="1:14" s="1" customFormat="1" ht="15" customHeight="1">
      <c r="A201" s="50"/>
      <c r="B201" s="51" t="s">
        <v>18</v>
      </c>
      <c r="C201" s="51" t="s">
        <v>298</v>
      </c>
      <c r="D201" s="52" t="s">
        <v>32</v>
      </c>
      <c r="E201" s="64" t="s">
        <v>299</v>
      </c>
      <c r="F201" s="65" t="s">
        <v>213</v>
      </c>
      <c r="G201" s="55" t="s">
        <v>40</v>
      </c>
      <c r="H201" s="55">
        <v>1296</v>
      </c>
      <c r="I201" s="56">
        <v>5</v>
      </c>
      <c r="J201" s="57">
        <f>K201/65</f>
        <v>0</v>
      </c>
      <c r="K201" s="58"/>
      <c r="L201" s="73">
        <f t="shared" si="14"/>
        <v>0</v>
      </c>
      <c r="M201" s="40">
        <v>30</v>
      </c>
      <c r="N201" s="8"/>
    </row>
    <row r="202" spans="1:14" s="1" customFormat="1" ht="15" customHeight="1">
      <c r="A202" s="50"/>
      <c r="B202" s="51" t="s">
        <v>18</v>
      </c>
      <c r="C202" s="51" t="s">
        <v>300</v>
      </c>
      <c r="D202" s="52" t="s">
        <v>32</v>
      </c>
      <c r="E202" s="64" t="s">
        <v>301</v>
      </c>
      <c r="F202" s="65" t="s">
        <v>215</v>
      </c>
      <c r="G202" s="55" t="s">
        <v>40</v>
      </c>
      <c r="H202" s="55">
        <v>469</v>
      </c>
      <c r="I202" s="56">
        <v>5</v>
      </c>
      <c r="J202" s="57">
        <f t="shared" ref="J202:J204" si="25">K202/40</f>
        <v>0</v>
      </c>
      <c r="K202" s="58"/>
      <c r="L202" s="73">
        <f t="shared" si="14"/>
        <v>0</v>
      </c>
      <c r="M202" s="40">
        <v>37</v>
      </c>
      <c r="N202" s="8"/>
    </row>
    <row r="203" spans="1:14" s="1" customFormat="1" ht="15" customHeight="1">
      <c r="A203" s="50"/>
      <c r="B203" s="51" t="s">
        <v>18</v>
      </c>
      <c r="C203" s="51" t="s">
        <v>302</v>
      </c>
      <c r="D203" s="52" t="s">
        <v>32</v>
      </c>
      <c r="E203" s="64" t="s">
        <v>303</v>
      </c>
      <c r="F203" s="65" t="s">
        <v>215</v>
      </c>
      <c r="G203" s="55" t="s">
        <v>40</v>
      </c>
      <c r="H203" s="55">
        <v>731</v>
      </c>
      <c r="I203" s="56">
        <v>5</v>
      </c>
      <c r="J203" s="57">
        <f t="shared" si="25"/>
        <v>0</v>
      </c>
      <c r="K203" s="58"/>
      <c r="L203" s="73">
        <f t="shared" si="14"/>
        <v>0</v>
      </c>
      <c r="M203" s="40">
        <v>12</v>
      </c>
      <c r="N203" s="8"/>
    </row>
    <row r="204" spans="1:14" s="1" customFormat="1" ht="15" customHeight="1">
      <c r="A204" s="50"/>
      <c r="B204" s="51" t="s">
        <v>18</v>
      </c>
      <c r="C204" s="51" t="s">
        <v>304</v>
      </c>
      <c r="D204" s="52" t="s">
        <v>32</v>
      </c>
      <c r="E204" s="64" t="s">
        <v>305</v>
      </c>
      <c r="F204" s="65" t="s">
        <v>215</v>
      </c>
      <c r="G204" s="55" t="s">
        <v>40</v>
      </c>
      <c r="H204" s="55">
        <v>1986</v>
      </c>
      <c r="I204" s="56">
        <v>5</v>
      </c>
      <c r="J204" s="57">
        <f t="shared" si="25"/>
        <v>0</v>
      </c>
      <c r="K204" s="58"/>
      <c r="L204" s="73">
        <f t="shared" si="14"/>
        <v>0</v>
      </c>
      <c r="M204" s="40">
        <v>30</v>
      </c>
      <c r="N204" s="8"/>
    </row>
    <row r="205" spans="1:14" s="1" customFormat="1" ht="15" customHeight="1">
      <c r="A205" s="50"/>
      <c r="B205" s="51" t="s">
        <v>18</v>
      </c>
      <c r="C205" s="51" t="s">
        <v>306</v>
      </c>
      <c r="D205" s="52" t="s">
        <v>32</v>
      </c>
      <c r="E205" s="64" t="s">
        <v>307</v>
      </c>
      <c r="F205" s="65" t="s">
        <v>213</v>
      </c>
      <c r="G205" s="55" t="s">
        <v>40</v>
      </c>
      <c r="H205" s="55">
        <v>1248</v>
      </c>
      <c r="I205" s="56">
        <v>5</v>
      </c>
      <c r="J205" s="57">
        <f>K205/65</f>
        <v>0</v>
      </c>
      <c r="K205" s="58"/>
      <c r="L205" s="73">
        <f t="shared" si="14"/>
        <v>0</v>
      </c>
      <c r="M205" s="40">
        <v>17</v>
      </c>
      <c r="N205" s="8"/>
    </row>
    <row r="206" spans="1:14" s="1" customFormat="1" ht="15" customHeight="1">
      <c r="A206" s="50"/>
      <c r="B206" s="51" t="s">
        <v>18</v>
      </c>
      <c r="C206" s="51" t="s">
        <v>308</v>
      </c>
      <c r="D206" s="52" t="s">
        <v>32</v>
      </c>
      <c r="E206" s="64" t="s">
        <v>307</v>
      </c>
      <c r="F206" s="65" t="s">
        <v>215</v>
      </c>
      <c r="G206" s="55" t="s">
        <v>40</v>
      </c>
      <c r="H206" s="55">
        <v>1250</v>
      </c>
      <c r="I206" s="56">
        <v>5</v>
      </c>
      <c r="J206" s="57">
        <f t="shared" ref="J206:J207" si="26">K206/40</f>
        <v>0</v>
      </c>
      <c r="K206" s="58"/>
      <c r="L206" s="73">
        <f t="shared" si="14"/>
        <v>0</v>
      </c>
      <c r="M206" s="40">
        <v>35</v>
      </c>
      <c r="N206" s="8"/>
    </row>
    <row r="207" spans="1:14" s="1" customFormat="1" ht="15" customHeight="1">
      <c r="A207" s="50"/>
      <c r="B207" s="51" t="s">
        <v>18</v>
      </c>
      <c r="C207" s="51" t="s">
        <v>309</v>
      </c>
      <c r="D207" s="52" t="s">
        <v>32</v>
      </c>
      <c r="E207" s="64" t="s">
        <v>310</v>
      </c>
      <c r="F207" s="65" t="s">
        <v>215</v>
      </c>
      <c r="G207" s="55" t="s">
        <v>40</v>
      </c>
      <c r="H207" s="55">
        <v>428</v>
      </c>
      <c r="I207" s="56">
        <v>5</v>
      </c>
      <c r="J207" s="57">
        <f t="shared" si="26"/>
        <v>0</v>
      </c>
      <c r="K207" s="58"/>
      <c r="L207" s="73">
        <f t="shared" si="14"/>
        <v>0</v>
      </c>
      <c r="M207" s="40">
        <v>14</v>
      </c>
      <c r="N207" s="8"/>
    </row>
    <row r="208" spans="1:14" s="1" customFormat="1" ht="15" customHeight="1">
      <c r="A208" s="50"/>
      <c r="B208" s="51" t="s">
        <v>18</v>
      </c>
      <c r="C208" s="51" t="s">
        <v>311</v>
      </c>
      <c r="D208" s="52" t="s">
        <v>32</v>
      </c>
      <c r="E208" s="64" t="s">
        <v>312</v>
      </c>
      <c r="F208" s="65" t="s">
        <v>213</v>
      </c>
      <c r="G208" s="55" t="s">
        <v>40</v>
      </c>
      <c r="H208" s="55">
        <v>1115</v>
      </c>
      <c r="I208" s="56">
        <v>5</v>
      </c>
      <c r="J208" s="57">
        <f>K208/65</f>
        <v>0</v>
      </c>
      <c r="K208" s="58"/>
      <c r="L208" s="73">
        <f t="shared" si="14"/>
        <v>0</v>
      </c>
      <c r="M208" s="40">
        <v>35</v>
      </c>
      <c r="N208" s="8"/>
    </row>
    <row r="209" spans="1:14" s="1" customFormat="1" ht="15" customHeight="1">
      <c r="A209" s="50"/>
      <c r="B209" s="51" t="s">
        <v>18</v>
      </c>
      <c r="C209" s="51" t="s">
        <v>313</v>
      </c>
      <c r="D209" s="52" t="s">
        <v>32</v>
      </c>
      <c r="E209" s="64" t="s">
        <v>312</v>
      </c>
      <c r="F209" s="65" t="s">
        <v>215</v>
      </c>
      <c r="G209" s="55" t="s">
        <v>40</v>
      </c>
      <c r="H209" s="55">
        <v>1580</v>
      </c>
      <c r="I209" s="56">
        <v>5</v>
      </c>
      <c r="J209" s="57">
        <f t="shared" ref="J209:J214" si="27">K209/40</f>
        <v>0</v>
      </c>
      <c r="K209" s="58"/>
      <c r="L209" s="73">
        <f t="shared" si="14"/>
        <v>0</v>
      </c>
      <c r="M209" s="40">
        <v>25</v>
      </c>
      <c r="N209" s="8"/>
    </row>
    <row r="210" spans="1:14" s="1" customFormat="1" ht="15" customHeight="1">
      <c r="A210" s="50"/>
      <c r="B210" s="51" t="s">
        <v>18</v>
      </c>
      <c r="C210" s="51" t="s">
        <v>314</v>
      </c>
      <c r="D210" s="52" t="s">
        <v>32</v>
      </c>
      <c r="E210" s="64" t="s">
        <v>315</v>
      </c>
      <c r="F210" s="65" t="s">
        <v>215</v>
      </c>
      <c r="G210" s="55" t="s">
        <v>40</v>
      </c>
      <c r="H210" s="55">
        <v>777</v>
      </c>
      <c r="I210" s="56">
        <v>5</v>
      </c>
      <c r="J210" s="57">
        <f t="shared" si="27"/>
        <v>0</v>
      </c>
      <c r="K210" s="58"/>
      <c r="L210" s="73">
        <f t="shared" si="14"/>
        <v>0</v>
      </c>
      <c r="M210" s="40">
        <v>25</v>
      </c>
      <c r="N210" s="8"/>
    </row>
    <row r="211" spans="1:14" s="1" customFormat="1" ht="15" customHeight="1">
      <c r="A211" s="50"/>
      <c r="B211" s="51" t="s">
        <v>18</v>
      </c>
      <c r="C211" s="51" t="s">
        <v>316</v>
      </c>
      <c r="D211" s="52" t="s">
        <v>32</v>
      </c>
      <c r="E211" s="64" t="s">
        <v>317</v>
      </c>
      <c r="F211" s="65" t="s">
        <v>215</v>
      </c>
      <c r="G211" s="55" t="s">
        <v>40</v>
      </c>
      <c r="H211" s="55">
        <v>968</v>
      </c>
      <c r="I211" s="56">
        <v>5</v>
      </c>
      <c r="J211" s="57">
        <f t="shared" si="27"/>
        <v>0</v>
      </c>
      <c r="K211" s="58"/>
      <c r="L211" s="73">
        <f t="shared" si="14"/>
        <v>0</v>
      </c>
      <c r="M211" s="40">
        <v>20</v>
      </c>
      <c r="N211" s="8"/>
    </row>
    <row r="212" spans="1:14" s="1" customFormat="1" ht="15" customHeight="1">
      <c r="A212" s="50"/>
      <c r="B212" s="51" t="s">
        <v>18</v>
      </c>
      <c r="C212" s="51" t="s">
        <v>318</v>
      </c>
      <c r="D212" s="52" t="s">
        <v>32</v>
      </c>
      <c r="E212" s="64" t="s">
        <v>319</v>
      </c>
      <c r="F212" s="65" t="s">
        <v>215</v>
      </c>
      <c r="G212" s="55" t="s">
        <v>40</v>
      </c>
      <c r="H212" s="55">
        <v>737</v>
      </c>
      <c r="I212" s="56">
        <v>5</v>
      </c>
      <c r="J212" s="57">
        <f t="shared" si="27"/>
        <v>0</v>
      </c>
      <c r="K212" s="58"/>
      <c r="L212" s="73">
        <f t="shared" si="14"/>
        <v>0</v>
      </c>
      <c r="M212" s="40">
        <v>4</v>
      </c>
      <c r="N212" s="8"/>
    </row>
    <row r="213" spans="1:14" s="1" customFormat="1" ht="15" customHeight="1">
      <c r="A213" s="50"/>
      <c r="B213" s="51" t="s">
        <v>18</v>
      </c>
      <c r="C213" s="51" t="s">
        <v>320</v>
      </c>
      <c r="D213" s="52" t="s">
        <v>32</v>
      </c>
      <c r="E213" s="64" t="s">
        <v>321</v>
      </c>
      <c r="F213" s="65" t="s">
        <v>215</v>
      </c>
      <c r="G213" s="55" t="s">
        <v>40</v>
      </c>
      <c r="H213" s="55">
        <v>1015</v>
      </c>
      <c r="I213" s="56">
        <v>5</v>
      </c>
      <c r="J213" s="57">
        <f t="shared" si="27"/>
        <v>0</v>
      </c>
      <c r="K213" s="58"/>
      <c r="L213" s="73">
        <f t="shared" si="14"/>
        <v>0</v>
      </c>
      <c r="M213" s="40">
        <v>5</v>
      </c>
      <c r="N213" s="8"/>
    </row>
    <row r="214" spans="1:14" s="1" customFormat="1" ht="15" customHeight="1">
      <c r="A214" s="50"/>
      <c r="B214" s="51" t="s">
        <v>18</v>
      </c>
      <c r="C214" s="51" t="s">
        <v>322</v>
      </c>
      <c r="D214" s="52" t="s">
        <v>32</v>
      </c>
      <c r="E214" s="64" t="s">
        <v>323</v>
      </c>
      <c r="F214" s="65" t="s">
        <v>215</v>
      </c>
      <c r="G214" s="55" t="s">
        <v>40</v>
      </c>
      <c r="H214" s="55">
        <v>538</v>
      </c>
      <c r="I214" s="56">
        <v>5</v>
      </c>
      <c r="J214" s="57">
        <f t="shared" si="27"/>
        <v>0</v>
      </c>
      <c r="K214" s="58"/>
      <c r="L214" s="73">
        <f t="shared" si="14"/>
        <v>0</v>
      </c>
      <c r="M214" s="40">
        <v>10</v>
      </c>
      <c r="N214" s="8"/>
    </row>
    <row r="215" spans="1:14" s="1" customFormat="1" ht="15" customHeight="1">
      <c r="A215" s="50"/>
      <c r="B215" s="51" t="s">
        <v>18</v>
      </c>
      <c r="C215" s="51" t="s">
        <v>324</v>
      </c>
      <c r="D215" s="52" t="s">
        <v>32</v>
      </c>
      <c r="E215" s="64" t="s">
        <v>325</v>
      </c>
      <c r="F215" s="65" t="s">
        <v>326</v>
      </c>
      <c r="G215" s="55" t="s">
        <v>40</v>
      </c>
      <c r="H215" s="55">
        <v>342</v>
      </c>
      <c r="I215" s="56">
        <v>5</v>
      </c>
      <c r="J215" s="57">
        <f>K215/65</f>
        <v>0</v>
      </c>
      <c r="K215" s="58"/>
      <c r="L215" s="73">
        <f t="shared" si="14"/>
        <v>0</v>
      </c>
      <c r="M215" s="40">
        <v>8</v>
      </c>
      <c r="N215" s="8"/>
    </row>
    <row r="216" spans="1:14" s="1" customFormat="1" ht="15" customHeight="1">
      <c r="A216" s="50"/>
      <c r="B216" s="51" t="s">
        <v>18</v>
      </c>
      <c r="C216" s="51" t="s">
        <v>327</v>
      </c>
      <c r="D216" s="52" t="s">
        <v>32</v>
      </c>
      <c r="E216" s="64" t="s">
        <v>328</v>
      </c>
      <c r="F216" s="65" t="s">
        <v>215</v>
      </c>
      <c r="G216" s="55" t="s">
        <v>40</v>
      </c>
      <c r="H216" s="55">
        <v>469</v>
      </c>
      <c r="I216" s="56">
        <v>5</v>
      </c>
      <c r="J216" s="57">
        <f t="shared" ref="J216" si="28">K216/40</f>
        <v>0</v>
      </c>
      <c r="K216" s="58"/>
      <c r="L216" s="73">
        <f t="shared" si="14"/>
        <v>0</v>
      </c>
      <c r="M216" s="40">
        <v>4</v>
      </c>
      <c r="N216" s="8"/>
    </row>
    <row r="217" spans="1:14" s="1" customFormat="1" ht="15" hidden="1" customHeight="1">
      <c r="A217" s="50"/>
      <c r="B217" s="132" t="s">
        <v>18</v>
      </c>
      <c r="C217" s="51" t="s">
        <v>329</v>
      </c>
      <c r="D217" s="141" t="s">
        <v>32</v>
      </c>
      <c r="E217" s="134" t="s">
        <v>330</v>
      </c>
      <c r="F217" s="135" t="s">
        <v>213</v>
      </c>
      <c r="G217" s="136" t="s">
        <v>40</v>
      </c>
      <c r="H217" s="136">
        <v>342</v>
      </c>
      <c r="I217" s="137">
        <v>5</v>
      </c>
      <c r="J217" s="57">
        <f t="shared" ref="J217:J218" si="29">K217/65</f>
        <v>0</v>
      </c>
      <c r="K217" s="138"/>
      <c r="L217" s="139">
        <f t="shared" si="14"/>
        <v>0</v>
      </c>
      <c r="M217" s="40">
        <v>0</v>
      </c>
      <c r="N217" s="8"/>
    </row>
    <row r="218" spans="1:14" s="1" customFormat="1" ht="15" customHeight="1">
      <c r="A218" s="50"/>
      <c r="B218" s="51" t="s">
        <v>18</v>
      </c>
      <c r="C218" s="51" t="s">
        <v>331</v>
      </c>
      <c r="D218" s="52" t="s">
        <v>32</v>
      </c>
      <c r="E218" s="64" t="s">
        <v>332</v>
      </c>
      <c r="F218" s="65" t="s">
        <v>213</v>
      </c>
      <c r="G218" s="55" t="s">
        <v>40</v>
      </c>
      <c r="H218" s="55">
        <v>1105</v>
      </c>
      <c r="I218" s="56">
        <v>5</v>
      </c>
      <c r="J218" s="57">
        <f t="shared" si="29"/>
        <v>0</v>
      </c>
      <c r="K218" s="58"/>
      <c r="L218" s="73">
        <f t="shared" si="14"/>
        <v>0</v>
      </c>
      <c r="M218" s="40">
        <v>5</v>
      </c>
      <c r="N218" s="8"/>
    </row>
    <row r="219" spans="1:14" s="1" customFormat="1" ht="15" customHeight="1">
      <c r="A219" s="50"/>
      <c r="B219" s="51" t="s">
        <v>18</v>
      </c>
      <c r="C219" s="51" t="s">
        <v>333</v>
      </c>
      <c r="D219" s="52" t="s">
        <v>32</v>
      </c>
      <c r="E219" s="64" t="s">
        <v>332</v>
      </c>
      <c r="F219" s="65" t="s">
        <v>215</v>
      </c>
      <c r="G219" s="55" t="s">
        <v>40</v>
      </c>
      <c r="H219" s="55">
        <v>1352</v>
      </c>
      <c r="I219" s="56">
        <v>5</v>
      </c>
      <c r="J219" s="57">
        <f t="shared" ref="J219:J222" si="30">K219/40</f>
        <v>0</v>
      </c>
      <c r="K219" s="58"/>
      <c r="L219" s="73">
        <f t="shared" si="14"/>
        <v>0</v>
      </c>
      <c r="M219" s="40">
        <v>5</v>
      </c>
      <c r="N219" s="8"/>
    </row>
    <row r="220" spans="1:14" s="1" customFormat="1" ht="15" customHeight="1">
      <c r="A220" s="50"/>
      <c r="B220" s="51" t="s">
        <v>18</v>
      </c>
      <c r="C220" s="51" t="s">
        <v>334</v>
      </c>
      <c r="D220" s="52" t="s">
        <v>32</v>
      </c>
      <c r="E220" s="64" t="s">
        <v>335</v>
      </c>
      <c r="F220" s="65" t="s">
        <v>215</v>
      </c>
      <c r="G220" s="55" t="s">
        <v>40</v>
      </c>
      <c r="H220" s="55">
        <v>1397</v>
      </c>
      <c r="I220" s="56">
        <v>5</v>
      </c>
      <c r="J220" s="57">
        <f t="shared" si="30"/>
        <v>0</v>
      </c>
      <c r="K220" s="58"/>
      <c r="L220" s="73">
        <f t="shared" si="14"/>
        <v>0</v>
      </c>
      <c r="M220" s="40">
        <v>5</v>
      </c>
      <c r="N220" s="8"/>
    </row>
    <row r="221" spans="1:14" s="1" customFormat="1" ht="15" customHeight="1">
      <c r="A221" s="50"/>
      <c r="B221" s="51" t="s">
        <v>18</v>
      </c>
      <c r="C221" s="51" t="s">
        <v>336</v>
      </c>
      <c r="D221" s="52" t="s">
        <v>32</v>
      </c>
      <c r="E221" s="64" t="s">
        <v>337</v>
      </c>
      <c r="F221" s="65" t="s">
        <v>215</v>
      </c>
      <c r="G221" s="55" t="s">
        <v>40</v>
      </c>
      <c r="H221" s="55">
        <v>1205</v>
      </c>
      <c r="I221" s="56">
        <v>5</v>
      </c>
      <c r="J221" s="57">
        <f t="shared" si="30"/>
        <v>0</v>
      </c>
      <c r="K221" s="58"/>
      <c r="L221" s="73">
        <f t="shared" ref="L221:L231" si="31">H221*K221</f>
        <v>0</v>
      </c>
      <c r="M221" s="40">
        <v>38</v>
      </c>
      <c r="N221" s="8"/>
    </row>
    <row r="222" spans="1:14" s="1" customFormat="1" ht="15" customHeight="1">
      <c r="A222" s="50"/>
      <c r="B222" s="51" t="s">
        <v>18</v>
      </c>
      <c r="C222" s="51" t="s">
        <v>338</v>
      </c>
      <c r="D222" s="52" t="s">
        <v>32</v>
      </c>
      <c r="E222" s="64" t="s">
        <v>339</v>
      </c>
      <c r="F222" s="65" t="s">
        <v>215</v>
      </c>
      <c r="G222" s="55" t="s">
        <v>40</v>
      </c>
      <c r="H222" s="55">
        <v>777</v>
      </c>
      <c r="I222" s="56">
        <v>5</v>
      </c>
      <c r="J222" s="57">
        <f t="shared" si="30"/>
        <v>0</v>
      </c>
      <c r="K222" s="58"/>
      <c r="L222" s="73">
        <f t="shared" si="31"/>
        <v>0</v>
      </c>
      <c r="M222" s="40">
        <v>17</v>
      </c>
      <c r="N222" s="8"/>
    </row>
    <row r="223" spans="1:14" s="1" customFormat="1" ht="15" customHeight="1">
      <c r="A223" s="50"/>
      <c r="B223" s="51" t="s">
        <v>18</v>
      </c>
      <c r="C223" s="51" t="s">
        <v>340</v>
      </c>
      <c r="D223" s="52" t="s">
        <v>32</v>
      </c>
      <c r="E223" s="64" t="s">
        <v>341</v>
      </c>
      <c r="F223" s="65" t="s">
        <v>213</v>
      </c>
      <c r="G223" s="55" t="s">
        <v>40</v>
      </c>
      <c r="H223" s="55">
        <v>995</v>
      </c>
      <c r="I223" s="56">
        <v>5</v>
      </c>
      <c r="J223" s="57">
        <f>K223/65</f>
        <v>0</v>
      </c>
      <c r="K223" s="58"/>
      <c r="L223" s="73">
        <f t="shared" si="31"/>
        <v>0</v>
      </c>
      <c r="M223" s="40">
        <v>16</v>
      </c>
      <c r="N223" s="8"/>
    </row>
    <row r="224" spans="1:14" s="1" customFormat="1" ht="15" customHeight="1">
      <c r="A224" s="50"/>
      <c r="B224" s="51" t="s">
        <v>18</v>
      </c>
      <c r="C224" s="51" t="s">
        <v>342</v>
      </c>
      <c r="D224" s="52" t="s">
        <v>32</v>
      </c>
      <c r="E224" s="64" t="s">
        <v>343</v>
      </c>
      <c r="F224" s="65" t="s">
        <v>215</v>
      </c>
      <c r="G224" s="55" t="s">
        <v>40</v>
      </c>
      <c r="H224" s="55">
        <v>922</v>
      </c>
      <c r="I224" s="56">
        <v>5</v>
      </c>
      <c r="J224" s="57">
        <f t="shared" ref="J224:J229" si="32">K224/40</f>
        <v>0</v>
      </c>
      <c r="K224" s="58"/>
      <c r="L224" s="73">
        <f t="shared" si="31"/>
        <v>0</v>
      </c>
      <c r="M224" s="40">
        <v>30</v>
      </c>
      <c r="N224" s="8"/>
    </row>
    <row r="225" spans="1:14" s="1" customFormat="1" ht="15" customHeight="1">
      <c r="A225" s="50"/>
      <c r="B225" s="51" t="s">
        <v>18</v>
      </c>
      <c r="C225" s="51" t="s">
        <v>344</v>
      </c>
      <c r="D225" s="52" t="s">
        <v>32</v>
      </c>
      <c r="E225" s="64" t="s">
        <v>345</v>
      </c>
      <c r="F225" s="65" t="s">
        <v>215</v>
      </c>
      <c r="G225" s="55" t="s">
        <v>40</v>
      </c>
      <c r="H225" s="55">
        <v>1904</v>
      </c>
      <c r="I225" s="56">
        <v>5</v>
      </c>
      <c r="J225" s="57">
        <f t="shared" si="32"/>
        <v>0</v>
      </c>
      <c r="K225" s="58"/>
      <c r="L225" s="73">
        <f t="shared" si="31"/>
        <v>0</v>
      </c>
      <c r="M225" s="40">
        <v>6</v>
      </c>
      <c r="N225" s="8"/>
    </row>
    <row r="226" spans="1:14" s="1" customFormat="1" ht="15" customHeight="1">
      <c r="A226" s="50"/>
      <c r="B226" s="51" t="s">
        <v>18</v>
      </c>
      <c r="C226" s="51" t="s">
        <v>346</v>
      </c>
      <c r="D226" s="52" t="s">
        <v>32</v>
      </c>
      <c r="E226" s="64" t="s">
        <v>347</v>
      </c>
      <c r="F226" s="65" t="s">
        <v>215</v>
      </c>
      <c r="G226" s="55" t="s">
        <v>40</v>
      </c>
      <c r="H226" s="55">
        <v>2436</v>
      </c>
      <c r="I226" s="56">
        <v>5</v>
      </c>
      <c r="J226" s="57">
        <f t="shared" si="32"/>
        <v>0</v>
      </c>
      <c r="K226" s="58"/>
      <c r="L226" s="73">
        <f t="shared" si="31"/>
        <v>0</v>
      </c>
      <c r="M226" s="40">
        <v>15</v>
      </c>
      <c r="N226" s="8"/>
    </row>
    <row r="227" spans="1:14" s="1" customFormat="1" ht="15" customHeight="1">
      <c r="A227" s="50"/>
      <c r="B227" s="51" t="s">
        <v>18</v>
      </c>
      <c r="C227" s="51" t="s">
        <v>348</v>
      </c>
      <c r="D227" s="52" t="s">
        <v>32</v>
      </c>
      <c r="E227" s="64" t="s">
        <v>349</v>
      </c>
      <c r="F227" s="65" t="s">
        <v>215</v>
      </c>
      <c r="G227" s="55" t="s">
        <v>40</v>
      </c>
      <c r="H227" s="55">
        <v>707</v>
      </c>
      <c r="I227" s="56">
        <v>5</v>
      </c>
      <c r="J227" s="57">
        <f t="shared" si="32"/>
        <v>0</v>
      </c>
      <c r="K227" s="58"/>
      <c r="L227" s="73">
        <f t="shared" si="31"/>
        <v>0</v>
      </c>
      <c r="M227" s="40">
        <v>19</v>
      </c>
      <c r="N227" s="8"/>
    </row>
    <row r="228" spans="1:14" s="1" customFormat="1" ht="15" customHeight="1">
      <c r="A228" s="50"/>
      <c r="B228" s="51" t="s">
        <v>18</v>
      </c>
      <c r="C228" s="51" t="s">
        <v>350</v>
      </c>
      <c r="D228" s="52" t="s">
        <v>32</v>
      </c>
      <c r="E228" s="64" t="s">
        <v>351</v>
      </c>
      <c r="F228" s="65" t="s">
        <v>215</v>
      </c>
      <c r="G228" s="55" t="s">
        <v>40</v>
      </c>
      <c r="H228" s="55">
        <v>469</v>
      </c>
      <c r="I228" s="56">
        <v>5</v>
      </c>
      <c r="J228" s="57">
        <f t="shared" si="32"/>
        <v>0</v>
      </c>
      <c r="K228" s="58"/>
      <c r="L228" s="73">
        <f t="shared" si="31"/>
        <v>0</v>
      </c>
      <c r="M228" s="40">
        <v>30</v>
      </c>
      <c r="N228" s="8"/>
    </row>
    <row r="229" spans="1:14" s="1" customFormat="1" ht="15" hidden="1" customHeight="1">
      <c r="A229" s="50"/>
      <c r="B229" s="132" t="s">
        <v>18</v>
      </c>
      <c r="C229" s="51" t="s">
        <v>352</v>
      </c>
      <c r="D229" s="141" t="s">
        <v>32</v>
      </c>
      <c r="E229" s="134" t="s">
        <v>353</v>
      </c>
      <c r="F229" s="135" t="s">
        <v>215</v>
      </c>
      <c r="G229" s="136" t="s">
        <v>40</v>
      </c>
      <c r="H229" s="136">
        <v>877</v>
      </c>
      <c r="I229" s="137">
        <v>5</v>
      </c>
      <c r="J229" s="57">
        <f t="shared" si="32"/>
        <v>0</v>
      </c>
      <c r="K229" s="138"/>
      <c r="L229" s="139">
        <f t="shared" si="31"/>
        <v>0</v>
      </c>
      <c r="M229" s="40">
        <v>0</v>
      </c>
      <c r="N229" s="8"/>
    </row>
    <row r="230" spans="1:14" s="1" customFormat="1" ht="15" customHeight="1">
      <c r="A230" s="50"/>
      <c r="B230" s="51" t="s">
        <v>18</v>
      </c>
      <c r="C230" s="51" t="s">
        <v>354</v>
      </c>
      <c r="D230" s="52" t="s">
        <v>32</v>
      </c>
      <c r="E230" s="64" t="s">
        <v>355</v>
      </c>
      <c r="F230" s="65" t="s">
        <v>213</v>
      </c>
      <c r="G230" s="55" t="s">
        <v>40</v>
      </c>
      <c r="H230" s="55">
        <v>349</v>
      </c>
      <c r="I230" s="56">
        <v>5</v>
      </c>
      <c r="J230" s="57">
        <f>K230/65</f>
        <v>0</v>
      </c>
      <c r="K230" s="58"/>
      <c r="L230" s="73">
        <f t="shared" si="31"/>
        <v>0</v>
      </c>
      <c r="M230" s="40">
        <v>44</v>
      </c>
      <c r="N230" s="8"/>
    </row>
    <row r="231" spans="1:14" s="1" customFormat="1" ht="15" customHeight="1">
      <c r="A231" s="50"/>
      <c r="B231" s="51" t="s">
        <v>18</v>
      </c>
      <c r="C231" s="51" t="s">
        <v>356</v>
      </c>
      <c r="D231" s="52" t="s">
        <v>32</v>
      </c>
      <c r="E231" s="64" t="s">
        <v>355</v>
      </c>
      <c r="F231" s="65" t="s">
        <v>215</v>
      </c>
      <c r="G231" s="55" t="s">
        <v>40</v>
      </c>
      <c r="H231" s="55">
        <v>469</v>
      </c>
      <c r="I231" s="56">
        <v>5</v>
      </c>
      <c r="J231" s="57">
        <f>K231/40</f>
        <v>0</v>
      </c>
      <c r="K231" s="58"/>
      <c r="L231" s="73">
        <f t="shared" si="31"/>
        <v>0</v>
      </c>
      <c r="M231" s="40">
        <v>34</v>
      </c>
      <c r="N231" s="8"/>
    </row>
    <row r="232" spans="1:14">
      <c r="D232" s="61"/>
      <c r="M232" s="40" t="s">
        <v>155</v>
      </c>
    </row>
    <row r="233" spans="1:14">
      <c r="D233" s="61"/>
      <c r="M233" s="40" t="s">
        <v>155</v>
      </c>
    </row>
    <row r="234" spans="1:14" s="1" customFormat="1" ht="21" customHeight="1">
      <c r="B234" s="35"/>
      <c r="C234" s="35"/>
      <c r="D234" s="35" t="s">
        <v>1060</v>
      </c>
      <c r="E234" s="37"/>
      <c r="F234" s="37"/>
      <c r="G234" s="62"/>
      <c r="H234" s="37"/>
      <c r="I234" s="37"/>
      <c r="J234" s="38"/>
      <c r="K234" s="37"/>
      <c r="L234" s="39"/>
      <c r="M234" s="40" t="s">
        <v>155</v>
      </c>
      <c r="N234" s="8"/>
    </row>
    <row r="235" spans="1:14" s="1" customFormat="1" ht="25.5" customHeight="1">
      <c r="B235" s="42"/>
      <c r="C235" s="42" t="s">
        <v>23</v>
      </c>
      <c r="D235" s="42"/>
      <c r="E235" s="43"/>
      <c r="F235" s="43"/>
      <c r="G235" s="42" t="s">
        <v>25</v>
      </c>
      <c r="H235" s="44" t="s">
        <v>26</v>
      </c>
      <c r="I235" s="44" t="s">
        <v>27</v>
      </c>
      <c r="J235" s="45" t="s">
        <v>28</v>
      </c>
      <c r="K235" s="46" t="s">
        <v>29</v>
      </c>
      <c r="L235" s="47" t="s">
        <v>30</v>
      </c>
      <c r="M235" s="40" t="s">
        <v>155</v>
      </c>
      <c r="N235" s="8"/>
    </row>
    <row r="236" spans="1:14" s="1" customFormat="1" ht="15" customHeight="1">
      <c r="A236" s="50"/>
      <c r="B236" s="51" t="s">
        <v>990</v>
      </c>
      <c r="C236" s="51" t="s">
        <v>940</v>
      </c>
      <c r="D236" s="52"/>
      <c r="E236" s="64" t="s">
        <v>1002</v>
      </c>
      <c r="F236" s="65" t="s">
        <v>999</v>
      </c>
      <c r="G236" s="55" t="s">
        <v>111</v>
      </c>
      <c r="H236" s="55">
        <v>97</v>
      </c>
      <c r="I236" s="56">
        <v>25</v>
      </c>
      <c r="J236" s="57">
        <f>K236/125</f>
        <v>0</v>
      </c>
      <c r="K236" s="58"/>
      <c r="L236" s="73">
        <f>H236*K236</f>
        <v>0</v>
      </c>
      <c r="M236" s="40" t="s">
        <v>1056</v>
      </c>
      <c r="N236" s="8"/>
    </row>
    <row r="237" spans="1:14" s="1" customFormat="1" ht="15" customHeight="1">
      <c r="A237" s="50"/>
      <c r="B237" s="51" t="s">
        <v>990</v>
      </c>
      <c r="C237" s="51" t="s">
        <v>941</v>
      </c>
      <c r="D237" s="52"/>
      <c r="E237" s="64" t="s">
        <v>1043</v>
      </c>
      <c r="F237" s="65" t="s">
        <v>999</v>
      </c>
      <c r="G237" s="55" t="s">
        <v>111</v>
      </c>
      <c r="H237" s="55">
        <v>49</v>
      </c>
      <c r="I237" s="56">
        <v>25</v>
      </c>
      <c r="J237" s="57">
        <f t="shared" ref="J237:J291" si="33">K237/125</f>
        <v>0</v>
      </c>
      <c r="K237" s="58"/>
      <c r="L237" s="73">
        <f t="shared" ref="L237:L291" si="34">H237*K237</f>
        <v>0</v>
      </c>
      <c r="M237" s="40">
        <v>100</v>
      </c>
      <c r="N237" s="8"/>
    </row>
    <row r="238" spans="1:14" s="1" customFormat="1" ht="15" customHeight="1">
      <c r="A238" s="50"/>
      <c r="B238" s="51" t="s">
        <v>990</v>
      </c>
      <c r="C238" s="51" t="s">
        <v>942</v>
      </c>
      <c r="D238" s="52"/>
      <c r="E238" s="64" t="s">
        <v>1029</v>
      </c>
      <c r="F238" s="65" t="s">
        <v>999</v>
      </c>
      <c r="G238" s="55" t="s">
        <v>111</v>
      </c>
      <c r="H238" s="55">
        <v>50</v>
      </c>
      <c r="I238" s="56">
        <v>25</v>
      </c>
      <c r="J238" s="57">
        <f t="shared" si="33"/>
        <v>0</v>
      </c>
      <c r="K238" s="58"/>
      <c r="L238" s="73">
        <f t="shared" si="34"/>
        <v>0</v>
      </c>
      <c r="M238" s="40" t="s">
        <v>1056</v>
      </c>
      <c r="N238" s="8"/>
    </row>
    <row r="239" spans="1:14" s="1" customFormat="1" ht="15" customHeight="1">
      <c r="A239" s="50"/>
      <c r="B239" s="51" t="s">
        <v>990</v>
      </c>
      <c r="C239" s="51" t="s">
        <v>943</v>
      </c>
      <c r="D239" s="52"/>
      <c r="E239" s="64" t="s">
        <v>1038</v>
      </c>
      <c r="F239" s="65" t="s">
        <v>999</v>
      </c>
      <c r="G239" s="55" t="s">
        <v>111</v>
      </c>
      <c r="H239" s="55">
        <v>49</v>
      </c>
      <c r="I239" s="56">
        <v>25</v>
      </c>
      <c r="J239" s="57">
        <f t="shared" si="33"/>
        <v>0</v>
      </c>
      <c r="K239" s="58"/>
      <c r="L239" s="73">
        <f t="shared" si="34"/>
        <v>0</v>
      </c>
      <c r="M239" s="40" t="s">
        <v>1056</v>
      </c>
      <c r="N239" s="8"/>
    </row>
    <row r="240" spans="1:14" s="1" customFormat="1" ht="15" customHeight="1">
      <c r="A240" s="50"/>
      <c r="B240" s="51" t="s">
        <v>990</v>
      </c>
      <c r="C240" s="51" t="s">
        <v>944</v>
      </c>
      <c r="D240" s="52"/>
      <c r="E240" s="64" t="s">
        <v>1012</v>
      </c>
      <c r="F240" s="65" t="s">
        <v>999</v>
      </c>
      <c r="G240" s="55" t="s">
        <v>111</v>
      </c>
      <c r="H240" s="55">
        <v>80</v>
      </c>
      <c r="I240" s="56">
        <v>25</v>
      </c>
      <c r="J240" s="57">
        <f t="shared" si="33"/>
        <v>0</v>
      </c>
      <c r="K240" s="58"/>
      <c r="L240" s="73">
        <f t="shared" si="34"/>
        <v>0</v>
      </c>
      <c r="M240" s="40" t="s">
        <v>1056</v>
      </c>
      <c r="N240" s="8"/>
    </row>
    <row r="241" spans="1:14" s="1" customFormat="1" ht="15" customHeight="1">
      <c r="A241" s="50"/>
      <c r="B241" s="51" t="s">
        <v>990</v>
      </c>
      <c r="C241" s="51" t="s">
        <v>945</v>
      </c>
      <c r="D241" s="52"/>
      <c r="E241" s="64" t="s">
        <v>1026</v>
      </c>
      <c r="F241" s="65" t="s">
        <v>999</v>
      </c>
      <c r="G241" s="55" t="s">
        <v>111</v>
      </c>
      <c r="H241" s="55">
        <v>85</v>
      </c>
      <c r="I241" s="56">
        <v>25</v>
      </c>
      <c r="J241" s="57">
        <f t="shared" si="33"/>
        <v>0</v>
      </c>
      <c r="K241" s="58"/>
      <c r="L241" s="73">
        <f t="shared" si="34"/>
        <v>0</v>
      </c>
      <c r="M241" s="40" t="s">
        <v>1056</v>
      </c>
      <c r="N241" s="8"/>
    </row>
    <row r="242" spans="1:14" s="1" customFormat="1" ht="15" customHeight="1">
      <c r="A242" s="50"/>
      <c r="B242" s="51" t="s">
        <v>990</v>
      </c>
      <c r="C242" s="51" t="s">
        <v>946</v>
      </c>
      <c r="D242" s="52"/>
      <c r="E242" s="64" t="s">
        <v>1013</v>
      </c>
      <c r="F242" s="65" t="s">
        <v>999</v>
      </c>
      <c r="G242" s="55" t="s">
        <v>111</v>
      </c>
      <c r="H242" s="55">
        <v>127</v>
      </c>
      <c r="I242" s="56">
        <v>25</v>
      </c>
      <c r="J242" s="57">
        <f t="shared" si="33"/>
        <v>0</v>
      </c>
      <c r="K242" s="58"/>
      <c r="L242" s="73">
        <f t="shared" si="34"/>
        <v>0</v>
      </c>
      <c r="M242" s="40" t="s">
        <v>1056</v>
      </c>
      <c r="N242" s="8"/>
    </row>
    <row r="243" spans="1:14" s="1" customFormat="1" ht="15" customHeight="1">
      <c r="A243" s="50"/>
      <c r="B243" s="51" t="s">
        <v>990</v>
      </c>
      <c r="C243" s="51" t="s">
        <v>947</v>
      </c>
      <c r="D243" s="52"/>
      <c r="E243" s="64" t="s">
        <v>1016</v>
      </c>
      <c r="F243" s="65" t="s">
        <v>999</v>
      </c>
      <c r="G243" s="55" t="s">
        <v>111</v>
      </c>
      <c r="H243" s="55">
        <v>86</v>
      </c>
      <c r="I243" s="56">
        <v>25</v>
      </c>
      <c r="J243" s="57">
        <f t="shared" si="33"/>
        <v>0</v>
      </c>
      <c r="K243" s="58"/>
      <c r="L243" s="73">
        <f t="shared" si="34"/>
        <v>0</v>
      </c>
      <c r="M243" s="40">
        <v>25</v>
      </c>
      <c r="N243" s="8"/>
    </row>
    <row r="244" spans="1:14" s="1" customFormat="1" ht="15" customHeight="1">
      <c r="A244" s="50"/>
      <c r="B244" s="51" t="s">
        <v>990</v>
      </c>
      <c r="C244" s="51" t="s">
        <v>948</v>
      </c>
      <c r="D244" s="52"/>
      <c r="E244" s="64" t="s">
        <v>1000</v>
      </c>
      <c r="F244" s="65" t="s">
        <v>999</v>
      </c>
      <c r="G244" s="55" t="s">
        <v>111</v>
      </c>
      <c r="H244" s="55">
        <v>60</v>
      </c>
      <c r="I244" s="56">
        <v>25</v>
      </c>
      <c r="J244" s="57">
        <f t="shared" si="33"/>
        <v>0</v>
      </c>
      <c r="K244" s="58"/>
      <c r="L244" s="73">
        <f t="shared" si="34"/>
        <v>0</v>
      </c>
      <c r="M244" s="40" t="s">
        <v>1056</v>
      </c>
      <c r="N244" s="8"/>
    </row>
    <row r="245" spans="1:14" s="1" customFormat="1" ht="15" customHeight="1">
      <c r="A245" s="50"/>
      <c r="B245" s="51" t="s">
        <v>990</v>
      </c>
      <c r="C245" s="51" t="s">
        <v>949</v>
      </c>
      <c r="D245" s="52"/>
      <c r="E245" s="64" t="s">
        <v>1001</v>
      </c>
      <c r="F245" s="65" t="s">
        <v>999</v>
      </c>
      <c r="G245" s="55" t="s">
        <v>111</v>
      </c>
      <c r="H245" s="55">
        <v>56</v>
      </c>
      <c r="I245" s="56">
        <v>25</v>
      </c>
      <c r="J245" s="57">
        <f t="shared" si="33"/>
        <v>0</v>
      </c>
      <c r="K245" s="58"/>
      <c r="L245" s="73">
        <f t="shared" si="34"/>
        <v>0</v>
      </c>
      <c r="M245" s="40" t="s">
        <v>1056</v>
      </c>
      <c r="N245" s="8"/>
    </row>
    <row r="246" spans="1:14" s="1" customFormat="1" ht="15" customHeight="1">
      <c r="A246" s="50"/>
      <c r="B246" s="51" t="s">
        <v>990</v>
      </c>
      <c r="C246" s="51" t="s">
        <v>950</v>
      </c>
      <c r="D246" s="52"/>
      <c r="E246" s="64" t="s">
        <v>1027</v>
      </c>
      <c r="F246" s="65" t="s">
        <v>999</v>
      </c>
      <c r="G246" s="55" t="s">
        <v>111</v>
      </c>
      <c r="H246" s="55">
        <v>71</v>
      </c>
      <c r="I246" s="56">
        <v>25</v>
      </c>
      <c r="J246" s="57">
        <f t="shared" si="33"/>
        <v>0</v>
      </c>
      <c r="K246" s="58"/>
      <c r="L246" s="73">
        <f t="shared" si="34"/>
        <v>0</v>
      </c>
      <c r="M246" s="40" t="s">
        <v>1056</v>
      </c>
      <c r="N246" s="8"/>
    </row>
    <row r="247" spans="1:14" s="1" customFormat="1" ht="15" customHeight="1">
      <c r="A247" s="50"/>
      <c r="B247" s="51" t="s">
        <v>990</v>
      </c>
      <c r="C247" s="51" t="s">
        <v>939</v>
      </c>
      <c r="D247" s="52"/>
      <c r="E247" s="64" t="s">
        <v>1048</v>
      </c>
      <c r="F247" s="65" t="s">
        <v>55</v>
      </c>
      <c r="G247" s="55" t="s">
        <v>111</v>
      </c>
      <c r="H247" s="55">
        <v>94</v>
      </c>
      <c r="I247" s="56">
        <v>24</v>
      </c>
      <c r="J247" s="57">
        <f t="shared" si="33"/>
        <v>0</v>
      </c>
      <c r="K247" s="58"/>
      <c r="L247" s="73">
        <f t="shared" si="34"/>
        <v>0</v>
      </c>
      <c r="M247" s="40" t="s">
        <v>1056</v>
      </c>
      <c r="N247" s="8"/>
    </row>
    <row r="248" spans="1:14" s="1" customFormat="1" ht="15" customHeight="1">
      <c r="A248" s="50"/>
      <c r="B248" s="51" t="s">
        <v>990</v>
      </c>
      <c r="C248" s="51" t="s">
        <v>951</v>
      </c>
      <c r="D248" s="52"/>
      <c r="E248" s="64" t="s">
        <v>1049</v>
      </c>
      <c r="F248" s="65" t="s">
        <v>999</v>
      </c>
      <c r="G248" s="55" t="s">
        <v>111</v>
      </c>
      <c r="H248" s="55">
        <v>195</v>
      </c>
      <c r="I248" s="56">
        <v>25</v>
      </c>
      <c r="J248" s="57">
        <f t="shared" si="33"/>
        <v>0</v>
      </c>
      <c r="K248" s="58"/>
      <c r="L248" s="73">
        <f t="shared" si="34"/>
        <v>0</v>
      </c>
      <c r="M248" s="40" t="s">
        <v>1056</v>
      </c>
      <c r="N248" s="8"/>
    </row>
    <row r="249" spans="1:14" s="1" customFormat="1" ht="15" customHeight="1">
      <c r="A249" s="50"/>
      <c r="B249" s="51" t="s">
        <v>990</v>
      </c>
      <c r="C249" s="51" t="s">
        <v>952</v>
      </c>
      <c r="D249" s="52"/>
      <c r="E249" s="64" t="s">
        <v>1003</v>
      </c>
      <c r="F249" s="65" t="s">
        <v>999</v>
      </c>
      <c r="G249" s="55" t="s">
        <v>111</v>
      </c>
      <c r="H249" s="55">
        <v>133</v>
      </c>
      <c r="I249" s="56">
        <v>25</v>
      </c>
      <c r="J249" s="57">
        <f t="shared" si="33"/>
        <v>0</v>
      </c>
      <c r="K249" s="58"/>
      <c r="L249" s="73">
        <f t="shared" si="34"/>
        <v>0</v>
      </c>
      <c r="M249" s="40" t="s">
        <v>1056</v>
      </c>
      <c r="N249" s="8"/>
    </row>
    <row r="250" spans="1:14" s="1" customFormat="1" ht="15" customHeight="1">
      <c r="A250" s="50"/>
      <c r="B250" s="51" t="s">
        <v>990</v>
      </c>
      <c r="C250" s="51" t="s">
        <v>953</v>
      </c>
      <c r="D250" s="52"/>
      <c r="E250" s="64" t="s">
        <v>1003</v>
      </c>
      <c r="F250" s="65" t="s">
        <v>999</v>
      </c>
      <c r="G250" s="55" t="s">
        <v>111</v>
      </c>
      <c r="H250" s="55">
        <v>91</v>
      </c>
      <c r="I250" s="56">
        <v>25</v>
      </c>
      <c r="J250" s="57">
        <f t="shared" si="33"/>
        <v>0</v>
      </c>
      <c r="K250" s="58"/>
      <c r="L250" s="73">
        <f t="shared" si="34"/>
        <v>0</v>
      </c>
      <c r="M250" s="40" t="s">
        <v>1056</v>
      </c>
      <c r="N250" s="8"/>
    </row>
    <row r="251" spans="1:14" s="1" customFormat="1" ht="15" customHeight="1">
      <c r="A251" s="50"/>
      <c r="B251" s="51" t="s">
        <v>990</v>
      </c>
      <c r="C251" s="51" t="s">
        <v>985</v>
      </c>
      <c r="D251" s="52"/>
      <c r="E251" s="64" t="s">
        <v>1021</v>
      </c>
      <c r="F251" s="65" t="s">
        <v>999</v>
      </c>
      <c r="G251" s="55" t="s">
        <v>111</v>
      </c>
      <c r="H251" s="55">
        <v>104</v>
      </c>
      <c r="I251" s="56">
        <v>25</v>
      </c>
      <c r="J251" s="57">
        <f t="shared" si="33"/>
        <v>0</v>
      </c>
      <c r="K251" s="58"/>
      <c r="L251" s="73">
        <f t="shared" si="34"/>
        <v>0</v>
      </c>
      <c r="M251" s="40">
        <v>75</v>
      </c>
      <c r="N251" s="8"/>
    </row>
    <row r="252" spans="1:14" s="1" customFormat="1" ht="15" customHeight="1">
      <c r="A252" s="50"/>
      <c r="B252" s="51" t="s">
        <v>990</v>
      </c>
      <c r="C252" s="51" t="s">
        <v>954</v>
      </c>
      <c r="D252" s="52"/>
      <c r="E252" s="64" t="s">
        <v>1023</v>
      </c>
      <c r="F252" s="65" t="s">
        <v>999</v>
      </c>
      <c r="G252" s="55" t="s">
        <v>111</v>
      </c>
      <c r="H252" s="55">
        <v>74</v>
      </c>
      <c r="I252" s="56">
        <v>25</v>
      </c>
      <c r="J252" s="57">
        <f t="shared" si="33"/>
        <v>0</v>
      </c>
      <c r="K252" s="58"/>
      <c r="L252" s="73">
        <f t="shared" si="34"/>
        <v>0</v>
      </c>
      <c r="M252" s="40" t="s">
        <v>1056</v>
      </c>
      <c r="N252" s="8"/>
    </row>
    <row r="253" spans="1:14" s="1" customFormat="1" ht="15" customHeight="1">
      <c r="A253" s="50"/>
      <c r="B253" s="51" t="s">
        <v>990</v>
      </c>
      <c r="C253" s="51" t="s">
        <v>955</v>
      </c>
      <c r="D253" s="52"/>
      <c r="E253" s="64" t="s">
        <v>1025</v>
      </c>
      <c r="F253" s="65" t="s">
        <v>999</v>
      </c>
      <c r="G253" s="55" t="s">
        <v>111</v>
      </c>
      <c r="H253" s="55">
        <v>81</v>
      </c>
      <c r="I253" s="56">
        <v>25</v>
      </c>
      <c r="J253" s="57">
        <f t="shared" si="33"/>
        <v>0</v>
      </c>
      <c r="K253" s="58"/>
      <c r="L253" s="73">
        <f t="shared" si="34"/>
        <v>0</v>
      </c>
      <c r="M253" s="40" t="s">
        <v>1056</v>
      </c>
      <c r="N253" s="8"/>
    </row>
    <row r="254" spans="1:14" s="1" customFormat="1" ht="15" customHeight="1">
      <c r="A254" s="50"/>
      <c r="B254" s="51" t="s">
        <v>990</v>
      </c>
      <c r="C254" s="51" t="s">
        <v>956</v>
      </c>
      <c r="D254" s="52"/>
      <c r="E254" s="64" t="s">
        <v>1017</v>
      </c>
      <c r="F254" s="65" t="s">
        <v>999</v>
      </c>
      <c r="G254" s="55" t="s">
        <v>111</v>
      </c>
      <c r="H254" s="55">
        <v>40</v>
      </c>
      <c r="I254" s="56">
        <v>25</v>
      </c>
      <c r="J254" s="57">
        <f t="shared" si="33"/>
        <v>0</v>
      </c>
      <c r="K254" s="58"/>
      <c r="L254" s="73">
        <f t="shared" si="34"/>
        <v>0</v>
      </c>
      <c r="M254" s="40" t="s">
        <v>1056</v>
      </c>
      <c r="N254" s="8"/>
    </row>
    <row r="255" spans="1:14" s="1" customFormat="1" ht="15" customHeight="1">
      <c r="A255" s="50"/>
      <c r="B255" s="51" t="s">
        <v>990</v>
      </c>
      <c r="C255" s="51" t="s">
        <v>957</v>
      </c>
      <c r="D255" s="52"/>
      <c r="E255" s="64" t="s">
        <v>1030</v>
      </c>
      <c r="F255" s="65" t="s">
        <v>999</v>
      </c>
      <c r="G255" s="55" t="s">
        <v>111</v>
      </c>
      <c r="H255" s="55">
        <v>183</v>
      </c>
      <c r="I255" s="56">
        <v>25</v>
      </c>
      <c r="J255" s="57">
        <f t="shared" si="33"/>
        <v>0</v>
      </c>
      <c r="K255" s="58"/>
      <c r="L255" s="73">
        <f t="shared" si="34"/>
        <v>0</v>
      </c>
      <c r="M255" s="40" t="s">
        <v>1056</v>
      </c>
      <c r="N255" s="8"/>
    </row>
    <row r="256" spans="1:14" s="1" customFormat="1" ht="15" customHeight="1">
      <c r="A256" s="50"/>
      <c r="B256" s="51" t="s">
        <v>990</v>
      </c>
      <c r="C256" s="51" t="s">
        <v>958</v>
      </c>
      <c r="D256" s="52"/>
      <c r="E256" s="64" t="s">
        <v>1020</v>
      </c>
      <c r="F256" s="65" t="s">
        <v>999</v>
      </c>
      <c r="G256" s="55" t="s">
        <v>111</v>
      </c>
      <c r="H256" s="55">
        <v>111</v>
      </c>
      <c r="I256" s="56">
        <v>25</v>
      </c>
      <c r="J256" s="57">
        <f t="shared" si="33"/>
        <v>0</v>
      </c>
      <c r="K256" s="58"/>
      <c r="L256" s="73">
        <f t="shared" si="34"/>
        <v>0</v>
      </c>
      <c r="M256" s="40" t="s">
        <v>1056</v>
      </c>
      <c r="N256" s="8"/>
    </row>
    <row r="257" spans="1:14" s="1" customFormat="1" ht="15" customHeight="1">
      <c r="A257" s="50"/>
      <c r="B257" s="51" t="s">
        <v>990</v>
      </c>
      <c r="C257" s="51" t="s">
        <v>959</v>
      </c>
      <c r="D257" s="52"/>
      <c r="E257" s="64" t="s">
        <v>1005</v>
      </c>
      <c r="F257" s="65" t="s">
        <v>999</v>
      </c>
      <c r="G257" s="55" t="s">
        <v>111</v>
      </c>
      <c r="H257" s="55">
        <v>106</v>
      </c>
      <c r="I257" s="56">
        <v>25</v>
      </c>
      <c r="J257" s="57">
        <f t="shared" si="33"/>
        <v>0</v>
      </c>
      <c r="K257" s="58"/>
      <c r="L257" s="73">
        <f t="shared" si="34"/>
        <v>0</v>
      </c>
      <c r="M257" s="40" t="s">
        <v>1056</v>
      </c>
      <c r="N257" s="8"/>
    </row>
    <row r="258" spans="1:14" s="1" customFormat="1" ht="15" customHeight="1">
      <c r="A258" s="50"/>
      <c r="B258" s="51" t="s">
        <v>990</v>
      </c>
      <c r="C258" s="51" t="s">
        <v>960</v>
      </c>
      <c r="D258" s="52"/>
      <c r="E258" s="64" t="s">
        <v>1031</v>
      </c>
      <c r="F258" s="65" t="s">
        <v>999</v>
      </c>
      <c r="G258" s="55" t="s">
        <v>111</v>
      </c>
      <c r="H258" s="55">
        <v>69</v>
      </c>
      <c r="I258" s="56">
        <v>25</v>
      </c>
      <c r="J258" s="57">
        <f t="shared" si="33"/>
        <v>0</v>
      </c>
      <c r="K258" s="58"/>
      <c r="L258" s="73">
        <f t="shared" si="34"/>
        <v>0</v>
      </c>
      <c r="M258" s="40">
        <v>75</v>
      </c>
      <c r="N258" s="8"/>
    </row>
    <row r="259" spans="1:14" s="1" customFormat="1" ht="15" customHeight="1">
      <c r="A259" s="50"/>
      <c r="B259" s="51" t="s">
        <v>990</v>
      </c>
      <c r="C259" s="51" t="s">
        <v>961</v>
      </c>
      <c r="D259" s="52"/>
      <c r="E259" s="64" t="s">
        <v>1050</v>
      </c>
      <c r="F259" s="65" t="s">
        <v>999</v>
      </c>
      <c r="G259" s="55" t="s">
        <v>111</v>
      </c>
      <c r="H259" s="55">
        <v>130</v>
      </c>
      <c r="I259" s="56">
        <v>25</v>
      </c>
      <c r="J259" s="57">
        <f t="shared" si="33"/>
        <v>0</v>
      </c>
      <c r="K259" s="58"/>
      <c r="L259" s="73">
        <f t="shared" si="34"/>
        <v>0</v>
      </c>
      <c r="M259" s="40" t="s">
        <v>1056</v>
      </c>
      <c r="N259" s="8"/>
    </row>
    <row r="260" spans="1:14" s="1" customFormat="1" ht="15" customHeight="1">
      <c r="A260" s="50"/>
      <c r="B260" s="51" t="s">
        <v>990</v>
      </c>
      <c r="C260" s="51" t="s">
        <v>962</v>
      </c>
      <c r="D260" s="52"/>
      <c r="E260" s="64" t="s">
        <v>1039</v>
      </c>
      <c r="F260" s="65" t="s">
        <v>999</v>
      </c>
      <c r="G260" s="55" t="s">
        <v>111</v>
      </c>
      <c r="H260" s="55">
        <v>45</v>
      </c>
      <c r="I260" s="56">
        <v>25</v>
      </c>
      <c r="J260" s="57">
        <f t="shared" si="33"/>
        <v>0</v>
      </c>
      <c r="K260" s="58"/>
      <c r="L260" s="73">
        <f t="shared" si="34"/>
        <v>0</v>
      </c>
      <c r="M260" s="40" t="s">
        <v>1056</v>
      </c>
      <c r="N260" s="8"/>
    </row>
    <row r="261" spans="1:14" s="1" customFormat="1" ht="15" customHeight="1">
      <c r="A261" s="50"/>
      <c r="B261" s="51" t="s">
        <v>990</v>
      </c>
      <c r="C261" s="51" t="s">
        <v>963</v>
      </c>
      <c r="D261" s="52"/>
      <c r="E261" s="64" t="s">
        <v>1032</v>
      </c>
      <c r="F261" s="65" t="s">
        <v>999</v>
      </c>
      <c r="G261" s="55" t="s">
        <v>111</v>
      </c>
      <c r="H261" s="55">
        <v>69</v>
      </c>
      <c r="I261" s="56">
        <v>25</v>
      </c>
      <c r="J261" s="57">
        <f t="shared" si="33"/>
        <v>0</v>
      </c>
      <c r="K261" s="58"/>
      <c r="L261" s="73">
        <f t="shared" si="34"/>
        <v>0</v>
      </c>
      <c r="M261" s="40" t="s">
        <v>1056</v>
      </c>
      <c r="N261" s="8"/>
    </row>
    <row r="262" spans="1:14" s="1" customFormat="1" ht="15" customHeight="1">
      <c r="A262" s="50"/>
      <c r="B262" s="51" t="s">
        <v>990</v>
      </c>
      <c r="C262" s="51" t="s">
        <v>964</v>
      </c>
      <c r="D262" s="52"/>
      <c r="E262" s="64" t="s">
        <v>1033</v>
      </c>
      <c r="F262" s="65" t="s">
        <v>999</v>
      </c>
      <c r="G262" s="55" t="s">
        <v>111</v>
      </c>
      <c r="H262" s="55">
        <v>270</v>
      </c>
      <c r="I262" s="56">
        <v>25</v>
      </c>
      <c r="J262" s="57">
        <f t="shared" si="33"/>
        <v>0</v>
      </c>
      <c r="K262" s="58"/>
      <c r="L262" s="73">
        <f t="shared" si="34"/>
        <v>0</v>
      </c>
      <c r="M262" s="40">
        <v>25</v>
      </c>
      <c r="N262" s="8"/>
    </row>
    <row r="263" spans="1:14" s="1" customFormat="1" ht="15" customHeight="1">
      <c r="A263" s="50"/>
      <c r="B263" s="51" t="s">
        <v>990</v>
      </c>
      <c r="C263" s="51" t="s">
        <v>965</v>
      </c>
      <c r="D263" s="52"/>
      <c r="E263" s="64" t="s">
        <v>1006</v>
      </c>
      <c r="F263" s="65" t="s">
        <v>999</v>
      </c>
      <c r="G263" s="55" t="s">
        <v>111</v>
      </c>
      <c r="H263" s="55">
        <v>148</v>
      </c>
      <c r="I263" s="56">
        <v>25</v>
      </c>
      <c r="J263" s="57">
        <f t="shared" si="33"/>
        <v>0</v>
      </c>
      <c r="K263" s="58"/>
      <c r="L263" s="73">
        <f t="shared" si="34"/>
        <v>0</v>
      </c>
      <c r="M263" s="40" t="s">
        <v>1056</v>
      </c>
      <c r="N263" s="8"/>
    </row>
    <row r="264" spans="1:14" s="1" customFormat="1" ht="15" customHeight="1">
      <c r="A264" s="50"/>
      <c r="B264" s="51" t="s">
        <v>990</v>
      </c>
      <c r="C264" s="51" t="s">
        <v>966</v>
      </c>
      <c r="D264" s="52"/>
      <c r="E264" s="64" t="s">
        <v>1014</v>
      </c>
      <c r="F264" s="65" t="s">
        <v>999</v>
      </c>
      <c r="G264" s="55" t="s">
        <v>111</v>
      </c>
      <c r="H264" s="55">
        <v>104</v>
      </c>
      <c r="I264" s="56">
        <v>25</v>
      </c>
      <c r="J264" s="57">
        <f t="shared" si="33"/>
        <v>0</v>
      </c>
      <c r="K264" s="58"/>
      <c r="L264" s="73">
        <f t="shared" si="34"/>
        <v>0</v>
      </c>
      <c r="M264" s="40" t="s">
        <v>1056</v>
      </c>
      <c r="N264" s="8"/>
    </row>
    <row r="265" spans="1:14" s="1" customFormat="1" ht="15" customHeight="1">
      <c r="A265" s="50"/>
      <c r="B265" s="51" t="s">
        <v>990</v>
      </c>
      <c r="C265" s="51" t="s">
        <v>967</v>
      </c>
      <c r="D265" s="52"/>
      <c r="E265" s="64" t="s">
        <v>1040</v>
      </c>
      <c r="F265" s="65" t="s">
        <v>999</v>
      </c>
      <c r="G265" s="55" t="s">
        <v>111</v>
      </c>
      <c r="H265" s="55">
        <v>254</v>
      </c>
      <c r="I265" s="56">
        <v>25</v>
      </c>
      <c r="J265" s="57">
        <f t="shared" si="33"/>
        <v>0</v>
      </c>
      <c r="K265" s="58"/>
      <c r="L265" s="73">
        <f t="shared" si="34"/>
        <v>0</v>
      </c>
      <c r="M265" s="40" t="s">
        <v>1056</v>
      </c>
      <c r="N265" s="8"/>
    </row>
    <row r="266" spans="1:14" s="1" customFormat="1" ht="15" customHeight="1">
      <c r="A266" s="50"/>
      <c r="B266" s="51" t="s">
        <v>990</v>
      </c>
      <c r="C266" s="51" t="s">
        <v>998</v>
      </c>
      <c r="D266" s="52"/>
      <c r="E266" s="64" t="s">
        <v>1009</v>
      </c>
      <c r="F266" s="65" t="s">
        <v>999</v>
      </c>
      <c r="G266" s="55" t="s">
        <v>111</v>
      </c>
      <c r="H266" s="55">
        <v>187</v>
      </c>
      <c r="I266" s="56">
        <v>25</v>
      </c>
      <c r="J266" s="57">
        <f t="shared" si="33"/>
        <v>0</v>
      </c>
      <c r="K266" s="58"/>
      <c r="L266" s="73">
        <f t="shared" si="34"/>
        <v>0</v>
      </c>
      <c r="M266" s="40" t="s">
        <v>1056</v>
      </c>
      <c r="N266" s="8"/>
    </row>
    <row r="267" spans="1:14" s="1" customFormat="1" ht="15" customHeight="1">
      <c r="A267" s="50"/>
      <c r="B267" s="51" t="s">
        <v>990</v>
      </c>
      <c r="C267" s="51" t="s">
        <v>992</v>
      </c>
      <c r="D267" s="52"/>
      <c r="E267" s="64" t="s">
        <v>1009</v>
      </c>
      <c r="F267" s="65" t="s">
        <v>999</v>
      </c>
      <c r="G267" s="55" t="s">
        <v>111</v>
      </c>
      <c r="H267" s="55">
        <v>128</v>
      </c>
      <c r="I267" s="56">
        <v>25</v>
      </c>
      <c r="J267" s="57">
        <f t="shared" si="33"/>
        <v>0</v>
      </c>
      <c r="K267" s="58"/>
      <c r="L267" s="73">
        <f t="shared" si="34"/>
        <v>0</v>
      </c>
      <c r="M267" s="40" t="s">
        <v>1056</v>
      </c>
      <c r="N267" s="8"/>
    </row>
    <row r="268" spans="1:14" s="1" customFormat="1" ht="15" customHeight="1">
      <c r="A268" s="50"/>
      <c r="B268" s="51" t="s">
        <v>990</v>
      </c>
      <c r="C268" s="51" t="s">
        <v>968</v>
      </c>
      <c r="D268" s="52"/>
      <c r="E268" s="64" t="s">
        <v>1024</v>
      </c>
      <c r="F268" s="65" t="s">
        <v>999</v>
      </c>
      <c r="G268" s="55" t="s">
        <v>111</v>
      </c>
      <c r="H268" s="55">
        <v>65</v>
      </c>
      <c r="I268" s="56">
        <v>25</v>
      </c>
      <c r="J268" s="57">
        <f t="shared" si="33"/>
        <v>0</v>
      </c>
      <c r="K268" s="58"/>
      <c r="L268" s="73">
        <f t="shared" si="34"/>
        <v>0</v>
      </c>
      <c r="M268" s="40" t="s">
        <v>1056</v>
      </c>
      <c r="N268" s="8"/>
    </row>
    <row r="269" spans="1:14" s="1" customFormat="1" ht="15" customHeight="1">
      <c r="A269" s="50"/>
      <c r="B269" s="51" t="s">
        <v>990</v>
      </c>
      <c r="C269" s="51" t="s">
        <v>986</v>
      </c>
      <c r="D269" s="52"/>
      <c r="E269" s="64" t="s">
        <v>1022</v>
      </c>
      <c r="F269" s="65" t="s">
        <v>999</v>
      </c>
      <c r="G269" s="55" t="s">
        <v>111</v>
      </c>
      <c r="H269" s="55">
        <v>69</v>
      </c>
      <c r="I269" s="56">
        <v>25</v>
      </c>
      <c r="J269" s="57">
        <f t="shared" si="33"/>
        <v>0</v>
      </c>
      <c r="K269" s="58"/>
      <c r="L269" s="73">
        <f t="shared" si="34"/>
        <v>0</v>
      </c>
      <c r="M269" s="40" t="s">
        <v>1056</v>
      </c>
      <c r="N269" s="8"/>
    </row>
    <row r="270" spans="1:14" s="1" customFormat="1" ht="15" customHeight="1">
      <c r="A270" s="50"/>
      <c r="B270" s="51" t="s">
        <v>990</v>
      </c>
      <c r="C270" s="51" t="s">
        <v>993</v>
      </c>
      <c r="D270" s="52"/>
      <c r="E270" s="64" t="s">
        <v>1022</v>
      </c>
      <c r="F270" s="65" t="s">
        <v>55</v>
      </c>
      <c r="G270" s="55" t="s">
        <v>111</v>
      </c>
      <c r="H270" s="55">
        <v>94</v>
      </c>
      <c r="I270" s="56">
        <v>24</v>
      </c>
      <c r="J270" s="57">
        <f t="shared" si="33"/>
        <v>0</v>
      </c>
      <c r="K270" s="58"/>
      <c r="L270" s="73">
        <f t="shared" si="34"/>
        <v>0</v>
      </c>
      <c r="M270" s="40" t="s">
        <v>1056</v>
      </c>
      <c r="N270" s="8"/>
    </row>
    <row r="271" spans="1:14" s="1" customFormat="1" ht="15" customHeight="1">
      <c r="A271" s="50"/>
      <c r="B271" s="51" t="s">
        <v>990</v>
      </c>
      <c r="C271" s="51" t="s">
        <v>969</v>
      </c>
      <c r="D271" s="52"/>
      <c r="E271" s="64" t="s">
        <v>1018</v>
      </c>
      <c r="F271" s="65" t="s">
        <v>999</v>
      </c>
      <c r="G271" s="55" t="s">
        <v>111</v>
      </c>
      <c r="H271" s="55">
        <v>76</v>
      </c>
      <c r="I271" s="56">
        <v>25</v>
      </c>
      <c r="J271" s="57">
        <f t="shared" si="33"/>
        <v>0</v>
      </c>
      <c r="K271" s="58"/>
      <c r="L271" s="73">
        <f t="shared" si="34"/>
        <v>0</v>
      </c>
      <c r="M271" s="40" t="s">
        <v>1056</v>
      </c>
      <c r="N271" s="8"/>
    </row>
    <row r="272" spans="1:14" s="1" customFormat="1" ht="15" customHeight="1">
      <c r="A272" s="50"/>
      <c r="B272" s="51" t="s">
        <v>990</v>
      </c>
      <c r="C272" s="51" t="s">
        <v>970</v>
      </c>
      <c r="D272" s="52"/>
      <c r="E272" s="64" t="s">
        <v>1044</v>
      </c>
      <c r="F272" s="65" t="s">
        <v>999</v>
      </c>
      <c r="G272" s="55" t="s">
        <v>111</v>
      </c>
      <c r="H272" s="55">
        <v>96</v>
      </c>
      <c r="I272" s="56">
        <v>25</v>
      </c>
      <c r="J272" s="57">
        <f t="shared" si="33"/>
        <v>0</v>
      </c>
      <c r="K272" s="58"/>
      <c r="L272" s="73">
        <f t="shared" si="34"/>
        <v>0</v>
      </c>
      <c r="M272" s="40" t="s">
        <v>1056</v>
      </c>
      <c r="N272" s="8"/>
    </row>
    <row r="273" spans="1:14" s="1" customFormat="1" ht="15" customHeight="1">
      <c r="A273" s="50"/>
      <c r="B273" s="51" t="s">
        <v>990</v>
      </c>
      <c r="C273" s="51" t="s">
        <v>971</v>
      </c>
      <c r="D273" s="52"/>
      <c r="E273" s="64" t="s">
        <v>1010</v>
      </c>
      <c r="F273" s="65" t="s">
        <v>999</v>
      </c>
      <c r="G273" s="55" t="s">
        <v>111</v>
      </c>
      <c r="H273" s="55">
        <v>108</v>
      </c>
      <c r="I273" s="56">
        <v>25</v>
      </c>
      <c r="J273" s="57">
        <f t="shared" si="33"/>
        <v>0</v>
      </c>
      <c r="K273" s="58"/>
      <c r="L273" s="73">
        <f t="shared" si="34"/>
        <v>0</v>
      </c>
      <c r="M273" s="40" t="s">
        <v>1056</v>
      </c>
      <c r="N273" s="8"/>
    </row>
    <row r="274" spans="1:14" s="1" customFormat="1" ht="15" customHeight="1">
      <c r="A274" s="50"/>
      <c r="B274" s="51" t="s">
        <v>990</v>
      </c>
      <c r="C274" s="51" t="s">
        <v>972</v>
      </c>
      <c r="D274" s="52"/>
      <c r="E274" s="64" t="s">
        <v>1034</v>
      </c>
      <c r="F274" s="65" t="s">
        <v>999</v>
      </c>
      <c r="G274" s="55" t="s">
        <v>111</v>
      </c>
      <c r="H274" s="55">
        <v>74</v>
      </c>
      <c r="I274" s="56">
        <v>25</v>
      </c>
      <c r="J274" s="57">
        <f t="shared" si="33"/>
        <v>0</v>
      </c>
      <c r="K274" s="58"/>
      <c r="L274" s="73">
        <f t="shared" si="34"/>
        <v>0</v>
      </c>
      <c r="M274" s="40" t="s">
        <v>1056</v>
      </c>
      <c r="N274" s="8"/>
    </row>
    <row r="275" spans="1:14" s="1" customFormat="1" ht="15" customHeight="1">
      <c r="A275" s="50"/>
      <c r="B275" s="51" t="s">
        <v>990</v>
      </c>
      <c r="C275" s="51" t="s">
        <v>995</v>
      </c>
      <c r="D275" s="52"/>
      <c r="E275" s="64" t="s">
        <v>1046</v>
      </c>
      <c r="F275" s="65" t="s">
        <v>55</v>
      </c>
      <c r="G275" s="55" t="s">
        <v>111</v>
      </c>
      <c r="H275" s="55">
        <v>118</v>
      </c>
      <c r="I275" s="56">
        <v>24</v>
      </c>
      <c r="J275" s="57">
        <f t="shared" si="33"/>
        <v>0</v>
      </c>
      <c r="K275" s="58"/>
      <c r="L275" s="73">
        <f t="shared" si="34"/>
        <v>0</v>
      </c>
      <c r="M275" s="40" t="s">
        <v>1056</v>
      </c>
      <c r="N275" s="8"/>
    </row>
    <row r="276" spans="1:14" s="1" customFormat="1" ht="15" customHeight="1">
      <c r="A276" s="50"/>
      <c r="B276" s="51" t="s">
        <v>990</v>
      </c>
      <c r="C276" s="51" t="s">
        <v>996</v>
      </c>
      <c r="D276" s="52"/>
      <c r="E276" s="64" t="s">
        <v>1047</v>
      </c>
      <c r="F276" s="65" t="s">
        <v>55</v>
      </c>
      <c r="G276" s="55" t="s">
        <v>111</v>
      </c>
      <c r="H276" s="55">
        <v>114</v>
      </c>
      <c r="I276" s="56">
        <v>24</v>
      </c>
      <c r="J276" s="57">
        <f t="shared" si="33"/>
        <v>0</v>
      </c>
      <c r="K276" s="58"/>
      <c r="L276" s="73">
        <f t="shared" si="34"/>
        <v>0</v>
      </c>
      <c r="M276" s="40" t="s">
        <v>1056</v>
      </c>
      <c r="N276" s="8"/>
    </row>
    <row r="277" spans="1:14" s="1" customFormat="1" ht="15" customHeight="1">
      <c r="A277" s="50"/>
      <c r="B277" s="51" t="s">
        <v>990</v>
      </c>
      <c r="C277" s="51" t="s">
        <v>994</v>
      </c>
      <c r="D277" s="52"/>
      <c r="E277" s="64" t="s">
        <v>1045</v>
      </c>
      <c r="F277" s="65" t="s">
        <v>55</v>
      </c>
      <c r="G277" s="55" t="s">
        <v>111</v>
      </c>
      <c r="H277" s="55">
        <v>95</v>
      </c>
      <c r="I277" s="56">
        <v>24</v>
      </c>
      <c r="J277" s="57">
        <f t="shared" si="33"/>
        <v>0</v>
      </c>
      <c r="K277" s="58"/>
      <c r="L277" s="73">
        <f t="shared" si="34"/>
        <v>0</v>
      </c>
      <c r="M277" s="40" t="s">
        <v>1056</v>
      </c>
      <c r="N277" s="8"/>
    </row>
    <row r="278" spans="1:14" s="1" customFormat="1" ht="15" customHeight="1">
      <c r="A278" s="50"/>
      <c r="B278" s="51" t="s">
        <v>990</v>
      </c>
      <c r="C278" s="51" t="s">
        <v>973</v>
      </c>
      <c r="D278" s="52"/>
      <c r="E278" s="64" t="s">
        <v>1035</v>
      </c>
      <c r="F278" s="65" t="s">
        <v>999</v>
      </c>
      <c r="G278" s="55" t="s">
        <v>111</v>
      </c>
      <c r="H278" s="55">
        <v>59</v>
      </c>
      <c r="I278" s="56">
        <v>25</v>
      </c>
      <c r="J278" s="57">
        <f t="shared" si="33"/>
        <v>0</v>
      </c>
      <c r="K278" s="58"/>
      <c r="L278" s="73">
        <f t="shared" si="34"/>
        <v>0</v>
      </c>
      <c r="M278" s="40" t="s">
        <v>1056</v>
      </c>
      <c r="N278" s="8"/>
    </row>
    <row r="279" spans="1:14" s="1" customFormat="1" ht="15" customHeight="1">
      <c r="A279" s="50"/>
      <c r="B279" s="51" t="s">
        <v>990</v>
      </c>
      <c r="C279" s="51" t="s">
        <v>991</v>
      </c>
      <c r="D279" s="52"/>
      <c r="E279" s="64" t="s">
        <v>1004</v>
      </c>
      <c r="F279" s="65" t="s">
        <v>999</v>
      </c>
      <c r="G279" s="55" t="s">
        <v>111</v>
      </c>
      <c r="H279" s="55">
        <v>130</v>
      </c>
      <c r="I279" s="56">
        <v>25</v>
      </c>
      <c r="J279" s="57">
        <f t="shared" si="33"/>
        <v>0</v>
      </c>
      <c r="K279" s="58"/>
      <c r="L279" s="73">
        <f t="shared" si="34"/>
        <v>0</v>
      </c>
      <c r="M279" s="40">
        <v>100</v>
      </c>
      <c r="N279" s="8"/>
    </row>
    <row r="280" spans="1:14" s="1" customFormat="1" ht="15" customHeight="1">
      <c r="A280" s="50"/>
      <c r="B280" s="51" t="s">
        <v>990</v>
      </c>
      <c r="C280" s="51" t="s">
        <v>997</v>
      </c>
      <c r="D280" s="52"/>
      <c r="E280" s="64" t="s">
        <v>1004</v>
      </c>
      <c r="F280" s="65" t="s">
        <v>55</v>
      </c>
      <c r="G280" s="55" t="s">
        <v>111</v>
      </c>
      <c r="H280" s="55">
        <v>152</v>
      </c>
      <c r="I280" s="56">
        <v>24</v>
      </c>
      <c r="J280" s="57">
        <f t="shared" si="33"/>
        <v>0</v>
      </c>
      <c r="K280" s="58"/>
      <c r="L280" s="73">
        <f t="shared" si="34"/>
        <v>0</v>
      </c>
      <c r="M280" s="40">
        <v>76</v>
      </c>
      <c r="N280" s="8"/>
    </row>
    <row r="281" spans="1:14" s="1" customFormat="1" ht="15" customHeight="1">
      <c r="A281" s="50"/>
      <c r="B281" s="51" t="s">
        <v>990</v>
      </c>
      <c r="C281" s="51" t="s">
        <v>974</v>
      </c>
      <c r="D281" s="52"/>
      <c r="E281" s="64" t="s">
        <v>1008</v>
      </c>
      <c r="F281" s="65" t="s">
        <v>999</v>
      </c>
      <c r="G281" s="55" t="s">
        <v>111</v>
      </c>
      <c r="H281" s="55">
        <v>93</v>
      </c>
      <c r="I281" s="56">
        <v>25</v>
      </c>
      <c r="J281" s="57">
        <f t="shared" si="33"/>
        <v>0</v>
      </c>
      <c r="K281" s="58"/>
      <c r="L281" s="73">
        <f t="shared" si="34"/>
        <v>0</v>
      </c>
      <c r="M281" s="40" t="s">
        <v>1056</v>
      </c>
      <c r="N281" s="8"/>
    </row>
    <row r="282" spans="1:14" s="1" customFormat="1" ht="15" customHeight="1">
      <c r="A282" s="50"/>
      <c r="B282" s="51" t="s">
        <v>990</v>
      </c>
      <c r="C282" s="51" t="s">
        <v>975</v>
      </c>
      <c r="D282" s="52"/>
      <c r="E282" s="64" t="s">
        <v>1036</v>
      </c>
      <c r="F282" s="65" t="s">
        <v>999</v>
      </c>
      <c r="G282" s="55" t="s">
        <v>111</v>
      </c>
      <c r="H282" s="55">
        <v>80</v>
      </c>
      <c r="I282" s="56">
        <v>25</v>
      </c>
      <c r="J282" s="57">
        <f t="shared" si="33"/>
        <v>0</v>
      </c>
      <c r="K282" s="58"/>
      <c r="L282" s="73">
        <f t="shared" si="34"/>
        <v>0</v>
      </c>
      <c r="M282" s="40">
        <v>50</v>
      </c>
      <c r="N282" s="8"/>
    </row>
    <row r="283" spans="1:14" s="1" customFormat="1" ht="15" customHeight="1">
      <c r="A283" s="50"/>
      <c r="B283" s="51" t="s">
        <v>990</v>
      </c>
      <c r="C283" s="51" t="s">
        <v>976</v>
      </c>
      <c r="D283" s="52"/>
      <c r="E283" s="64" t="s">
        <v>1007</v>
      </c>
      <c r="F283" s="65" t="s">
        <v>999</v>
      </c>
      <c r="G283" s="55" t="s">
        <v>111</v>
      </c>
      <c r="H283" s="55">
        <v>90</v>
      </c>
      <c r="I283" s="56">
        <v>25</v>
      </c>
      <c r="J283" s="57">
        <f t="shared" si="33"/>
        <v>0</v>
      </c>
      <c r="K283" s="58"/>
      <c r="L283" s="73">
        <f t="shared" si="34"/>
        <v>0</v>
      </c>
      <c r="M283" s="40" t="s">
        <v>1056</v>
      </c>
      <c r="N283" s="8"/>
    </row>
    <row r="284" spans="1:14" s="1" customFormat="1" ht="15" customHeight="1">
      <c r="A284" s="50"/>
      <c r="B284" s="51" t="s">
        <v>990</v>
      </c>
      <c r="C284" s="51" t="s">
        <v>977</v>
      </c>
      <c r="D284" s="52"/>
      <c r="E284" s="64" t="s">
        <v>1015</v>
      </c>
      <c r="F284" s="65" t="s">
        <v>999</v>
      </c>
      <c r="G284" s="55" t="s">
        <v>111</v>
      </c>
      <c r="H284" s="55">
        <v>96</v>
      </c>
      <c r="I284" s="56">
        <v>25</v>
      </c>
      <c r="J284" s="57">
        <f t="shared" si="33"/>
        <v>0</v>
      </c>
      <c r="K284" s="58"/>
      <c r="L284" s="73">
        <f t="shared" si="34"/>
        <v>0</v>
      </c>
      <c r="M284" s="40">
        <v>100</v>
      </c>
      <c r="N284" s="8"/>
    </row>
    <row r="285" spans="1:14" s="1" customFormat="1" ht="15" customHeight="1">
      <c r="A285" s="50"/>
      <c r="B285" s="51" t="s">
        <v>990</v>
      </c>
      <c r="C285" s="51" t="s">
        <v>978</v>
      </c>
      <c r="D285" s="52"/>
      <c r="E285" s="64" t="s">
        <v>1041</v>
      </c>
      <c r="F285" s="65" t="s">
        <v>999</v>
      </c>
      <c r="G285" s="55" t="s">
        <v>111</v>
      </c>
      <c r="H285" s="55">
        <v>118</v>
      </c>
      <c r="I285" s="56">
        <v>25</v>
      </c>
      <c r="J285" s="57">
        <f t="shared" si="33"/>
        <v>0</v>
      </c>
      <c r="K285" s="58"/>
      <c r="L285" s="73">
        <f t="shared" si="34"/>
        <v>0</v>
      </c>
      <c r="M285" s="40" t="s">
        <v>1056</v>
      </c>
      <c r="N285" s="8"/>
    </row>
    <row r="286" spans="1:14" s="1" customFormat="1" ht="15" customHeight="1">
      <c r="A286" s="50"/>
      <c r="B286" s="51" t="s">
        <v>990</v>
      </c>
      <c r="C286" s="51" t="s">
        <v>979</v>
      </c>
      <c r="D286" s="52"/>
      <c r="E286" s="64" t="s">
        <v>1042</v>
      </c>
      <c r="F286" s="65" t="s">
        <v>999</v>
      </c>
      <c r="G286" s="55" t="s">
        <v>111</v>
      </c>
      <c r="H286" s="55">
        <v>285</v>
      </c>
      <c r="I286" s="56">
        <v>25</v>
      </c>
      <c r="J286" s="57">
        <f t="shared" si="33"/>
        <v>0</v>
      </c>
      <c r="K286" s="58"/>
      <c r="L286" s="73">
        <f t="shared" si="34"/>
        <v>0</v>
      </c>
      <c r="M286" s="40" t="s">
        <v>1056</v>
      </c>
      <c r="N286" s="8"/>
    </row>
    <row r="287" spans="1:14" s="1" customFormat="1" ht="15" customHeight="1">
      <c r="A287" s="50"/>
      <c r="B287" s="51" t="s">
        <v>990</v>
      </c>
      <c r="C287" s="51" t="s">
        <v>980</v>
      </c>
      <c r="D287" s="52"/>
      <c r="E287" s="64" t="s">
        <v>1037</v>
      </c>
      <c r="F287" s="65" t="s">
        <v>999</v>
      </c>
      <c r="G287" s="55" t="s">
        <v>111</v>
      </c>
      <c r="H287" s="55">
        <v>104</v>
      </c>
      <c r="I287" s="56">
        <v>25</v>
      </c>
      <c r="J287" s="57">
        <f t="shared" si="33"/>
        <v>0</v>
      </c>
      <c r="K287" s="58"/>
      <c r="L287" s="73">
        <f t="shared" si="34"/>
        <v>0</v>
      </c>
      <c r="M287" s="40">
        <v>75</v>
      </c>
      <c r="N287" s="8"/>
    </row>
    <row r="288" spans="1:14" s="1" customFormat="1" ht="15" customHeight="1">
      <c r="A288" s="50"/>
      <c r="B288" s="51" t="s">
        <v>990</v>
      </c>
      <c r="C288" s="51" t="s">
        <v>981</v>
      </c>
      <c r="D288" s="52"/>
      <c r="E288" s="64" t="s">
        <v>1028</v>
      </c>
      <c r="F288" s="65" t="s">
        <v>999</v>
      </c>
      <c r="G288" s="55" t="s">
        <v>111</v>
      </c>
      <c r="H288" s="55">
        <v>119</v>
      </c>
      <c r="I288" s="56">
        <v>25</v>
      </c>
      <c r="J288" s="57">
        <f t="shared" si="33"/>
        <v>0</v>
      </c>
      <c r="K288" s="58"/>
      <c r="L288" s="73">
        <f t="shared" si="34"/>
        <v>0</v>
      </c>
      <c r="M288" s="40" t="s">
        <v>1056</v>
      </c>
      <c r="N288" s="8"/>
    </row>
    <row r="289" spans="1:14" s="1" customFormat="1" ht="15" customHeight="1">
      <c r="A289" s="50"/>
      <c r="B289" s="51" t="s">
        <v>990</v>
      </c>
      <c r="C289" s="51" t="s">
        <v>982</v>
      </c>
      <c r="D289" s="52"/>
      <c r="E289" s="64" t="s">
        <v>1051</v>
      </c>
      <c r="F289" s="65" t="s">
        <v>999</v>
      </c>
      <c r="G289" s="55" t="s">
        <v>111</v>
      </c>
      <c r="H289" s="55">
        <v>99</v>
      </c>
      <c r="I289" s="56">
        <v>25</v>
      </c>
      <c r="J289" s="57">
        <f t="shared" si="33"/>
        <v>0</v>
      </c>
      <c r="K289" s="58"/>
      <c r="L289" s="73">
        <f t="shared" si="34"/>
        <v>0</v>
      </c>
      <c r="M289" s="40" t="s">
        <v>1056</v>
      </c>
      <c r="N289" s="8"/>
    </row>
    <row r="290" spans="1:14" s="1" customFormat="1" ht="15" customHeight="1">
      <c r="A290" s="50"/>
      <c r="B290" s="51" t="s">
        <v>990</v>
      </c>
      <c r="C290" s="51" t="s">
        <v>983</v>
      </c>
      <c r="D290" s="52"/>
      <c r="E290" s="64" t="s">
        <v>1011</v>
      </c>
      <c r="F290" s="65" t="s">
        <v>999</v>
      </c>
      <c r="G290" s="55" t="s">
        <v>111</v>
      </c>
      <c r="H290" s="55">
        <v>50</v>
      </c>
      <c r="I290" s="56">
        <v>25</v>
      </c>
      <c r="J290" s="57">
        <f t="shared" si="33"/>
        <v>0</v>
      </c>
      <c r="K290" s="58"/>
      <c r="L290" s="73">
        <f t="shared" si="34"/>
        <v>0</v>
      </c>
      <c r="M290" s="40" t="s">
        <v>1056</v>
      </c>
      <c r="N290" s="8"/>
    </row>
    <row r="291" spans="1:14" s="1" customFormat="1" ht="15" customHeight="1">
      <c r="A291" s="50"/>
      <c r="B291" s="51" t="s">
        <v>990</v>
      </c>
      <c r="C291" s="51" t="s">
        <v>984</v>
      </c>
      <c r="D291" s="52"/>
      <c r="E291" s="64" t="s">
        <v>1019</v>
      </c>
      <c r="F291" s="65" t="s">
        <v>999</v>
      </c>
      <c r="G291" s="55" t="s">
        <v>111</v>
      </c>
      <c r="H291" s="55">
        <v>66</v>
      </c>
      <c r="I291" s="56">
        <v>25</v>
      </c>
      <c r="J291" s="57">
        <f t="shared" si="33"/>
        <v>0</v>
      </c>
      <c r="K291" s="58"/>
      <c r="L291" s="73">
        <f t="shared" si="34"/>
        <v>0</v>
      </c>
      <c r="M291" s="40" t="s">
        <v>1056</v>
      </c>
      <c r="N291" s="8"/>
    </row>
    <row r="292" spans="1:14">
      <c r="D292" s="61"/>
      <c r="G292" s="129"/>
      <c r="M292" s="40" t="s">
        <v>155</v>
      </c>
    </row>
    <row r="293" spans="1:14">
      <c r="D293" s="61"/>
      <c r="G293" s="129"/>
      <c r="M293" s="40" t="s">
        <v>155</v>
      </c>
    </row>
    <row r="294" spans="1:14" s="1" customFormat="1" ht="21" customHeight="1">
      <c r="B294" s="35"/>
      <c r="C294" s="35"/>
      <c r="D294" s="35" t="s">
        <v>19</v>
      </c>
      <c r="E294" s="37"/>
      <c r="F294" s="37"/>
      <c r="G294" s="37"/>
      <c r="H294" s="37"/>
      <c r="I294" s="37"/>
      <c r="J294" s="38"/>
      <c r="K294" s="37"/>
      <c r="L294" s="39"/>
      <c r="M294" s="40" t="s">
        <v>155</v>
      </c>
      <c r="N294" s="8"/>
    </row>
    <row r="295" spans="1:14" s="1" customFormat="1" ht="25.5" customHeight="1">
      <c r="B295" s="42"/>
      <c r="C295" s="42" t="s">
        <v>23</v>
      </c>
      <c r="D295" s="42"/>
      <c r="E295" s="43"/>
      <c r="F295" s="43"/>
      <c r="G295" s="42" t="s">
        <v>25</v>
      </c>
      <c r="H295" s="44" t="s">
        <v>26</v>
      </c>
      <c r="I295" s="44" t="s">
        <v>27</v>
      </c>
      <c r="J295" s="45" t="s">
        <v>28</v>
      </c>
      <c r="K295" s="46" t="s">
        <v>29</v>
      </c>
      <c r="L295" s="47" t="s">
        <v>30</v>
      </c>
      <c r="M295" s="40" t="s">
        <v>155</v>
      </c>
      <c r="N295" s="8"/>
    </row>
    <row r="296" spans="1:14" s="1" customFormat="1" ht="15" customHeight="1">
      <c r="A296" s="50"/>
      <c r="B296" s="51" t="s">
        <v>19</v>
      </c>
      <c r="C296" s="51" t="s">
        <v>544</v>
      </c>
      <c r="D296" s="70"/>
      <c r="E296" s="64" t="s">
        <v>739</v>
      </c>
      <c r="F296" s="65" t="s">
        <v>738</v>
      </c>
      <c r="G296" s="55" t="s">
        <v>40</v>
      </c>
      <c r="H296" s="55">
        <v>158</v>
      </c>
      <c r="I296" s="56">
        <v>100</v>
      </c>
      <c r="J296" s="57">
        <f t="shared" ref="J296" si="35">ROUNDUP(K296/I296,0)</f>
        <v>0</v>
      </c>
      <c r="K296" s="58"/>
      <c r="L296" s="73">
        <f t="shared" ref="L296" si="36">H296*K296</f>
        <v>0</v>
      </c>
      <c r="M296" s="40">
        <v>100</v>
      </c>
      <c r="N296" s="8"/>
    </row>
    <row r="297" spans="1:14" s="1" customFormat="1" ht="15" customHeight="1">
      <c r="A297" s="50"/>
      <c r="B297" s="51" t="s">
        <v>19</v>
      </c>
      <c r="C297" s="51" t="s">
        <v>357</v>
      </c>
      <c r="D297" s="70"/>
      <c r="E297" s="64" t="s">
        <v>358</v>
      </c>
      <c r="F297" s="65" t="s">
        <v>359</v>
      </c>
      <c r="G297" s="55" t="s">
        <v>40</v>
      </c>
      <c r="H297" s="55">
        <v>37</v>
      </c>
      <c r="I297" s="56">
        <v>150</v>
      </c>
      <c r="J297" s="57">
        <f>ROUNDUP(K297/I297,0)</f>
        <v>0</v>
      </c>
      <c r="K297" s="58"/>
      <c r="L297" s="73">
        <f t="shared" ref="L297:L345" si="37">H297*K297</f>
        <v>0</v>
      </c>
      <c r="M297" s="40" t="s">
        <v>1057</v>
      </c>
      <c r="N297" s="8"/>
    </row>
    <row r="298" spans="1:14" s="1" customFormat="1" ht="15" customHeight="1">
      <c r="A298" s="50"/>
      <c r="B298" s="51" t="s">
        <v>19</v>
      </c>
      <c r="C298" s="51" t="s">
        <v>360</v>
      </c>
      <c r="D298" s="70"/>
      <c r="E298" s="64" t="s">
        <v>361</v>
      </c>
      <c r="F298" s="65" t="s">
        <v>359</v>
      </c>
      <c r="G298" s="55" t="s">
        <v>40</v>
      </c>
      <c r="H298" s="55">
        <v>37</v>
      </c>
      <c r="I298" s="56">
        <v>150</v>
      </c>
      <c r="J298" s="57">
        <f t="shared" ref="J298:J344" si="38">ROUNDUP(K298/I298,0)</f>
        <v>0</v>
      </c>
      <c r="K298" s="58"/>
      <c r="L298" s="73">
        <f t="shared" si="37"/>
        <v>0</v>
      </c>
      <c r="M298" s="40" t="s">
        <v>1057</v>
      </c>
      <c r="N298" s="32" t="s">
        <v>5</v>
      </c>
    </row>
    <row r="299" spans="1:14" s="1" customFormat="1" ht="15" customHeight="1">
      <c r="A299" s="50"/>
      <c r="B299" s="51" t="s">
        <v>19</v>
      </c>
      <c r="C299" s="51" t="s">
        <v>362</v>
      </c>
      <c r="D299" s="70"/>
      <c r="E299" s="64" t="s">
        <v>363</v>
      </c>
      <c r="F299" s="65" t="s">
        <v>359</v>
      </c>
      <c r="G299" s="55" t="s">
        <v>40</v>
      </c>
      <c r="H299" s="55">
        <v>37</v>
      </c>
      <c r="I299" s="56">
        <v>150</v>
      </c>
      <c r="J299" s="57">
        <f t="shared" si="38"/>
        <v>0</v>
      </c>
      <c r="K299" s="58"/>
      <c r="L299" s="73">
        <f t="shared" si="37"/>
        <v>0</v>
      </c>
      <c r="M299" s="40" t="s">
        <v>1057</v>
      </c>
      <c r="N299" s="8"/>
    </row>
    <row r="300" spans="1:14" s="1" customFormat="1" ht="15" customHeight="1">
      <c r="A300" s="50"/>
      <c r="B300" s="51" t="s">
        <v>19</v>
      </c>
      <c r="C300" s="51" t="s">
        <v>364</v>
      </c>
      <c r="D300" s="70"/>
      <c r="E300" s="64" t="s">
        <v>365</v>
      </c>
      <c r="F300" s="65" t="s">
        <v>359</v>
      </c>
      <c r="G300" s="55" t="s">
        <v>40</v>
      </c>
      <c r="H300" s="55">
        <v>37</v>
      </c>
      <c r="I300" s="56">
        <v>150</v>
      </c>
      <c r="J300" s="57">
        <f t="shared" si="38"/>
        <v>0</v>
      </c>
      <c r="K300" s="58"/>
      <c r="L300" s="73">
        <f t="shared" si="37"/>
        <v>0</v>
      </c>
      <c r="M300" s="40" t="s">
        <v>1057</v>
      </c>
      <c r="N300" s="32" t="s">
        <v>5</v>
      </c>
    </row>
    <row r="301" spans="1:14" s="1" customFormat="1" ht="15" customHeight="1">
      <c r="A301" s="50"/>
      <c r="B301" s="51" t="s">
        <v>19</v>
      </c>
      <c r="C301" s="51" t="s">
        <v>366</v>
      </c>
      <c r="D301" s="70"/>
      <c r="E301" s="64" t="s">
        <v>367</v>
      </c>
      <c r="F301" s="65" t="s">
        <v>359</v>
      </c>
      <c r="G301" s="55" t="s">
        <v>40</v>
      </c>
      <c r="H301" s="55">
        <v>37</v>
      </c>
      <c r="I301" s="56">
        <v>150</v>
      </c>
      <c r="J301" s="57">
        <f t="shared" si="38"/>
        <v>0</v>
      </c>
      <c r="K301" s="58"/>
      <c r="L301" s="73">
        <f t="shared" si="37"/>
        <v>0</v>
      </c>
      <c r="M301" s="40" t="s">
        <v>1057</v>
      </c>
      <c r="N301" s="8"/>
    </row>
    <row r="302" spans="1:14" s="1" customFormat="1" ht="15" customHeight="1">
      <c r="A302" s="50"/>
      <c r="B302" s="51" t="s">
        <v>19</v>
      </c>
      <c r="C302" s="51" t="s">
        <v>368</v>
      </c>
      <c r="D302" s="70"/>
      <c r="E302" s="64" t="s">
        <v>369</v>
      </c>
      <c r="F302" s="65" t="s">
        <v>359</v>
      </c>
      <c r="G302" s="55" t="s">
        <v>40</v>
      </c>
      <c r="H302" s="55">
        <v>37</v>
      </c>
      <c r="I302" s="56">
        <v>150</v>
      </c>
      <c r="J302" s="57">
        <f t="shared" si="38"/>
        <v>0</v>
      </c>
      <c r="K302" s="58"/>
      <c r="L302" s="73">
        <f t="shared" si="37"/>
        <v>0</v>
      </c>
      <c r="M302" s="40" t="s">
        <v>1057</v>
      </c>
      <c r="N302" s="8"/>
    </row>
    <row r="303" spans="1:14" s="1" customFormat="1" ht="15" customHeight="1">
      <c r="A303" s="50"/>
      <c r="B303" s="51" t="s">
        <v>19</v>
      </c>
      <c r="C303" s="51" t="s">
        <v>370</v>
      </c>
      <c r="D303" s="70"/>
      <c r="E303" s="64" t="s">
        <v>371</v>
      </c>
      <c r="F303" s="65" t="s">
        <v>359</v>
      </c>
      <c r="G303" s="55" t="s">
        <v>40</v>
      </c>
      <c r="H303" s="55">
        <v>37</v>
      </c>
      <c r="I303" s="56">
        <v>150</v>
      </c>
      <c r="J303" s="57">
        <f t="shared" si="38"/>
        <v>0</v>
      </c>
      <c r="K303" s="58"/>
      <c r="L303" s="73">
        <f t="shared" si="37"/>
        <v>0</v>
      </c>
      <c r="M303" s="40" t="s">
        <v>1057</v>
      </c>
      <c r="N303" s="8"/>
    </row>
    <row r="304" spans="1:14" s="1" customFormat="1" ht="15" customHeight="1">
      <c r="A304" s="50"/>
      <c r="B304" s="51" t="s">
        <v>19</v>
      </c>
      <c r="C304" s="51" t="s">
        <v>372</v>
      </c>
      <c r="D304" s="70"/>
      <c r="E304" s="64" t="s">
        <v>373</v>
      </c>
      <c r="F304" s="65" t="s">
        <v>359</v>
      </c>
      <c r="G304" s="55" t="s">
        <v>40</v>
      </c>
      <c r="H304" s="55">
        <v>37</v>
      </c>
      <c r="I304" s="56">
        <v>150</v>
      </c>
      <c r="J304" s="57">
        <f t="shared" si="38"/>
        <v>0</v>
      </c>
      <c r="K304" s="58"/>
      <c r="L304" s="73">
        <f t="shared" si="37"/>
        <v>0</v>
      </c>
      <c r="M304" s="40" t="s">
        <v>1057</v>
      </c>
      <c r="N304" s="8"/>
    </row>
    <row r="305" spans="1:14" s="1" customFormat="1" ht="15" customHeight="1">
      <c r="A305" s="50"/>
      <c r="B305" s="51" t="s">
        <v>19</v>
      </c>
      <c r="C305" s="51" t="s">
        <v>374</v>
      </c>
      <c r="D305" s="70"/>
      <c r="E305" s="64" t="s">
        <v>375</v>
      </c>
      <c r="F305" s="65" t="s">
        <v>359</v>
      </c>
      <c r="G305" s="55" t="s">
        <v>40</v>
      </c>
      <c r="H305" s="55">
        <v>37</v>
      </c>
      <c r="I305" s="56">
        <v>150</v>
      </c>
      <c r="J305" s="57">
        <f t="shared" si="38"/>
        <v>0</v>
      </c>
      <c r="K305" s="58"/>
      <c r="L305" s="73">
        <f t="shared" si="37"/>
        <v>0</v>
      </c>
      <c r="M305" s="40" t="s">
        <v>1057</v>
      </c>
      <c r="N305" s="8"/>
    </row>
    <row r="306" spans="1:14" s="1" customFormat="1" ht="15" hidden="1" customHeight="1">
      <c r="A306" s="50"/>
      <c r="B306" s="132" t="s">
        <v>19</v>
      </c>
      <c r="C306" s="51" t="s">
        <v>376</v>
      </c>
      <c r="D306" s="144"/>
      <c r="E306" s="134" t="s">
        <v>377</v>
      </c>
      <c r="F306" s="135" t="s">
        <v>359</v>
      </c>
      <c r="G306" s="136" t="s">
        <v>40</v>
      </c>
      <c r="H306" s="136">
        <v>37</v>
      </c>
      <c r="I306" s="137">
        <v>150</v>
      </c>
      <c r="J306" s="57">
        <f t="shared" si="38"/>
        <v>0</v>
      </c>
      <c r="K306" s="138"/>
      <c r="L306" s="139">
        <f t="shared" si="37"/>
        <v>0</v>
      </c>
      <c r="M306" s="40">
        <v>0</v>
      </c>
      <c r="N306" s="8"/>
    </row>
    <row r="307" spans="1:14" s="1" customFormat="1" ht="15" customHeight="1">
      <c r="A307" s="50"/>
      <c r="B307" s="51" t="s">
        <v>19</v>
      </c>
      <c r="C307" s="51" t="s">
        <v>378</v>
      </c>
      <c r="D307" s="70"/>
      <c r="E307" s="64" t="s">
        <v>379</v>
      </c>
      <c r="F307" s="65" t="s">
        <v>359</v>
      </c>
      <c r="G307" s="55" t="s">
        <v>40</v>
      </c>
      <c r="H307" s="55">
        <v>37</v>
      </c>
      <c r="I307" s="56">
        <v>150</v>
      </c>
      <c r="J307" s="57">
        <f t="shared" si="38"/>
        <v>0</v>
      </c>
      <c r="K307" s="58"/>
      <c r="L307" s="73">
        <f t="shared" si="37"/>
        <v>0</v>
      </c>
      <c r="M307" s="40" t="s">
        <v>1057</v>
      </c>
      <c r="N307" s="8"/>
    </row>
    <row r="308" spans="1:14" s="1" customFormat="1" ht="15" customHeight="1">
      <c r="A308" s="50"/>
      <c r="B308" s="51" t="s">
        <v>19</v>
      </c>
      <c r="C308" s="51" t="s">
        <v>380</v>
      </c>
      <c r="D308" s="70"/>
      <c r="E308" s="64" t="s">
        <v>381</v>
      </c>
      <c r="F308" s="65" t="s">
        <v>359</v>
      </c>
      <c r="G308" s="55" t="s">
        <v>40</v>
      </c>
      <c r="H308" s="55">
        <v>37</v>
      </c>
      <c r="I308" s="56">
        <v>150</v>
      </c>
      <c r="J308" s="57">
        <f t="shared" si="38"/>
        <v>0</v>
      </c>
      <c r="K308" s="58"/>
      <c r="L308" s="73">
        <f t="shared" si="37"/>
        <v>0</v>
      </c>
      <c r="M308" s="40" t="s">
        <v>1057</v>
      </c>
      <c r="N308" s="8"/>
    </row>
    <row r="309" spans="1:14" s="1" customFormat="1" ht="15" customHeight="1">
      <c r="A309" s="50"/>
      <c r="B309" s="51" t="s">
        <v>19</v>
      </c>
      <c r="C309" s="51" t="s">
        <v>382</v>
      </c>
      <c r="D309" s="70"/>
      <c r="E309" s="64" t="s">
        <v>383</v>
      </c>
      <c r="F309" s="65" t="s">
        <v>359</v>
      </c>
      <c r="G309" s="55" t="s">
        <v>40</v>
      </c>
      <c r="H309" s="55">
        <v>37</v>
      </c>
      <c r="I309" s="56">
        <v>150</v>
      </c>
      <c r="J309" s="57">
        <f t="shared" si="38"/>
        <v>0</v>
      </c>
      <c r="K309" s="58"/>
      <c r="L309" s="73">
        <f t="shared" si="37"/>
        <v>0</v>
      </c>
      <c r="M309" s="40" t="s">
        <v>1057</v>
      </c>
      <c r="N309" s="8"/>
    </row>
    <row r="310" spans="1:14" s="1" customFormat="1" ht="15" customHeight="1">
      <c r="A310" s="50"/>
      <c r="B310" s="51" t="s">
        <v>19</v>
      </c>
      <c r="C310" s="51" t="s">
        <v>384</v>
      </c>
      <c r="D310" s="70"/>
      <c r="E310" s="64" t="s">
        <v>385</v>
      </c>
      <c r="F310" s="65" t="s">
        <v>359</v>
      </c>
      <c r="G310" s="55" t="s">
        <v>40</v>
      </c>
      <c r="H310" s="55">
        <v>37</v>
      </c>
      <c r="I310" s="56">
        <v>150</v>
      </c>
      <c r="J310" s="57">
        <f t="shared" si="38"/>
        <v>0</v>
      </c>
      <c r="K310" s="58"/>
      <c r="L310" s="73">
        <f t="shared" si="37"/>
        <v>0</v>
      </c>
      <c r="M310" s="40">
        <v>230</v>
      </c>
      <c r="N310" s="8"/>
    </row>
    <row r="311" spans="1:14" s="1" customFormat="1" ht="15" customHeight="1">
      <c r="A311" s="50"/>
      <c r="B311" s="51" t="s">
        <v>19</v>
      </c>
      <c r="C311" s="51" t="s">
        <v>386</v>
      </c>
      <c r="D311" s="70"/>
      <c r="E311" s="64" t="s">
        <v>387</v>
      </c>
      <c r="F311" s="65" t="s">
        <v>359</v>
      </c>
      <c r="G311" s="55" t="s">
        <v>40</v>
      </c>
      <c r="H311" s="55">
        <v>37</v>
      </c>
      <c r="I311" s="56">
        <v>150</v>
      </c>
      <c r="J311" s="57">
        <f t="shared" si="38"/>
        <v>0</v>
      </c>
      <c r="K311" s="58"/>
      <c r="L311" s="73">
        <f t="shared" si="37"/>
        <v>0</v>
      </c>
      <c r="M311" s="40" t="s">
        <v>1057</v>
      </c>
      <c r="N311" s="8"/>
    </row>
    <row r="312" spans="1:14" s="1" customFormat="1" ht="15" customHeight="1">
      <c r="A312" s="50"/>
      <c r="B312" s="51" t="s">
        <v>19</v>
      </c>
      <c r="C312" s="51" t="s">
        <v>388</v>
      </c>
      <c r="D312" s="70"/>
      <c r="E312" s="64" t="s">
        <v>389</v>
      </c>
      <c r="F312" s="65" t="s">
        <v>359</v>
      </c>
      <c r="G312" s="55" t="s">
        <v>40</v>
      </c>
      <c r="H312" s="55">
        <v>37</v>
      </c>
      <c r="I312" s="56">
        <v>150</v>
      </c>
      <c r="J312" s="57">
        <f t="shared" si="38"/>
        <v>0</v>
      </c>
      <c r="K312" s="58"/>
      <c r="L312" s="73">
        <f t="shared" si="37"/>
        <v>0</v>
      </c>
      <c r="M312" s="40" t="s">
        <v>1057</v>
      </c>
      <c r="N312" s="8"/>
    </row>
    <row r="313" spans="1:14" s="1" customFormat="1" ht="15" customHeight="1">
      <c r="A313" s="50"/>
      <c r="B313" s="51" t="s">
        <v>19</v>
      </c>
      <c r="C313" s="51" t="s">
        <v>390</v>
      </c>
      <c r="D313" s="70"/>
      <c r="E313" s="64" t="s">
        <v>391</v>
      </c>
      <c r="F313" s="65" t="s">
        <v>359</v>
      </c>
      <c r="G313" s="55" t="s">
        <v>40</v>
      </c>
      <c r="H313" s="55">
        <v>37</v>
      </c>
      <c r="I313" s="56">
        <v>150</v>
      </c>
      <c r="J313" s="57">
        <f t="shared" si="38"/>
        <v>0</v>
      </c>
      <c r="K313" s="58"/>
      <c r="L313" s="73">
        <f t="shared" si="37"/>
        <v>0</v>
      </c>
      <c r="M313" s="40" t="s">
        <v>1057</v>
      </c>
      <c r="N313" s="8"/>
    </row>
    <row r="314" spans="1:14" s="1" customFormat="1" ht="15" customHeight="1">
      <c r="A314" s="50"/>
      <c r="B314" s="51" t="s">
        <v>19</v>
      </c>
      <c r="C314" s="51" t="s">
        <v>392</v>
      </c>
      <c r="D314" s="70"/>
      <c r="E314" s="64" t="s">
        <v>393</v>
      </c>
      <c r="F314" s="65" t="s">
        <v>359</v>
      </c>
      <c r="G314" s="55" t="s">
        <v>40</v>
      </c>
      <c r="H314" s="55">
        <v>109</v>
      </c>
      <c r="I314" s="56">
        <v>150</v>
      </c>
      <c r="J314" s="57">
        <f t="shared" si="38"/>
        <v>0</v>
      </c>
      <c r="K314" s="58"/>
      <c r="L314" s="73">
        <f t="shared" si="37"/>
        <v>0</v>
      </c>
      <c r="M314" s="40">
        <v>210</v>
      </c>
      <c r="N314" s="8"/>
    </row>
    <row r="315" spans="1:14" s="1" customFormat="1" ht="15" customHeight="1">
      <c r="A315" s="50"/>
      <c r="B315" s="51" t="s">
        <v>19</v>
      </c>
      <c r="C315" s="51" t="s">
        <v>547</v>
      </c>
      <c r="D315" s="70"/>
      <c r="E315" s="64" t="s">
        <v>740</v>
      </c>
      <c r="F315" s="65" t="s">
        <v>359</v>
      </c>
      <c r="G315" s="55" t="s">
        <v>40</v>
      </c>
      <c r="H315" s="55">
        <v>69</v>
      </c>
      <c r="I315" s="56">
        <v>150</v>
      </c>
      <c r="J315" s="57">
        <f t="shared" si="38"/>
        <v>0</v>
      </c>
      <c r="K315" s="58"/>
      <c r="L315" s="73">
        <f t="shared" si="37"/>
        <v>0</v>
      </c>
      <c r="M315" s="40">
        <v>210</v>
      </c>
      <c r="N315" s="8"/>
    </row>
    <row r="316" spans="1:14" s="1" customFormat="1" ht="15" customHeight="1">
      <c r="A316" s="50"/>
      <c r="B316" s="51" t="s">
        <v>19</v>
      </c>
      <c r="C316" s="51" t="s">
        <v>548</v>
      </c>
      <c r="D316" s="70"/>
      <c r="E316" s="64" t="s">
        <v>741</v>
      </c>
      <c r="F316" s="65" t="s">
        <v>359</v>
      </c>
      <c r="G316" s="55" t="s">
        <v>40</v>
      </c>
      <c r="H316" s="55">
        <v>68</v>
      </c>
      <c r="I316" s="56">
        <v>140</v>
      </c>
      <c r="J316" s="57">
        <f t="shared" si="38"/>
        <v>0</v>
      </c>
      <c r="K316" s="58"/>
      <c r="L316" s="73">
        <f t="shared" si="37"/>
        <v>0</v>
      </c>
      <c r="M316" s="40">
        <v>140</v>
      </c>
      <c r="N316" s="8"/>
    </row>
    <row r="317" spans="1:14" s="1" customFormat="1" ht="15" customHeight="1">
      <c r="A317" s="50"/>
      <c r="B317" s="51" t="s">
        <v>19</v>
      </c>
      <c r="C317" s="51" t="s">
        <v>394</v>
      </c>
      <c r="D317" s="70"/>
      <c r="E317" s="64" t="s">
        <v>395</v>
      </c>
      <c r="F317" s="65" t="s">
        <v>396</v>
      </c>
      <c r="G317" s="55" t="s">
        <v>40</v>
      </c>
      <c r="H317" s="55">
        <v>76</v>
      </c>
      <c r="I317" s="56">
        <v>150</v>
      </c>
      <c r="J317" s="57">
        <f t="shared" si="38"/>
        <v>0</v>
      </c>
      <c r="K317" s="58"/>
      <c r="L317" s="73">
        <f t="shared" si="37"/>
        <v>0</v>
      </c>
      <c r="M317" s="40">
        <v>250</v>
      </c>
      <c r="N317" s="8"/>
    </row>
    <row r="318" spans="1:14" s="1" customFormat="1" ht="15" customHeight="1">
      <c r="A318" s="50"/>
      <c r="B318" s="51" t="s">
        <v>19</v>
      </c>
      <c r="C318" s="51" t="s">
        <v>549</v>
      </c>
      <c r="D318" s="70"/>
      <c r="E318" s="64" t="s">
        <v>743</v>
      </c>
      <c r="F318" s="65" t="s">
        <v>396</v>
      </c>
      <c r="G318" s="55" t="s">
        <v>40</v>
      </c>
      <c r="H318" s="55">
        <v>182</v>
      </c>
      <c r="I318" s="56">
        <v>150</v>
      </c>
      <c r="J318" s="57">
        <f t="shared" si="38"/>
        <v>0</v>
      </c>
      <c r="K318" s="58"/>
      <c r="L318" s="73">
        <f t="shared" si="37"/>
        <v>0</v>
      </c>
      <c r="M318" s="40">
        <v>150</v>
      </c>
      <c r="N318" s="8"/>
    </row>
    <row r="319" spans="1:14" s="1" customFormat="1" ht="15" customHeight="1">
      <c r="A319" s="50"/>
      <c r="B319" s="51" t="s">
        <v>19</v>
      </c>
      <c r="C319" s="51" t="s">
        <v>550</v>
      </c>
      <c r="D319" s="70"/>
      <c r="E319" s="64" t="s">
        <v>742</v>
      </c>
      <c r="F319" s="65" t="s">
        <v>744</v>
      </c>
      <c r="G319" s="55" t="s">
        <v>40</v>
      </c>
      <c r="H319" s="55">
        <v>54</v>
      </c>
      <c r="I319" s="56">
        <v>500</v>
      </c>
      <c r="J319" s="57">
        <f t="shared" si="38"/>
        <v>0</v>
      </c>
      <c r="K319" s="58"/>
      <c r="L319" s="73">
        <f t="shared" si="37"/>
        <v>0</v>
      </c>
      <c r="M319" s="40">
        <v>500</v>
      </c>
      <c r="N319" s="8"/>
    </row>
    <row r="320" spans="1:14" s="1" customFormat="1" ht="15" customHeight="1">
      <c r="A320" s="50"/>
      <c r="B320" s="51" t="s">
        <v>19</v>
      </c>
      <c r="C320" s="51" t="s">
        <v>397</v>
      </c>
      <c r="D320" s="70"/>
      <c r="E320" s="64" t="s">
        <v>398</v>
      </c>
      <c r="F320" s="65" t="s">
        <v>396</v>
      </c>
      <c r="G320" s="55" t="s">
        <v>40</v>
      </c>
      <c r="H320" s="55">
        <v>37</v>
      </c>
      <c r="I320" s="56">
        <v>150</v>
      </c>
      <c r="J320" s="57">
        <f t="shared" si="38"/>
        <v>0</v>
      </c>
      <c r="K320" s="58"/>
      <c r="L320" s="73">
        <f t="shared" si="37"/>
        <v>0</v>
      </c>
      <c r="M320" s="40" t="s">
        <v>1057</v>
      </c>
      <c r="N320" s="8"/>
    </row>
    <row r="321" spans="1:14" s="1" customFormat="1" ht="15" hidden="1" customHeight="1">
      <c r="A321" s="50"/>
      <c r="B321" s="132" t="s">
        <v>19</v>
      </c>
      <c r="C321" s="51" t="s">
        <v>399</v>
      </c>
      <c r="D321" s="144"/>
      <c r="E321" s="134" t="s">
        <v>400</v>
      </c>
      <c r="F321" s="135" t="s">
        <v>359</v>
      </c>
      <c r="G321" s="136" t="s">
        <v>40</v>
      </c>
      <c r="H321" s="136">
        <v>37</v>
      </c>
      <c r="I321" s="137">
        <v>150</v>
      </c>
      <c r="J321" s="57">
        <f t="shared" si="38"/>
        <v>0</v>
      </c>
      <c r="K321" s="138"/>
      <c r="L321" s="139">
        <f t="shared" si="37"/>
        <v>0</v>
      </c>
      <c r="M321" s="40">
        <v>0</v>
      </c>
      <c r="N321" s="8"/>
    </row>
    <row r="322" spans="1:14" s="1" customFormat="1" ht="15" customHeight="1">
      <c r="A322" s="50"/>
      <c r="B322" s="51" t="s">
        <v>19</v>
      </c>
      <c r="C322" s="51" t="s">
        <v>401</v>
      </c>
      <c r="D322" s="70"/>
      <c r="E322" s="64" t="s">
        <v>402</v>
      </c>
      <c r="F322" s="65" t="s">
        <v>359</v>
      </c>
      <c r="G322" s="55" t="s">
        <v>40</v>
      </c>
      <c r="H322" s="55">
        <v>37</v>
      </c>
      <c r="I322" s="56">
        <v>150</v>
      </c>
      <c r="J322" s="57">
        <f t="shared" si="38"/>
        <v>0</v>
      </c>
      <c r="K322" s="58"/>
      <c r="L322" s="73">
        <f t="shared" si="37"/>
        <v>0</v>
      </c>
      <c r="M322" s="40" t="s">
        <v>1057</v>
      </c>
      <c r="N322" s="8"/>
    </row>
    <row r="323" spans="1:14" s="1" customFormat="1" ht="15" customHeight="1">
      <c r="A323" s="50"/>
      <c r="B323" s="51" t="s">
        <v>19</v>
      </c>
      <c r="C323" s="51" t="s">
        <v>403</v>
      </c>
      <c r="D323" s="70"/>
      <c r="E323" s="64" t="s">
        <v>404</v>
      </c>
      <c r="F323" s="65" t="s">
        <v>359</v>
      </c>
      <c r="G323" s="55" t="s">
        <v>40</v>
      </c>
      <c r="H323" s="55">
        <v>37</v>
      </c>
      <c r="I323" s="56">
        <v>150</v>
      </c>
      <c r="J323" s="57">
        <f t="shared" si="38"/>
        <v>0</v>
      </c>
      <c r="K323" s="58"/>
      <c r="L323" s="73">
        <f t="shared" si="37"/>
        <v>0</v>
      </c>
      <c r="M323" s="40" t="s">
        <v>1057</v>
      </c>
      <c r="N323" s="8"/>
    </row>
    <row r="324" spans="1:14" s="1" customFormat="1" ht="15" customHeight="1">
      <c r="A324" s="50"/>
      <c r="B324" s="51" t="s">
        <v>19</v>
      </c>
      <c r="C324" s="51" t="s">
        <v>405</v>
      </c>
      <c r="D324" s="70"/>
      <c r="E324" s="64" t="s">
        <v>406</v>
      </c>
      <c r="F324" s="65" t="s">
        <v>359</v>
      </c>
      <c r="G324" s="55" t="s">
        <v>40</v>
      </c>
      <c r="H324" s="55">
        <v>37</v>
      </c>
      <c r="I324" s="56">
        <v>150</v>
      </c>
      <c r="J324" s="57">
        <f t="shared" si="38"/>
        <v>0</v>
      </c>
      <c r="K324" s="58"/>
      <c r="L324" s="73">
        <f t="shared" si="37"/>
        <v>0</v>
      </c>
      <c r="M324" s="40" t="s">
        <v>1057</v>
      </c>
      <c r="N324" s="8"/>
    </row>
    <row r="325" spans="1:14" s="1" customFormat="1" ht="15" customHeight="1">
      <c r="A325" s="50"/>
      <c r="B325" s="51" t="s">
        <v>19</v>
      </c>
      <c r="C325" s="51" t="s">
        <v>1054</v>
      </c>
      <c r="D325" s="70"/>
      <c r="E325" s="64" t="s">
        <v>1055</v>
      </c>
      <c r="F325" s="65" t="s">
        <v>359</v>
      </c>
      <c r="G325" s="55" t="s">
        <v>40</v>
      </c>
      <c r="H325" s="55">
        <v>33</v>
      </c>
      <c r="I325" s="56">
        <v>150</v>
      </c>
      <c r="J325" s="57">
        <f>ROUNDUP(K325/I325,0)</f>
        <v>0</v>
      </c>
      <c r="K325" s="58"/>
      <c r="L325" s="73">
        <f t="shared" si="37"/>
        <v>0</v>
      </c>
      <c r="M325" s="40" t="s">
        <v>1057</v>
      </c>
      <c r="N325" s="131"/>
    </row>
    <row r="326" spans="1:14" s="1" customFormat="1" ht="15" customHeight="1">
      <c r="A326" s="50"/>
      <c r="B326" s="51" t="s">
        <v>19</v>
      </c>
      <c r="C326" s="51" t="s">
        <v>407</v>
      </c>
      <c r="D326" s="70"/>
      <c r="E326" s="64" t="s">
        <v>408</v>
      </c>
      <c r="F326" s="65" t="s">
        <v>359</v>
      </c>
      <c r="G326" s="55" t="s">
        <v>40</v>
      </c>
      <c r="H326" s="55">
        <v>37</v>
      </c>
      <c r="I326" s="56">
        <v>150</v>
      </c>
      <c r="J326" s="57">
        <f t="shared" si="38"/>
        <v>0</v>
      </c>
      <c r="K326" s="58"/>
      <c r="L326" s="73">
        <f t="shared" si="37"/>
        <v>0</v>
      </c>
      <c r="M326" s="40" t="s">
        <v>1057</v>
      </c>
      <c r="N326" s="8"/>
    </row>
    <row r="327" spans="1:14" s="1" customFormat="1" ht="15" customHeight="1">
      <c r="A327" s="50"/>
      <c r="B327" s="51" t="s">
        <v>19</v>
      </c>
      <c r="C327" s="51" t="s">
        <v>409</v>
      </c>
      <c r="D327" s="70"/>
      <c r="E327" s="64" t="s">
        <v>410</v>
      </c>
      <c r="F327" s="65" t="s">
        <v>359</v>
      </c>
      <c r="G327" s="55" t="s">
        <v>40</v>
      </c>
      <c r="H327" s="55">
        <v>37</v>
      </c>
      <c r="I327" s="56">
        <v>150</v>
      </c>
      <c r="J327" s="57">
        <f t="shared" si="38"/>
        <v>0</v>
      </c>
      <c r="K327" s="58"/>
      <c r="L327" s="73">
        <f t="shared" si="37"/>
        <v>0</v>
      </c>
      <c r="M327" s="40" t="s">
        <v>1057</v>
      </c>
      <c r="N327" s="8"/>
    </row>
    <row r="328" spans="1:14" s="1" customFormat="1" ht="15" customHeight="1">
      <c r="A328" s="50"/>
      <c r="B328" s="51" t="s">
        <v>19</v>
      </c>
      <c r="C328" s="51" t="s">
        <v>411</v>
      </c>
      <c r="D328" s="70"/>
      <c r="E328" s="64" t="s">
        <v>412</v>
      </c>
      <c r="F328" s="65" t="s">
        <v>359</v>
      </c>
      <c r="G328" s="55" t="s">
        <v>40</v>
      </c>
      <c r="H328" s="55">
        <v>37</v>
      </c>
      <c r="I328" s="56">
        <v>150</v>
      </c>
      <c r="J328" s="57">
        <f t="shared" si="38"/>
        <v>0</v>
      </c>
      <c r="K328" s="58"/>
      <c r="L328" s="73">
        <f t="shared" si="37"/>
        <v>0</v>
      </c>
      <c r="M328" s="40">
        <v>210</v>
      </c>
      <c r="N328" s="8"/>
    </row>
    <row r="329" spans="1:14" s="1" customFormat="1" ht="15" customHeight="1">
      <c r="A329" s="50"/>
      <c r="B329" s="51" t="s">
        <v>19</v>
      </c>
      <c r="C329" s="51" t="s">
        <v>413</v>
      </c>
      <c r="D329" s="70"/>
      <c r="E329" s="64" t="s">
        <v>414</v>
      </c>
      <c r="F329" s="65" t="s">
        <v>359</v>
      </c>
      <c r="G329" s="55" t="s">
        <v>40</v>
      </c>
      <c r="H329" s="55">
        <v>37</v>
      </c>
      <c r="I329" s="56">
        <v>150</v>
      </c>
      <c r="J329" s="57">
        <f t="shared" si="38"/>
        <v>0</v>
      </c>
      <c r="K329" s="58"/>
      <c r="L329" s="73">
        <f t="shared" si="37"/>
        <v>0</v>
      </c>
      <c r="M329" s="40">
        <v>150</v>
      </c>
      <c r="N329" s="8"/>
    </row>
    <row r="330" spans="1:14" s="1" customFormat="1" ht="15" customHeight="1">
      <c r="A330" s="50"/>
      <c r="B330" s="51" t="s">
        <v>19</v>
      </c>
      <c r="C330" s="51" t="s">
        <v>415</v>
      </c>
      <c r="D330" s="70"/>
      <c r="E330" s="64" t="s">
        <v>416</v>
      </c>
      <c r="F330" s="65" t="s">
        <v>359</v>
      </c>
      <c r="G330" s="55" t="s">
        <v>40</v>
      </c>
      <c r="H330" s="55">
        <v>37</v>
      </c>
      <c r="I330" s="56">
        <v>150</v>
      </c>
      <c r="J330" s="57">
        <f t="shared" si="38"/>
        <v>0</v>
      </c>
      <c r="K330" s="58"/>
      <c r="L330" s="73">
        <f t="shared" si="37"/>
        <v>0</v>
      </c>
      <c r="M330" s="40" t="s">
        <v>1057</v>
      </c>
      <c r="N330" s="8"/>
    </row>
    <row r="331" spans="1:14" s="1" customFormat="1" ht="15" customHeight="1">
      <c r="A331" s="50"/>
      <c r="B331" s="51" t="s">
        <v>19</v>
      </c>
      <c r="C331" s="51" t="s">
        <v>417</v>
      </c>
      <c r="D331" s="70"/>
      <c r="E331" s="64" t="s">
        <v>418</v>
      </c>
      <c r="F331" s="65" t="s">
        <v>359</v>
      </c>
      <c r="G331" s="55" t="s">
        <v>40</v>
      </c>
      <c r="H331" s="55">
        <v>37</v>
      </c>
      <c r="I331" s="56">
        <v>150</v>
      </c>
      <c r="J331" s="57">
        <f t="shared" si="38"/>
        <v>0</v>
      </c>
      <c r="K331" s="58"/>
      <c r="L331" s="73">
        <f t="shared" si="37"/>
        <v>0</v>
      </c>
      <c r="M331" s="40">
        <v>520</v>
      </c>
      <c r="N331" s="8"/>
    </row>
    <row r="332" spans="1:14" s="1" customFormat="1" ht="15" customHeight="1">
      <c r="A332" s="50"/>
      <c r="B332" s="51" t="s">
        <v>19</v>
      </c>
      <c r="C332" s="51" t="s">
        <v>419</v>
      </c>
      <c r="D332" s="70"/>
      <c r="E332" s="64" t="s">
        <v>420</v>
      </c>
      <c r="F332" s="65" t="s">
        <v>359</v>
      </c>
      <c r="G332" s="55" t="s">
        <v>40</v>
      </c>
      <c r="H332" s="55">
        <v>37</v>
      </c>
      <c r="I332" s="56">
        <v>150</v>
      </c>
      <c r="J332" s="57">
        <f t="shared" si="38"/>
        <v>0</v>
      </c>
      <c r="K332" s="58"/>
      <c r="L332" s="73">
        <f t="shared" si="37"/>
        <v>0</v>
      </c>
      <c r="M332" s="40" t="s">
        <v>1057</v>
      </c>
      <c r="N332" s="8"/>
    </row>
    <row r="333" spans="1:14" s="1" customFormat="1" ht="15" customHeight="1">
      <c r="A333" s="50"/>
      <c r="B333" s="51" t="s">
        <v>19</v>
      </c>
      <c r="C333" s="51" t="s">
        <v>421</v>
      </c>
      <c r="D333" s="70"/>
      <c r="E333" s="64" t="s">
        <v>422</v>
      </c>
      <c r="F333" s="65" t="s">
        <v>359</v>
      </c>
      <c r="G333" s="55" t="s">
        <v>40</v>
      </c>
      <c r="H333" s="55">
        <v>37</v>
      </c>
      <c r="I333" s="56">
        <v>150</v>
      </c>
      <c r="J333" s="57">
        <f t="shared" si="38"/>
        <v>0</v>
      </c>
      <c r="K333" s="58"/>
      <c r="L333" s="73">
        <f t="shared" si="37"/>
        <v>0</v>
      </c>
      <c r="M333" s="40">
        <v>420</v>
      </c>
      <c r="N333" s="8"/>
    </row>
    <row r="334" spans="1:14" s="1" customFormat="1" ht="15" customHeight="1">
      <c r="A334" s="50"/>
      <c r="B334" s="51" t="s">
        <v>19</v>
      </c>
      <c r="C334" s="51" t="s">
        <v>423</v>
      </c>
      <c r="D334" s="70"/>
      <c r="E334" s="64" t="s">
        <v>424</v>
      </c>
      <c r="F334" s="65" t="s">
        <v>359</v>
      </c>
      <c r="G334" s="55" t="s">
        <v>40</v>
      </c>
      <c r="H334" s="55">
        <v>37</v>
      </c>
      <c r="I334" s="56">
        <v>150</v>
      </c>
      <c r="J334" s="57">
        <f t="shared" si="38"/>
        <v>0</v>
      </c>
      <c r="K334" s="58"/>
      <c r="L334" s="73">
        <f t="shared" si="37"/>
        <v>0</v>
      </c>
      <c r="M334" s="40" t="s">
        <v>1057</v>
      </c>
      <c r="N334" s="8"/>
    </row>
    <row r="335" spans="1:14" s="1" customFormat="1" ht="15" hidden="1" customHeight="1">
      <c r="A335" s="50"/>
      <c r="B335" s="132" t="s">
        <v>19</v>
      </c>
      <c r="C335" s="51" t="s">
        <v>425</v>
      </c>
      <c r="D335" s="144"/>
      <c r="E335" s="134" t="s">
        <v>426</v>
      </c>
      <c r="F335" s="135" t="s">
        <v>359</v>
      </c>
      <c r="G335" s="136" t="s">
        <v>40</v>
      </c>
      <c r="H335" s="136">
        <v>37</v>
      </c>
      <c r="I335" s="137">
        <v>150</v>
      </c>
      <c r="J335" s="57">
        <f t="shared" si="38"/>
        <v>0</v>
      </c>
      <c r="K335" s="138"/>
      <c r="L335" s="139">
        <f t="shared" si="37"/>
        <v>0</v>
      </c>
      <c r="M335" s="40">
        <v>0</v>
      </c>
      <c r="N335" s="32" t="s">
        <v>5</v>
      </c>
    </row>
    <row r="336" spans="1:14" s="1" customFormat="1" ht="15" hidden="1" customHeight="1">
      <c r="A336" s="50"/>
      <c r="B336" s="132" t="s">
        <v>19</v>
      </c>
      <c r="C336" s="51" t="s">
        <v>427</v>
      </c>
      <c r="D336" s="144"/>
      <c r="E336" s="134" t="s">
        <v>428</v>
      </c>
      <c r="F336" s="135" t="s">
        <v>359</v>
      </c>
      <c r="G336" s="136" t="s">
        <v>40</v>
      </c>
      <c r="H336" s="136">
        <v>37</v>
      </c>
      <c r="I336" s="137">
        <v>150</v>
      </c>
      <c r="J336" s="57">
        <f t="shared" si="38"/>
        <v>0</v>
      </c>
      <c r="K336" s="138"/>
      <c r="L336" s="139">
        <f t="shared" si="37"/>
        <v>0</v>
      </c>
      <c r="M336" s="40">
        <v>0</v>
      </c>
      <c r="N336" s="8"/>
    </row>
    <row r="337" spans="1:14" s="1" customFormat="1" ht="15" hidden="1" customHeight="1">
      <c r="A337" s="50"/>
      <c r="B337" s="132" t="s">
        <v>19</v>
      </c>
      <c r="C337" s="51" t="s">
        <v>429</v>
      </c>
      <c r="D337" s="144"/>
      <c r="E337" s="134" t="s">
        <v>430</v>
      </c>
      <c r="F337" s="135" t="s">
        <v>359</v>
      </c>
      <c r="G337" s="136" t="s">
        <v>40</v>
      </c>
      <c r="H337" s="136">
        <v>37</v>
      </c>
      <c r="I337" s="137">
        <v>150</v>
      </c>
      <c r="J337" s="57">
        <f t="shared" si="38"/>
        <v>0</v>
      </c>
      <c r="K337" s="138"/>
      <c r="L337" s="139">
        <f t="shared" si="37"/>
        <v>0</v>
      </c>
      <c r="M337" s="40">
        <v>0</v>
      </c>
      <c r="N337" s="8"/>
    </row>
    <row r="338" spans="1:14" s="1" customFormat="1" ht="15" customHeight="1">
      <c r="A338" s="50"/>
      <c r="B338" s="51" t="s">
        <v>19</v>
      </c>
      <c r="C338" s="51" t="s">
        <v>431</v>
      </c>
      <c r="D338" s="70"/>
      <c r="E338" s="64" t="s">
        <v>432</v>
      </c>
      <c r="F338" s="65" t="s">
        <v>359</v>
      </c>
      <c r="G338" s="55" t="s">
        <v>40</v>
      </c>
      <c r="H338" s="55">
        <v>37</v>
      </c>
      <c r="I338" s="56">
        <v>150</v>
      </c>
      <c r="J338" s="57">
        <f t="shared" si="38"/>
        <v>0</v>
      </c>
      <c r="K338" s="58"/>
      <c r="L338" s="73">
        <f t="shared" si="37"/>
        <v>0</v>
      </c>
      <c r="M338" s="40">
        <v>150</v>
      </c>
      <c r="N338" s="8"/>
    </row>
    <row r="339" spans="1:14" s="1" customFormat="1" ht="15" customHeight="1">
      <c r="A339" s="50"/>
      <c r="B339" s="51" t="s">
        <v>19</v>
      </c>
      <c r="C339" s="51" t="s">
        <v>433</v>
      </c>
      <c r="D339" s="70"/>
      <c r="E339" s="64" t="s">
        <v>434</v>
      </c>
      <c r="F339" s="65" t="s">
        <v>359</v>
      </c>
      <c r="G339" s="55" t="s">
        <v>40</v>
      </c>
      <c r="H339" s="55">
        <v>37</v>
      </c>
      <c r="I339" s="56">
        <v>150</v>
      </c>
      <c r="J339" s="57">
        <f t="shared" si="38"/>
        <v>0</v>
      </c>
      <c r="K339" s="58"/>
      <c r="L339" s="73">
        <f t="shared" si="37"/>
        <v>0</v>
      </c>
      <c r="M339" s="40" t="s">
        <v>1057</v>
      </c>
      <c r="N339" s="8"/>
    </row>
    <row r="340" spans="1:14" s="1" customFormat="1" ht="15" customHeight="1">
      <c r="A340" s="50"/>
      <c r="B340" s="51" t="s">
        <v>19</v>
      </c>
      <c r="C340" s="51" t="s">
        <v>435</v>
      </c>
      <c r="D340" s="70"/>
      <c r="E340" s="64" t="s">
        <v>436</v>
      </c>
      <c r="F340" s="65" t="s">
        <v>359</v>
      </c>
      <c r="G340" s="55" t="s">
        <v>40</v>
      </c>
      <c r="H340" s="55">
        <v>37</v>
      </c>
      <c r="I340" s="56">
        <v>150</v>
      </c>
      <c r="J340" s="57">
        <f t="shared" si="38"/>
        <v>0</v>
      </c>
      <c r="K340" s="58"/>
      <c r="L340" s="73">
        <f t="shared" si="37"/>
        <v>0</v>
      </c>
      <c r="M340" s="40" t="s">
        <v>1057</v>
      </c>
      <c r="N340" s="8"/>
    </row>
    <row r="341" spans="1:14" s="1" customFormat="1" ht="15" customHeight="1">
      <c r="A341" s="50"/>
      <c r="B341" s="51" t="s">
        <v>19</v>
      </c>
      <c r="C341" s="51" t="s">
        <v>437</v>
      </c>
      <c r="D341" s="70"/>
      <c r="E341" s="64" t="s">
        <v>438</v>
      </c>
      <c r="F341" s="65" t="s">
        <v>396</v>
      </c>
      <c r="G341" s="55" t="s">
        <v>40</v>
      </c>
      <c r="H341" s="55">
        <v>86</v>
      </c>
      <c r="I341" s="56">
        <v>150</v>
      </c>
      <c r="J341" s="57">
        <f>ROUNDUP(K341/I341,0)</f>
        <v>0</v>
      </c>
      <c r="K341" s="58"/>
      <c r="L341" s="73">
        <f t="shared" si="37"/>
        <v>0</v>
      </c>
      <c r="M341" s="40" t="s">
        <v>1057</v>
      </c>
      <c r="N341" s="8"/>
    </row>
    <row r="342" spans="1:14" s="1" customFormat="1" ht="15" customHeight="1">
      <c r="A342" s="50"/>
      <c r="B342" s="51" t="s">
        <v>19</v>
      </c>
      <c r="C342" s="51" t="s">
        <v>551</v>
      </c>
      <c r="D342" s="70"/>
      <c r="E342" s="64" t="s">
        <v>745</v>
      </c>
      <c r="F342" s="65" t="s">
        <v>359</v>
      </c>
      <c r="G342" s="55" t="s">
        <v>40</v>
      </c>
      <c r="H342" s="55">
        <v>64</v>
      </c>
      <c r="I342" s="56">
        <v>150</v>
      </c>
      <c r="J342" s="57">
        <f t="shared" si="38"/>
        <v>0</v>
      </c>
      <c r="K342" s="58"/>
      <c r="L342" s="73">
        <f t="shared" si="37"/>
        <v>0</v>
      </c>
      <c r="M342" s="40">
        <v>150</v>
      </c>
      <c r="N342" s="8"/>
    </row>
    <row r="343" spans="1:14" s="1" customFormat="1" ht="15" customHeight="1">
      <c r="A343" s="50"/>
      <c r="B343" s="51" t="s">
        <v>19</v>
      </c>
      <c r="C343" s="51" t="s">
        <v>552</v>
      </c>
      <c r="D343" s="70"/>
      <c r="E343" s="64" t="s">
        <v>746</v>
      </c>
      <c r="F343" s="65" t="s">
        <v>359</v>
      </c>
      <c r="G343" s="55" t="s">
        <v>40</v>
      </c>
      <c r="H343" s="55">
        <v>64</v>
      </c>
      <c r="I343" s="56">
        <v>150</v>
      </c>
      <c r="J343" s="57">
        <f t="shared" si="38"/>
        <v>0</v>
      </c>
      <c r="K343" s="58"/>
      <c r="L343" s="73">
        <f t="shared" si="37"/>
        <v>0</v>
      </c>
      <c r="M343" s="40">
        <v>150</v>
      </c>
      <c r="N343" s="8"/>
    </row>
    <row r="344" spans="1:14" s="1" customFormat="1" ht="15" customHeight="1">
      <c r="A344" s="50"/>
      <c r="B344" s="51" t="s">
        <v>19</v>
      </c>
      <c r="C344" s="51" t="s">
        <v>553</v>
      </c>
      <c r="D344" s="70"/>
      <c r="E344" s="64" t="s">
        <v>747</v>
      </c>
      <c r="F344" s="65" t="s">
        <v>396</v>
      </c>
      <c r="G344" s="55" t="s">
        <v>40</v>
      </c>
      <c r="H344" s="55">
        <v>64</v>
      </c>
      <c r="I344" s="56">
        <v>150</v>
      </c>
      <c r="J344" s="57">
        <f t="shared" si="38"/>
        <v>0</v>
      </c>
      <c r="K344" s="58"/>
      <c r="L344" s="73">
        <f t="shared" si="37"/>
        <v>0</v>
      </c>
      <c r="M344" s="40">
        <v>150</v>
      </c>
      <c r="N344" s="8"/>
    </row>
    <row r="345" spans="1:14" s="1" customFormat="1" ht="15" customHeight="1">
      <c r="A345" s="50"/>
      <c r="B345" s="51" t="s">
        <v>19</v>
      </c>
      <c r="C345" s="51" t="s">
        <v>439</v>
      </c>
      <c r="D345" s="70"/>
      <c r="E345" s="64" t="s">
        <v>440</v>
      </c>
      <c r="F345" s="65" t="s">
        <v>396</v>
      </c>
      <c r="G345" s="55" t="s">
        <v>40</v>
      </c>
      <c r="H345" s="55">
        <v>64</v>
      </c>
      <c r="I345" s="56">
        <v>150</v>
      </c>
      <c r="J345" s="57">
        <f>ROUNDUP(K345/I345,0)</f>
        <v>0</v>
      </c>
      <c r="K345" s="58"/>
      <c r="L345" s="73">
        <f t="shared" si="37"/>
        <v>0</v>
      </c>
      <c r="M345" s="40">
        <v>150</v>
      </c>
      <c r="N345" s="8"/>
    </row>
    <row r="346" spans="1:14">
      <c r="M346" s="40" t="s">
        <v>155</v>
      </c>
    </row>
    <row r="347" spans="1:14">
      <c r="M347" s="40" t="s">
        <v>155</v>
      </c>
    </row>
    <row r="348" spans="1:14" s="1" customFormat="1" ht="21" customHeight="1">
      <c r="B348" s="35"/>
      <c r="C348" s="35"/>
      <c r="D348" s="35" t="s">
        <v>20</v>
      </c>
      <c r="E348" s="37"/>
      <c r="F348" s="37"/>
      <c r="G348" s="62"/>
      <c r="H348" s="37"/>
      <c r="I348" s="37"/>
      <c r="J348" s="38"/>
      <c r="K348" s="37"/>
      <c r="L348" s="39"/>
      <c r="M348" s="40" t="s">
        <v>155</v>
      </c>
      <c r="N348" s="8"/>
    </row>
    <row r="349" spans="1:14" s="1" customFormat="1" ht="25.5" customHeight="1">
      <c r="B349" s="42"/>
      <c r="C349" s="42" t="s">
        <v>23</v>
      </c>
      <c r="D349" s="42"/>
      <c r="E349" s="43"/>
      <c r="F349" s="43"/>
      <c r="G349" s="42" t="s">
        <v>25</v>
      </c>
      <c r="H349" s="44" t="s">
        <v>26</v>
      </c>
      <c r="I349" s="44" t="s">
        <v>27</v>
      </c>
      <c r="J349" s="45" t="s">
        <v>28</v>
      </c>
      <c r="K349" s="46" t="s">
        <v>29</v>
      </c>
      <c r="L349" s="47" t="s">
        <v>30</v>
      </c>
      <c r="M349" s="40" t="s">
        <v>155</v>
      </c>
      <c r="N349" s="32" t="s">
        <v>5</v>
      </c>
    </row>
    <row r="350" spans="1:14" s="1" customFormat="1" ht="15" customHeight="1">
      <c r="A350" s="50"/>
      <c r="B350" s="51" t="s">
        <v>20</v>
      </c>
      <c r="C350" s="51" t="s">
        <v>554</v>
      </c>
      <c r="D350" s="70"/>
      <c r="E350" s="64" t="s">
        <v>768</v>
      </c>
      <c r="F350" s="65" t="s">
        <v>55</v>
      </c>
      <c r="G350" s="55" t="s">
        <v>40</v>
      </c>
      <c r="H350" s="55">
        <v>211</v>
      </c>
      <c r="I350" s="56">
        <v>40</v>
      </c>
      <c r="J350" s="57">
        <f t="shared" ref="J350:J381" si="39">ROUNDUP(K350/I350,0)</f>
        <v>0</v>
      </c>
      <c r="K350" s="58"/>
      <c r="L350" s="73">
        <f t="shared" ref="L350:L381" si="40">H350*K350</f>
        <v>0</v>
      </c>
      <c r="M350" s="40">
        <v>40</v>
      </c>
      <c r="N350" s="8"/>
    </row>
    <row r="351" spans="1:14" s="1" customFormat="1" ht="15" customHeight="1">
      <c r="A351" s="50"/>
      <c r="B351" s="51" t="s">
        <v>20</v>
      </c>
      <c r="C351" s="51" t="s">
        <v>555</v>
      </c>
      <c r="D351" s="70"/>
      <c r="E351" s="64" t="s">
        <v>769</v>
      </c>
      <c r="F351" s="65" t="s">
        <v>55</v>
      </c>
      <c r="G351" s="55" t="s">
        <v>40</v>
      </c>
      <c r="H351" s="55">
        <v>188</v>
      </c>
      <c r="I351" s="56">
        <v>40</v>
      </c>
      <c r="J351" s="57">
        <f t="shared" si="39"/>
        <v>0</v>
      </c>
      <c r="K351" s="58"/>
      <c r="L351" s="73">
        <f t="shared" si="40"/>
        <v>0</v>
      </c>
      <c r="M351" s="40">
        <v>80</v>
      </c>
      <c r="N351" s="32" t="s">
        <v>5</v>
      </c>
    </row>
    <row r="352" spans="1:14" s="1" customFormat="1" ht="15" customHeight="1">
      <c r="A352" s="50"/>
      <c r="B352" s="51" t="s">
        <v>20</v>
      </c>
      <c r="C352" s="51" t="s">
        <v>557</v>
      </c>
      <c r="D352" s="70"/>
      <c r="E352" s="64" t="s">
        <v>771</v>
      </c>
      <c r="F352" s="65" t="s">
        <v>749</v>
      </c>
      <c r="G352" s="55" t="s">
        <v>40</v>
      </c>
      <c r="H352" s="55">
        <v>384</v>
      </c>
      <c r="I352" s="56">
        <v>20</v>
      </c>
      <c r="J352" s="57">
        <f t="shared" si="39"/>
        <v>0</v>
      </c>
      <c r="K352" s="58"/>
      <c r="L352" s="73">
        <f t="shared" si="40"/>
        <v>0</v>
      </c>
      <c r="M352" s="40" t="s">
        <v>1056</v>
      </c>
      <c r="N352" s="8"/>
    </row>
    <row r="353" spans="1:14" s="1" customFormat="1" ht="15" customHeight="1">
      <c r="A353" s="50"/>
      <c r="B353" s="51" t="s">
        <v>20</v>
      </c>
      <c r="C353" s="51" t="s">
        <v>556</v>
      </c>
      <c r="D353" s="70"/>
      <c r="E353" s="64" t="s">
        <v>770</v>
      </c>
      <c r="F353" s="65" t="s">
        <v>55</v>
      </c>
      <c r="G353" s="55" t="s">
        <v>40</v>
      </c>
      <c r="H353" s="55">
        <v>181</v>
      </c>
      <c r="I353" s="56">
        <v>40</v>
      </c>
      <c r="J353" s="57">
        <f t="shared" si="39"/>
        <v>0</v>
      </c>
      <c r="K353" s="58"/>
      <c r="L353" s="73">
        <f t="shared" si="40"/>
        <v>0</v>
      </c>
      <c r="M353" s="40">
        <v>40</v>
      </c>
      <c r="N353" s="8"/>
    </row>
    <row r="354" spans="1:14" s="1" customFormat="1" ht="15" customHeight="1">
      <c r="A354" s="50"/>
      <c r="B354" s="51" t="s">
        <v>20</v>
      </c>
      <c r="C354" s="51" t="s">
        <v>558</v>
      </c>
      <c r="D354" s="70"/>
      <c r="E354" s="64" t="s">
        <v>772</v>
      </c>
      <c r="F354" s="65" t="s">
        <v>749</v>
      </c>
      <c r="G354" s="55" t="s">
        <v>40</v>
      </c>
      <c r="H354" s="55">
        <v>384</v>
      </c>
      <c r="I354" s="56">
        <v>20</v>
      </c>
      <c r="J354" s="57">
        <f t="shared" si="39"/>
        <v>0</v>
      </c>
      <c r="K354" s="58"/>
      <c r="L354" s="73">
        <f t="shared" si="40"/>
        <v>0</v>
      </c>
      <c r="M354" s="40">
        <v>20</v>
      </c>
      <c r="N354" s="8"/>
    </row>
    <row r="355" spans="1:14" s="1" customFormat="1" ht="15" hidden="1" customHeight="1">
      <c r="A355" s="50"/>
      <c r="B355" s="132" t="s">
        <v>20</v>
      </c>
      <c r="C355" s="51" t="s">
        <v>532</v>
      </c>
      <c r="D355" s="144"/>
      <c r="E355" s="134" t="s">
        <v>760</v>
      </c>
      <c r="F355" s="135" t="s">
        <v>749</v>
      </c>
      <c r="G355" s="136" t="s">
        <v>40</v>
      </c>
      <c r="H355" s="136">
        <v>384</v>
      </c>
      <c r="I355" s="137">
        <v>20</v>
      </c>
      <c r="J355" s="57">
        <f t="shared" si="39"/>
        <v>0</v>
      </c>
      <c r="K355" s="138"/>
      <c r="L355" s="139">
        <f t="shared" si="40"/>
        <v>0</v>
      </c>
      <c r="M355" s="40">
        <v>0</v>
      </c>
      <c r="N355" s="8"/>
    </row>
    <row r="356" spans="1:14" s="1" customFormat="1" ht="15" customHeight="1">
      <c r="A356" s="50"/>
      <c r="B356" s="51" t="s">
        <v>20</v>
      </c>
      <c r="C356" s="51" t="s">
        <v>559</v>
      </c>
      <c r="D356" s="70"/>
      <c r="E356" s="64" t="s">
        <v>773</v>
      </c>
      <c r="F356" s="65" t="s">
        <v>749</v>
      </c>
      <c r="G356" s="55" t="s">
        <v>40</v>
      </c>
      <c r="H356" s="55">
        <v>384</v>
      </c>
      <c r="I356" s="56">
        <v>20</v>
      </c>
      <c r="J356" s="57">
        <f t="shared" si="39"/>
        <v>0</v>
      </c>
      <c r="K356" s="58"/>
      <c r="L356" s="73">
        <f t="shared" si="40"/>
        <v>0</v>
      </c>
      <c r="M356" s="40">
        <v>30</v>
      </c>
      <c r="N356" s="8"/>
    </row>
    <row r="357" spans="1:14" s="1" customFormat="1" ht="15" customHeight="1">
      <c r="A357" s="50"/>
      <c r="B357" s="51" t="s">
        <v>20</v>
      </c>
      <c r="C357" s="51" t="s">
        <v>560</v>
      </c>
      <c r="D357" s="70"/>
      <c r="E357" s="64" t="s">
        <v>774</v>
      </c>
      <c r="F357" s="65" t="s">
        <v>749</v>
      </c>
      <c r="G357" s="55" t="s">
        <v>40</v>
      </c>
      <c r="H357" s="55">
        <v>384</v>
      </c>
      <c r="I357" s="56">
        <v>20</v>
      </c>
      <c r="J357" s="57">
        <f t="shared" si="39"/>
        <v>0</v>
      </c>
      <c r="K357" s="58"/>
      <c r="L357" s="73">
        <f t="shared" si="40"/>
        <v>0</v>
      </c>
      <c r="M357" s="40">
        <v>50</v>
      </c>
      <c r="N357" s="8"/>
    </row>
    <row r="358" spans="1:14" s="1" customFormat="1" ht="15" customHeight="1">
      <c r="A358" s="50"/>
      <c r="B358" s="51" t="s">
        <v>20</v>
      </c>
      <c r="C358" s="51" t="s">
        <v>561</v>
      </c>
      <c r="D358" s="70"/>
      <c r="E358" s="64" t="s">
        <v>775</v>
      </c>
      <c r="F358" s="65" t="s">
        <v>749</v>
      </c>
      <c r="G358" s="55" t="s">
        <v>40</v>
      </c>
      <c r="H358" s="55">
        <v>384</v>
      </c>
      <c r="I358" s="56">
        <v>20</v>
      </c>
      <c r="J358" s="57">
        <f t="shared" si="39"/>
        <v>0</v>
      </c>
      <c r="K358" s="58"/>
      <c r="L358" s="73">
        <f t="shared" si="40"/>
        <v>0</v>
      </c>
      <c r="M358" s="40">
        <v>10</v>
      </c>
      <c r="N358" s="8"/>
    </row>
    <row r="359" spans="1:14" s="1" customFormat="1" ht="15" customHeight="1">
      <c r="A359" s="50"/>
      <c r="B359" s="51" t="s">
        <v>20</v>
      </c>
      <c r="C359" s="51" t="s">
        <v>562</v>
      </c>
      <c r="D359" s="70"/>
      <c r="E359" s="64" t="s">
        <v>776</v>
      </c>
      <c r="F359" s="65" t="s">
        <v>55</v>
      </c>
      <c r="G359" s="55" t="s">
        <v>40</v>
      </c>
      <c r="H359" s="55">
        <v>188</v>
      </c>
      <c r="I359" s="56">
        <v>40</v>
      </c>
      <c r="J359" s="57">
        <f t="shared" si="39"/>
        <v>0</v>
      </c>
      <c r="K359" s="58"/>
      <c r="L359" s="73">
        <f t="shared" si="40"/>
        <v>0</v>
      </c>
      <c r="M359" s="40">
        <v>40</v>
      </c>
      <c r="N359" s="8"/>
    </row>
    <row r="360" spans="1:14" s="1" customFormat="1" ht="15" customHeight="1">
      <c r="A360" s="50"/>
      <c r="B360" s="51" t="s">
        <v>20</v>
      </c>
      <c r="C360" s="51" t="s">
        <v>563</v>
      </c>
      <c r="D360" s="70"/>
      <c r="E360" s="64" t="s">
        <v>777</v>
      </c>
      <c r="F360" s="65" t="s">
        <v>55</v>
      </c>
      <c r="G360" s="55" t="s">
        <v>40</v>
      </c>
      <c r="H360" s="55">
        <v>196</v>
      </c>
      <c r="I360" s="56">
        <v>40</v>
      </c>
      <c r="J360" s="57">
        <f t="shared" si="39"/>
        <v>0</v>
      </c>
      <c r="K360" s="58"/>
      <c r="L360" s="73">
        <f t="shared" si="40"/>
        <v>0</v>
      </c>
      <c r="M360" s="40">
        <v>40</v>
      </c>
      <c r="N360" s="8"/>
    </row>
    <row r="361" spans="1:14" s="1" customFormat="1" ht="15" customHeight="1">
      <c r="A361" s="50"/>
      <c r="B361" s="51" t="s">
        <v>20</v>
      </c>
      <c r="C361" s="51" t="s">
        <v>564</v>
      </c>
      <c r="D361" s="70"/>
      <c r="E361" s="64" t="s">
        <v>778</v>
      </c>
      <c r="F361" s="65" t="s">
        <v>55</v>
      </c>
      <c r="G361" s="55" t="s">
        <v>40</v>
      </c>
      <c r="H361" s="55">
        <v>248</v>
      </c>
      <c r="I361" s="56">
        <v>40</v>
      </c>
      <c r="J361" s="57">
        <f t="shared" si="39"/>
        <v>0</v>
      </c>
      <c r="K361" s="58"/>
      <c r="L361" s="73">
        <f t="shared" si="40"/>
        <v>0</v>
      </c>
      <c r="M361" s="40" t="s">
        <v>1056</v>
      </c>
      <c r="N361" s="8"/>
    </row>
    <row r="362" spans="1:14" s="1" customFormat="1" ht="15" customHeight="1">
      <c r="A362" s="50"/>
      <c r="B362" s="51" t="s">
        <v>20</v>
      </c>
      <c r="C362" s="51" t="s">
        <v>565</v>
      </c>
      <c r="D362" s="70"/>
      <c r="E362" s="64" t="s">
        <v>779</v>
      </c>
      <c r="F362" s="65" t="s">
        <v>55</v>
      </c>
      <c r="G362" s="55" t="s">
        <v>40</v>
      </c>
      <c r="H362" s="55">
        <v>248</v>
      </c>
      <c r="I362" s="56">
        <v>40</v>
      </c>
      <c r="J362" s="57">
        <f t="shared" si="39"/>
        <v>0</v>
      </c>
      <c r="K362" s="58"/>
      <c r="L362" s="73">
        <f t="shared" si="40"/>
        <v>0</v>
      </c>
      <c r="M362" s="40">
        <v>80</v>
      </c>
      <c r="N362" s="8"/>
    </row>
    <row r="363" spans="1:14" s="1" customFormat="1" ht="15" customHeight="1">
      <c r="A363" s="50"/>
      <c r="B363" s="51" t="s">
        <v>20</v>
      </c>
      <c r="C363" s="51" t="s">
        <v>566</v>
      </c>
      <c r="D363" s="70"/>
      <c r="E363" s="64" t="s">
        <v>780</v>
      </c>
      <c r="F363" s="65" t="s">
        <v>55</v>
      </c>
      <c r="G363" s="55" t="s">
        <v>40</v>
      </c>
      <c r="H363" s="55">
        <v>188</v>
      </c>
      <c r="I363" s="56">
        <v>40</v>
      </c>
      <c r="J363" s="57">
        <f t="shared" si="39"/>
        <v>0</v>
      </c>
      <c r="K363" s="58"/>
      <c r="L363" s="73">
        <f t="shared" si="40"/>
        <v>0</v>
      </c>
      <c r="M363" s="40">
        <v>20</v>
      </c>
      <c r="N363" s="8"/>
    </row>
    <row r="364" spans="1:14" s="1" customFormat="1" ht="15" customHeight="1">
      <c r="A364" s="50"/>
      <c r="B364" s="51" t="s">
        <v>20</v>
      </c>
      <c r="C364" s="51" t="s">
        <v>567</v>
      </c>
      <c r="D364" s="70"/>
      <c r="E364" s="64" t="s">
        <v>781</v>
      </c>
      <c r="F364" s="65" t="s">
        <v>55</v>
      </c>
      <c r="G364" s="55" t="s">
        <v>40</v>
      </c>
      <c r="H364" s="55">
        <v>248</v>
      </c>
      <c r="I364" s="56">
        <v>40</v>
      </c>
      <c r="J364" s="57">
        <f t="shared" si="39"/>
        <v>0</v>
      </c>
      <c r="K364" s="58"/>
      <c r="L364" s="73">
        <f t="shared" si="40"/>
        <v>0</v>
      </c>
      <c r="M364" s="40" t="s">
        <v>1056</v>
      </c>
      <c r="N364" s="8"/>
    </row>
    <row r="365" spans="1:14" s="1" customFormat="1" ht="15" customHeight="1">
      <c r="A365" s="50"/>
      <c r="B365" s="51" t="s">
        <v>20</v>
      </c>
      <c r="C365" s="51" t="s">
        <v>568</v>
      </c>
      <c r="D365" s="70"/>
      <c r="E365" s="64" t="s">
        <v>782</v>
      </c>
      <c r="F365" s="65" t="s">
        <v>55</v>
      </c>
      <c r="G365" s="55" t="s">
        <v>40</v>
      </c>
      <c r="H365" s="55">
        <v>202.99999999999997</v>
      </c>
      <c r="I365" s="56">
        <v>40</v>
      </c>
      <c r="J365" s="57">
        <f t="shared" si="39"/>
        <v>0</v>
      </c>
      <c r="K365" s="58"/>
      <c r="L365" s="73">
        <f t="shared" si="40"/>
        <v>0</v>
      </c>
      <c r="M365" s="40">
        <v>20</v>
      </c>
      <c r="N365" s="8"/>
    </row>
    <row r="366" spans="1:14" s="1" customFormat="1" ht="15" customHeight="1">
      <c r="A366" s="50"/>
      <c r="B366" s="51" t="s">
        <v>20</v>
      </c>
      <c r="C366" s="51" t="s">
        <v>569</v>
      </c>
      <c r="D366" s="70"/>
      <c r="E366" s="64" t="s">
        <v>783</v>
      </c>
      <c r="F366" s="65" t="s">
        <v>55</v>
      </c>
      <c r="G366" s="55" t="s">
        <v>40</v>
      </c>
      <c r="H366" s="55">
        <v>181</v>
      </c>
      <c r="I366" s="56">
        <v>40</v>
      </c>
      <c r="J366" s="57">
        <f t="shared" si="39"/>
        <v>0</v>
      </c>
      <c r="K366" s="58"/>
      <c r="L366" s="73">
        <f t="shared" si="40"/>
        <v>0</v>
      </c>
      <c r="M366" s="40">
        <v>80</v>
      </c>
      <c r="N366" s="8"/>
    </row>
    <row r="367" spans="1:14" s="1" customFormat="1" ht="15" hidden="1" customHeight="1">
      <c r="A367" s="50"/>
      <c r="B367" s="132" t="s">
        <v>20</v>
      </c>
      <c r="C367" s="51" t="s">
        <v>441</v>
      </c>
      <c r="D367" s="144"/>
      <c r="E367" s="134" t="s">
        <v>442</v>
      </c>
      <c r="F367" s="135" t="s">
        <v>55</v>
      </c>
      <c r="G367" s="136" t="s">
        <v>111</v>
      </c>
      <c r="H367" s="136">
        <v>91</v>
      </c>
      <c r="I367" s="137">
        <v>24</v>
      </c>
      <c r="J367" s="57">
        <f t="shared" si="39"/>
        <v>0</v>
      </c>
      <c r="K367" s="138"/>
      <c r="L367" s="139">
        <f t="shared" si="40"/>
        <v>0</v>
      </c>
      <c r="M367" s="40">
        <v>0</v>
      </c>
      <c r="N367" s="8"/>
    </row>
    <row r="368" spans="1:14" s="1" customFormat="1" ht="15" customHeight="1">
      <c r="A368" s="50"/>
      <c r="B368" s="51" t="s">
        <v>20</v>
      </c>
      <c r="C368" s="51" t="s">
        <v>570</v>
      </c>
      <c r="D368" s="70"/>
      <c r="E368" s="64" t="s">
        <v>784</v>
      </c>
      <c r="F368" s="65" t="s">
        <v>55</v>
      </c>
      <c r="G368" s="55" t="s">
        <v>40</v>
      </c>
      <c r="H368" s="55">
        <v>173</v>
      </c>
      <c r="I368" s="56">
        <v>40</v>
      </c>
      <c r="J368" s="57">
        <f t="shared" si="39"/>
        <v>0</v>
      </c>
      <c r="K368" s="58"/>
      <c r="L368" s="73">
        <f t="shared" si="40"/>
        <v>0</v>
      </c>
      <c r="M368" s="40">
        <v>80</v>
      </c>
      <c r="N368" s="8"/>
    </row>
    <row r="369" spans="1:14" s="1" customFormat="1" ht="15" customHeight="1">
      <c r="A369" s="50"/>
      <c r="B369" s="51" t="s">
        <v>20</v>
      </c>
      <c r="C369" s="51" t="s">
        <v>571</v>
      </c>
      <c r="D369" s="70"/>
      <c r="E369" s="64" t="s">
        <v>785</v>
      </c>
      <c r="F369" s="65" t="s">
        <v>55</v>
      </c>
      <c r="G369" s="55" t="s">
        <v>40</v>
      </c>
      <c r="H369" s="55">
        <v>181</v>
      </c>
      <c r="I369" s="56">
        <v>40</v>
      </c>
      <c r="J369" s="57">
        <f t="shared" si="39"/>
        <v>0</v>
      </c>
      <c r="K369" s="58"/>
      <c r="L369" s="73">
        <f t="shared" si="40"/>
        <v>0</v>
      </c>
      <c r="M369" s="40">
        <v>80</v>
      </c>
      <c r="N369" s="8"/>
    </row>
    <row r="370" spans="1:14" s="1" customFormat="1" ht="15" customHeight="1">
      <c r="A370" s="50"/>
      <c r="B370" s="51" t="s">
        <v>20</v>
      </c>
      <c r="C370" s="51" t="s">
        <v>572</v>
      </c>
      <c r="D370" s="70"/>
      <c r="E370" s="64" t="s">
        <v>786</v>
      </c>
      <c r="F370" s="65" t="s">
        <v>55</v>
      </c>
      <c r="G370" s="55" t="s">
        <v>40</v>
      </c>
      <c r="H370" s="55">
        <v>173</v>
      </c>
      <c r="I370" s="56">
        <v>40</v>
      </c>
      <c r="J370" s="57">
        <f t="shared" si="39"/>
        <v>0</v>
      </c>
      <c r="K370" s="58"/>
      <c r="L370" s="73">
        <f t="shared" si="40"/>
        <v>0</v>
      </c>
      <c r="M370" s="40">
        <v>40</v>
      </c>
      <c r="N370" s="8"/>
    </row>
    <row r="371" spans="1:14" s="1" customFormat="1" ht="15" customHeight="1">
      <c r="A371" s="50"/>
      <c r="B371" s="51" t="s">
        <v>20</v>
      </c>
      <c r="C371" s="51" t="s">
        <v>573</v>
      </c>
      <c r="D371" s="70"/>
      <c r="E371" s="64" t="s">
        <v>787</v>
      </c>
      <c r="F371" s="65" t="s">
        <v>55</v>
      </c>
      <c r="G371" s="55" t="s">
        <v>40</v>
      </c>
      <c r="H371" s="55">
        <v>173</v>
      </c>
      <c r="I371" s="56">
        <v>40</v>
      </c>
      <c r="J371" s="57">
        <f t="shared" si="39"/>
        <v>0</v>
      </c>
      <c r="K371" s="58"/>
      <c r="L371" s="73">
        <f t="shared" si="40"/>
        <v>0</v>
      </c>
      <c r="M371" s="40">
        <v>40</v>
      </c>
      <c r="N371" s="8"/>
    </row>
    <row r="372" spans="1:14" s="1" customFormat="1" ht="15" customHeight="1">
      <c r="A372" s="50"/>
      <c r="B372" s="51" t="s">
        <v>20</v>
      </c>
      <c r="C372" s="51" t="s">
        <v>574</v>
      </c>
      <c r="D372" s="70"/>
      <c r="E372" s="64" t="s">
        <v>788</v>
      </c>
      <c r="F372" s="65" t="s">
        <v>55</v>
      </c>
      <c r="G372" s="55" t="s">
        <v>40</v>
      </c>
      <c r="H372" s="55">
        <v>248</v>
      </c>
      <c r="I372" s="56">
        <v>40</v>
      </c>
      <c r="J372" s="57">
        <f t="shared" si="39"/>
        <v>0</v>
      </c>
      <c r="K372" s="58"/>
      <c r="L372" s="73">
        <f t="shared" si="40"/>
        <v>0</v>
      </c>
      <c r="M372" s="40">
        <v>20</v>
      </c>
      <c r="N372" s="8"/>
    </row>
    <row r="373" spans="1:14" s="1" customFormat="1" ht="15" customHeight="1">
      <c r="A373" s="50"/>
      <c r="B373" s="51" t="s">
        <v>20</v>
      </c>
      <c r="C373" s="51" t="s">
        <v>575</v>
      </c>
      <c r="D373" s="70"/>
      <c r="E373" s="64" t="s">
        <v>789</v>
      </c>
      <c r="F373" s="65" t="s">
        <v>55</v>
      </c>
      <c r="G373" s="55" t="s">
        <v>40</v>
      </c>
      <c r="H373" s="55">
        <v>181</v>
      </c>
      <c r="I373" s="56">
        <v>40</v>
      </c>
      <c r="J373" s="57">
        <f t="shared" si="39"/>
        <v>0</v>
      </c>
      <c r="K373" s="58"/>
      <c r="L373" s="73">
        <f t="shared" si="40"/>
        <v>0</v>
      </c>
      <c r="M373" s="40">
        <v>40</v>
      </c>
      <c r="N373" s="8"/>
    </row>
    <row r="374" spans="1:14" s="1" customFormat="1" ht="15" customHeight="1">
      <c r="A374" s="50"/>
      <c r="B374" s="51" t="s">
        <v>20</v>
      </c>
      <c r="C374" s="51" t="s">
        <v>576</v>
      </c>
      <c r="D374" s="70"/>
      <c r="E374" s="64" t="s">
        <v>790</v>
      </c>
      <c r="F374" s="65" t="s">
        <v>55</v>
      </c>
      <c r="G374" s="55" t="s">
        <v>40</v>
      </c>
      <c r="H374" s="55">
        <v>173</v>
      </c>
      <c r="I374" s="56">
        <v>40</v>
      </c>
      <c r="J374" s="57">
        <f t="shared" si="39"/>
        <v>0</v>
      </c>
      <c r="K374" s="58"/>
      <c r="L374" s="73">
        <f t="shared" si="40"/>
        <v>0</v>
      </c>
      <c r="M374" s="40">
        <v>40</v>
      </c>
      <c r="N374" s="8"/>
    </row>
    <row r="375" spans="1:14" s="1" customFormat="1" ht="15" customHeight="1">
      <c r="A375" s="50"/>
      <c r="B375" s="51" t="s">
        <v>20</v>
      </c>
      <c r="C375" s="51" t="s">
        <v>577</v>
      </c>
      <c r="D375" s="70"/>
      <c r="E375" s="64" t="s">
        <v>791</v>
      </c>
      <c r="F375" s="65" t="s">
        <v>55</v>
      </c>
      <c r="G375" s="55" t="s">
        <v>40</v>
      </c>
      <c r="H375" s="55">
        <v>181</v>
      </c>
      <c r="I375" s="56">
        <v>40</v>
      </c>
      <c r="J375" s="57">
        <f t="shared" si="39"/>
        <v>0</v>
      </c>
      <c r="K375" s="58"/>
      <c r="L375" s="73">
        <f t="shared" si="40"/>
        <v>0</v>
      </c>
      <c r="M375" s="40">
        <v>80</v>
      </c>
      <c r="N375" s="8"/>
    </row>
    <row r="376" spans="1:14" s="1" customFormat="1" ht="15" customHeight="1">
      <c r="A376" s="50"/>
      <c r="B376" s="51" t="s">
        <v>20</v>
      </c>
      <c r="C376" s="51" t="s">
        <v>578</v>
      </c>
      <c r="D376" s="70"/>
      <c r="E376" s="64" t="s">
        <v>792</v>
      </c>
      <c r="F376" s="65" t="s">
        <v>55</v>
      </c>
      <c r="G376" s="55" t="s">
        <v>40</v>
      </c>
      <c r="H376" s="55">
        <v>248</v>
      </c>
      <c r="I376" s="56">
        <v>40</v>
      </c>
      <c r="J376" s="57">
        <f t="shared" si="39"/>
        <v>0</v>
      </c>
      <c r="K376" s="58"/>
      <c r="L376" s="73">
        <f t="shared" si="40"/>
        <v>0</v>
      </c>
      <c r="M376" s="40" t="s">
        <v>1056</v>
      </c>
      <c r="N376" s="8"/>
    </row>
    <row r="377" spans="1:14" s="1" customFormat="1" ht="15" customHeight="1">
      <c r="A377" s="50"/>
      <c r="B377" s="51" t="s">
        <v>20</v>
      </c>
      <c r="C377" s="51" t="s">
        <v>579</v>
      </c>
      <c r="D377" s="70"/>
      <c r="E377" s="64" t="s">
        <v>793</v>
      </c>
      <c r="F377" s="65" t="s">
        <v>55</v>
      </c>
      <c r="G377" s="55" t="s">
        <v>40</v>
      </c>
      <c r="H377" s="55">
        <v>248</v>
      </c>
      <c r="I377" s="56">
        <v>40</v>
      </c>
      <c r="J377" s="57">
        <f t="shared" si="39"/>
        <v>0</v>
      </c>
      <c r="K377" s="58"/>
      <c r="L377" s="73">
        <f t="shared" si="40"/>
        <v>0</v>
      </c>
      <c r="M377" s="40">
        <v>40</v>
      </c>
      <c r="N377" s="8"/>
    </row>
    <row r="378" spans="1:14" s="1" customFormat="1" ht="15" customHeight="1">
      <c r="A378" s="50"/>
      <c r="B378" s="51" t="s">
        <v>20</v>
      </c>
      <c r="C378" s="51" t="s">
        <v>580</v>
      </c>
      <c r="D378" s="70"/>
      <c r="E378" s="64" t="s">
        <v>794</v>
      </c>
      <c r="F378" s="65" t="s">
        <v>55</v>
      </c>
      <c r="G378" s="55" t="s">
        <v>40</v>
      </c>
      <c r="H378" s="55">
        <v>248</v>
      </c>
      <c r="I378" s="56">
        <v>40</v>
      </c>
      <c r="J378" s="57">
        <f t="shared" si="39"/>
        <v>0</v>
      </c>
      <c r="K378" s="58"/>
      <c r="L378" s="73">
        <f t="shared" si="40"/>
        <v>0</v>
      </c>
      <c r="M378" s="40">
        <v>80</v>
      </c>
      <c r="N378" s="8"/>
    </row>
    <row r="379" spans="1:14" s="1" customFormat="1" ht="15" customHeight="1">
      <c r="A379" s="50"/>
      <c r="B379" s="51" t="s">
        <v>20</v>
      </c>
      <c r="C379" s="51" t="s">
        <v>581</v>
      </c>
      <c r="D379" s="70"/>
      <c r="E379" s="64" t="s">
        <v>795</v>
      </c>
      <c r="F379" s="65" t="s">
        <v>55</v>
      </c>
      <c r="G379" s="55" t="s">
        <v>40</v>
      </c>
      <c r="H379" s="55">
        <v>161</v>
      </c>
      <c r="I379" s="56">
        <v>40</v>
      </c>
      <c r="J379" s="57">
        <f t="shared" si="39"/>
        <v>0</v>
      </c>
      <c r="K379" s="58"/>
      <c r="L379" s="73">
        <f t="shared" si="40"/>
        <v>0</v>
      </c>
      <c r="M379" s="40">
        <v>40</v>
      </c>
      <c r="N379" s="8"/>
    </row>
    <row r="380" spans="1:14" s="1" customFormat="1" ht="15" customHeight="1">
      <c r="A380" s="50"/>
      <c r="B380" s="51" t="s">
        <v>20</v>
      </c>
      <c r="C380" s="51" t="s">
        <v>582</v>
      </c>
      <c r="D380" s="70"/>
      <c r="E380" s="64" t="s">
        <v>796</v>
      </c>
      <c r="F380" s="65" t="s">
        <v>55</v>
      </c>
      <c r="G380" s="55" t="s">
        <v>40</v>
      </c>
      <c r="H380" s="55">
        <v>161</v>
      </c>
      <c r="I380" s="56">
        <v>40</v>
      </c>
      <c r="J380" s="57">
        <f t="shared" si="39"/>
        <v>0</v>
      </c>
      <c r="K380" s="58"/>
      <c r="L380" s="73">
        <f t="shared" si="40"/>
        <v>0</v>
      </c>
      <c r="M380" s="40">
        <v>40</v>
      </c>
      <c r="N380" s="8"/>
    </row>
    <row r="381" spans="1:14" s="1" customFormat="1" ht="15" customHeight="1">
      <c r="A381" s="50"/>
      <c r="B381" s="51" t="s">
        <v>20</v>
      </c>
      <c r="C381" s="51" t="s">
        <v>583</v>
      </c>
      <c r="D381" s="70"/>
      <c r="E381" s="64" t="s">
        <v>797</v>
      </c>
      <c r="F381" s="65" t="s">
        <v>55</v>
      </c>
      <c r="G381" s="55" t="s">
        <v>40</v>
      </c>
      <c r="H381" s="55">
        <v>158</v>
      </c>
      <c r="I381" s="56">
        <v>40</v>
      </c>
      <c r="J381" s="57">
        <f t="shared" si="39"/>
        <v>0</v>
      </c>
      <c r="K381" s="58"/>
      <c r="L381" s="73">
        <f t="shared" si="40"/>
        <v>0</v>
      </c>
      <c r="M381" s="40">
        <v>80</v>
      </c>
      <c r="N381" s="8"/>
    </row>
    <row r="382" spans="1:14" s="1" customFormat="1" ht="15" customHeight="1">
      <c r="A382" s="50"/>
      <c r="B382" s="51" t="s">
        <v>20</v>
      </c>
      <c r="C382" s="51" t="s">
        <v>584</v>
      </c>
      <c r="D382" s="70"/>
      <c r="E382" s="64" t="s">
        <v>798</v>
      </c>
      <c r="F382" s="65" t="s">
        <v>55</v>
      </c>
      <c r="G382" s="55" t="s">
        <v>40</v>
      </c>
      <c r="H382" s="55">
        <v>158</v>
      </c>
      <c r="I382" s="56">
        <v>40</v>
      </c>
      <c r="J382" s="57">
        <f t="shared" ref="J382:J413" si="41">ROUNDUP(K382/I382,0)</f>
        <v>0</v>
      </c>
      <c r="K382" s="58"/>
      <c r="L382" s="73">
        <f t="shared" ref="L382:L413" si="42">H382*K382</f>
        <v>0</v>
      </c>
      <c r="M382" s="40">
        <v>80</v>
      </c>
      <c r="N382" s="8"/>
    </row>
    <row r="383" spans="1:14" s="1" customFormat="1" ht="15" customHeight="1">
      <c r="A383" s="50"/>
      <c r="B383" s="51" t="s">
        <v>20</v>
      </c>
      <c r="C383" s="51" t="s">
        <v>585</v>
      </c>
      <c r="D383" s="70"/>
      <c r="E383" s="64" t="s">
        <v>799</v>
      </c>
      <c r="F383" s="65" t="s">
        <v>55</v>
      </c>
      <c r="G383" s="55" t="s">
        <v>40</v>
      </c>
      <c r="H383" s="55">
        <v>166</v>
      </c>
      <c r="I383" s="56">
        <v>40</v>
      </c>
      <c r="J383" s="57">
        <f t="shared" si="41"/>
        <v>0</v>
      </c>
      <c r="K383" s="58"/>
      <c r="L383" s="73">
        <f t="shared" si="42"/>
        <v>0</v>
      </c>
      <c r="M383" s="40">
        <v>40</v>
      </c>
      <c r="N383" s="8"/>
    </row>
    <row r="384" spans="1:14" s="1" customFormat="1" ht="15" customHeight="1">
      <c r="A384" s="50"/>
      <c r="B384" s="51" t="s">
        <v>20</v>
      </c>
      <c r="C384" s="51" t="s">
        <v>586</v>
      </c>
      <c r="D384" s="70"/>
      <c r="E384" s="64" t="s">
        <v>800</v>
      </c>
      <c r="F384" s="65" t="s">
        <v>55</v>
      </c>
      <c r="G384" s="55" t="s">
        <v>40</v>
      </c>
      <c r="H384" s="55">
        <v>186</v>
      </c>
      <c r="I384" s="56">
        <v>40</v>
      </c>
      <c r="J384" s="57">
        <f t="shared" si="41"/>
        <v>0</v>
      </c>
      <c r="K384" s="58"/>
      <c r="L384" s="73">
        <f t="shared" si="42"/>
        <v>0</v>
      </c>
      <c r="M384" s="40">
        <v>40</v>
      </c>
      <c r="N384" s="8"/>
    </row>
    <row r="385" spans="1:14" s="1" customFormat="1" ht="15" customHeight="1">
      <c r="A385" s="50"/>
      <c r="B385" s="51" t="s">
        <v>20</v>
      </c>
      <c r="C385" s="51" t="s">
        <v>533</v>
      </c>
      <c r="D385" s="70"/>
      <c r="E385" s="64" t="s">
        <v>761</v>
      </c>
      <c r="F385" s="65" t="s">
        <v>748</v>
      </c>
      <c r="G385" s="55" t="s">
        <v>40</v>
      </c>
      <c r="H385" s="55">
        <v>280</v>
      </c>
      <c r="I385" s="56">
        <v>25</v>
      </c>
      <c r="J385" s="57">
        <f t="shared" si="41"/>
        <v>0</v>
      </c>
      <c r="K385" s="58"/>
      <c r="L385" s="73">
        <f t="shared" si="42"/>
        <v>0</v>
      </c>
      <c r="M385" s="40">
        <v>25</v>
      </c>
      <c r="N385" s="8"/>
    </row>
    <row r="386" spans="1:14" s="1" customFormat="1" ht="15" customHeight="1">
      <c r="A386" s="50"/>
      <c r="B386" s="51" t="s">
        <v>20</v>
      </c>
      <c r="C386" s="51" t="s">
        <v>587</v>
      </c>
      <c r="D386" s="70"/>
      <c r="E386" s="64" t="s">
        <v>801</v>
      </c>
      <c r="F386" s="65" t="s">
        <v>748</v>
      </c>
      <c r="G386" s="55" t="s">
        <v>40</v>
      </c>
      <c r="H386" s="55">
        <v>213.99999999999997</v>
      </c>
      <c r="I386" s="56">
        <v>25</v>
      </c>
      <c r="J386" s="57">
        <f t="shared" si="41"/>
        <v>0</v>
      </c>
      <c r="K386" s="58"/>
      <c r="L386" s="73">
        <f t="shared" si="42"/>
        <v>0</v>
      </c>
      <c r="M386" s="40">
        <v>25</v>
      </c>
      <c r="N386" s="8"/>
    </row>
    <row r="387" spans="1:14" s="1" customFormat="1" ht="15" customHeight="1">
      <c r="A387" s="50"/>
      <c r="B387" s="51" t="s">
        <v>20</v>
      </c>
      <c r="C387" s="51" t="s">
        <v>588</v>
      </c>
      <c r="D387" s="70"/>
      <c r="E387" s="64" t="s">
        <v>802</v>
      </c>
      <c r="F387" s="65" t="s">
        <v>748</v>
      </c>
      <c r="G387" s="55" t="s">
        <v>40</v>
      </c>
      <c r="H387" s="55">
        <v>213.99999999999997</v>
      </c>
      <c r="I387" s="56">
        <v>25</v>
      </c>
      <c r="J387" s="57">
        <f t="shared" si="41"/>
        <v>0</v>
      </c>
      <c r="K387" s="58"/>
      <c r="L387" s="73">
        <f t="shared" si="42"/>
        <v>0</v>
      </c>
      <c r="M387" s="40">
        <v>100</v>
      </c>
      <c r="N387" s="8"/>
    </row>
    <row r="388" spans="1:14" s="1" customFormat="1" ht="15" customHeight="1">
      <c r="A388" s="50"/>
      <c r="B388" s="51" t="s">
        <v>20</v>
      </c>
      <c r="C388" s="51" t="s">
        <v>534</v>
      </c>
      <c r="D388" s="70"/>
      <c r="E388" s="64" t="s">
        <v>762</v>
      </c>
      <c r="F388" s="65" t="s">
        <v>748</v>
      </c>
      <c r="G388" s="55" t="s">
        <v>40</v>
      </c>
      <c r="H388" s="55">
        <v>280</v>
      </c>
      <c r="I388" s="56">
        <v>25</v>
      </c>
      <c r="J388" s="57">
        <f t="shared" si="41"/>
        <v>0</v>
      </c>
      <c r="K388" s="58"/>
      <c r="L388" s="73">
        <f t="shared" si="42"/>
        <v>0</v>
      </c>
      <c r="M388" s="40">
        <v>25</v>
      </c>
      <c r="N388" s="8"/>
    </row>
    <row r="389" spans="1:14" s="1" customFormat="1" ht="15" customHeight="1">
      <c r="A389" s="50"/>
      <c r="B389" s="51" t="s">
        <v>20</v>
      </c>
      <c r="C389" s="51" t="s">
        <v>589</v>
      </c>
      <c r="D389" s="70"/>
      <c r="E389" s="64" t="s">
        <v>803</v>
      </c>
      <c r="F389" s="65" t="s">
        <v>55</v>
      </c>
      <c r="G389" s="55" t="s">
        <v>40</v>
      </c>
      <c r="H389" s="55">
        <v>261</v>
      </c>
      <c r="I389" s="56">
        <v>40</v>
      </c>
      <c r="J389" s="57">
        <f t="shared" si="41"/>
        <v>0</v>
      </c>
      <c r="K389" s="58"/>
      <c r="L389" s="73">
        <f t="shared" si="42"/>
        <v>0</v>
      </c>
      <c r="M389" s="40">
        <v>40</v>
      </c>
      <c r="N389" s="8"/>
    </row>
    <row r="390" spans="1:14" s="1" customFormat="1" ht="15" customHeight="1">
      <c r="A390" s="50"/>
      <c r="B390" s="51" t="s">
        <v>20</v>
      </c>
      <c r="C390" s="51" t="s">
        <v>590</v>
      </c>
      <c r="D390" s="70"/>
      <c r="E390" s="64" t="s">
        <v>804</v>
      </c>
      <c r="F390" s="65" t="s">
        <v>55</v>
      </c>
      <c r="G390" s="55" t="s">
        <v>40</v>
      </c>
      <c r="H390" s="55">
        <v>311</v>
      </c>
      <c r="I390" s="56">
        <v>40</v>
      </c>
      <c r="J390" s="57">
        <f t="shared" si="41"/>
        <v>0</v>
      </c>
      <c r="K390" s="58"/>
      <c r="L390" s="73">
        <f t="shared" si="42"/>
        <v>0</v>
      </c>
      <c r="M390" s="40">
        <v>40</v>
      </c>
      <c r="N390" s="8"/>
    </row>
    <row r="391" spans="1:14" s="1" customFormat="1" ht="15" customHeight="1">
      <c r="A391" s="50"/>
      <c r="B391" s="51" t="s">
        <v>20</v>
      </c>
      <c r="C391" s="51" t="s">
        <v>591</v>
      </c>
      <c r="D391" s="70"/>
      <c r="E391" s="64" t="s">
        <v>805</v>
      </c>
      <c r="F391" s="65" t="s">
        <v>55</v>
      </c>
      <c r="G391" s="55" t="s">
        <v>40</v>
      </c>
      <c r="H391" s="55">
        <v>153</v>
      </c>
      <c r="I391" s="56">
        <v>40</v>
      </c>
      <c r="J391" s="57">
        <f t="shared" si="41"/>
        <v>0</v>
      </c>
      <c r="K391" s="58"/>
      <c r="L391" s="73">
        <f t="shared" si="42"/>
        <v>0</v>
      </c>
      <c r="M391" s="40">
        <v>40</v>
      </c>
      <c r="N391" s="8"/>
    </row>
    <row r="392" spans="1:14" s="1" customFormat="1" ht="15" customHeight="1">
      <c r="A392" s="50"/>
      <c r="B392" s="51" t="s">
        <v>20</v>
      </c>
      <c r="C392" s="51" t="s">
        <v>592</v>
      </c>
      <c r="D392" s="70"/>
      <c r="E392" s="64" t="s">
        <v>806</v>
      </c>
      <c r="F392" s="65" t="s">
        <v>55</v>
      </c>
      <c r="G392" s="55" t="s">
        <v>40</v>
      </c>
      <c r="H392" s="55">
        <v>169</v>
      </c>
      <c r="I392" s="56">
        <v>40</v>
      </c>
      <c r="J392" s="57">
        <f t="shared" si="41"/>
        <v>0</v>
      </c>
      <c r="K392" s="58"/>
      <c r="L392" s="73">
        <f t="shared" si="42"/>
        <v>0</v>
      </c>
      <c r="M392" s="40">
        <v>40</v>
      </c>
      <c r="N392" s="8"/>
    </row>
    <row r="393" spans="1:14" s="1" customFormat="1" ht="15" customHeight="1">
      <c r="A393" s="50"/>
      <c r="B393" s="51" t="s">
        <v>20</v>
      </c>
      <c r="C393" s="51" t="s">
        <v>593</v>
      </c>
      <c r="D393" s="70"/>
      <c r="E393" s="64" t="s">
        <v>739</v>
      </c>
      <c r="F393" s="65" t="s">
        <v>55</v>
      </c>
      <c r="G393" s="55" t="s">
        <v>40</v>
      </c>
      <c r="H393" s="55">
        <v>248</v>
      </c>
      <c r="I393" s="56">
        <v>40</v>
      </c>
      <c r="J393" s="57">
        <f t="shared" si="41"/>
        <v>0</v>
      </c>
      <c r="K393" s="58"/>
      <c r="L393" s="73">
        <f t="shared" si="42"/>
        <v>0</v>
      </c>
      <c r="M393" s="40">
        <v>40</v>
      </c>
      <c r="N393" s="8"/>
    </row>
    <row r="394" spans="1:14" s="1" customFormat="1" ht="15" customHeight="1">
      <c r="A394" s="50"/>
      <c r="B394" s="51" t="s">
        <v>20</v>
      </c>
      <c r="C394" s="51" t="s">
        <v>594</v>
      </c>
      <c r="D394" s="70"/>
      <c r="E394" s="64" t="s">
        <v>807</v>
      </c>
      <c r="F394" s="65" t="s">
        <v>55</v>
      </c>
      <c r="G394" s="55" t="s">
        <v>40</v>
      </c>
      <c r="H394" s="55">
        <v>166</v>
      </c>
      <c r="I394" s="56">
        <v>40</v>
      </c>
      <c r="J394" s="57">
        <f t="shared" si="41"/>
        <v>0</v>
      </c>
      <c r="K394" s="58"/>
      <c r="L394" s="73">
        <f t="shared" si="42"/>
        <v>0</v>
      </c>
      <c r="M394" s="40">
        <v>20</v>
      </c>
      <c r="N394" s="8"/>
    </row>
    <row r="395" spans="1:14" s="1" customFormat="1" ht="15" customHeight="1">
      <c r="A395" s="50"/>
      <c r="B395" s="51" t="s">
        <v>20</v>
      </c>
      <c r="C395" s="51" t="s">
        <v>595</v>
      </c>
      <c r="D395" s="70"/>
      <c r="E395" s="64" t="s">
        <v>808</v>
      </c>
      <c r="F395" s="65" t="s">
        <v>55</v>
      </c>
      <c r="G395" s="55" t="s">
        <v>40</v>
      </c>
      <c r="H395" s="55">
        <v>178</v>
      </c>
      <c r="I395" s="56">
        <v>40</v>
      </c>
      <c r="J395" s="57">
        <f t="shared" si="41"/>
        <v>0</v>
      </c>
      <c r="K395" s="58"/>
      <c r="L395" s="73">
        <f t="shared" si="42"/>
        <v>0</v>
      </c>
      <c r="M395" s="40">
        <v>40</v>
      </c>
      <c r="N395" s="8"/>
    </row>
    <row r="396" spans="1:14" s="1" customFormat="1" ht="15" customHeight="1">
      <c r="A396" s="50"/>
      <c r="B396" s="51" t="s">
        <v>20</v>
      </c>
      <c r="C396" s="51" t="s">
        <v>596</v>
      </c>
      <c r="D396" s="70"/>
      <c r="E396" s="64" t="s">
        <v>809</v>
      </c>
      <c r="F396" s="65" t="s">
        <v>55</v>
      </c>
      <c r="G396" s="55" t="s">
        <v>40</v>
      </c>
      <c r="H396" s="55">
        <v>158</v>
      </c>
      <c r="I396" s="56">
        <v>40</v>
      </c>
      <c r="J396" s="57">
        <f t="shared" si="41"/>
        <v>0</v>
      </c>
      <c r="K396" s="58"/>
      <c r="L396" s="73">
        <f t="shared" si="42"/>
        <v>0</v>
      </c>
      <c r="M396" s="40" t="s">
        <v>1056</v>
      </c>
      <c r="N396" s="8"/>
    </row>
    <row r="397" spans="1:14" s="1" customFormat="1" ht="15" customHeight="1">
      <c r="A397" s="50"/>
      <c r="B397" s="51" t="s">
        <v>20</v>
      </c>
      <c r="C397" s="51" t="s">
        <v>540</v>
      </c>
      <c r="D397" s="70"/>
      <c r="E397" s="64" t="s">
        <v>764</v>
      </c>
      <c r="F397" s="65" t="s">
        <v>748</v>
      </c>
      <c r="G397" s="55" t="s">
        <v>40</v>
      </c>
      <c r="H397" s="55">
        <v>305</v>
      </c>
      <c r="I397" s="56">
        <v>25</v>
      </c>
      <c r="J397" s="57">
        <f t="shared" si="41"/>
        <v>0</v>
      </c>
      <c r="K397" s="58"/>
      <c r="L397" s="73">
        <f t="shared" si="42"/>
        <v>0</v>
      </c>
      <c r="M397" s="40">
        <v>25</v>
      </c>
      <c r="N397" s="8"/>
    </row>
    <row r="398" spans="1:14" s="1" customFormat="1" ht="15" customHeight="1">
      <c r="A398" s="50"/>
      <c r="B398" s="51" t="s">
        <v>20</v>
      </c>
      <c r="C398" s="51" t="s">
        <v>597</v>
      </c>
      <c r="D398" s="70"/>
      <c r="E398" s="64" t="s">
        <v>810</v>
      </c>
      <c r="F398" s="65" t="s">
        <v>55</v>
      </c>
      <c r="G398" s="55" t="s">
        <v>40</v>
      </c>
      <c r="H398" s="55">
        <v>188</v>
      </c>
      <c r="I398" s="56">
        <v>40</v>
      </c>
      <c r="J398" s="57">
        <f t="shared" si="41"/>
        <v>0</v>
      </c>
      <c r="K398" s="58"/>
      <c r="L398" s="73">
        <f t="shared" si="42"/>
        <v>0</v>
      </c>
      <c r="M398" s="40" t="s">
        <v>1056</v>
      </c>
      <c r="N398" s="8"/>
    </row>
    <row r="399" spans="1:14" s="1" customFormat="1" ht="15" customHeight="1">
      <c r="A399" s="50"/>
      <c r="B399" s="51" t="s">
        <v>20</v>
      </c>
      <c r="C399" s="51" t="s">
        <v>598</v>
      </c>
      <c r="D399" s="70"/>
      <c r="E399" s="64" t="s">
        <v>811</v>
      </c>
      <c r="F399" s="65" t="s">
        <v>55</v>
      </c>
      <c r="G399" s="55" t="s">
        <v>40</v>
      </c>
      <c r="H399" s="55">
        <v>211</v>
      </c>
      <c r="I399" s="56">
        <v>40</v>
      </c>
      <c r="J399" s="57">
        <f t="shared" si="41"/>
        <v>0</v>
      </c>
      <c r="K399" s="58"/>
      <c r="L399" s="73">
        <f t="shared" si="42"/>
        <v>0</v>
      </c>
      <c r="M399" s="40" t="s">
        <v>1056</v>
      </c>
      <c r="N399" s="8"/>
    </row>
    <row r="400" spans="1:14" s="1" customFormat="1" ht="15" customHeight="1">
      <c r="A400" s="50"/>
      <c r="B400" s="51" t="s">
        <v>20</v>
      </c>
      <c r="C400" s="51" t="s">
        <v>599</v>
      </c>
      <c r="D400" s="70"/>
      <c r="E400" s="64" t="s">
        <v>812</v>
      </c>
      <c r="F400" s="65" t="s">
        <v>55</v>
      </c>
      <c r="G400" s="55" t="s">
        <v>40</v>
      </c>
      <c r="H400" s="55">
        <v>188</v>
      </c>
      <c r="I400" s="56">
        <v>40</v>
      </c>
      <c r="J400" s="57">
        <f t="shared" si="41"/>
        <v>0</v>
      </c>
      <c r="K400" s="58"/>
      <c r="L400" s="73">
        <f t="shared" si="42"/>
        <v>0</v>
      </c>
      <c r="M400" s="40">
        <v>40</v>
      </c>
      <c r="N400" s="8"/>
    </row>
    <row r="401" spans="1:14" s="1" customFormat="1" ht="15" customHeight="1">
      <c r="A401" s="50"/>
      <c r="B401" s="51" t="s">
        <v>20</v>
      </c>
      <c r="C401" s="51" t="s">
        <v>600</v>
      </c>
      <c r="D401" s="70"/>
      <c r="E401" s="64" t="s">
        <v>813</v>
      </c>
      <c r="F401" s="65" t="s">
        <v>55</v>
      </c>
      <c r="G401" s="55" t="s">
        <v>40</v>
      </c>
      <c r="H401" s="55">
        <v>202.99999999999997</v>
      </c>
      <c r="I401" s="56">
        <v>40</v>
      </c>
      <c r="J401" s="57">
        <f t="shared" si="41"/>
        <v>0</v>
      </c>
      <c r="K401" s="58"/>
      <c r="L401" s="73">
        <f t="shared" si="42"/>
        <v>0</v>
      </c>
      <c r="M401" s="40">
        <v>40</v>
      </c>
      <c r="N401" s="8"/>
    </row>
    <row r="402" spans="1:14" s="1" customFormat="1" ht="15" customHeight="1">
      <c r="A402" s="50"/>
      <c r="B402" s="51" t="s">
        <v>20</v>
      </c>
      <c r="C402" s="51" t="s">
        <v>443</v>
      </c>
      <c r="D402" s="70"/>
      <c r="E402" s="64" t="s">
        <v>444</v>
      </c>
      <c r="F402" s="65" t="s">
        <v>55</v>
      </c>
      <c r="G402" s="55" t="s">
        <v>111</v>
      </c>
      <c r="H402" s="55">
        <v>121</v>
      </c>
      <c r="I402" s="56">
        <v>24</v>
      </c>
      <c r="J402" s="57">
        <f t="shared" si="41"/>
        <v>0</v>
      </c>
      <c r="K402" s="58"/>
      <c r="L402" s="73">
        <f t="shared" si="42"/>
        <v>0</v>
      </c>
      <c r="M402" s="40">
        <v>24</v>
      </c>
      <c r="N402" s="8"/>
    </row>
    <row r="403" spans="1:14" s="1" customFormat="1" ht="15" customHeight="1">
      <c r="A403" s="50"/>
      <c r="B403" s="51" t="s">
        <v>20</v>
      </c>
      <c r="C403" s="51" t="s">
        <v>445</v>
      </c>
      <c r="D403" s="70"/>
      <c r="E403" s="64" t="s">
        <v>446</v>
      </c>
      <c r="F403" s="65" t="s">
        <v>55</v>
      </c>
      <c r="G403" s="55" t="s">
        <v>111</v>
      </c>
      <c r="H403" s="55">
        <v>121</v>
      </c>
      <c r="I403" s="56">
        <v>24</v>
      </c>
      <c r="J403" s="57">
        <f t="shared" si="41"/>
        <v>0</v>
      </c>
      <c r="K403" s="58"/>
      <c r="L403" s="73">
        <f t="shared" si="42"/>
        <v>0</v>
      </c>
      <c r="M403" s="40">
        <v>55</v>
      </c>
      <c r="N403" s="8"/>
    </row>
    <row r="404" spans="1:14" s="1" customFormat="1" ht="15" customHeight="1">
      <c r="A404" s="50"/>
      <c r="B404" s="51" t="s">
        <v>20</v>
      </c>
      <c r="C404" s="51" t="s">
        <v>628</v>
      </c>
      <c r="D404" s="70"/>
      <c r="E404" s="64" t="s">
        <v>814</v>
      </c>
      <c r="F404" s="65" t="s">
        <v>55</v>
      </c>
      <c r="G404" s="55" t="s">
        <v>40</v>
      </c>
      <c r="H404" s="55">
        <v>178</v>
      </c>
      <c r="I404" s="56">
        <v>40</v>
      </c>
      <c r="J404" s="57">
        <f t="shared" si="41"/>
        <v>0</v>
      </c>
      <c r="K404" s="58"/>
      <c r="L404" s="73">
        <f t="shared" si="42"/>
        <v>0</v>
      </c>
      <c r="M404" s="40">
        <v>40</v>
      </c>
      <c r="N404" s="8"/>
    </row>
    <row r="405" spans="1:14" s="1" customFormat="1" ht="15" customHeight="1">
      <c r="A405" s="50"/>
      <c r="B405" s="51" t="s">
        <v>20</v>
      </c>
      <c r="C405" s="51" t="s">
        <v>629</v>
      </c>
      <c r="D405" s="70"/>
      <c r="E405" s="64" t="s">
        <v>815</v>
      </c>
      <c r="F405" s="65" t="s">
        <v>55</v>
      </c>
      <c r="G405" s="55" t="s">
        <v>40</v>
      </c>
      <c r="H405" s="55">
        <v>181</v>
      </c>
      <c r="I405" s="56">
        <v>40</v>
      </c>
      <c r="J405" s="57">
        <f t="shared" si="41"/>
        <v>0</v>
      </c>
      <c r="K405" s="58"/>
      <c r="L405" s="73">
        <f t="shared" si="42"/>
        <v>0</v>
      </c>
      <c r="M405" s="40">
        <v>30</v>
      </c>
      <c r="N405" s="8"/>
    </row>
    <row r="406" spans="1:14" s="1" customFormat="1" ht="15" customHeight="1">
      <c r="A406" s="50"/>
      <c r="B406" s="51" t="s">
        <v>20</v>
      </c>
      <c r="C406" s="51" t="s">
        <v>630</v>
      </c>
      <c r="D406" s="70"/>
      <c r="E406" s="64" t="s">
        <v>816</v>
      </c>
      <c r="F406" s="65" t="s">
        <v>55</v>
      </c>
      <c r="G406" s="55" t="s">
        <v>40</v>
      </c>
      <c r="H406" s="55">
        <v>188</v>
      </c>
      <c r="I406" s="56">
        <v>40</v>
      </c>
      <c r="J406" s="57">
        <f t="shared" si="41"/>
        <v>0</v>
      </c>
      <c r="K406" s="58"/>
      <c r="L406" s="73">
        <f t="shared" si="42"/>
        <v>0</v>
      </c>
      <c r="M406" s="40">
        <v>20</v>
      </c>
      <c r="N406" s="8"/>
    </row>
    <row r="407" spans="1:14" s="1" customFormat="1" ht="15" customHeight="1">
      <c r="A407" s="50"/>
      <c r="B407" s="51" t="s">
        <v>20</v>
      </c>
      <c r="C407" s="51" t="s">
        <v>631</v>
      </c>
      <c r="D407" s="70"/>
      <c r="E407" s="64" t="s">
        <v>817</v>
      </c>
      <c r="F407" s="65" t="s">
        <v>55</v>
      </c>
      <c r="G407" s="55" t="s">
        <v>40</v>
      </c>
      <c r="H407" s="55">
        <v>173</v>
      </c>
      <c r="I407" s="56">
        <v>40</v>
      </c>
      <c r="J407" s="57">
        <f t="shared" si="41"/>
        <v>0</v>
      </c>
      <c r="K407" s="58"/>
      <c r="L407" s="73">
        <f t="shared" si="42"/>
        <v>0</v>
      </c>
      <c r="M407" s="40">
        <v>80</v>
      </c>
      <c r="N407" s="8"/>
    </row>
    <row r="408" spans="1:14" s="1" customFormat="1" ht="15" customHeight="1">
      <c r="A408" s="50"/>
      <c r="B408" s="51" t="s">
        <v>20</v>
      </c>
      <c r="C408" s="51" t="s">
        <v>632</v>
      </c>
      <c r="D408" s="70"/>
      <c r="E408" s="64" t="s">
        <v>818</v>
      </c>
      <c r="F408" s="65" t="s">
        <v>55</v>
      </c>
      <c r="G408" s="55" t="s">
        <v>40</v>
      </c>
      <c r="H408" s="55">
        <v>286</v>
      </c>
      <c r="I408" s="56">
        <v>40</v>
      </c>
      <c r="J408" s="57">
        <f t="shared" si="41"/>
        <v>0</v>
      </c>
      <c r="K408" s="58"/>
      <c r="L408" s="73">
        <f t="shared" si="42"/>
        <v>0</v>
      </c>
      <c r="M408" s="40">
        <v>40</v>
      </c>
      <c r="N408" s="8"/>
    </row>
    <row r="409" spans="1:14" s="1" customFormat="1" ht="15" customHeight="1">
      <c r="A409" s="50"/>
      <c r="B409" s="51" t="s">
        <v>20</v>
      </c>
      <c r="C409" s="51" t="s">
        <v>633</v>
      </c>
      <c r="D409" s="70"/>
      <c r="E409" s="64" t="s">
        <v>819</v>
      </c>
      <c r="F409" s="65" t="s">
        <v>55</v>
      </c>
      <c r="G409" s="55" t="s">
        <v>40</v>
      </c>
      <c r="H409" s="55">
        <v>286</v>
      </c>
      <c r="I409" s="56">
        <v>40</v>
      </c>
      <c r="J409" s="57">
        <f t="shared" si="41"/>
        <v>0</v>
      </c>
      <c r="K409" s="58"/>
      <c r="L409" s="73">
        <f t="shared" si="42"/>
        <v>0</v>
      </c>
      <c r="M409" s="40">
        <v>80</v>
      </c>
      <c r="N409" s="8"/>
    </row>
    <row r="410" spans="1:14" s="1" customFormat="1" ht="15" customHeight="1">
      <c r="A410" s="50"/>
      <c r="B410" s="51" t="s">
        <v>20</v>
      </c>
      <c r="C410" s="51" t="s">
        <v>634</v>
      </c>
      <c r="D410" s="70"/>
      <c r="E410" s="64" t="s">
        <v>820</v>
      </c>
      <c r="F410" s="65" t="s">
        <v>55</v>
      </c>
      <c r="G410" s="55" t="s">
        <v>40</v>
      </c>
      <c r="H410" s="55">
        <v>211</v>
      </c>
      <c r="I410" s="56">
        <v>40</v>
      </c>
      <c r="J410" s="57">
        <f t="shared" si="41"/>
        <v>0</v>
      </c>
      <c r="K410" s="58"/>
      <c r="L410" s="73">
        <f t="shared" si="42"/>
        <v>0</v>
      </c>
      <c r="M410" s="40">
        <v>60</v>
      </c>
      <c r="N410" s="8"/>
    </row>
    <row r="411" spans="1:14" s="1" customFormat="1" ht="15" customHeight="1">
      <c r="A411" s="50"/>
      <c r="B411" s="51" t="s">
        <v>20</v>
      </c>
      <c r="C411" s="51" t="s">
        <v>635</v>
      </c>
      <c r="D411" s="70"/>
      <c r="E411" s="64" t="s">
        <v>821</v>
      </c>
      <c r="F411" s="65" t="s">
        <v>55</v>
      </c>
      <c r="G411" s="55" t="s">
        <v>40</v>
      </c>
      <c r="H411" s="55">
        <v>161</v>
      </c>
      <c r="I411" s="56">
        <v>40</v>
      </c>
      <c r="J411" s="57">
        <f t="shared" si="41"/>
        <v>0</v>
      </c>
      <c r="K411" s="58"/>
      <c r="L411" s="73">
        <f t="shared" si="42"/>
        <v>0</v>
      </c>
      <c r="M411" s="40">
        <v>40</v>
      </c>
      <c r="N411" s="8"/>
    </row>
    <row r="412" spans="1:14" s="1" customFormat="1" ht="15" customHeight="1">
      <c r="A412" s="50"/>
      <c r="B412" s="51" t="s">
        <v>20</v>
      </c>
      <c r="C412" s="51" t="s">
        <v>636</v>
      </c>
      <c r="D412" s="70"/>
      <c r="E412" s="64" t="s">
        <v>822</v>
      </c>
      <c r="F412" s="65" t="s">
        <v>748</v>
      </c>
      <c r="G412" s="55" t="s">
        <v>40</v>
      </c>
      <c r="H412" s="55">
        <v>267</v>
      </c>
      <c r="I412" s="56">
        <v>25</v>
      </c>
      <c r="J412" s="57">
        <f t="shared" si="41"/>
        <v>0</v>
      </c>
      <c r="K412" s="58"/>
      <c r="L412" s="73">
        <f t="shared" si="42"/>
        <v>0</v>
      </c>
      <c r="M412" s="40">
        <v>50</v>
      </c>
      <c r="N412" s="8"/>
    </row>
    <row r="413" spans="1:14" s="1" customFormat="1" ht="15" customHeight="1">
      <c r="A413" s="50"/>
      <c r="B413" s="51" t="s">
        <v>20</v>
      </c>
      <c r="C413" s="51" t="s">
        <v>637</v>
      </c>
      <c r="D413" s="70"/>
      <c r="E413" s="64" t="s">
        <v>823</v>
      </c>
      <c r="F413" s="65" t="s">
        <v>55</v>
      </c>
      <c r="G413" s="55" t="s">
        <v>40</v>
      </c>
      <c r="H413" s="55">
        <v>351.99999999999994</v>
      </c>
      <c r="I413" s="56">
        <v>40</v>
      </c>
      <c r="J413" s="57">
        <f t="shared" si="41"/>
        <v>0</v>
      </c>
      <c r="K413" s="58"/>
      <c r="L413" s="73">
        <f t="shared" si="42"/>
        <v>0</v>
      </c>
      <c r="M413" s="40">
        <v>40</v>
      </c>
      <c r="N413" s="8"/>
    </row>
    <row r="414" spans="1:14" s="1" customFormat="1" ht="15" customHeight="1">
      <c r="A414" s="50"/>
      <c r="B414" s="51" t="s">
        <v>20</v>
      </c>
      <c r="C414" s="51" t="s">
        <v>531</v>
      </c>
      <c r="D414" s="70"/>
      <c r="E414" s="64" t="s">
        <v>759</v>
      </c>
      <c r="F414" s="65" t="s">
        <v>748</v>
      </c>
      <c r="G414" s="55" t="s">
        <v>40</v>
      </c>
      <c r="H414" s="55">
        <v>209.99999999999997</v>
      </c>
      <c r="I414" s="56">
        <v>25</v>
      </c>
      <c r="J414" s="57">
        <f t="shared" ref="J414:J445" si="43">ROUNDUP(K414/I414,0)</f>
        <v>0</v>
      </c>
      <c r="K414" s="58"/>
      <c r="L414" s="73">
        <f t="shared" ref="L414:L445" si="44">H414*K414</f>
        <v>0</v>
      </c>
      <c r="M414" s="40">
        <v>25</v>
      </c>
      <c r="N414" s="8"/>
    </row>
    <row r="415" spans="1:14" s="1" customFormat="1" ht="15" customHeight="1">
      <c r="A415" s="50"/>
      <c r="B415" s="51" t="s">
        <v>20</v>
      </c>
      <c r="C415" s="51" t="s">
        <v>638</v>
      </c>
      <c r="D415" s="70"/>
      <c r="E415" s="64" t="s">
        <v>824</v>
      </c>
      <c r="F415" s="65" t="s">
        <v>55</v>
      </c>
      <c r="G415" s="55" t="s">
        <v>40</v>
      </c>
      <c r="H415" s="55">
        <v>201.99999999999994</v>
      </c>
      <c r="I415" s="56">
        <v>40</v>
      </c>
      <c r="J415" s="57">
        <f t="shared" si="43"/>
        <v>0</v>
      </c>
      <c r="K415" s="58"/>
      <c r="L415" s="73">
        <f t="shared" si="44"/>
        <v>0</v>
      </c>
      <c r="M415" s="40">
        <v>40</v>
      </c>
      <c r="N415" s="8"/>
    </row>
    <row r="416" spans="1:14" s="1" customFormat="1" ht="15" customHeight="1">
      <c r="A416" s="50"/>
      <c r="B416" s="51" t="s">
        <v>20</v>
      </c>
      <c r="C416" s="51" t="s">
        <v>639</v>
      </c>
      <c r="D416" s="70"/>
      <c r="E416" s="64" t="s">
        <v>825</v>
      </c>
      <c r="F416" s="65" t="s">
        <v>55</v>
      </c>
      <c r="G416" s="55" t="s">
        <v>40</v>
      </c>
      <c r="H416" s="55">
        <v>188</v>
      </c>
      <c r="I416" s="56">
        <v>40</v>
      </c>
      <c r="J416" s="57">
        <f t="shared" si="43"/>
        <v>0</v>
      </c>
      <c r="K416" s="58"/>
      <c r="L416" s="73">
        <f t="shared" si="44"/>
        <v>0</v>
      </c>
      <c r="M416" s="40" t="s">
        <v>1056</v>
      </c>
      <c r="N416" s="8"/>
    </row>
    <row r="417" spans="1:14" s="1" customFormat="1" ht="15" customHeight="1">
      <c r="A417" s="50"/>
      <c r="B417" s="51" t="s">
        <v>20</v>
      </c>
      <c r="C417" s="51" t="s">
        <v>640</v>
      </c>
      <c r="D417" s="70"/>
      <c r="E417" s="64" t="s">
        <v>826</v>
      </c>
      <c r="F417" s="65" t="s">
        <v>55</v>
      </c>
      <c r="G417" s="55" t="s">
        <v>40</v>
      </c>
      <c r="H417" s="55">
        <v>201.99999999999994</v>
      </c>
      <c r="I417" s="56">
        <v>40</v>
      </c>
      <c r="J417" s="57">
        <f t="shared" si="43"/>
        <v>0</v>
      </c>
      <c r="K417" s="58"/>
      <c r="L417" s="73">
        <f t="shared" si="44"/>
        <v>0</v>
      </c>
      <c r="M417" s="40">
        <v>40</v>
      </c>
      <c r="N417" s="8"/>
    </row>
    <row r="418" spans="1:14" s="1" customFormat="1" ht="15" customHeight="1">
      <c r="A418" s="50"/>
      <c r="B418" s="51" t="s">
        <v>20</v>
      </c>
      <c r="C418" s="51" t="s">
        <v>641</v>
      </c>
      <c r="D418" s="70"/>
      <c r="E418" s="64" t="s">
        <v>827</v>
      </c>
      <c r="F418" s="65" t="s">
        <v>55</v>
      </c>
      <c r="G418" s="55" t="s">
        <v>40</v>
      </c>
      <c r="H418" s="55">
        <v>434.99999999999994</v>
      </c>
      <c r="I418" s="56">
        <v>40</v>
      </c>
      <c r="J418" s="57">
        <f t="shared" si="43"/>
        <v>0</v>
      </c>
      <c r="K418" s="58"/>
      <c r="L418" s="73">
        <f t="shared" si="44"/>
        <v>0</v>
      </c>
      <c r="M418" s="40">
        <v>10</v>
      </c>
      <c r="N418" s="8"/>
    </row>
    <row r="419" spans="1:14" s="1" customFormat="1" ht="15" customHeight="1">
      <c r="A419" s="50"/>
      <c r="B419" s="51" t="s">
        <v>20</v>
      </c>
      <c r="C419" s="51" t="s">
        <v>642</v>
      </c>
      <c r="D419" s="70"/>
      <c r="E419" s="64" t="s">
        <v>828</v>
      </c>
      <c r="F419" s="65" t="s">
        <v>55</v>
      </c>
      <c r="G419" s="55" t="s">
        <v>40</v>
      </c>
      <c r="H419" s="55">
        <v>434.99999999999994</v>
      </c>
      <c r="I419" s="56">
        <v>40</v>
      </c>
      <c r="J419" s="57">
        <f t="shared" si="43"/>
        <v>0</v>
      </c>
      <c r="K419" s="58"/>
      <c r="L419" s="73">
        <f t="shared" si="44"/>
        <v>0</v>
      </c>
      <c r="M419" s="40">
        <v>40</v>
      </c>
      <c r="N419" s="8"/>
    </row>
    <row r="420" spans="1:14" s="1" customFormat="1" ht="15" customHeight="1">
      <c r="A420" s="50"/>
      <c r="B420" s="51" t="s">
        <v>20</v>
      </c>
      <c r="C420" s="51" t="s">
        <v>643</v>
      </c>
      <c r="D420" s="70"/>
      <c r="E420" s="64" t="s">
        <v>829</v>
      </c>
      <c r="F420" s="65" t="s">
        <v>55</v>
      </c>
      <c r="G420" s="55" t="s">
        <v>40</v>
      </c>
      <c r="H420" s="55">
        <v>226.99999999999994</v>
      </c>
      <c r="I420" s="56">
        <v>40</v>
      </c>
      <c r="J420" s="57">
        <f t="shared" si="43"/>
        <v>0</v>
      </c>
      <c r="K420" s="58"/>
      <c r="L420" s="73">
        <f t="shared" si="44"/>
        <v>0</v>
      </c>
      <c r="M420" s="40">
        <v>40</v>
      </c>
      <c r="N420" s="8"/>
    </row>
    <row r="421" spans="1:14" s="1" customFormat="1" ht="15" customHeight="1">
      <c r="A421" s="50"/>
      <c r="B421" s="51" t="s">
        <v>20</v>
      </c>
      <c r="C421" s="51" t="s">
        <v>644</v>
      </c>
      <c r="D421" s="70"/>
      <c r="E421" s="64" t="s">
        <v>830</v>
      </c>
      <c r="F421" s="65" t="s">
        <v>55</v>
      </c>
      <c r="G421" s="55" t="s">
        <v>40</v>
      </c>
      <c r="H421" s="55">
        <v>211</v>
      </c>
      <c r="I421" s="56">
        <v>40</v>
      </c>
      <c r="J421" s="57">
        <f t="shared" si="43"/>
        <v>0</v>
      </c>
      <c r="K421" s="58"/>
      <c r="L421" s="73">
        <f t="shared" si="44"/>
        <v>0</v>
      </c>
      <c r="M421" s="40">
        <v>40</v>
      </c>
      <c r="N421" s="8"/>
    </row>
    <row r="422" spans="1:14" s="1" customFormat="1" ht="15" customHeight="1">
      <c r="A422" s="50"/>
      <c r="B422" s="51" t="s">
        <v>20</v>
      </c>
      <c r="C422" s="51" t="s">
        <v>645</v>
      </c>
      <c r="D422" s="70"/>
      <c r="E422" s="64" t="s">
        <v>831</v>
      </c>
      <c r="F422" s="65" t="s">
        <v>55</v>
      </c>
      <c r="G422" s="55" t="s">
        <v>40</v>
      </c>
      <c r="H422" s="55">
        <v>196</v>
      </c>
      <c r="I422" s="56">
        <v>40</v>
      </c>
      <c r="J422" s="57">
        <f t="shared" si="43"/>
        <v>0</v>
      </c>
      <c r="K422" s="58"/>
      <c r="L422" s="73">
        <f t="shared" si="44"/>
        <v>0</v>
      </c>
      <c r="M422" s="40">
        <v>41</v>
      </c>
      <c r="N422" s="8"/>
    </row>
    <row r="423" spans="1:14" s="1" customFormat="1" ht="15" customHeight="1">
      <c r="A423" s="50"/>
      <c r="B423" s="51" t="s">
        <v>20</v>
      </c>
      <c r="C423" s="51" t="s">
        <v>646</v>
      </c>
      <c r="D423" s="70"/>
      <c r="E423" s="64" t="s">
        <v>832</v>
      </c>
      <c r="F423" s="65" t="s">
        <v>55</v>
      </c>
      <c r="G423" s="55" t="s">
        <v>40</v>
      </c>
      <c r="H423" s="55">
        <v>186</v>
      </c>
      <c r="I423" s="56">
        <v>40</v>
      </c>
      <c r="J423" s="57">
        <f t="shared" si="43"/>
        <v>0</v>
      </c>
      <c r="K423" s="58"/>
      <c r="L423" s="73">
        <f t="shared" si="44"/>
        <v>0</v>
      </c>
      <c r="M423" s="40">
        <v>4</v>
      </c>
      <c r="N423" s="8"/>
    </row>
    <row r="424" spans="1:14" s="1" customFormat="1" ht="15" hidden="1" customHeight="1">
      <c r="A424" s="50"/>
      <c r="B424" s="132" t="s">
        <v>20</v>
      </c>
      <c r="C424" s="51" t="s">
        <v>647</v>
      </c>
      <c r="D424" s="144"/>
      <c r="E424" s="134" t="s">
        <v>833</v>
      </c>
      <c r="F424" s="135" t="s">
        <v>55</v>
      </c>
      <c r="G424" s="136" t="s">
        <v>40</v>
      </c>
      <c r="H424" s="136">
        <v>158</v>
      </c>
      <c r="I424" s="137">
        <v>40</v>
      </c>
      <c r="J424" s="57">
        <f t="shared" si="43"/>
        <v>0</v>
      </c>
      <c r="K424" s="138"/>
      <c r="L424" s="139">
        <f t="shared" si="44"/>
        <v>0</v>
      </c>
      <c r="M424" s="40">
        <v>0</v>
      </c>
      <c r="N424" s="8"/>
    </row>
    <row r="425" spans="1:14" s="1" customFormat="1" ht="15" customHeight="1">
      <c r="A425" s="50"/>
      <c r="B425" s="51" t="s">
        <v>20</v>
      </c>
      <c r="C425" s="51" t="s">
        <v>648</v>
      </c>
      <c r="D425" s="70"/>
      <c r="E425" s="64" t="s">
        <v>834</v>
      </c>
      <c r="F425" s="65" t="s">
        <v>55</v>
      </c>
      <c r="G425" s="55" t="s">
        <v>40</v>
      </c>
      <c r="H425" s="55">
        <v>158</v>
      </c>
      <c r="I425" s="56">
        <v>40</v>
      </c>
      <c r="J425" s="57">
        <f t="shared" si="43"/>
        <v>0</v>
      </c>
      <c r="K425" s="58"/>
      <c r="L425" s="73">
        <f t="shared" si="44"/>
        <v>0</v>
      </c>
      <c r="M425" s="40">
        <v>40</v>
      </c>
      <c r="N425" s="8"/>
    </row>
    <row r="426" spans="1:14" s="1" customFormat="1" ht="15" customHeight="1">
      <c r="A426" s="50"/>
      <c r="B426" s="51" t="s">
        <v>20</v>
      </c>
      <c r="C426" s="51" t="s">
        <v>649</v>
      </c>
      <c r="D426" s="70"/>
      <c r="E426" s="64" t="s">
        <v>835</v>
      </c>
      <c r="F426" s="65" t="s">
        <v>55</v>
      </c>
      <c r="G426" s="55" t="s">
        <v>40</v>
      </c>
      <c r="H426" s="55">
        <v>188</v>
      </c>
      <c r="I426" s="56">
        <v>40</v>
      </c>
      <c r="J426" s="57">
        <f t="shared" si="43"/>
        <v>0</v>
      </c>
      <c r="K426" s="58"/>
      <c r="L426" s="73">
        <f t="shared" si="44"/>
        <v>0</v>
      </c>
      <c r="M426" s="40">
        <v>40</v>
      </c>
      <c r="N426" s="8"/>
    </row>
    <row r="427" spans="1:14" s="1" customFormat="1" ht="15" customHeight="1">
      <c r="A427" s="50"/>
      <c r="B427" s="51" t="s">
        <v>20</v>
      </c>
      <c r="C427" s="51" t="s">
        <v>650</v>
      </c>
      <c r="D427" s="70"/>
      <c r="E427" s="64" t="s">
        <v>836</v>
      </c>
      <c r="F427" s="65" t="s">
        <v>55</v>
      </c>
      <c r="G427" s="55" t="s">
        <v>40</v>
      </c>
      <c r="H427" s="55">
        <v>225.99999999999997</v>
      </c>
      <c r="I427" s="56">
        <v>40</v>
      </c>
      <c r="J427" s="57">
        <f t="shared" si="43"/>
        <v>0</v>
      </c>
      <c r="K427" s="58"/>
      <c r="L427" s="73">
        <f t="shared" si="44"/>
        <v>0</v>
      </c>
      <c r="M427" s="40">
        <v>40</v>
      </c>
      <c r="N427" s="8"/>
    </row>
    <row r="428" spans="1:14" s="1" customFormat="1" ht="15" customHeight="1">
      <c r="A428" s="50"/>
      <c r="B428" s="51" t="s">
        <v>20</v>
      </c>
      <c r="C428" s="51" t="s">
        <v>652</v>
      </c>
      <c r="D428" s="70"/>
      <c r="E428" s="64" t="s">
        <v>838</v>
      </c>
      <c r="F428" s="65" t="s">
        <v>55</v>
      </c>
      <c r="G428" s="55" t="s">
        <v>40</v>
      </c>
      <c r="H428" s="55">
        <v>201.99999999999994</v>
      </c>
      <c r="I428" s="56">
        <v>40</v>
      </c>
      <c r="J428" s="57">
        <f t="shared" si="43"/>
        <v>0</v>
      </c>
      <c r="K428" s="58"/>
      <c r="L428" s="73">
        <f t="shared" si="44"/>
        <v>0</v>
      </c>
      <c r="M428" s="40">
        <v>40</v>
      </c>
      <c r="N428" s="8"/>
    </row>
    <row r="429" spans="1:14" s="1" customFormat="1" ht="15" customHeight="1">
      <c r="A429" s="50"/>
      <c r="B429" s="51" t="s">
        <v>20</v>
      </c>
      <c r="C429" s="51" t="s">
        <v>651</v>
      </c>
      <c r="D429" s="70"/>
      <c r="E429" s="64" t="s">
        <v>837</v>
      </c>
      <c r="F429" s="65" t="s">
        <v>55</v>
      </c>
      <c r="G429" s="55" t="s">
        <v>40</v>
      </c>
      <c r="H429" s="55">
        <v>286</v>
      </c>
      <c r="I429" s="56">
        <v>40</v>
      </c>
      <c r="J429" s="57">
        <f t="shared" si="43"/>
        <v>0</v>
      </c>
      <c r="K429" s="58"/>
      <c r="L429" s="73">
        <f t="shared" si="44"/>
        <v>0</v>
      </c>
      <c r="M429" s="40">
        <v>16</v>
      </c>
      <c r="N429" s="8"/>
    </row>
    <row r="430" spans="1:14" s="1" customFormat="1" ht="15" customHeight="1">
      <c r="A430" s="50"/>
      <c r="B430" s="51" t="s">
        <v>20</v>
      </c>
      <c r="C430" s="51" t="s">
        <v>653</v>
      </c>
      <c r="D430" s="70"/>
      <c r="E430" s="64" t="s">
        <v>839</v>
      </c>
      <c r="F430" s="65" t="s">
        <v>55</v>
      </c>
      <c r="G430" s="55" t="s">
        <v>40</v>
      </c>
      <c r="H430" s="55">
        <v>194</v>
      </c>
      <c r="I430" s="56">
        <v>40</v>
      </c>
      <c r="J430" s="57">
        <f t="shared" si="43"/>
        <v>0</v>
      </c>
      <c r="K430" s="58"/>
      <c r="L430" s="73">
        <f t="shared" si="44"/>
        <v>0</v>
      </c>
      <c r="M430" s="40">
        <v>40</v>
      </c>
      <c r="N430" s="8"/>
    </row>
    <row r="431" spans="1:14" s="1" customFormat="1" ht="15" customHeight="1">
      <c r="A431" s="50"/>
      <c r="B431" s="51" t="s">
        <v>20</v>
      </c>
      <c r="C431" s="51" t="s">
        <v>654</v>
      </c>
      <c r="D431" s="70"/>
      <c r="E431" s="64" t="s">
        <v>840</v>
      </c>
      <c r="F431" s="65" t="s">
        <v>55</v>
      </c>
      <c r="G431" s="55" t="s">
        <v>40</v>
      </c>
      <c r="H431" s="55">
        <v>188</v>
      </c>
      <c r="I431" s="56">
        <v>40</v>
      </c>
      <c r="J431" s="57">
        <f t="shared" si="43"/>
        <v>0</v>
      </c>
      <c r="K431" s="58"/>
      <c r="L431" s="73">
        <f t="shared" si="44"/>
        <v>0</v>
      </c>
      <c r="M431" s="40">
        <v>80</v>
      </c>
      <c r="N431" s="8"/>
    </row>
    <row r="432" spans="1:14" s="1" customFormat="1" ht="15" customHeight="1">
      <c r="A432" s="50"/>
      <c r="B432" s="51" t="s">
        <v>20</v>
      </c>
      <c r="C432" s="51" t="s">
        <v>655</v>
      </c>
      <c r="D432" s="70"/>
      <c r="E432" s="64" t="s">
        <v>841</v>
      </c>
      <c r="F432" s="65" t="s">
        <v>55</v>
      </c>
      <c r="G432" s="55" t="s">
        <v>40</v>
      </c>
      <c r="H432" s="55">
        <v>201.99999999999994</v>
      </c>
      <c r="I432" s="56">
        <v>40</v>
      </c>
      <c r="J432" s="57">
        <f t="shared" si="43"/>
        <v>0</v>
      </c>
      <c r="K432" s="58"/>
      <c r="L432" s="73">
        <f t="shared" si="44"/>
        <v>0</v>
      </c>
      <c r="M432" s="40" t="s">
        <v>1056</v>
      </c>
      <c r="N432" s="8"/>
    </row>
    <row r="433" spans="1:14" s="1" customFormat="1" ht="15" customHeight="1">
      <c r="A433" s="50"/>
      <c r="B433" s="51" t="s">
        <v>20</v>
      </c>
      <c r="C433" s="51" t="s">
        <v>656</v>
      </c>
      <c r="D433" s="70"/>
      <c r="E433" s="64" t="s">
        <v>842</v>
      </c>
      <c r="F433" s="65" t="s">
        <v>55</v>
      </c>
      <c r="G433" s="55" t="s">
        <v>40</v>
      </c>
      <c r="H433" s="55">
        <v>201.99999999999994</v>
      </c>
      <c r="I433" s="56">
        <v>40</v>
      </c>
      <c r="J433" s="57">
        <f t="shared" si="43"/>
        <v>0</v>
      </c>
      <c r="K433" s="58"/>
      <c r="L433" s="73">
        <f t="shared" si="44"/>
        <v>0</v>
      </c>
      <c r="M433" s="40" t="s">
        <v>1056</v>
      </c>
      <c r="N433" s="8"/>
    </row>
    <row r="434" spans="1:14" s="1" customFormat="1" ht="15" customHeight="1">
      <c r="A434" s="50"/>
      <c r="B434" s="51" t="s">
        <v>20</v>
      </c>
      <c r="C434" s="51" t="s">
        <v>657</v>
      </c>
      <c r="D434" s="70"/>
      <c r="E434" s="64" t="s">
        <v>843</v>
      </c>
      <c r="F434" s="65" t="s">
        <v>55</v>
      </c>
      <c r="G434" s="55" t="s">
        <v>40</v>
      </c>
      <c r="H434" s="55">
        <v>188</v>
      </c>
      <c r="I434" s="56">
        <v>40</v>
      </c>
      <c r="J434" s="57">
        <f t="shared" si="43"/>
        <v>0</v>
      </c>
      <c r="K434" s="58"/>
      <c r="L434" s="73">
        <f t="shared" si="44"/>
        <v>0</v>
      </c>
      <c r="M434" s="40" t="s">
        <v>1056</v>
      </c>
      <c r="N434" s="8"/>
    </row>
    <row r="435" spans="1:14" s="1" customFormat="1" ht="15" customHeight="1">
      <c r="A435" s="50"/>
      <c r="B435" s="51" t="s">
        <v>20</v>
      </c>
      <c r="C435" s="51" t="s">
        <v>658</v>
      </c>
      <c r="D435" s="70"/>
      <c r="E435" s="64" t="s">
        <v>844</v>
      </c>
      <c r="F435" s="65" t="s">
        <v>55</v>
      </c>
      <c r="G435" s="55" t="s">
        <v>40</v>
      </c>
      <c r="H435" s="55">
        <v>173</v>
      </c>
      <c r="I435" s="56">
        <v>40</v>
      </c>
      <c r="J435" s="57">
        <f t="shared" si="43"/>
        <v>0</v>
      </c>
      <c r="K435" s="58"/>
      <c r="L435" s="73">
        <f t="shared" si="44"/>
        <v>0</v>
      </c>
      <c r="M435" s="40">
        <v>40</v>
      </c>
      <c r="N435" s="8"/>
    </row>
    <row r="436" spans="1:14" s="1" customFormat="1" ht="15" hidden="1" customHeight="1">
      <c r="A436" s="50"/>
      <c r="B436" s="132" t="s">
        <v>20</v>
      </c>
      <c r="C436" s="51" t="s">
        <v>539</v>
      </c>
      <c r="D436" s="144"/>
      <c r="E436" s="134" t="s">
        <v>763</v>
      </c>
      <c r="F436" s="135" t="s">
        <v>748</v>
      </c>
      <c r="G436" s="136" t="s">
        <v>40</v>
      </c>
      <c r="H436" s="136">
        <v>225</v>
      </c>
      <c r="I436" s="137">
        <v>25</v>
      </c>
      <c r="J436" s="57">
        <f t="shared" si="43"/>
        <v>0</v>
      </c>
      <c r="K436" s="138"/>
      <c r="L436" s="139">
        <f t="shared" si="44"/>
        <v>0</v>
      </c>
      <c r="M436" s="40">
        <v>0</v>
      </c>
      <c r="N436" s="8"/>
    </row>
    <row r="437" spans="1:14" s="1" customFormat="1" ht="15" customHeight="1">
      <c r="A437" s="50"/>
      <c r="B437" s="51" t="s">
        <v>20</v>
      </c>
      <c r="C437" s="51" t="s">
        <v>659</v>
      </c>
      <c r="D437" s="70"/>
      <c r="E437" s="64" t="s">
        <v>845</v>
      </c>
      <c r="F437" s="65" t="s">
        <v>55</v>
      </c>
      <c r="G437" s="55" t="s">
        <v>40</v>
      </c>
      <c r="H437" s="55">
        <v>178</v>
      </c>
      <c r="I437" s="56">
        <v>40</v>
      </c>
      <c r="J437" s="57">
        <f t="shared" si="43"/>
        <v>0</v>
      </c>
      <c r="K437" s="58"/>
      <c r="L437" s="73">
        <f t="shared" si="44"/>
        <v>0</v>
      </c>
      <c r="M437" s="40">
        <v>80</v>
      </c>
      <c r="N437" s="8"/>
    </row>
    <row r="438" spans="1:14" s="1" customFormat="1" ht="15" customHeight="1">
      <c r="A438" s="50"/>
      <c r="B438" s="51" t="s">
        <v>20</v>
      </c>
      <c r="C438" s="51" t="s">
        <v>660</v>
      </c>
      <c r="D438" s="70"/>
      <c r="E438" s="64" t="s">
        <v>846</v>
      </c>
      <c r="F438" s="65" t="s">
        <v>55</v>
      </c>
      <c r="G438" s="55" t="s">
        <v>40</v>
      </c>
      <c r="H438" s="55">
        <v>219</v>
      </c>
      <c r="I438" s="56">
        <v>40</v>
      </c>
      <c r="J438" s="57">
        <f t="shared" si="43"/>
        <v>0</v>
      </c>
      <c r="K438" s="58"/>
      <c r="L438" s="73">
        <f t="shared" si="44"/>
        <v>0</v>
      </c>
      <c r="M438" s="40">
        <v>40</v>
      </c>
      <c r="N438" s="8"/>
    </row>
    <row r="439" spans="1:14" s="1" customFormat="1" ht="15" customHeight="1">
      <c r="A439" s="50"/>
      <c r="B439" s="51" t="s">
        <v>20</v>
      </c>
      <c r="C439" s="51" t="s">
        <v>661</v>
      </c>
      <c r="D439" s="70"/>
      <c r="E439" s="64" t="s">
        <v>847</v>
      </c>
      <c r="F439" s="65" t="s">
        <v>55</v>
      </c>
      <c r="G439" s="55" t="s">
        <v>40</v>
      </c>
      <c r="H439" s="55">
        <v>244</v>
      </c>
      <c r="I439" s="56">
        <v>40</v>
      </c>
      <c r="J439" s="57">
        <f t="shared" si="43"/>
        <v>0</v>
      </c>
      <c r="K439" s="58"/>
      <c r="L439" s="73">
        <f t="shared" si="44"/>
        <v>0</v>
      </c>
      <c r="M439" s="40">
        <v>40</v>
      </c>
      <c r="N439" s="8"/>
    </row>
    <row r="440" spans="1:14" s="1" customFormat="1" ht="15" customHeight="1">
      <c r="A440" s="50"/>
      <c r="B440" s="51" t="s">
        <v>20</v>
      </c>
      <c r="C440" s="51" t="s">
        <v>662</v>
      </c>
      <c r="D440" s="70"/>
      <c r="E440" s="64" t="s">
        <v>367</v>
      </c>
      <c r="F440" s="65" t="s">
        <v>55</v>
      </c>
      <c r="G440" s="55" t="s">
        <v>40</v>
      </c>
      <c r="H440" s="55">
        <v>158</v>
      </c>
      <c r="I440" s="56">
        <v>40</v>
      </c>
      <c r="J440" s="57">
        <f t="shared" si="43"/>
        <v>0</v>
      </c>
      <c r="K440" s="58"/>
      <c r="L440" s="73">
        <f t="shared" si="44"/>
        <v>0</v>
      </c>
      <c r="M440" s="40">
        <v>80</v>
      </c>
      <c r="N440" s="8"/>
    </row>
    <row r="441" spans="1:14" s="1" customFormat="1" ht="15" customHeight="1">
      <c r="A441" s="50"/>
      <c r="B441" s="51" t="s">
        <v>20</v>
      </c>
      <c r="C441" s="51" t="s">
        <v>663</v>
      </c>
      <c r="D441" s="70"/>
      <c r="E441" s="64" t="s">
        <v>369</v>
      </c>
      <c r="F441" s="65" t="s">
        <v>55</v>
      </c>
      <c r="G441" s="55" t="s">
        <v>40</v>
      </c>
      <c r="H441" s="55">
        <v>169</v>
      </c>
      <c r="I441" s="56">
        <v>40</v>
      </c>
      <c r="J441" s="57">
        <f t="shared" si="43"/>
        <v>0</v>
      </c>
      <c r="K441" s="58"/>
      <c r="L441" s="73">
        <f t="shared" si="44"/>
        <v>0</v>
      </c>
      <c r="M441" s="40">
        <v>40</v>
      </c>
      <c r="N441" s="8"/>
    </row>
    <row r="442" spans="1:14" s="1" customFormat="1" ht="15" customHeight="1">
      <c r="A442" s="50"/>
      <c r="B442" s="51" t="s">
        <v>20</v>
      </c>
      <c r="C442" s="51" t="s">
        <v>664</v>
      </c>
      <c r="D442" s="70"/>
      <c r="E442" s="64" t="s">
        <v>377</v>
      </c>
      <c r="F442" s="65" t="s">
        <v>55</v>
      </c>
      <c r="G442" s="55" t="s">
        <v>40</v>
      </c>
      <c r="H442" s="55">
        <v>173</v>
      </c>
      <c r="I442" s="56">
        <v>40</v>
      </c>
      <c r="J442" s="57">
        <f t="shared" si="43"/>
        <v>0</v>
      </c>
      <c r="K442" s="58"/>
      <c r="L442" s="73">
        <f t="shared" si="44"/>
        <v>0</v>
      </c>
      <c r="M442" s="40">
        <v>20</v>
      </c>
      <c r="N442" s="8"/>
    </row>
    <row r="443" spans="1:14" s="1" customFormat="1" ht="15" customHeight="1">
      <c r="A443" s="50"/>
      <c r="B443" s="51" t="s">
        <v>20</v>
      </c>
      <c r="C443" s="51" t="s">
        <v>665</v>
      </c>
      <c r="D443" s="70"/>
      <c r="E443" s="64" t="s">
        <v>385</v>
      </c>
      <c r="F443" s="65" t="s">
        <v>55</v>
      </c>
      <c r="G443" s="55" t="s">
        <v>40</v>
      </c>
      <c r="H443" s="55">
        <v>173</v>
      </c>
      <c r="I443" s="56">
        <v>40</v>
      </c>
      <c r="J443" s="57">
        <f t="shared" si="43"/>
        <v>0</v>
      </c>
      <c r="K443" s="58"/>
      <c r="L443" s="73">
        <f t="shared" si="44"/>
        <v>0</v>
      </c>
      <c r="M443" s="40">
        <v>40</v>
      </c>
      <c r="N443" s="8"/>
    </row>
    <row r="444" spans="1:14" s="1" customFormat="1" ht="15" customHeight="1">
      <c r="A444" s="50"/>
      <c r="B444" s="51" t="s">
        <v>20</v>
      </c>
      <c r="C444" s="51" t="s">
        <v>666</v>
      </c>
      <c r="D444" s="70"/>
      <c r="E444" s="64" t="s">
        <v>848</v>
      </c>
      <c r="F444" s="65" t="s">
        <v>55</v>
      </c>
      <c r="G444" s="55" t="s">
        <v>40</v>
      </c>
      <c r="H444" s="55">
        <v>158</v>
      </c>
      <c r="I444" s="56">
        <v>40</v>
      </c>
      <c r="J444" s="57">
        <f t="shared" si="43"/>
        <v>0</v>
      </c>
      <c r="K444" s="58"/>
      <c r="L444" s="73">
        <f t="shared" si="44"/>
        <v>0</v>
      </c>
      <c r="M444" s="40">
        <v>40</v>
      </c>
      <c r="N444" s="8"/>
    </row>
    <row r="445" spans="1:14" s="1" customFormat="1" ht="15" customHeight="1">
      <c r="A445" s="50"/>
      <c r="B445" s="51" t="s">
        <v>20</v>
      </c>
      <c r="C445" s="51" t="s">
        <v>667</v>
      </c>
      <c r="D445" s="70"/>
      <c r="E445" s="64" t="s">
        <v>849</v>
      </c>
      <c r="F445" s="65" t="s">
        <v>55</v>
      </c>
      <c r="G445" s="55" t="s">
        <v>40</v>
      </c>
      <c r="H445" s="55">
        <v>201.99999999999994</v>
      </c>
      <c r="I445" s="56">
        <v>40</v>
      </c>
      <c r="J445" s="57">
        <f t="shared" si="43"/>
        <v>0</v>
      </c>
      <c r="K445" s="58"/>
      <c r="L445" s="73">
        <f t="shared" si="44"/>
        <v>0</v>
      </c>
      <c r="M445" s="40">
        <v>40</v>
      </c>
      <c r="N445" s="8"/>
    </row>
    <row r="446" spans="1:14" s="1" customFormat="1" ht="15" customHeight="1">
      <c r="A446" s="50"/>
      <c r="B446" s="51" t="s">
        <v>20</v>
      </c>
      <c r="C446" s="51" t="s">
        <v>668</v>
      </c>
      <c r="D446" s="70"/>
      <c r="E446" s="64" t="s">
        <v>850</v>
      </c>
      <c r="F446" s="65" t="s">
        <v>55</v>
      </c>
      <c r="G446" s="55" t="s">
        <v>40</v>
      </c>
      <c r="H446" s="55">
        <v>294</v>
      </c>
      <c r="I446" s="56">
        <v>40</v>
      </c>
      <c r="J446" s="57">
        <f t="shared" ref="J446:J477" si="45">ROUNDUP(K446/I446,0)</f>
        <v>0</v>
      </c>
      <c r="K446" s="58"/>
      <c r="L446" s="73">
        <f t="shared" ref="L446:L477" si="46">H446*K446</f>
        <v>0</v>
      </c>
      <c r="M446" s="40">
        <v>40</v>
      </c>
      <c r="N446" s="8"/>
    </row>
    <row r="447" spans="1:14" s="1" customFormat="1" ht="15" customHeight="1">
      <c r="A447" s="50"/>
      <c r="B447" s="51" t="s">
        <v>20</v>
      </c>
      <c r="C447" s="51" t="s">
        <v>669</v>
      </c>
      <c r="D447" s="70"/>
      <c r="E447" s="64" t="s">
        <v>851</v>
      </c>
      <c r="F447" s="65" t="s">
        <v>55</v>
      </c>
      <c r="G447" s="55" t="s">
        <v>40</v>
      </c>
      <c r="H447" s="55">
        <v>240.99999999999997</v>
      </c>
      <c r="I447" s="56">
        <v>40</v>
      </c>
      <c r="J447" s="57">
        <f t="shared" si="45"/>
        <v>0</v>
      </c>
      <c r="K447" s="58"/>
      <c r="L447" s="73">
        <f t="shared" si="46"/>
        <v>0</v>
      </c>
      <c r="M447" s="40">
        <v>40</v>
      </c>
      <c r="N447" s="8"/>
    </row>
    <row r="448" spans="1:14" s="1" customFormat="1" ht="15" customHeight="1">
      <c r="A448" s="50"/>
      <c r="B448" s="51" t="s">
        <v>20</v>
      </c>
      <c r="C448" s="51" t="s">
        <v>670</v>
      </c>
      <c r="D448" s="70"/>
      <c r="E448" s="64" t="s">
        <v>852</v>
      </c>
      <c r="F448" s="65" t="s">
        <v>55</v>
      </c>
      <c r="G448" s="55" t="s">
        <v>40</v>
      </c>
      <c r="H448" s="55">
        <v>240.99999999999997</v>
      </c>
      <c r="I448" s="56">
        <v>40</v>
      </c>
      <c r="J448" s="57">
        <f t="shared" si="45"/>
        <v>0</v>
      </c>
      <c r="K448" s="58"/>
      <c r="L448" s="73">
        <f t="shared" si="46"/>
        <v>0</v>
      </c>
      <c r="M448" s="40">
        <v>40</v>
      </c>
      <c r="N448" s="8"/>
    </row>
    <row r="449" spans="1:14" s="1" customFormat="1" ht="15" customHeight="1">
      <c r="A449" s="50"/>
      <c r="B449" s="51" t="s">
        <v>20</v>
      </c>
      <c r="C449" s="51" t="s">
        <v>671</v>
      </c>
      <c r="D449" s="70"/>
      <c r="E449" s="64" t="s">
        <v>853</v>
      </c>
      <c r="F449" s="65" t="s">
        <v>55</v>
      </c>
      <c r="G449" s="55" t="s">
        <v>40</v>
      </c>
      <c r="H449" s="55">
        <v>240.99999999999997</v>
      </c>
      <c r="I449" s="56">
        <v>40</v>
      </c>
      <c r="J449" s="57">
        <f t="shared" si="45"/>
        <v>0</v>
      </c>
      <c r="K449" s="58"/>
      <c r="L449" s="73">
        <f t="shared" si="46"/>
        <v>0</v>
      </c>
      <c r="M449" s="40">
        <v>40</v>
      </c>
      <c r="N449" s="8"/>
    </row>
    <row r="450" spans="1:14" s="1" customFormat="1" ht="15" customHeight="1">
      <c r="A450" s="50"/>
      <c r="B450" s="51" t="s">
        <v>20</v>
      </c>
      <c r="C450" s="51" t="s">
        <v>542</v>
      </c>
      <c r="D450" s="70"/>
      <c r="E450" s="64" t="s">
        <v>766</v>
      </c>
      <c r="F450" s="65" t="s">
        <v>748</v>
      </c>
      <c r="G450" s="55" t="s">
        <v>40</v>
      </c>
      <c r="H450" s="55">
        <v>263.99999999999994</v>
      </c>
      <c r="I450" s="56">
        <v>25</v>
      </c>
      <c r="J450" s="57">
        <f t="shared" si="45"/>
        <v>0</v>
      </c>
      <c r="K450" s="58"/>
      <c r="L450" s="73">
        <f t="shared" si="46"/>
        <v>0</v>
      </c>
      <c r="M450" s="40">
        <v>25</v>
      </c>
      <c r="N450" s="8"/>
    </row>
    <row r="451" spans="1:14" s="1" customFormat="1" ht="15" customHeight="1">
      <c r="A451" s="50"/>
      <c r="B451" s="51" t="s">
        <v>20</v>
      </c>
      <c r="C451" s="51" t="s">
        <v>543</v>
      </c>
      <c r="D451" s="70"/>
      <c r="E451" s="64" t="s">
        <v>767</v>
      </c>
      <c r="F451" s="65" t="s">
        <v>748</v>
      </c>
      <c r="G451" s="55" t="s">
        <v>40</v>
      </c>
      <c r="H451" s="55">
        <v>246.99999999999997</v>
      </c>
      <c r="I451" s="56">
        <v>25</v>
      </c>
      <c r="J451" s="57">
        <f t="shared" si="45"/>
        <v>0</v>
      </c>
      <c r="K451" s="58"/>
      <c r="L451" s="73">
        <f t="shared" si="46"/>
        <v>0</v>
      </c>
      <c r="M451" s="40">
        <v>25</v>
      </c>
      <c r="N451" s="8"/>
    </row>
    <row r="452" spans="1:14" s="1" customFormat="1" ht="15" customHeight="1">
      <c r="A452" s="50"/>
      <c r="B452" s="51" t="s">
        <v>20</v>
      </c>
      <c r="C452" s="51" t="s">
        <v>541</v>
      </c>
      <c r="D452" s="70"/>
      <c r="E452" s="64" t="s">
        <v>765</v>
      </c>
      <c r="F452" s="65" t="s">
        <v>748</v>
      </c>
      <c r="G452" s="55" t="s">
        <v>40</v>
      </c>
      <c r="H452" s="55">
        <v>305</v>
      </c>
      <c r="I452" s="56">
        <v>25</v>
      </c>
      <c r="J452" s="57">
        <f t="shared" si="45"/>
        <v>0</v>
      </c>
      <c r="K452" s="58"/>
      <c r="L452" s="73">
        <f t="shared" si="46"/>
        <v>0</v>
      </c>
      <c r="M452" s="40">
        <v>25</v>
      </c>
      <c r="N452" s="8"/>
    </row>
    <row r="453" spans="1:14" s="1" customFormat="1" ht="15" customHeight="1">
      <c r="A453" s="50"/>
      <c r="B453" s="51" t="s">
        <v>20</v>
      </c>
      <c r="C453" s="51" t="s">
        <v>672</v>
      </c>
      <c r="D453" s="70"/>
      <c r="E453" s="64" t="s">
        <v>854</v>
      </c>
      <c r="F453" s="65" t="s">
        <v>55</v>
      </c>
      <c r="G453" s="55" t="s">
        <v>40</v>
      </c>
      <c r="H453" s="55">
        <v>173</v>
      </c>
      <c r="I453" s="56">
        <v>40</v>
      </c>
      <c r="J453" s="57">
        <f t="shared" si="45"/>
        <v>0</v>
      </c>
      <c r="K453" s="58"/>
      <c r="L453" s="73">
        <f t="shared" si="46"/>
        <v>0</v>
      </c>
      <c r="M453" s="40">
        <v>100</v>
      </c>
      <c r="N453" s="8"/>
    </row>
    <row r="454" spans="1:14" s="1" customFormat="1" ht="15" customHeight="1">
      <c r="A454" s="50"/>
      <c r="B454" s="51" t="s">
        <v>20</v>
      </c>
      <c r="C454" s="51" t="s">
        <v>673</v>
      </c>
      <c r="D454" s="70"/>
      <c r="E454" s="64" t="s">
        <v>855</v>
      </c>
      <c r="F454" s="65" t="s">
        <v>55</v>
      </c>
      <c r="G454" s="55" t="s">
        <v>40</v>
      </c>
      <c r="H454" s="55">
        <v>173</v>
      </c>
      <c r="I454" s="56">
        <v>40</v>
      </c>
      <c r="J454" s="57">
        <f t="shared" si="45"/>
        <v>0</v>
      </c>
      <c r="K454" s="58"/>
      <c r="L454" s="73">
        <f t="shared" si="46"/>
        <v>0</v>
      </c>
      <c r="M454" s="40">
        <v>60</v>
      </c>
      <c r="N454" s="8"/>
    </row>
    <row r="455" spans="1:14" s="1" customFormat="1" ht="15" customHeight="1">
      <c r="A455" s="50"/>
      <c r="B455" s="51" t="s">
        <v>20</v>
      </c>
      <c r="C455" s="51" t="s">
        <v>674</v>
      </c>
      <c r="D455" s="70"/>
      <c r="E455" s="64" t="s">
        <v>856</v>
      </c>
      <c r="F455" s="65" t="s">
        <v>55</v>
      </c>
      <c r="G455" s="55" t="s">
        <v>40</v>
      </c>
      <c r="H455" s="55">
        <v>173</v>
      </c>
      <c r="I455" s="56">
        <v>40</v>
      </c>
      <c r="J455" s="57">
        <f t="shared" si="45"/>
        <v>0</v>
      </c>
      <c r="K455" s="58"/>
      <c r="L455" s="73">
        <f t="shared" si="46"/>
        <v>0</v>
      </c>
      <c r="M455" s="40" t="s">
        <v>1056</v>
      </c>
      <c r="N455" s="8"/>
    </row>
    <row r="456" spans="1:14" s="1" customFormat="1" ht="15" customHeight="1">
      <c r="A456" s="50"/>
      <c r="B456" s="51" t="s">
        <v>20</v>
      </c>
      <c r="C456" s="51" t="s">
        <v>675</v>
      </c>
      <c r="D456" s="70"/>
      <c r="E456" s="64" t="s">
        <v>857</v>
      </c>
      <c r="F456" s="65" t="s">
        <v>55</v>
      </c>
      <c r="G456" s="55" t="s">
        <v>40</v>
      </c>
      <c r="H456" s="55">
        <v>188</v>
      </c>
      <c r="I456" s="56">
        <v>40</v>
      </c>
      <c r="J456" s="57">
        <f t="shared" si="45"/>
        <v>0</v>
      </c>
      <c r="K456" s="58"/>
      <c r="L456" s="73">
        <f t="shared" si="46"/>
        <v>0</v>
      </c>
      <c r="M456" s="40" t="s">
        <v>1056</v>
      </c>
      <c r="N456" s="8"/>
    </row>
    <row r="457" spans="1:14" s="1" customFormat="1" ht="15" customHeight="1">
      <c r="A457" s="50"/>
      <c r="B457" s="51" t="s">
        <v>20</v>
      </c>
      <c r="C457" s="51" t="s">
        <v>676</v>
      </c>
      <c r="D457" s="70"/>
      <c r="E457" s="64" t="s">
        <v>858</v>
      </c>
      <c r="F457" s="65" t="s">
        <v>55</v>
      </c>
      <c r="G457" s="55" t="s">
        <v>40</v>
      </c>
      <c r="H457" s="55">
        <v>181</v>
      </c>
      <c r="I457" s="56">
        <v>40</v>
      </c>
      <c r="J457" s="57">
        <f t="shared" si="45"/>
        <v>0</v>
      </c>
      <c r="K457" s="58"/>
      <c r="L457" s="73">
        <f t="shared" si="46"/>
        <v>0</v>
      </c>
      <c r="M457" s="40">
        <v>40</v>
      </c>
      <c r="N457" s="8"/>
    </row>
    <row r="458" spans="1:14" s="1" customFormat="1" ht="15" customHeight="1">
      <c r="A458" s="50"/>
      <c r="B458" s="51" t="s">
        <v>20</v>
      </c>
      <c r="C458" s="51" t="s">
        <v>677</v>
      </c>
      <c r="D458" s="70"/>
      <c r="E458" s="64" t="s">
        <v>859</v>
      </c>
      <c r="F458" s="65" t="s">
        <v>55</v>
      </c>
      <c r="G458" s="55" t="s">
        <v>40</v>
      </c>
      <c r="H458" s="55">
        <v>173</v>
      </c>
      <c r="I458" s="56">
        <v>40</v>
      </c>
      <c r="J458" s="57">
        <f t="shared" si="45"/>
        <v>0</v>
      </c>
      <c r="K458" s="58"/>
      <c r="L458" s="73">
        <f t="shared" si="46"/>
        <v>0</v>
      </c>
      <c r="M458" s="40">
        <v>40</v>
      </c>
      <c r="N458" s="8"/>
    </row>
    <row r="459" spans="1:14" s="1" customFormat="1" ht="15" customHeight="1">
      <c r="A459" s="50"/>
      <c r="B459" s="51" t="s">
        <v>20</v>
      </c>
      <c r="C459" s="51" t="s">
        <v>678</v>
      </c>
      <c r="D459" s="70"/>
      <c r="E459" s="64" t="s">
        <v>740</v>
      </c>
      <c r="F459" s="65" t="s">
        <v>55</v>
      </c>
      <c r="G459" s="55" t="s">
        <v>40</v>
      </c>
      <c r="H459" s="55">
        <v>181</v>
      </c>
      <c r="I459" s="56">
        <v>40</v>
      </c>
      <c r="J459" s="57">
        <f t="shared" si="45"/>
        <v>0</v>
      </c>
      <c r="K459" s="58"/>
      <c r="L459" s="73">
        <f t="shared" si="46"/>
        <v>0</v>
      </c>
      <c r="M459" s="40" t="s">
        <v>1056</v>
      </c>
      <c r="N459" s="8"/>
    </row>
    <row r="460" spans="1:14" s="1" customFormat="1" ht="15" customHeight="1">
      <c r="A460" s="50"/>
      <c r="B460" s="51" t="s">
        <v>20</v>
      </c>
      <c r="C460" s="51" t="s">
        <v>679</v>
      </c>
      <c r="D460" s="70"/>
      <c r="E460" s="64" t="s">
        <v>860</v>
      </c>
      <c r="F460" s="65" t="s">
        <v>55</v>
      </c>
      <c r="G460" s="55" t="s">
        <v>40</v>
      </c>
      <c r="H460" s="55">
        <v>173</v>
      </c>
      <c r="I460" s="56">
        <v>40</v>
      </c>
      <c r="J460" s="57">
        <f t="shared" si="45"/>
        <v>0</v>
      </c>
      <c r="K460" s="58"/>
      <c r="L460" s="73">
        <f t="shared" si="46"/>
        <v>0</v>
      </c>
      <c r="M460" s="40">
        <v>30</v>
      </c>
      <c r="N460" s="8"/>
    </row>
    <row r="461" spans="1:14" s="1" customFormat="1" ht="15" customHeight="1">
      <c r="A461" s="50"/>
      <c r="B461" s="51" t="s">
        <v>20</v>
      </c>
      <c r="C461" s="51" t="s">
        <v>680</v>
      </c>
      <c r="D461" s="70"/>
      <c r="E461" s="64" t="s">
        <v>861</v>
      </c>
      <c r="F461" s="65" t="s">
        <v>55</v>
      </c>
      <c r="G461" s="55" t="s">
        <v>40</v>
      </c>
      <c r="H461" s="55">
        <v>173</v>
      </c>
      <c r="I461" s="56">
        <v>40</v>
      </c>
      <c r="J461" s="57">
        <f t="shared" si="45"/>
        <v>0</v>
      </c>
      <c r="K461" s="58"/>
      <c r="L461" s="73">
        <f t="shared" si="46"/>
        <v>0</v>
      </c>
      <c r="M461" s="40" t="s">
        <v>1056</v>
      </c>
      <c r="N461" s="8"/>
    </row>
    <row r="462" spans="1:14" s="1" customFormat="1" ht="15" customHeight="1">
      <c r="A462" s="50"/>
      <c r="B462" s="51" t="s">
        <v>20</v>
      </c>
      <c r="C462" s="51" t="s">
        <v>681</v>
      </c>
      <c r="D462" s="70"/>
      <c r="E462" s="64" t="s">
        <v>741</v>
      </c>
      <c r="F462" s="65" t="s">
        <v>55</v>
      </c>
      <c r="G462" s="55" t="s">
        <v>40</v>
      </c>
      <c r="H462" s="55">
        <v>173</v>
      </c>
      <c r="I462" s="56">
        <v>40</v>
      </c>
      <c r="J462" s="57">
        <f t="shared" si="45"/>
        <v>0</v>
      </c>
      <c r="K462" s="58"/>
      <c r="L462" s="73">
        <f t="shared" si="46"/>
        <v>0</v>
      </c>
      <c r="M462" s="40">
        <v>80</v>
      </c>
      <c r="N462" s="8"/>
    </row>
    <row r="463" spans="1:14" s="1" customFormat="1" ht="15" customHeight="1">
      <c r="A463" s="50"/>
      <c r="B463" s="51" t="s">
        <v>20</v>
      </c>
      <c r="C463" s="51" t="s">
        <v>682</v>
      </c>
      <c r="D463" s="70"/>
      <c r="E463" s="64" t="s">
        <v>862</v>
      </c>
      <c r="F463" s="65" t="s">
        <v>55</v>
      </c>
      <c r="G463" s="55" t="s">
        <v>40</v>
      </c>
      <c r="H463" s="55">
        <v>188</v>
      </c>
      <c r="I463" s="56">
        <v>40</v>
      </c>
      <c r="J463" s="57">
        <f t="shared" si="45"/>
        <v>0</v>
      </c>
      <c r="K463" s="58"/>
      <c r="L463" s="73">
        <f t="shared" si="46"/>
        <v>0</v>
      </c>
      <c r="M463" s="40">
        <v>8</v>
      </c>
      <c r="N463" s="8"/>
    </row>
    <row r="464" spans="1:14" s="1" customFormat="1" ht="15" customHeight="1">
      <c r="A464" s="50"/>
      <c r="B464" s="51" t="s">
        <v>20</v>
      </c>
      <c r="C464" s="51" t="s">
        <v>683</v>
      </c>
      <c r="D464" s="70"/>
      <c r="E464" s="64" t="s">
        <v>863</v>
      </c>
      <c r="F464" s="65" t="s">
        <v>55</v>
      </c>
      <c r="G464" s="55" t="s">
        <v>40</v>
      </c>
      <c r="H464" s="55">
        <v>186</v>
      </c>
      <c r="I464" s="56">
        <v>40</v>
      </c>
      <c r="J464" s="57">
        <f t="shared" si="45"/>
        <v>0</v>
      </c>
      <c r="K464" s="58"/>
      <c r="L464" s="73">
        <f t="shared" si="46"/>
        <v>0</v>
      </c>
      <c r="M464" s="40">
        <v>40</v>
      </c>
      <c r="N464" s="8"/>
    </row>
    <row r="465" spans="1:14" s="1" customFormat="1" ht="15" customHeight="1">
      <c r="A465" s="50"/>
      <c r="B465" s="51" t="s">
        <v>20</v>
      </c>
      <c r="C465" s="51" t="s">
        <v>684</v>
      </c>
      <c r="D465" s="70"/>
      <c r="E465" s="64" t="s">
        <v>395</v>
      </c>
      <c r="F465" s="65" t="s">
        <v>55</v>
      </c>
      <c r="G465" s="55" t="s">
        <v>40</v>
      </c>
      <c r="H465" s="55">
        <v>173</v>
      </c>
      <c r="I465" s="56">
        <v>40</v>
      </c>
      <c r="J465" s="57">
        <f t="shared" si="45"/>
        <v>0</v>
      </c>
      <c r="K465" s="58"/>
      <c r="L465" s="73">
        <f t="shared" si="46"/>
        <v>0</v>
      </c>
      <c r="M465" s="40" t="s">
        <v>1056</v>
      </c>
      <c r="N465" s="8"/>
    </row>
    <row r="466" spans="1:14" s="1" customFormat="1" ht="15" customHeight="1">
      <c r="A466" s="50"/>
      <c r="B466" s="51" t="s">
        <v>20</v>
      </c>
      <c r="C466" s="51" t="s">
        <v>685</v>
      </c>
      <c r="D466" s="70"/>
      <c r="E466" s="64" t="s">
        <v>864</v>
      </c>
      <c r="F466" s="65" t="s">
        <v>55</v>
      </c>
      <c r="G466" s="55" t="s">
        <v>40</v>
      </c>
      <c r="H466" s="55">
        <v>248</v>
      </c>
      <c r="I466" s="56">
        <v>40</v>
      </c>
      <c r="J466" s="57">
        <f t="shared" si="45"/>
        <v>0</v>
      </c>
      <c r="K466" s="58"/>
      <c r="L466" s="73">
        <f t="shared" si="46"/>
        <v>0</v>
      </c>
      <c r="M466" s="40" t="s">
        <v>1056</v>
      </c>
      <c r="N466" s="8"/>
    </row>
    <row r="467" spans="1:14" s="1" customFormat="1" ht="15" customHeight="1">
      <c r="A467" s="50"/>
      <c r="B467" s="51" t="s">
        <v>20</v>
      </c>
      <c r="C467" s="51" t="s">
        <v>686</v>
      </c>
      <c r="D467" s="70"/>
      <c r="E467" s="64" t="s">
        <v>865</v>
      </c>
      <c r="F467" s="65" t="s">
        <v>748</v>
      </c>
      <c r="G467" s="55" t="s">
        <v>40</v>
      </c>
      <c r="H467" s="55">
        <v>254.99999999999997</v>
      </c>
      <c r="I467" s="56">
        <v>25</v>
      </c>
      <c r="J467" s="57">
        <f t="shared" si="45"/>
        <v>0</v>
      </c>
      <c r="K467" s="58"/>
      <c r="L467" s="73">
        <f t="shared" si="46"/>
        <v>0</v>
      </c>
      <c r="M467" s="40">
        <v>43</v>
      </c>
      <c r="N467" s="8"/>
    </row>
    <row r="468" spans="1:14" s="1" customFormat="1" ht="15" customHeight="1">
      <c r="A468" s="50"/>
      <c r="B468" s="51" t="s">
        <v>20</v>
      </c>
      <c r="C468" s="51" t="s">
        <v>687</v>
      </c>
      <c r="D468" s="70"/>
      <c r="E468" s="64" t="s">
        <v>866</v>
      </c>
      <c r="F468" s="65" t="s">
        <v>55</v>
      </c>
      <c r="G468" s="55" t="s">
        <v>40</v>
      </c>
      <c r="H468" s="55">
        <v>351.99999999999994</v>
      </c>
      <c r="I468" s="56">
        <v>40</v>
      </c>
      <c r="J468" s="57">
        <f t="shared" si="45"/>
        <v>0</v>
      </c>
      <c r="K468" s="58"/>
      <c r="L468" s="73">
        <f t="shared" si="46"/>
        <v>0</v>
      </c>
      <c r="M468" s="40">
        <v>40</v>
      </c>
      <c r="N468" s="8"/>
    </row>
    <row r="469" spans="1:14" s="1" customFormat="1" ht="15" customHeight="1">
      <c r="A469" s="50"/>
      <c r="B469" s="51" t="s">
        <v>20</v>
      </c>
      <c r="C469" s="51" t="s">
        <v>688</v>
      </c>
      <c r="D469" s="70"/>
      <c r="E469" s="64" t="s">
        <v>867</v>
      </c>
      <c r="F469" s="65" t="s">
        <v>55</v>
      </c>
      <c r="G469" s="55" t="s">
        <v>40</v>
      </c>
      <c r="H469" s="55">
        <v>158</v>
      </c>
      <c r="I469" s="56">
        <v>40</v>
      </c>
      <c r="J469" s="57">
        <f t="shared" si="45"/>
        <v>0</v>
      </c>
      <c r="K469" s="58"/>
      <c r="L469" s="73">
        <f t="shared" si="46"/>
        <v>0</v>
      </c>
      <c r="M469" s="40" t="s">
        <v>1056</v>
      </c>
      <c r="N469" s="8"/>
    </row>
    <row r="470" spans="1:14" s="1" customFormat="1" ht="15" customHeight="1">
      <c r="A470" s="50"/>
      <c r="B470" s="51" t="s">
        <v>20</v>
      </c>
      <c r="C470" s="51" t="s">
        <v>689</v>
      </c>
      <c r="D470" s="70"/>
      <c r="E470" s="64" t="s">
        <v>868</v>
      </c>
      <c r="F470" s="65" t="s">
        <v>55</v>
      </c>
      <c r="G470" s="55" t="s">
        <v>40</v>
      </c>
      <c r="H470" s="55">
        <v>220.00000000000003</v>
      </c>
      <c r="I470" s="56">
        <v>50</v>
      </c>
      <c r="J470" s="57">
        <f t="shared" si="45"/>
        <v>0</v>
      </c>
      <c r="K470" s="58"/>
      <c r="L470" s="73">
        <f t="shared" si="46"/>
        <v>0</v>
      </c>
      <c r="M470" s="40">
        <v>50</v>
      </c>
      <c r="N470" s="8"/>
    </row>
    <row r="471" spans="1:14" s="1" customFormat="1" ht="15" customHeight="1">
      <c r="A471" s="50"/>
      <c r="B471" s="51" t="s">
        <v>20</v>
      </c>
      <c r="C471" s="51" t="s">
        <v>690</v>
      </c>
      <c r="D471" s="70"/>
      <c r="E471" s="64" t="s">
        <v>869</v>
      </c>
      <c r="F471" s="65" t="s">
        <v>55</v>
      </c>
      <c r="G471" s="55" t="s">
        <v>40</v>
      </c>
      <c r="H471" s="55">
        <v>186</v>
      </c>
      <c r="I471" s="56">
        <v>40</v>
      </c>
      <c r="J471" s="57">
        <f t="shared" si="45"/>
        <v>0</v>
      </c>
      <c r="K471" s="58"/>
      <c r="L471" s="73">
        <f t="shared" si="46"/>
        <v>0</v>
      </c>
      <c r="M471" s="40">
        <v>40</v>
      </c>
      <c r="N471" s="8"/>
    </row>
    <row r="472" spans="1:14" s="1" customFormat="1" ht="15" customHeight="1">
      <c r="A472" s="50"/>
      <c r="B472" s="51" t="s">
        <v>20</v>
      </c>
      <c r="C472" s="51" t="s">
        <v>691</v>
      </c>
      <c r="D472" s="70"/>
      <c r="E472" s="64" t="s">
        <v>870</v>
      </c>
      <c r="F472" s="65" t="s">
        <v>55</v>
      </c>
      <c r="G472" s="55" t="s">
        <v>40</v>
      </c>
      <c r="H472" s="55">
        <v>194</v>
      </c>
      <c r="I472" s="56">
        <v>40</v>
      </c>
      <c r="J472" s="57">
        <f t="shared" si="45"/>
        <v>0</v>
      </c>
      <c r="K472" s="58"/>
      <c r="L472" s="73">
        <f t="shared" si="46"/>
        <v>0</v>
      </c>
      <c r="M472" s="40">
        <v>40</v>
      </c>
      <c r="N472" s="8"/>
    </row>
    <row r="473" spans="1:14" s="1" customFormat="1" ht="15" hidden="1" customHeight="1">
      <c r="A473" s="50"/>
      <c r="B473" s="132" t="s">
        <v>20</v>
      </c>
      <c r="C473" s="51" t="s">
        <v>447</v>
      </c>
      <c r="D473" s="144"/>
      <c r="E473" s="134" t="s">
        <v>448</v>
      </c>
      <c r="F473" s="135" t="s">
        <v>55</v>
      </c>
      <c r="G473" s="136" t="s">
        <v>111</v>
      </c>
      <c r="H473" s="136">
        <v>80</v>
      </c>
      <c r="I473" s="137">
        <v>24</v>
      </c>
      <c r="J473" s="57">
        <f t="shared" si="45"/>
        <v>0</v>
      </c>
      <c r="K473" s="138"/>
      <c r="L473" s="139">
        <f t="shared" si="46"/>
        <v>0</v>
      </c>
      <c r="M473" s="40">
        <v>0</v>
      </c>
      <c r="N473" s="8"/>
    </row>
    <row r="474" spans="1:14" s="1" customFormat="1" ht="15" customHeight="1">
      <c r="A474" s="50"/>
      <c r="B474" s="51" t="s">
        <v>20</v>
      </c>
      <c r="C474" s="51" t="s">
        <v>692</v>
      </c>
      <c r="D474" s="70"/>
      <c r="E474" s="64" t="s">
        <v>871</v>
      </c>
      <c r="F474" s="65" t="s">
        <v>55</v>
      </c>
      <c r="G474" s="55" t="s">
        <v>40</v>
      </c>
      <c r="H474" s="55">
        <v>181</v>
      </c>
      <c r="I474" s="56">
        <v>40</v>
      </c>
      <c r="J474" s="57">
        <f t="shared" si="45"/>
        <v>0</v>
      </c>
      <c r="K474" s="58"/>
      <c r="L474" s="73">
        <f t="shared" si="46"/>
        <v>0</v>
      </c>
      <c r="M474" s="40">
        <v>40</v>
      </c>
      <c r="N474" s="8"/>
    </row>
    <row r="475" spans="1:14" s="1" customFormat="1" ht="15" customHeight="1">
      <c r="A475" s="50"/>
      <c r="B475" s="51" t="s">
        <v>20</v>
      </c>
      <c r="C475" s="51" t="s">
        <v>693</v>
      </c>
      <c r="D475" s="70"/>
      <c r="E475" s="64" t="s">
        <v>872</v>
      </c>
      <c r="F475" s="65" t="s">
        <v>55</v>
      </c>
      <c r="G475" s="55" t="s">
        <v>40</v>
      </c>
      <c r="H475" s="55">
        <v>248</v>
      </c>
      <c r="I475" s="56">
        <v>40</v>
      </c>
      <c r="J475" s="57">
        <f t="shared" si="45"/>
        <v>0</v>
      </c>
      <c r="K475" s="58"/>
      <c r="L475" s="73">
        <f t="shared" si="46"/>
        <v>0</v>
      </c>
      <c r="M475" s="40">
        <v>40</v>
      </c>
      <c r="N475" s="8"/>
    </row>
    <row r="476" spans="1:14" s="1" customFormat="1" ht="15" customHeight="1">
      <c r="A476" s="50"/>
      <c r="B476" s="51" t="s">
        <v>20</v>
      </c>
      <c r="C476" s="51" t="s">
        <v>694</v>
      </c>
      <c r="D476" s="70"/>
      <c r="E476" s="64" t="s">
        <v>873</v>
      </c>
      <c r="F476" s="65" t="s">
        <v>55</v>
      </c>
      <c r="G476" s="55" t="s">
        <v>40</v>
      </c>
      <c r="H476" s="55">
        <v>248</v>
      </c>
      <c r="I476" s="56">
        <v>40</v>
      </c>
      <c r="J476" s="57">
        <f t="shared" si="45"/>
        <v>0</v>
      </c>
      <c r="K476" s="58"/>
      <c r="L476" s="73">
        <f t="shared" si="46"/>
        <v>0</v>
      </c>
      <c r="M476" s="40">
        <v>80</v>
      </c>
      <c r="N476" s="8"/>
    </row>
    <row r="477" spans="1:14" s="1" customFormat="1" ht="15" customHeight="1">
      <c r="A477" s="50"/>
      <c r="B477" s="51" t="s">
        <v>20</v>
      </c>
      <c r="C477" s="51" t="s">
        <v>695</v>
      </c>
      <c r="D477" s="70"/>
      <c r="E477" s="64" t="s">
        <v>874</v>
      </c>
      <c r="F477" s="65" t="s">
        <v>748</v>
      </c>
      <c r="G477" s="55" t="s">
        <v>40</v>
      </c>
      <c r="H477" s="55">
        <v>246.99999999999997</v>
      </c>
      <c r="I477" s="56">
        <v>25</v>
      </c>
      <c r="J477" s="57">
        <f t="shared" si="45"/>
        <v>0</v>
      </c>
      <c r="K477" s="58"/>
      <c r="L477" s="73">
        <f t="shared" si="46"/>
        <v>0</v>
      </c>
      <c r="M477" s="40">
        <v>25</v>
      </c>
      <c r="N477" s="8"/>
    </row>
    <row r="478" spans="1:14" s="1" customFormat="1" ht="15" customHeight="1">
      <c r="A478" s="50"/>
      <c r="B478" s="51" t="s">
        <v>20</v>
      </c>
      <c r="C478" s="51" t="s">
        <v>696</v>
      </c>
      <c r="D478" s="70"/>
      <c r="E478" s="64" t="s">
        <v>874</v>
      </c>
      <c r="F478" s="65" t="s">
        <v>55</v>
      </c>
      <c r="G478" s="55" t="s">
        <v>40</v>
      </c>
      <c r="H478" s="55">
        <v>181</v>
      </c>
      <c r="I478" s="56">
        <v>40</v>
      </c>
      <c r="J478" s="57">
        <f t="shared" ref="J478:J509" si="47">ROUNDUP(K478/I478,0)</f>
        <v>0</v>
      </c>
      <c r="K478" s="58"/>
      <c r="L478" s="73">
        <f t="shared" ref="L478:L509" si="48">H478*K478</f>
        <v>0</v>
      </c>
      <c r="M478" s="40">
        <v>40</v>
      </c>
      <c r="N478" s="8"/>
    </row>
    <row r="479" spans="1:14" s="1" customFormat="1" ht="15" customHeight="1">
      <c r="A479" s="50"/>
      <c r="B479" s="51" t="s">
        <v>20</v>
      </c>
      <c r="C479" s="51" t="s">
        <v>697</v>
      </c>
      <c r="D479" s="70"/>
      <c r="E479" s="64" t="s">
        <v>875</v>
      </c>
      <c r="F479" s="65" t="s">
        <v>55</v>
      </c>
      <c r="G479" s="55" t="s">
        <v>40</v>
      </c>
      <c r="H479" s="55">
        <v>181</v>
      </c>
      <c r="I479" s="56">
        <v>40</v>
      </c>
      <c r="J479" s="57">
        <f t="shared" si="47"/>
        <v>0</v>
      </c>
      <c r="K479" s="58"/>
      <c r="L479" s="73">
        <f t="shared" si="48"/>
        <v>0</v>
      </c>
      <c r="M479" s="40">
        <v>80</v>
      </c>
      <c r="N479" s="8"/>
    </row>
    <row r="480" spans="1:14" s="1" customFormat="1" ht="15" customHeight="1">
      <c r="A480" s="50"/>
      <c r="B480" s="51" t="s">
        <v>20</v>
      </c>
      <c r="C480" s="51" t="s">
        <v>698</v>
      </c>
      <c r="D480" s="70"/>
      <c r="E480" s="64" t="s">
        <v>876</v>
      </c>
      <c r="F480" s="65" t="s">
        <v>55</v>
      </c>
      <c r="G480" s="55" t="s">
        <v>40</v>
      </c>
      <c r="H480" s="55">
        <v>211</v>
      </c>
      <c r="I480" s="56">
        <v>40</v>
      </c>
      <c r="J480" s="57">
        <f t="shared" si="47"/>
        <v>0</v>
      </c>
      <c r="K480" s="58"/>
      <c r="L480" s="73">
        <f t="shared" si="48"/>
        <v>0</v>
      </c>
      <c r="M480" s="40">
        <v>40</v>
      </c>
      <c r="N480" s="8"/>
    </row>
    <row r="481" spans="1:14" s="1" customFormat="1" ht="15" customHeight="1">
      <c r="A481" s="50"/>
      <c r="B481" s="51" t="s">
        <v>20</v>
      </c>
      <c r="C481" s="51" t="s">
        <v>449</v>
      </c>
      <c r="D481" s="70"/>
      <c r="E481" s="64" t="s">
        <v>450</v>
      </c>
      <c r="F481" s="65" t="s">
        <v>55</v>
      </c>
      <c r="G481" s="55" t="s">
        <v>111</v>
      </c>
      <c r="H481" s="55">
        <v>194</v>
      </c>
      <c r="I481" s="56">
        <v>24</v>
      </c>
      <c r="J481" s="57">
        <f t="shared" si="47"/>
        <v>0</v>
      </c>
      <c r="K481" s="58"/>
      <c r="L481" s="73">
        <f t="shared" si="48"/>
        <v>0</v>
      </c>
      <c r="M481" s="40">
        <v>44</v>
      </c>
      <c r="N481" s="8"/>
    </row>
    <row r="482" spans="1:14" s="1" customFormat="1" ht="15" customHeight="1">
      <c r="A482" s="50"/>
      <c r="B482" s="51" t="s">
        <v>20</v>
      </c>
      <c r="C482" s="51" t="s">
        <v>451</v>
      </c>
      <c r="D482" s="70"/>
      <c r="E482" s="64" t="s">
        <v>452</v>
      </c>
      <c r="F482" s="65" t="s">
        <v>55</v>
      </c>
      <c r="G482" s="55" t="s">
        <v>111</v>
      </c>
      <c r="H482" s="55">
        <v>194</v>
      </c>
      <c r="I482" s="56">
        <v>24</v>
      </c>
      <c r="J482" s="57">
        <f t="shared" si="47"/>
        <v>0</v>
      </c>
      <c r="K482" s="58"/>
      <c r="L482" s="73">
        <f t="shared" si="48"/>
        <v>0</v>
      </c>
      <c r="M482" s="40">
        <v>87</v>
      </c>
      <c r="N482" s="8"/>
    </row>
    <row r="483" spans="1:14" s="1" customFormat="1" ht="15" customHeight="1">
      <c r="A483" s="50"/>
      <c r="B483" s="51" t="s">
        <v>20</v>
      </c>
      <c r="C483" s="51" t="s">
        <v>453</v>
      </c>
      <c r="D483" s="70"/>
      <c r="E483" s="64" t="s">
        <v>454</v>
      </c>
      <c r="F483" s="65" t="s">
        <v>55</v>
      </c>
      <c r="G483" s="55" t="s">
        <v>111</v>
      </c>
      <c r="H483" s="55">
        <v>194</v>
      </c>
      <c r="I483" s="56">
        <v>24</v>
      </c>
      <c r="J483" s="57">
        <f t="shared" si="47"/>
        <v>0</v>
      </c>
      <c r="K483" s="58"/>
      <c r="L483" s="73">
        <f t="shared" si="48"/>
        <v>0</v>
      </c>
      <c r="M483" s="40" t="s">
        <v>1056</v>
      </c>
      <c r="N483" s="8"/>
    </row>
    <row r="484" spans="1:14" s="1" customFormat="1" ht="15" customHeight="1">
      <c r="A484" s="50"/>
      <c r="B484" s="51" t="s">
        <v>20</v>
      </c>
      <c r="C484" s="51" t="s">
        <v>455</v>
      </c>
      <c r="D484" s="70"/>
      <c r="E484" s="64" t="s">
        <v>456</v>
      </c>
      <c r="F484" s="65" t="s">
        <v>55</v>
      </c>
      <c r="G484" s="55" t="s">
        <v>111</v>
      </c>
      <c r="H484" s="55">
        <v>194</v>
      </c>
      <c r="I484" s="56">
        <v>24</v>
      </c>
      <c r="J484" s="57">
        <f t="shared" si="47"/>
        <v>0</v>
      </c>
      <c r="K484" s="58"/>
      <c r="L484" s="73">
        <f t="shared" si="48"/>
        <v>0</v>
      </c>
      <c r="M484" s="40">
        <v>94</v>
      </c>
      <c r="N484" s="8"/>
    </row>
    <row r="485" spans="1:14" s="1" customFormat="1" ht="15" customHeight="1">
      <c r="A485" s="50"/>
      <c r="B485" s="51" t="s">
        <v>20</v>
      </c>
      <c r="C485" s="51" t="s">
        <v>699</v>
      </c>
      <c r="D485" s="70"/>
      <c r="E485" s="64" t="s">
        <v>877</v>
      </c>
      <c r="F485" s="65" t="s">
        <v>55</v>
      </c>
      <c r="G485" s="55" t="s">
        <v>40</v>
      </c>
      <c r="H485" s="55">
        <v>225.99999999999997</v>
      </c>
      <c r="I485" s="56">
        <v>40</v>
      </c>
      <c r="J485" s="57">
        <f t="shared" si="47"/>
        <v>0</v>
      </c>
      <c r="K485" s="58"/>
      <c r="L485" s="73">
        <f t="shared" si="48"/>
        <v>0</v>
      </c>
      <c r="M485" s="40">
        <v>40</v>
      </c>
      <c r="N485" s="8"/>
    </row>
    <row r="486" spans="1:14" s="1" customFormat="1" ht="15" customHeight="1">
      <c r="A486" s="50"/>
      <c r="B486" s="51" t="s">
        <v>20</v>
      </c>
      <c r="C486" s="51" t="s">
        <v>700</v>
      </c>
      <c r="D486" s="70"/>
      <c r="E486" s="64" t="s">
        <v>878</v>
      </c>
      <c r="F486" s="65" t="s">
        <v>55</v>
      </c>
      <c r="G486" s="55" t="s">
        <v>40</v>
      </c>
      <c r="H486" s="55">
        <v>225.99999999999997</v>
      </c>
      <c r="I486" s="56">
        <v>40</v>
      </c>
      <c r="J486" s="57">
        <f t="shared" si="47"/>
        <v>0</v>
      </c>
      <c r="K486" s="58"/>
      <c r="L486" s="73">
        <f t="shared" si="48"/>
        <v>0</v>
      </c>
      <c r="M486" s="40">
        <v>40</v>
      </c>
      <c r="N486" s="8"/>
    </row>
    <row r="487" spans="1:14" s="1" customFormat="1" ht="15" customHeight="1">
      <c r="A487" s="50"/>
      <c r="B487" s="51" t="s">
        <v>20</v>
      </c>
      <c r="C487" s="51" t="s">
        <v>701</v>
      </c>
      <c r="D487" s="70"/>
      <c r="E487" s="64" t="s">
        <v>879</v>
      </c>
      <c r="F487" s="65" t="s">
        <v>55</v>
      </c>
      <c r="G487" s="55" t="s">
        <v>40</v>
      </c>
      <c r="H487" s="55">
        <v>225.99999999999997</v>
      </c>
      <c r="I487" s="56">
        <v>40</v>
      </c>
      <c r="J487" s="57">
        <f t="shared" si="47"/>
        <v>0</v>
      </c>
      <c r="K487" s="58"/>
      <c r="L487" s="73">
        <f t="shared" si="48"/>
        <v>0</v>
      </c>
      <c r="M487" s="40" t="s">
        <v>1056</v>
      </c>
      <c r="N487" s="8"/>
    </row>
    <row r="488" spans="1:14" s="1" customFormat="1" ht="15" customHeight="1">
      <c r="A488" s="50"/>
      <c r="B488" s="51" t="s">
        <v>20</v>
      </c>
      <c r="C488" s="51" t="s">
        <v>702</v>
      </c>
      <c r="D488" s="70"/>
      <c r="E488" s="64" t="s">
        <v>880</v>
      </c>
      <c r="F488" s="65" t="s">
        <v>55</v>
      </c>
      <c r="G488" s="55" t="s">
        <v>40</v>
      </c>
      <c r="H488" s="55">
        <v>225.99999999999997</v>
      </c>
      <c r="I488" s="56">
        <v>40</v>
      </c>
      <c r="J488" s="57">
        <f t="shared" si="47"/>
        <v>0</v>
      </c>
      <c r="K488" s="58"/>
      <c r="L488" s="73">
        <f t="shared" si="48"/>
        <v>0</v>
      </c>
      <c r="M488" s="40">
        <v>40</v>
      </c>
      <c r="N488" s="8"/>
    </row>
    <row r="489" spans="1:14" s="1" customFormat="1" ht="15" customHeight="1">
      <c r="A489" s="50"/>
      <c r="B489" s="51" t="s">
        <v>20</v>
      </c>
      <c r="C489" s="51" t="s">
        <v>703</v>
      </c>
      <c r="D489" s="70"/>
      <c r="E489" s="64" t="s">
        <v>881</v>
      </c>
      <c r="F489" s="65" t="s">
        <v>55</v>
      </c>
      <c r="G489" s="55" t="s">
        <v>40</v>
      </c>
      <c r="H489" s="55">
        <v>225.99999999999997</v>
      </c>
      <c r="I489" s="56">
        <v>40</v>
      </c>
      <c r="J489" s="57">
        <f t="shared" si="47"/>
        <v>0</v>
      </c>
      <c r="K489" s="58"/>
      <c r="L489" s="73">
        <f t="shared" si="48"/>
        <v>0</v>
      </c>
      <c r="M489" s="40">
        <v>40</v>
      </c>
      <c r="N489" s="8"/>
    </row>
    <row r="490" spans="1:14" s="1" customFormat="1" ht="15" customHeight="1">
      <c r="A490" s="50"/>
      <c r="B490" s="51" t="s">
        <v>20</v>
      </c>
      <c r="C490" s="51" t="s">
        <v>704</v>
      </c>
      <c r="D490" s="70"/>
      <c r="E490" s="64" t="s">
        <v>882</v>
      </c>
      <c r="F490" s="65" t="s">
        <v>55</v>
      </c>
      <c r="G490" s="55" t="s">
        <v>40</v>
      </c>
      <c r="H490" s="55">
        <v>244</v>
      </c>
      <c r="I490" s="56">
        <v>40</v>
      </c>
      <c r="J490" s="57">
        <f t="shared" si="47"/>
        <v>0</v>
      </c>
      <c r="K490" s="58"/>
      <c r="L490" s="73">
        <f t="shared" si="48"/>
        <v>0</v>
      </c>
      <c r="M490" s="40">
        <v>40</v>
      </c>
      <c r="N490" s="8"/>
    </row>
    <row r="491" spans="1:14" s="1" customFormat="1" ht="15" hidden="1" customHeight="1">
      <c r="A491" s="50"/>
      <c r="B491" s="132" t="s">
        <v>20</v>
      </c>
      <c r="C491" s="51" t="s">
        <v>705</v>
      </c>
      <c r="D491" s="144"/>
      <c r="E491" s="134" t="s">
        <v>883</v>
      </c>
      <c r="F491" s="135" t="s">
        <v>55</v>
      </c>
      <c r="G491" s="136" t="s">
        <v>40</v>
      </c>
      <c r="H491" s="136">
        <v>225.99999999999997</v>
      </c>
      <c r="I491" s="137">
        <v>40</v>
      </c>
      <c r="J491" s="57">
        <f t="shared" si="47"/>
        <v>0</v>
      </c>
      <c r="K491" s="138"/>
      <c r="L491" s="139">
        <f t="shared" si="48"/>
        <v>0</v>
      </c>
      <c r="M491" s="40">
        <v>0</v>
      </c>
      <c r="N491" s="8"/>
    </row>
    <row r="492" spans="1:14" s="1" customFormat="1" ht="15" customHeight="1">
      <c r="A492" s="50"/>
      <c r="B492" s="51" t="s">
        <v>20</v>
      </c>
      <c r="C492" s="51" t="s">
        <v>706</v>
      </c>
      <c r="D492" s="70"/>
      <c r="E492" s="64" t="s">
        <v>884</v>
      </c>
      <c r="F492" s="65" t="s">
        <v>55</v>
      </c>
      <c r="G492" s="55" t="s">
        <v>40</v>
      </c>
      <c r="H492" s="55">
        <v>225.99999999999997</v>
      </c>
      <c r="I492" s="56">
        <v>40</v>
      </c>
      <c r="J492" s="57">
        <f t="shared" si="47"/>
        <v>0</v>
      </c>
      <c r="K492" s="58"/>
      <c r="L492" s="73">
        <f t="shared" si="48"/>
        <v>0</v>
      </c>
      <c r="M492" s="40">
        <v>80</v>
      </c>
      <c r="N492" s="8"/>
    </row>
    <row r="493" spans="1:14" s="1" customFormat="1" ht="15" customHeight="1">
      <c r="A493" s="50"/>
      <c r="B493" s="51" t="s">
        <v>20</v>
      </c>
      <c r="C493" s="51" t="s">
        <v>707</v>
      </c>
      <c r="D493" s="70"/>
      <c r="E493" s="64" t="s">
        <v>885</v>
      </c>
      <c r="F493" s="65" t="s">
        <v>55</v>
      </c>
      <c r="G493" s="55" t="s">
        <v>40</v>
      </c>
      <c r="H493" s="55">
        <v>225.99999999999997</v>
      </c>
      <c r="I493" s="56">
        <v>40</v>
      </c>
      <c r="J493" s="57">
        <f t="shared" si="47"/>
        <v>0</v>
      </c>
      <c r="K493" s="58"/>
      <c r="L493" s="73">
        <f t="shared" si="48"/>
        <v>0</v>
      </c>
      <c r="M493" s="40">
        <v>40</v>
      </c>
      <c r="N493" s="8"/>
    </row>
    <row r="494" spans="1:14" s="1" customFormat="1" ht="15" customHeight="1">
      <c r="A494" s="50"/>
      <c r="B494" s="51" t="s">
        <v>20</v>
      </c>
      <c r="C494" s="51" t="s">
        <v>708</v>
      </c>
      <c r="D494" s="70"/>
      <c r="E494" s="64" t="s">
        <v>886</v>
      </c>
      <c r="F494" s="65" t="s">
        <v>55</v>
      </c>
      <c r="G494" s="55" t="s">
        <v>40</v>
      </c>
      <c r="H494" s="55">
        <v>248</v>
      </c>
      <c r="I494" s="56">
        <v>40</v>
      </c>
      <c r="J494" s="57">
        <f t="shared" si="47"/>
        <v>0</v>
      </c>
      <c r="K494" s="58"/>
      <c r="L494" s="73">
        <f t="shared" si="48"/>
        <v>0</v>
      </c>
      <c r="M494" s="40">
        <v>80</v>
      </c>
      <c r="N494" s="8"/>
    </row>
    <row r="495" spans="1:14" s="1" customFormat="1" ht="15" customHeight="1">
      <c r="A495" s="50"/>
      <c r="B495" s="51" t="s">
        <v>20</v>
      </c>
      <c r="C495" s="51" t="s">
        <v>709</v>
      </c>
      <c r="D495" s="70"/>
      <c r="E495" s="64" t="s">
        <v>887</v>
      </c>
      <c r="F495" s="65" t="s">
        <v>55</v>
      </c>
      <c r="G495" s="55" t="s">
        <v>40</v>
      </c>
      <c r="H495" s="55">
        <v>225.99999999999997</v>
      </c>
      <c r="I495" s="56">
        <v>40</v>
      </c>
      <c r="J495" s="57">
        <f t="shared" si="47"/>
        <v>0</v>
      </c>
      <c r="K495" s="58"/>
      <c r="L495" s="73">
        <f t="shared" si="48"/>
        <v>0</v>
      </c>
      <c r="M495" s="40">
        <v>40</v>
      </c>
      <c r="N495" s="8"/>
    </row>
    <row r="496" spans="1:14" s="1" customFormat="1" ht="15" customHeight="1">
      <c r="A496" s="50"/>
      <c r="B496" s="51" t="s">
        <v>20</v>
      </c>
      <c r="C496" s="51" t="s">
        <v>710</v>
      </c>
      <c r="D496" s="70"/>
      <c r="E496" s="64" t="s">
        <v>888</v>
      </c>
      <c r="F496" s="65" t="s">
        <v>55</v>
      </c>
      <c r="G496" s="55" t="s">
        <v>40</v>
      </c>
      <c r="H496" s="55">
        <v>173</v>
      </c>
      <c r="I496" s="56">
        <v>40</v>
      </c>
      <c r="J496" s="57">
        <f t="shared" si="47"/>
        <v>0</v>
      </c>
      <c r="K496" s="58"/>
      <c r="L496" s="73">
        <f t="shared" si="48"/>
        <v>0</v>
      </c>
      <c r="M496" s="40">
        <v>40</v>
      </c>
      <c r="N496" s="8"/>
    </row>
    <row r="497" spans="1:14" s="1" customFormat="1" ht="15" customHeight="1">
      <c r="A497" s="50"/>
      <c r="B497" s="51" t="s">
        <v>20</v>
      </c>
      <c r="C497" s="51" t="s">
        <v>711</v>
      </c>
      <c r="D497" s="70"/>
      <c r="E497" s="64" t="s">
        <v>889</v>
      </c>
      <c r="F497" s="65" t="s">
        <v>55</v>
      </c>
      <c r="G497" s="55" t="s">
        <v>40</v>
      </c>
      <c r="H497" s="55">
        <v>166</v>
      </c>
      <c r="I497" s="56">
        <v>40</v>
      </c>
      <c r="J497" s="57">
        <f t="shared" si="47"/>
        <v>0</v>
      </c>
      <c r="K497" s="58"/>
      <c r="L497" s="73">
        <f t="shared" si="48"/>
        <v>0</v>
      </c>
      <c r="M497" s="40" t="s">
        <v>1056</v>
      </c>
      <c r="N497" s="8"/>
    </row>
    <row r="498" spans="1:14" s="1" customFormat="1" ht="15" customHeight="1">
      <c r="A498" s="50"/>
      <c r="B498" s="51" t="s">
        <v>20</v>
      </c>
      <c r="C498" s="51" t="s">
        <v>712</v>
      </c>
      <c r="D498" s="70"/>
      <c r="E498" s="64" t="s">
        <v>890</v>
      </c>
      <c r="F498" s="65" t="s">
        <v>55</v>
      </c>
      <c r="G498" s="55" t="s">
        <v>40</v>
      </c>
      <c r="H498" s="55">
        <v>173</v>
      </c>
      <c r="I498" s="56">
        <v>40</v>
      </c>
      <c r="J498" s="57">
        <f t="shared" si="47"/>
        <v>0</v>
      </c>
      <c r="K498" s="58"/>
      <c r="L498" s="73">
        <f t="shared" si="48"/>
        <v>0</v>
      </c>
      <c r="M498" s="40">
        <v>80</v>
      </c>
      <c r="N498" s="8"/>
    </row>
    <row r="499" spans="1:14" s="1" customFormat="1" ht="15" hidden="1" customHeight="1">
      <c r="A499" s="50"/>
      <c r="B499" s="132" t="s">
        <v>20</v>
      </c>
      <c r="C499" s="51" t="s">
        <v>713</v>
      </c>
      <c r="D499" s="144"/>
      <c r="E499" s="134" t="s">
        <v>891</v>
      </c>
      <c r="F499" s="135" t="s">
        <v>55</v>
      </c>
      <c r="G499" s="136" t="s">
        <v>40</v>
      </c>
      <c r="H499" s="136">
        <v>158</v>
      </c>
      <c r="I499" s="137">
        <v>40</v>
      </c>
      <c r="J499" s="57">
        <f t="shared" si="47"/>
        <v>0</v>
      </c>
      <c r="K499" s="138"/>
      <c r="L499" s="139">
        <f t="shared" si="48"/>
        <v>0</v>
      </c>
      <c r="M499" s="40">
        <v>0</v>
      </c>
      <c r="N499" s="8"/>
    </row>
    <row r="500" spans="1:14" s="1" customFormat="1" ht="15" customHeight="1">
      <c r="A500" s="50"/>
      <c r="B500" s="51" t="s">
        <v>20</v>
      </c>
      <c r="C500" s="51" t="s">
        <v>714</v>
      </c>
      <c r="D500" s="70"/>
      <c r="E500" s="64" t="s">
        <v>408</v>
      </c>
      <c r="F500" s="65" t="s">
        <v>55</v>
      </c>
      <c r="G500" s="55" t="s">
        <v>40</v>
      </c>
      <c r="H500" s="55">
        <v>158</v>
      </c>
      <c r="I500" s="56">
        <v>40</v>
      </c>
      <c r="J500" s="57">
        <f t="shared" si="47"/>
        <v>0</v>
      </c>
      <c r="K500" s="58"/>
      <c r="L500" s="73">
        <f t="shared" si="48"/>
        <v>0</v>
      </c>
      <c r="M500" s="40">
        <v>10</v>
      </c>
      <c r="N500" s="8"/>
    </row>
    <row r="501" spans="1:14" s="1" customFormat="1" ht="15" customHeight="1">
      <c r="A501" s="50"/>
      <c r="B501" s="51" t="s">
        <v>20</v>
      </c>
      <c r="C501" s="51" t="s">
        <v>715</v>
      </c>
      <c r="D501" s="70"/>
      <c r="E501" s="64" t="s">
        <v>410</v>
      </c>
      <c r="F501" s="65" t="s">
        <v>55</v>
      </c>
      <c r="G501" s="55" t="s">
        <v>40</v>
      </c>
      <c r="H501" s="55">
        <v>158</v>
      </c>
      <c r="I501" s="56">
        <v>40</v>
      </c>
      <c r="J501" s="57">
        <f t="shared" si="47"/>
        <v>0</v>
      </c>
      <c r="K501" s="58"/>
      <c r="L501" s="73">
        <f t="shared" si="48"/>
        <v>0</v>
      </c>
      <c r="M501" s="40" t="s">
        <v>1056</v>
      </c>
      <c r="N501" s="8"/>
    </row>
    <row r="502" spans="1:14" s="1" customFormat="1" ht="15" customHeight="1">
      <c r="A502" s="50"/>
      <c r="B502" s="51" t="s">
        <v>20</v>
      </c>
      <c r="C502" s="51" t="s">
        <v>716</v>
      </c>
      <c r="D502" s="70"/>
      <c r="E502" s="64" t="s">
        <v>892</v>
      </c>
      <c r="F502" s="65" t="s">
        <v>55</v>
      </c>
      <c r="G502" s="55" t="s">
        <v>40</v>
      </c>
      <c r="H502" s="55">
        <v>169</v>
      </c>
      <c r="I502" s="56">
        <v>40</v>
      </c>
      <c r="J502" s="57">
        <f t="shared" si="47"/>
        <v>0</v>
      </c>
      <c r="K502" s="58"/>
      <c r="L502" s="73">
        <f t="shared" si="48"/>
        <v>0</v>
      </c>
      <c r="M502" s="40">
        <v>40</v>
      </c>
      <c r="N502" s="8"/>
    </row>
    <row r="503" spans="1:14" s="1" customFormat="1" ht="15" customHeight="1">
      <c r="A503" s="50"/>
      <c r="B503" s="51" t="s">
        <v>20</v>
      </c>
      <c r="C503" s="51" t="s">
        <v>717</v>
      </c>
      <c r="D503" s="70"/>
      <c r="E503" s="64" t="s">
        <v>424</v>
      </c>
      <c r="F503" s="65" t="s">
        <v>55</v>
      </c>
      <c r="G503" s="55" t="s">
        <v>40</v>
      </c>
      <c r="H503" s="55">
        <v>169</v>
      </c>
      <c r="I503" s="56">
        <v>40</v>
      </c>
      <c r="J503" s="57">
        <f t="shared" si="47"/>
        <v>0</v>
      </c>
      <c r="K503" s="58"/>
      <c r="L503" s="73">
        <f t="shared" si="48"/>
        <v>0</v>
      </c>
      <c r="M503" s="40">
        <v>40</v>
      </c>
      <c r="N503" s="8"/>
    </row>
    <row r="504" spans="1:14" s="1" customFormat="1" ht="15" customHeight="1">
      <c r="A504" s="50"/>
      <c r="B504" s="51" t="s">
        <v>20</v>
      </c>
      <c r="C504" s="51" t="s">
        <v>718</v>
      </c>
      <c r="D504" s="70"/>
      <c r="E504" s="64" t="s">
        <v>426</v>
      </c>
      <c r="F504" s="65" t="s">
        <v>55</v>
      </c>
      <c r="G504" s="55" t="s">
        <v>40</v>
      </c>
      <c r="H504" s="55">
        <v>158</v>
      </c>
      <c r="I504" s="56">
        <v>40</v>
      </c>
      <c r="J504" s="57">
        <f t="shared" si="47"/>
        <v>0</v>
      </c>
      <c r="K504" s="58"/>
      <c r="L504" s="73">
        <f t="shared" si="48"/>
        <v>0</v>
      </c>
      <c r="M504" s="40">
        <v>80</v>
      </c>
      <c r="N504" s="8"/>
    </row>
    <row r="505" spans="1:14" s="1" customFormat="1" ht="15" customHeight="1">
      <c r="A505" s="50"/>
      <c r="B505" s="51" t="s">
        <v>20</v>
      </c>
      <c r="C505" s="51" t="s">
        <v>719</v>
      </c>
      <c r="D505" s="70"/>
      <c r="E505" s="64" t="s">
        <v>893</v>
      </c>
      <c r="F505" s="65" t="s">
        <v>55</v>
      </c>
      <c r="G505" s="55" t="s">
        <v>40</v>
      </c>
      <c r="H505" s="55">
        <v>166</v>
      </c>
      <c r="I505" s="56">
        <v>40</v>
      </c>
      <c r="J505" s="57">
        <f t="shared" si="47"/>
        <v>0</v>
      </c>
      <c r="K505" s="58"/>
      <c r="L505" s="73">
        <f t="shared" si="48"/>
        <v>0</v>
      </c>
      <c r="M505" s="40" t="s">
        <v>1056</v>
      </c>
      <c r="N505" s="8"/>
    </row>
    <row r="506" spans="1:14" s="1" customFormat="1" ht="15" customHeight="1">
      <c r="A506" s="50"/>
      <c r="B506" s="51" t="s">
        <v>20</v>
      </c>
      <c r="C506" s="51" t="s">
        <v>720</v>
      </c>
      <c r="D506" s="70"/>
      <c r="E506" s="64" t="s">
        <v>430</v>
      </c>
      <c r="F506" s="65" t="s">
        <v>55</v>
      </c>
      <c r="G506" s="55" t="s">
        <v>40</v>
      </c>
      <c r="H506" s="55">
        <v>158</v>
      </c>
      <c r="I506" s="56">
        <v>40</v>
      </c>
      <c r="J506" s="57">
        <f t="shared" si="47"/>
        <v>0</v>
      </c>
      <c r="K506" s="58"/>
      <c r="L506" s="73">
        <f t="shared" si="48"/>
        <v>0</v>
      </c>
      <c r="M506" s="40">
        <v>60</v>
      </c>
      <c r="N506" s="8"/>
    </row>
    <row r="507" spans="1:14" s="1" customFormat="1" ht="15" customHeight="1">
      <c r="A507" s="50"/>
      <c r="B507" s="51" t="s">
        <v>20</v>
      </c>
      <c r="C507" s="51" t="s">
        <v>721</v>
      </c>
      <c r="D507" s="70"/>
      <c r="E507" s="64" t="s">
        <v>894</v>
      </c>
      <c r="F507" s="65" t="s">
        <v>55</v>
      </c>
      <c r="G507" s="55" t="s">
        <v>40</v>
      </c>
      <c r="H507" s="55">
        <v>202.99999999999997</v>
      </c>
      <c r="I507" s="56">
        <v>40</v>
      </c>
      <c r="J507" s="57">
        <f t="shared" si="47"/>
        <v>0</v>
      </c>
      <c r="K507" s="58"/>
      <c r="L507" s="73">
        <f t="shared" si="48"/>
        <v>0</v>
      </c>
      <c r="M507" s="40">
        <v>40</v>
      </c>
      <c r="N507" s="8"/>
    </row>
    <row r="508" spans="1:14" s="1" customFormat="1" ht="15" customHeight="1">
      <c r="A508" s="50"/>
      <c r="B508" s="51" t="s">
        <v>20</v>
      </c>
      <c r="C508" s="51" t="s">
        <v>722</v>
      </c>
      <c r="D508" s="70"/>
      <c r="E508" s="64" t="s">
        <v>895</v>
      </c>
      <c r="F508" s="65" t="s">
        <v>55</v>
      </c>
      <c r="G508" s="55" t="s">
        <v>40</v>
      </c>
      <c r="H508" s="55">
        <v>248</v>
      </c>
      <c r="I508" s="56">
        <v>40</v>
      </c>
      <c r="J508" s="57">
        <f t="shared" si="47"/>
        <v>0</v>
      </c>
      <c r="K508" s="58"/>
      <c r="L508" s="73">
        <f t="shared" si="48"/>
        <v>0</v>
      </c>
      <c r="M508" s="40">
        <v>40</v>
      </c>
      <c r="N508" s="8"/>
    </row>
    <row r="509" spans="1:14" s="1" customFormat="1" ht="15" customHeight="1">
      <c r="A509" s="50"/>
      <c r="B509" s="51" t="s">
        <v>20</v>
      </c>
      <c r="C509" s="51" t="s">
        <v>723</v>
      </c>
      <c r="D509" s="70"/>
      <c r="E509" s="64" t="s">
        <v>896</v>
      </c>
      <c r="F509" s="65" t="s">
        <v>55</v>
      </c>
      <c r="G509" s="55" t="s">
        <v>40</v>
      </c>
      <c r="H509" s="55">
        <v>202.99999999999997</v>
      </c>
      <c r="I509" s="56">
        <v>40</v>
      </c>
      <c r="J509" s="57">
        <f t="shared" si="47"/>
        <v>0</v>
      </c>
      <c r="K509" s="58"/>
      <c r="L509" s="73">
        <f t="shared" si="48"/>
        <v>0</v>
      </c>
      <c r="M509" s="40">
        <v>40</v>
      </c>
      <c r="N509" s="8"/>
    </row>
    <row r="510" spans="1:14" s="1" customFormat="1" ht="15" customHeight="1">
      <c r="A510" s="50"/>
      <c r="B510" s="51" t="s">
        <v>20</v>
      </c>
      <c r="C510" s="51" t="s">
        <v>724</v>
      </c>
      <c r="D510" s="70"/>
      <c r="E510" s="64" t="s">
        <v>897</v>
      </c>
      <c r="F510" s="65" t="s">
        <v>55</v>
      </c>
      <c r="G510" s="55" t="s">
        <v>40</v>
      </c>
      <c r="H510" s="55">
        <v>181</v>
      </c>
      <c r="I510" s="56">
        <v>40</v>
      </c>
      <c r="J510" s="57">
        <f t="shared" ref="J510:J524" si="49">ROUNDUP(K510/I510,0)</f>
        <v>0</v>
      </c>
      <c r="K510" s="58"/>
      <c r="L510" s="73">
        <f t="shared" ref="L510:L524" si="50">H510*K510</f>
        <v>0</v>
      </c>
      <c r="M510" s="40">
        <v>60</v>
      </c>
      <c r="N510" s="8"/>
    </row>
    <row r="511" spans="1:14" s="1" customFormat="1" ht="15" customHeight="1">
      <c r="A511" s="50"/>
      <c r="B511" s="51" t="s">
        <v>20</v>
      </c>
      <c r="C511" s="51" t="s">
        <v>725</v>
      </c>
      <c r="D511" s="70"/>
      <c r="E511" s="64" t="s">
        <v>898</v>
      </c>
      <c r="F511" s="65" t="s">
        <v>55</v>
      </c>
      <c r="G511" s="55" t="s">
        <v>40</v>
      </c>
      <c r="H511" s="55">
        <v>248</v>
      </c>
      <c r="I511" s="56">
        <v>40</v>
      </c>
      <c r="J511" s="57">
        <f t="shared" si="49"/>
        <v>0</v>
      </c>
      <c r="K511" s="58"/>
      <c r="L511" s="73">
        <f t="shared" si="50"/>
        <v>0</v>
      </c>
      <c r="M511" s="40">
        <v>40</v>
      </c>
      <c r="N511" s="8"/>
    </row>
    <row r="512" spans="1:14" s="1" customFormat="1" ht="15" customHeight="1">
      <c r="A512" s="50"/>
      <c r="B512" s="51" t="s">
        <v>20</v>
      </c>
      <c r="C512" s="51" t="s">
        <v>726</v>
      </c>
      <c r="D512" s="70"/>
      <c r="E512" s="64" t="s">
        <v>899</v>
      </c>
      <c r="F512" s="65" t="s">
        <v>55</v>
      </c>
      <c r="G512" s="55" t="s">
        <v>40</v>
      </c>
      <c r="H512" s="55">
        <v>173</v>
      </c>
      <c r="I512" s="56">
        <v>40</v>
      </c>
      <c r="J512" s="57">
        <f t="shared" si="49"/>
        <v>0</v>
      </c>
      <c r="K512" s="58"/>
      <c r="L512" s="73">
        <f t="shared" si="50"/>
        <v>0</v>
      </c>
      <c r="M512" s="40">
        <v>20</v>
      </c>
      <c r="N512" s="8"/>
    </row>
    <row r="513" spans="1:14" s="1" customFormat="1" ht="15" customHeight="1">
      <c r="A513" s="50"/>
      <c r="B513" s="51" t="s">
        <v>20</v>
      </c>
      <c r="C513" s="51" t="s">
        <v>727</v>
      </c>
      <c r="D513" s="70"/>
      <c r="E513" s="64" t="s">
        <v>900</v>
      </c>
      <c r="F513" s="65" t="s">
        <v>55</v>
      </c>
      <c r="G513" s="55" t="s">
        <v>40</v>
      </c>
      <c r="H513" s="55">
        <v>202.99999999999997</v>
      </c>
      <c r="I513" s="56">
        <v>40</v>
      </c>
      <c r="J513" s="57">
        <f t="shared" si="49"/>
        <v>0</v>
      </c>
      <c r="K513" s="58"/>
      <c r="L513" s="73">
        <f t="shared" si="50"/>
        <v>0</v>
      </c>
      <c r="M513" s="40" t="s">
        <v>1056</v>
      </c>
      <c r="N513" s="8"/>
    </row>
    <row r="514" spans="1:14" s="1" customFormat="1" ht="15" hidden="1" customHeight="1">
      <c r="A514" s="50"/>
      <c r="B514" s="132" t="s">
        <v>20</v>
      </c>
      <c r="C514" s="51" t="s">
        <v>728</v>
      </c>
      <c r="D514" s="144"/>
      <c r="E514" s="134" t="s">
        <v>901</v>
      </c>
      <c r="F514" s="135" t="s">
        <v>55</v>
      </c>
      <c r="G514" s="136" t="s">
        <v>40</v>
      </c>
      <c r="H514" s="136">
        <v>248</v>
      </c>
      <c r="I514" s="137">
        <v>40</v>
      </c>
      <c r="J514" s="57">
        <f t="shared" si="49"/>
        <v>0</v>
      </c>
      <c r="K514" s="138"/>
      <c r="L514" s="139">
        <f t="shared" si="50"/>
        <v>0</v>
      </c>
      <c r="M514" s="40">
        <v>0</v>
      </c>
      <c r="N514" s="8"/>
    </row>
    <row r="515" spans="1:14" s="1" customFormat="1" ht="15" customHeight="1">
      <c r="A515" s="50"/>
      <c r="B515" s="51" t="s">
        <v>20</v>
      </c>
      <c r="C515" s="51" t="s">
        <v>729</v>
      </c>
      <c r="D515" s="70"/>
      <c r="E515" s="64" t="s">
        <v>902</v>
      </c>
      <c r="F515" s="65" t="s">
        <v>55</v>
      </c>
      <c r="G515" s="55" t="s">
        <v>40</v>
      </c>
      <c r="H515" s="55">
        <v>211</v>
      </c>
      <c r="I515" s="56">
        <v>40</v>
      </c>
      <c r="J515" s="57">
        <f t="shared" si="49"/>
        <v>0</v>
      </c>
      <c r="K515" s="58"/>
      <c r="L515" s="73">
        <f t="shared" si="50"/>
        <v>0</v>
      </c>
      <c r="M515" s="40">
        <v>80</v>
      </c>
      <c r="N515" s="8"/>
    </row>
    <row r="516" spans="1:14" s="1" customFormat="1" ht="15" customHeight="1">
      <c r="A516" s="50"/>
      <c r="B516" s="51" t="s">
        <v>20</v>
      </c>
      <c r="C516" s="51" t="s">
        <v>730</v>
      </c>
      <c r="D516" s="70"/>
      <c r="E516" s="64" t="s">
        <v>903</v>
      </c>
      <c r="F516" s="65" t="s">
        <v>55</v>
      </c>
      <c r="G516" s="55" t="s">
        <v>40</v>
      </c>
      <c r="H516" s="55">
        <v>166</v>
      </c>
      <c r="I516" s="56">
        <v>40</v>
      </c>
      <c r="J516" s="57">
        <f t="shared" si="49"/>
        <v>0</v>
      </c>
      <c r="K516" s="58"/>
      <c r="L516" s="73">
        <f t="shared" si="50"/>
        <v>0</v>
      </c>
      <c r="M516" s="40">
        <v>60</v>
      </c>
      <c r="N516" s="8"/>
    </row>
    <row r="517" spans="1:14" s="1" customFormat="1" ht="15" customHeight="1">
      <c r="A517" s="50"/>
      <c r="B517" s="51" t="s">
        <v>20</v>
      </c>
      <c r="C517" s="51" t="s">
        <v>731</v>
      </c>
      <c r="D517" s="70"/>
      <c r="E517" s="64" t="s">
        <v>904</v>
      </c>
      <c r="F517" s="65" t="s">
        <v>55</v>
      </c>
      <c r="G517" s="55" t="s">
        <v>40</v>
      </c>
      <c r="H517" s="55">
        <v>158</v>
      </c>
      <c r="I517" s="56">
        <v>40</v>
      </c>
      <c r="J517" s="57">
        <f t="shared" si="49"/>
        <v>0</v>
      </c>
      <c r="K517" s="58"/>
      <c r="L517" s="73">
        <f t="shared" si="50"/>
        <v>0</v>
      </c>
      <c r="M517" s="40">
        <v>40</v>
      </c>
      <c r="N517" s="8"/>
    </row>
    <row r="518" spans="1:14" s="1" customFormat="1" ht="15" customHeight="1">
      <c r="A518" s="50"/>
      <c r="B518" s="51" t="s">
        <v>20</v>
      </c>
      <c r="C518" s="51" t="s">
        <v>732</v>
      </c>
      <c r="D518" s="70"/>
      <c r="E518" s="64" t="s">
        <v>905</v>
      </c>
      <c r="F518" s="65" t="s">
        <v>55</v>
      </c>
      <c r="G518" s="55" t="s">
        <v>40</v>
      </c>
      <c r="H518" s="55">
        <v>178</v>
      </c>
      <c r="I518" s="56">
        <v>40</v>
      </c>
      <c r="J518" s="57">
        <f t="shared" si="49"/>
        <v>0</v>
      </c>
      <c r="K518" s="58"/>
      <c r="L518" s="73">
        <f t="shared" si="50"/>
        <v>0</v>
      </c>
      <c r="M518" s="40">
        <v>40</v>
      </c>
      <c r="N518" s="8"/>
    </row>
    <row r="519" spans="1:14" s="1" customFormat="1" ht="15" customHeight="1">
      <c r="A519" s="50"/>
      <c r="B519" s="51" t="s">
        <v>20</v>
      </c>
      <c r="C519" s="51" t="s">
        <v>733</v>
      </c>
      <c r="D519" s="70"/>
      <c r="E519" s="64" t="s">
        <v>906</v>
      </c>
      <c r="F519" s="65" t="s">
        <v>55</v>
      </c>
      <c r="G519" s="55" t="s">
        <v>40</v>
      </c>
      <c r="H519" s="55">
        <v>166</v>
      </c>
      <c r="I519" s="56">
        <v>40</v>
      </c>
      <c r="J519" s="57">
        <f t="shared" si="49"/>
        <v>0</v>
      </c>
      <c r="K519" s="58"/>
      <c r="L519" s="73">
        <f t="shared" si="50"/>
        <v>0</v>
      </c>
      <c r="M519" s="40">
        <v>40</v>
      </c>
      <c r="N519" s="8"/>
    </row>
    <row r="520" spans="1:14" s="1" customFormat="1" ht="15" customHeight="1">
      <c r="A520" s="50"/>
      <c r="B520" s="51" t="s">
        <v>20</v>
      </c>
      <c r="C520" s="51" t="s">
        <v>734</v>
      </c>
      <c r="D520" s="70"/>
      <c r="E520" s="64" t="s">
        <v>907</v>
      </c>
      <c r="F520" s="65" t="s">
        <v>55</v>
      </c>
      <c r="G520" s="55" t="s">
        <v>40</v>
      </c>
      <c r="H520" s="55">
        <v>169</v>
      </c>
      <c r="I520" s="56">
        <v>40</v>
      </c>
      <c r="J520" s="57">
        <f t="shared" si="49"/>
        <v>0</v>
      </c>
      <c r="K520" s="58"/>
      <c r="L520" s="73">
        <f t="shared" si="50"/>
        <v>0</v>
      </c>
      <c r="M520" s="40">
        <v>80</v>
      </c>
      <c r="N520" s="8"/>
    </row>
    <row r="521" spans="1:14" s="1" customFormat="1" ht="15" customHeight="1">
      <c r="A521" s="50"/>
      <c r="B521" s="51" t="s">
        <v>20</v>
      </c>
      <c r="C521" s="51" t="s">
        <v>735</v>
      </c>
      <c r="D521" s="70"/>
      <c r="E521" s="64" t="s">
        <v>908</v>
      </c>
      <c r="F521" s="65" t="s">
        <v>55</v>
      </c>
      <c r="G521" s="55" t="s">
        <v>40</v>
      </c>
      <c r="H521" s="55">
        <v>219</v>
      </c>
      <c r="I521" s="56">
        <v>40</v>
      </c>
      <c r="J521" s="57">
        <f t="shared" si="49"/>
        <v>0</v>
      </c>
      <c r="K521" s="58"/>
      <c r="L521" s="73">
        <f t="shared" si="50"/>
        <v>0</v>
      </c>
      <c r="M521" s="40">
        <v>40</v>
      </c>
      <c r="N521" s="8"/>
    </row>
    <row r="522" spans="1:14" s="1" customFormat="1" ht="15" customHeight="1">
      <c r="A522" s="50"/>
      <c r="B522" s="51" t="s">
        <v>20</v>
      </c>
      <c r="C522" s="51" t="s">
        <v>457</v>
      </c>
      <c r="D522" s="70"/>
      <c r="E522" s="64" t="s">
        <v>458</v>
      </c>
      <c r="F522" s="65" t="s">
        <v>55</v>
      </c>
      <c r="G522" s="55" t="s">
        <v>111</v>
      </c>
      <c r="H522" s="55">
        <v>144</v>
      </c>
      <c r="I522" s="56">
        <v>24</v>
      </c>
      <c r="J522" s="57">
        <f t="shared" si="49"/>
        <v>0</v>
      </c>
      <c r="K522" s="58"/>
      <c r="L522" s="73">
        <f t="shared" si="50"/>
        <v>0</v>
      </c>
      <c r="M522" s="40" t="s">
        <v>1056</v>
      </c>
      <c r="N522" s="8"/>
    </row>
    <row r="523" spans="1:14" s="1" customFormat="1" ht="15" customHeight="1">
      <c r="A523" s="50"/>
      <c r="B523" s="51" t="s">
        <v>20</v>
      </c>
      <c r="C523" s="51" t="s">
        <v>736</v>
      </c>
      <c r="D523" s="70"/>
      <c r="E523" s="64" t="s">
        <v>909</v>
      </c>
      <c r="F523" s="65" t="s">
        <v>55</v>
      </c>
      <c r="G523" s="55" t="s">
        <v>40</v>
      </c>
      <c r="H523" s="55">
        <v>186</v>
      </c>
      <c r="I523" s="56">
        <v>40</v>
      </c>
      <c r="J523" s="57">
        <f t="shared" si="49"/>
        <v>0</v>
      </c>
      <c r="K523" s="58"/>
      <c r="L523" s="73">
        <f t="shared" si="50"/>
        <v>0</v>
      </c>
      <c r="M523" s="40">
        <v>40</v>
      </c>
      <c r="N523" s="8"/>
    </row>
    <row r="524" spans="1:14" s="1" customFormat="1" ht="15" customHeight="1">
      <c r="A524" s="50"/>
      <c r="B524" s="51" t="s">
        <v>20</v>
      </c>
      <c r="C524" s="51" t="s">
        <v>737</v>
      </c>
      <c r="D524" s="70"/>
      <c r="E524" s="64" t="s">
        <v>910</v>
      </c>
      <c r="F524" s="65" t="s">
        <v>55</v>
      </c>
      <c r="G524" s="55" t="s">
        <v>40</v>
      </c>
      <c r="H524" s="55">
        <v>211</v>
      </c>
      <c r="I524" s="56">
        <v>40</v>
      </c>
      <c r="J524" s="57">
        <f t="shared" si="49"/>
        <v>0</v>
      </c>
      <c r="K524" s="58"/>
      <c r="L524" s="73">
        <f t="shared" si="50"/>
        <v>0</v>
      </c>
      <c r="M524" s="40">
        <v>40</v>
      </c>
      <c r="N524" s="8"/>
    </row>
    <row r="525" spans="1:14">
      <c r="M525" s="40" t="s">
        <v>155</v>
      </c>
    </row>
    <row r="526" spans="1:14">
      <c r="M526" s="40" t="s">
        <v>155</v>
      </c>
    </row>
    <row r="527" spans="1:14" s="1" customFormat="1" ht="21" customHeight="1">
      <c r="B527" s="35"/>
      <c r="C527" s="35"/>
      <c r="D527" s="35" t="s">
        <v>459</v>
      </c>
      <c r="E527" s="37"/>
      <c r="F527" s="37"/>
      <c r="G527" s="62"/>
      <c r="H527" s="37"/>
      <c r="I527" s="37"/>
      <c r="J527" s="38"/>
      <c r="K527" s="71" t="s">
        <v>6</v>
      </c>
      <c r="L527" s="39"/>
      <c r="M527" s="40" t="s">
        <v>155</v>
      </c>
      <c r="N527" s="8"/>
    </row>
    <row r="528" spans="1:14" s="1" customFormat="1" ht="15" customHeight="1">
      <c r="A528" s="50"/>
      <c r="B528" s="51" t="s">
        <v>460</v>
      </c>
      <c r="C528" s="51"/>
      <c r="D528" s="70"/>
      <c r="E528" s="64" t="s">
        <v>461</v>
      </c>
      <c r="F528" s="145" t="s">
        <v>462</v>
      </c>
      <c r="G528" s="146"/>
      <c r="H528" s="146"/>
      <c r="I528" s="146"/>
      <c r="J528" s="147"/>
      <c r="K528" s="72">
        <f>ROUNDUP(SUM(J144:J152)+SUM(J135:J139),0)</f>
        <v>0</v>
      </c>
      <c r="L528" s="59"/>
      <c r="M528" s="40" t="s">
        <v>155</v>
      </c>
      <c r="N528" s="8"/>
    </row>
    <row r="529" spans="1:14" s="1" customFormat="1" ht="15" customHeight="1">
      <c r="A529" s="50"/>
      <c r="B529" s="51" t="s">
        <v>460</v>
      </c>
      <c r="C529" s="51"/>
      <c r="D529" s="70"/>
      <c r="E529" s="64" t="s">
        <v>463</v>
      </c>
      <c r="F529" s="145" t="s">
        <v>464</v>
      </c>
      <c r="G529" s="146"/>
      <c r="H529" s="146"/>
      <c r="I529" s="146"/>
      <c r="J529" s="147"/>
      <c r="K529" s="72">
        <f>ROUNDUP(SUM(J35:J54),0)</f>
        <v>0</v>
      </c>
      <c r="L529" s="59"/>
      <c r="M529" s="40" t="s">
        <v>155</v>
      </c>
      <c r="N529" s="8"/>
    </row>
    <row r="530" spans="1:14" s="1" customFormat="1" ht="15" customHeight="1">
      <c r="A530" s="50"/>
      <c r="B530" s="51" t="s">
        <v>460</v>
      </c>
      <c r="C530" s="51"/>
      <c r="D530" s="70"/>
      <c r="E530" s="64" t="s">
        <v>465</v>
      </c>
      <c r="F530" s="145" t="s">
        <v>466</v>
      </c>
      <c r="G530" s="146"/>
      <c r="H530" s="146"/>
      <c r="I530" s="146"/>
      <c r="J530" s="147"/>
      <c r="K530" s="72">
        <f>SUM(J23:J34)+J60+J73+J83+J84+J85+J90+J91+J92+J94+SUM(J96:J103)+SUM(J107:J116)+SUM(J296:J345)+J367+J402+J403+J473+J481+J482+J483+J484+J522</f>
        <v>0</v>
      </c>
      <c r="L530" s="59"/>
      <c r="M530" s="40" t="s">
        <v>155</v>
      </c>
      <c r="N530" s="8"/>
    </row>
    <row r="531" spans="1:14" s="1" customFormat="1" ht="15" customHeight="1">
      <c r="A531" s="50"/>
      <c r="B531" s="51" t="s">
        <v>460</v>
      </c>
      <c r="C531" s="51"/>
      <c r="D531" s="70"/>
      <c r="E531" s="64" t="s">
        <v>988</v>
      </c>
      <c r="F531" s="125" t="s">
        <v>938</v>
      </c>
      <c r="G531" s="126"/>
      <c r="H531" s="126"/>
      <c r="I531" s="126"/>
      <c r="J531" s="127"/>
      <c r="K531" s="72">
        <f>SUM(J350:J524)-J367-J402-J403-J473-J481-J482-J483-J484-J522+J59+SUM(J61:J72)+SUM(J74:J82)+SUM(J86:J89)+J93+J95+J104+J105+J106</f>
        <v>0</v>
      </c>
      <c r="L531" s="59"/>
      <c r="M531" s="40" t="s">
        <v>155</v>
      </c>
      <c r="N531" s="8"/>
    </row>
    <row r="532" spans="1:14" s="1" customFormat="1" ht="15" customHeight="1">
      <c r="A532" s="50"/>
      <c r="B532" s="51" t="s">
        <v>460</v>
      </c>
      <c r="C532" s="51"/>
      <c r="D532" s="70"/>
      <c r="E532" s="64" t="s">
        <v>467</v>
      </c>
      <c r="F532" s="145" t="s">
        <v>1052</v>
      </c>
      <c r="G532" s="146"/>
      <c r="H532" s="146"/>
      <c r="I532" s="146"/>
      <c r="J532" s="147"/>
      <c r="K532" s="72">
        <f>SUM(J121:J130)+ROUNDUP(SUM(J157:J231),0)</f>
        <v>0</v>
      </c>
      <c r="L532" s="59"/>
      <c r="M532" s="40" t="s">
        <v>155</v>
      </c>
      <c r="N532" s="8"/>
    </row>
    <row r="533" spans="1:14" s="1" customFormat="1" ht="15" customHeight="1">
      <c r="A533" s="50"/>
      <c r="B533" s="51" t="s">
        <v>460</v>
      </c>
      <c r="C533" s="51"/>
      <c r="D533" s="70"/>
      <c r="E533" s="64" t="s">
        <v>987</v>
      </c>
      <c r="F533" s="145" t="s">
        <v>1053</v>
      </c>
      <c r="G533" s="146"/>
      <c r="H533" s="146"/>
      <c r="I533" s="146"/>
      <c r="J533" s="147"/>
      <c r="K533" s="72">
        <f>ROUNDUP(SUM(J236:J291),0)</f>
        <v>0</v>
      </c>
      <c r="L533" s="59"/>
      <c r="M533" s="40" t="s">
        <v>155</v>
      </c>
      <c r="N533" s="8"/>
    </row>
    <row r="535" spans="1:14">
      <c r="E535" t="s">
        <v>468</v>
      </c>
    </row>
    <row r="536" spans="1:14">
      <c r="E536" t="s">
        <v>469</v>
      </c>
    </row>
  </sheetData>
  <autoFilter ref="B58:M533">
    <filterColumn colId="11">
      <filters>
        <filter val="*"/>
        <filter val="&gt;100"/>
        <filter val="&gt;500"/>
        <filter val="&gt;600"/>
        <filter val="1"/>
        <filter val="10"/>
        <filter val="100"/>
        <filter val="104"/>
        <filter val="12"/>
        <filter val="13"/>
        <filter val="14"/>
        <filter val="140"/>
        <filter val="15"/>
        <filter val="150"/>
        <filter val="16"/>
        <filter val="168"/>
        <filter val="17"/>
        <filter val="18"/>
        <filter val="19"/>
        <filter val="2"/>
        <filter val="20"/>
        <filter val="200"/>
        <filter val="210"/>
        <filter val="22"/>
        <filter val="23"/>
        <filter val="230"/>
        <filter val="24"/>
        <filter val="25"/>
        <filter val="250"/>
        <filter val="29"/>
        <filter val="30"/>
        <filter val="31"/>
        <filter val="34"/>
        <filter val="35"/>
        <filter val="350"/>
        <filter val="37"/>
        <filter val="38"/>
        <filter val="4"/>
        <filter val="40"/>
        <filter val="41"/>
        <filter val="420"/>
        <filter val="43"/>
        <filter val="44"/>
        <filter val="45"/>
        <filter val="5"/>
        <filter val="50"/>
        <filter val="500"/>
        <filter val="51"/>
        <filter val="52"/>
        <filter val="520"/>
        <filter val="55"/>
        <filter val="6"/>
        <filter val="60"/>
        <filter val="70"/>
        <filter val="75"/>
        <filter val="76"/>
        <filter val="8"/>
        <filter val="80"/>
        <filter val="84"/>
        <filter val="87"/>
        <filter val="94"/>
        <filter val="95"/>
      </filters>
    </filterColumn>
  </autoFilter>
  <mergeCells count="6">
    <mergeCell ref="F533:J533"/>
    <mergeCell ref="E6:G6"/>
    <mergeCell ref="F528:J528"/>
    <mergeCell ref="F529:J529"/>
    <mergeCell ref="F530:J530"/>
    <mergeCell ref="F532:J532"/>
  </mergeCells>
  <conditionalFormatting sqref="G7">
    <cfRule type="containsText" dxfId="0" priority="1" operator="containsText" text="нет">
      <formula>NOT(ISERROR(SEARCH("нет",G7)))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dataValidations count="2">
    <dataValidation type="custom" allowBlank="1" showInputMessage="1" showErrorMessage="1" errorTitle="PlantMarket" error="Пожалуйста, ознакомьтесь с условиями работы и подтвердите своё согласие с ними в шапке прайс-листа." sqref="K23:K54 K144:K152 K121:K130 K135:K139 K59:K116 K236:K291 K350:K524 K157:K231 K296:K345">
      <formula1>$G$7&lt;&gt;"нет"</formula1>
    </dataValidation>
    <dataValidation type="list" allowBlank="1" showInputMessage="1" showErrorMessage="1" sqref="G7">
      <formula1>"да,нет"</formula1>
    </dataValidation>
  </dataValidations>
  <hyperlinks>
    <hyperlink ref="D23" r:id="rId1" display="https://plantmarket.ru/clematisy-p7.html/nid/63158"/>
    <hyperlink ref="D24" r:id="rId2" display="https://plantmarket.ru/clematisy-p7.html/nid/58417"/>
    <hyperlink ref="D25" r:id="rId3" display="https://plantmarket.ru/clematisy-p7.html/nid/37601"/>
    <hyperlink ref="D26" r:id="rId4" display="https://plantmarket.ru/clematisy-p7.html/nid/69020"/>
    <hyperlink ref="D27" r:id="rId5" display="https://plantmarket.ru/clematisy-p7.html/nid/63169"/>
    <hyperlink ref="D28" r:id="rId6" display="https://plantmarket.ru/clematisy-p7.html/nid/69021"/>
    <hyperlink ref="D29" r:id="rId7" display="https://plantmarket.ru/clematisy-p7.html/nid/63181"/>
    <hyperlink ref="D30" r:id="rId8" display="https://plantmarket.ru/clematisy-p7.html/nid/63176"/>
    <hyperlink ref="D31" r:id="rId9" display="https://plantmarket.ru/clematisy-p7.html/nid/54674"/>
    <hyperlink ref="D32" r:id="rId10" display="https://plantmarket.ru/clematisy-p7.html/nid/69025"/>
    <hyperlink ref="D33" r:id="rId11" display="https://plantmarket.ru/clematisy-p7.html/nid/69027"/>
    <hyperlink ref="D34" r:id="rId12" display="http://plantmarket.ru/klematisy-oks.html/nid/59760"/>
    <hyperlink ref="D35" r:id="rId13" display="https://plantmarket.pro/klematisy-oks.html/nid/69241"/>
    <hyperlink ref="D36" r:id="rId14" display="https://plantmarket.ru/klematisy-oks.html/nid/64355"/>
    <hyperlink ref="D37" r:id="rId15" display="http://plantmarket.ru/klematisy-oks.html/nid/55288"/>
    <hyperlink ref="D38" r:id="rId16" display="http://plantmarket.ru/klematisy-oks.html/nid/59873"/>
    <hyperlink ref="D39" r:id="rId17" display="http://plantmarket.ru/klematisy-oks.html/nid/55311"/>
    <hyperlink ref="D40" r:id="rId18" display="https://plantmarket.ru/klematisy-oks.html/nid/64361"/>
    <hyperlink ref="D41" r:id="rId19" display="http://plantmarket.ru/klematisy-oks.html/nid/59881"/>
    <hyperlink ref="D42" r:id="rId20" display="http://plantmarket.ru/klematisy-oks.html/nid/59882"/>
    <hyperlink ref="D43" r:id="rId21" display="http://plantmarket.ru/klematisy-oks.html/nid/59846"/>
    <hyperlink ref="D44" r:id="rId22" display="http://plantmarket.ru/klematisy-oks.html/nid/59848"/>
    <hyperlink ref="D45" r:id="rId23" display="http://plantmarket.ru/klematisy-oks.html/nid/55349"/>
    <hyperlink ref="D46" r:id="rId24" display="http://plantmarket.ru/klematisy-oks.html/nid/30250"/>
    <hyperlink ref="D47" r:id="rId25" display="http://plantmarket.ru/klematisy-oks.html/nid/59852"/>
    <hyperlink ref="D48" r:id="rId26" display="http://plantmarket.ru/klematisy-oks.html/nid/30265"/>
    <hyperlink ref="D49" r:id="rId27" display="http://plantmarket.ru/klematisy-oks.html/nid/30271"/>
    <hyperlink ref="D50" r:id="rId28" display="http://plantmarket.ru/klematisy-oks.html/nid/59889"/>
    <hyperlink ref="D51" r:id="rId29" display="http://plantmarket.ru/klematisy-oks.html/nid/59776"/>
    <hyperlink ref="D52" r:id="rId30" display="http://plantmarket.ru/klematisy-oks.html/nid/59900"/>
    <hyperlink ref="D54" r:id="rId31" display="http://plantmarket.ru/klematisy-oks.html/nid/59866"/>
    <hyperlink ref="D60" r:id="rId32" display="https://plantmarket.ru/gortenziya-oks.html/nid/61584"/>
    <hyperlink ref="D73" r:id="rId33" display="https://plantmarket.ru/gortenziya-oks.html/nid/61587"/>
    <hyperlink ref="D83" r:id="rId34" display="https://plantmarket.pro/gortenziya-oks.html/nid/28007"/>
    <hyperlink ref="D85" r:id="rId35" display="https://plantmarket.ru/gortenziya-oks.html/nid/67304"/>
    <hyperlink ref="D90" r:id="rId36" display="https://plantmarket.ru/gortenziya-oks.html/nid/61545"/>
    <hyperlink ref="D91" r:id="rId37" display="https://plantmarket.ru/gortenziya-oks.html/nid/67306"/>
    <hyperlink ref="D92" r:id="rId38" display="https://plantmarket.ru/gortenziya-oks.html/nid/67307"/>
    <hyperlink ref="D94" r:id="rId39" display="https://plantmarket.ru/gortenziya-oks.html/nid/61549"/>
    <hyperlink ref="D97" r:id="rId40" display="https://plantmarket.ru/gortenziya-oks.html/nid/67312"/>
    <hyperlink ref="D98" r:id="rId41" display="https://plantmarket.ru/gortenziya-oks.html/nid/67313"/>
    <hyperlink ref="D99" r:id="rId42" display="https://plantmarket.ru/gortenziya-oks.html/nid/67314"/>
    <hyperlink ref="D100" r:id="rId43" display="https://plantmarket.ru/gortenziya-oks.html/nid/67315"/>
    <hyperlink ref="D102" r:id="rId44" display="https://plantmarket.ru/gortenziya-oks.html/nid/61551"/>
    <hyperlink ref="D103" r:id="rId45" display="https://plantmarket.ru/gortenziya-oks.html/nid/61578"/>
    <hyperlink ref="D109" r:id="rId46" display="https://plantmarket.ru/gortenziya-oks.html/nid/61543"/>
    <hyperlink ref="D110" r:id="rId47" display="https://plantmarket.ru/gortenziya-oks.html/nid/67293"/>
    <hyperlink ref="D111" r:id="rId48" display="https://plantmarket.ru/gortenziya-oks.html/nid/61544"/>
    <hyperlink ref="D112" r:id="rId49" display="https://plantmarket.ru/gortenziya-oks.html/nid/61546"/>
    <hyperlink ref="D113" r:id="rId50" display="https://plantmarket.ru/gortenziya-oks.html/nid/61550"/>
    <hyperlink ref="D114" r:id="rId51" display="https://plantmarket.ru/gortenziya-oks.html/nid/61554"/>
    <hyperlink ref="D115" r:id="rId52" display="https://plantmarket.ru/gortenziya-oks.html/nid/61555"/>
    <hyperlink ref="D116" r:id="rId53" display="https://plantmarket.ru/gortenziya-oks.html/nid/61556"/>
    <hyperlink ref="D121" r:id="rId54" display="https://plantmarket.ru/lukovitsy-lilii-na-vygonku.html/nid/63610"/>
    <hyperlink ref="D122" r:id="rId55" display="https://plantmarket.ru/lukovitsy-lilii-na-vygonku.html/nid/68242"/>
    <hyperlink ref="D123" r:id="rId56" display="https://plantmarket.ru/lukovitsy-lilii-na-vygonku.html/nid/63807"/>
    <hyperlink ref="D124" r:id="rId57" display="https://plantmarket.ru/lukovitsy-lilii-na-vygonku.html/nid/63815"/>
    <hyperlink ref="D125" r:id="rId58" display="https://plantmarket.ru/lukovitsy-lilii-na-vygonku.html/nid/63836"/>
    <hyperlink ref="D126" r:id="rId59" display="0"/>
    <hyperlink ref="D127" r:id="rId60" display="https://plantmarket.ru/lukovitsy-lilii-na-vygonku.html/nid/63980"/>
    <hyperlink ref="D128" r:id="rId61" display="https://plantmarket.ru/lukovitsy-lilii-na-vygonku.html/nid/64066"/>
    <hyperlink ref="D129" r:id="rId62" display="https://plantmarket.ru/lukovitsy-lilii-na-vygonku.html/nid/67682"/>
    <hyperlink ref="D130" r:id="rId63" display="https://plantmarket.ru/lukovitsy-lilii-na-vygonku.html/nid/64073"/>
    <hyperlink ref="D144" r:id="rId64" display="https://plantmarket.ru/mnogoletniki-oks.html/nid/61949"/>
    <hyperlink ref="D145" r:id="rId65" display="https://plantmarket.ru/mnogoletniki-oks.html/nid/69112"/>
    <hyperlink ref="D146" r:id="rId66" display="https://plantmarket.ru/mnogoletniki-oks.html/nid/61971"/>
    <hyperlink ref="D147" r:id="rId67" display="https://plantmarket.ru/mnogoletniki-oks.html/nid/69126"/>
    <hyperlink ref="D148" r:id="rId68" display="https://plantmarket.ru/mnogoletniki-oks.html/nid/69127"/>
    <hyperlink ref="D149" r:id="rId69" display="https://plantmarket.ru/mnogoletniki-oks.html/nid/69137"/>
    <hyperlink ref="D150" r:id="rId70" display="https://plantmarket.ru/mnogoletniki-oks.html/nid/62375"/>
    <hyperlink ref="D151" r:id="rId71" display="https://plantmarket.ru/mnogoletniki-oks.html/nid/69144"/>
    <hyperlink ref="D152" r:id="rId72" display="https://plantmarket.ru/mnogoletniki-oks.html/nid/69146"/>
    <hyperlink ref="D157" r:id="rId73" display="https://plantmarket.ru/mnogoletniki-oks.html/nid/57667"/>
    <hyperlink ref="D158" r:id="rId74" display="https://plantmarket.ru/mnogoletniki-oks.html/nid/57668"/>
    <hyperlink ref="D159" r:id="rId75" display="https://plantmarket.ru/mnogoletniki-oks.html/nid/65131"/>
    <hyperlink ref="D160" r:id="rId76" display="https://plantmarket.ru/mnogoletniki-oks.html/nid/57672"/>
    <hyperlink ref="D161" r:id="rId77" display="https://plantmarket.ru/mnogoletniki-oks.html/nid/57687"/>
    <hyperlink ref="D162" r:id="rId78" display="https://plantmarket.ru/mnogoletniki-oks.html/nid/57689"/>
    <hyperlink ref="D163" r:id="rId79" display="https://plantmarket.ru/mnogoletniki-oks.html/nid/57691"/>
    <hyperlink ref="D164" r:id="rId80" display="https://plantmarket.ru/mnogoletniki-oks.html/nid/57700"/>
    <hyperlink ref="D165" r:id="rId81" display="https://plantmarket.ru/mnogoletniki-oks.html/nid/65172"/>
    <hyperlink ref="D166" r:id="rId82" display="https://plantmarket.ru/mnogoletniki-oks.html/nid/57705"/>
    <hyperlink ref="D167" r:id="rId83" display="https://plantmarket.ru/mnogoletniki-oks.html/nid/57713"/>
    <hyperlink ref="D168" r:id="rId84" display="https://plantmarket.ru/mnogoletniki-oks.html/nid/57717"/>
    <hyperlink ref="D169" r:id="rId85" display="https://plantmarket.ru/mnogoletniki-oks.html/nid/60841"/>
    <hyperlink ref="D170" r:id="rId86" display="https://plantmarket.ru/mnogoletniki-oks.html/nid/65235"/>
    <hyperlink ref="D171" r:id="rId87" display="https://plantmarket.ru/mnogoletniki-oks.html/nid/57768"/>
    <hyperlink ref="D172" r:id="rId88" display="https://plantmarket.ru/mnogoletniki-oks.html/nid/65271"/>
    <hyperlink ref="D173" r:id="rId89" display="https://plantmarket.ru/mnogoletniki-oks.html/nid/57773"/>
    <hyperlink ref="D174" r:id="rId90" display="https://plantmarket.ru/mnogoletniki-oks.html/nid/65274"/>
    <hyperlink ref="D175" r:id="rId91" display="https://plantmarket.ru/mnogoletniki-oks.html/nid/57783"/>
    <hyperlink ref="D176" r:id="rId92" display="https://plantmarket.ru/mnogoletniki-oks.html/nid/65304"/>
    <hyperlink ref="D177" r:id="rId93" display="https://plantmarket.ru/mnogoletniki-oks.html/nid/65321"/>
    <hyperlink ref="D178" r:id="rId94" display="https://plantmarket.ru/mnogoletniki-oks.html/nid/57682"/>
    <hyperlink ref="D179" r:id="rId95" display="https://plantmarket.ru/mnogoletniki-oks.html/nid/65161"/>
    <hyperlink ref="D180" r:id="rId96" display="https://plantmarket.ru/mnogoletniki-oks.html/nid/65190"/>
    <hyperlink ref="D181" r:id="rId97" display="https://plantmarket.ru/mnogoletniki-oks.html/nid/57722"/>
    <hyperlink ref="D182" r:id="rId98" display="https://plantmarket.ru/mnogoletniki-oks.html/nid/65192"/>
    <hyperlink ref="D183" r:id="rId99" display="https://plantmarket.ru/mnogoletniki-oks.html/nid/65203"/>
    <hyperlink ref="D184" r:id="rId100" display="https://plantmarket.ru/mnogoletniki-oks.html/nid/65225"/>
    <hyperlink ref="D185" r:id="rId101" display="https://plantmarket.ru/mnogoletniki-oks.html/nid/57747"/>
    <hyperlink ref="D186" r:id="rId102" display="https://plantmarket.ru/mnogoletniki-oks.html/nid/65258"/>
    <hyperlink ref="D187" r:id="rId103" display="https://plantmarket.ru/mnogoletniki-oks.html/nid/57779"/>
    <hyperlink ref="D188" r:id="rId104" display="https://plantmarket.ru/mnogoletniki-oks.html/nid/57780"/>
    <hyperlink ref="D189" r:id="rId105" display="https://plantmarket.ru/mnogoletniki-oks.html/nid/57799"/>
    <hyperlink ref="D190" r:id="rId106" display="https://plantmarket.ru/mnogoletniki-oks.html/nid/65311"/>
    <hyperlink ref="D191" r:id="rId107" display="https://plantmarket.ru/mnogoletniki-oks.html/nid/57809"/>
    <hyperlink ref="D192" r:id="rId108" display="https://plantmarket.ru/mnogoletniki-oks.html/nid/57850"/>
    <hyperlink ref="D193" r:id="rId109" display="https://plantmarket.ru/mnogoletniki-oks.html/nid/57851"/>
    <hyperlink ref="D194" r:id="rId110" display="https://plantmarket.ru/mnogoletniki-oks.html/nid/57890"/>
    <hyperlink ref="D195" r:id="rId111" display="https://plantmarket.ru/mnogoletniki-oks.html/nid/57894"/>
    <hyperlink ref="D196" r:id="rId112" display="https://plantmarket.ru/mnogoletniki-oks.html/nid/65463"/>
    <hyperlink ref="D197" r:id="rId113" display="https://plantmarket.ru/mnogoletniki-oks.html/nid/65464"/>
    <hyperlink ref="D198" r:id="rId114" display="https://plantmarket.ru/mnogoletniki-oks.html/nid/57937"/>
    <hyperlink ref="D199" r:id="rId115" display="https://plantmarket.ru/mnogoletniki-oks.html/nid/65501"/>
    <hyperlink ref="D200" r:id="rId116" display="https://plantmarket.ru/mnogoletniki-oks.html/nid/58010"/>
    <hyperlink ref="D201" r:id="rId117" display="https://plantmarket.ru/mnogoletniki-oks.html/nid/57818"/>
    <hyperlink ref="D202" r:id="rId118" display="https://plantmarket.ru/mnogoletniki-oks.html/nid/57823"/>
    <hyperlink ref="D203" r:id="rId119" display="https://plantmarket.ru/mnogoletniki-oks.html/nid/57827"/>
    <hyperlink ref="D204" r:id="rId120" display="https://plantmarket.ru/mnogoletniki-oks.html/nid/57846"/>
    <hyperlink ref="D205" r:id="rId121" display="https://plantmarket.ru/mnogoletniki-oks.html/nid/60853"/>
    <hyperlink ref="D206" r:id="rId122" display="https://plantmarket.ru/mnogoletniki-oks.html/nid/60854"/>
    <hyperlink ref="D207" r:id="rId123" display="https://plantmarket.ru/mnogoletniki-oks.html/nid/57870"/>
    <hyperlink ref="D208" r:id="rId124" display="https://plantmarket.ru/mnogoletniki-oks.html/nid/57871"/>
    <hyperlink ref="D209" r:id="rId125" display="https://plantmarket.ru/mnogoletniki-oks.html/nid/57872"/>
    <hyperlink ref="D210" r:id="rId126" display="https://plantmarket.ru/mnogoletniki-oks.html/nid/65422"/>
    <hyperlink ref="D211" r:id="rId127" display="https://plantmarket.ru/mnogoletniki-oks.html/nid/65424"/>
    <hyperlink ref="D212" r:id="rId128" display="https://plantmarket.ru/mnogoletniki-oks.html/nid/57877"/>
    <hyperlink ref="D213" r:id="rId129" display="https://plantmarket.ru/mnogoletniki-oks.html/nid/65440"/>
    <hyperlink ref="D214" r:id="rId130" display="https://plantmarket.ru/mnogoletniki-oks.html/nid/65141"/>
    <hyperlink ref="D215" r:id="rId131" display="https://plantmarket.ru/mnogoletniki-oks.html/nid/61526"/>
    <hyperlink ref="D216" r:id="rId132" display="https://plantmarket.ru/mnogoletniki-oks.html/nid/57906"/>
    <hyperlink ref="D217" r:id="rId133" display="https://plantmarket.ru/mnogoletniki-oks.html/nid/57917"/>
    <hyperlink ref="D218" r:id="rId134" display="https://plantmarket.ru/mnogoletniki-oks.html/nid/57929"/>
    <hyperlink ref="D219" r:id="rId135" display="https://plantmarket.ru/mnogoletniki-oks.html/nid/57930"/>
    <hyperlink ref="D220" r:id="rId136" display="https://plantmarket.ru/mnogoletniki-oks.html/nid/65475"/>
    <hyperlink ref="D221" r:id="rId137" display="https://plantmarket.ru/mnogoletniki-oks.html/nid/65507"/>
    <hyperlink ref="D222" r:id="rId138" display="https://plantmarket.ru/mnogoletniki-oks.html/nid/65515"/>
    <hyperlink ref="D223" r:id="rId139" display="https://plantmarket.ru/mnogoletniki-oks.html/nid/65520"/>
    <hyperlink ref="D224" r:id="rId140" display="https://plantmarket.ru/mnogoletniki-oks.html/nid/57973"/>
    <hyperlink ref="D225" r:id="rId141" display="https://plantmarket.ru/mnogoletniki-oks.html/nid/60861"/>
    <hyperlink ref="D226" r:id="rId142" display="https://plantmarket.ru/mnogoletniki-oks.html/nid/57985"/>
    <hyperlink ref="D227" r:id="rId143" display="https://plantmarket.ru/mnogoletniki-oks.html/nid/65596"/>
    <hyperlink ref="D228" r:id="rId144" display="https://plantmarket.ru/mnogoletniki-oks.html/nid/57999"/>
    <hyperlink ref="D229" r:id="rId145" display="https://plantmarket.ru/mnogoletniki-oks.html/nid/65633"/>
    <hyperlink ref="D230" r:id="rId146" display="https://plantmarket.ru/mnogoletniki-oks.html/nid/58007"/>
    <hyperlink ref="D231" r:id="rId147" display="https://plantmarket.ru/mnogoletniki-oks.html/nid/58008"/>
    <hyperlink ref="E6" location="'Условия работы'!A1" display="&gt;&gt;&gt; Условия работы &lt;&lt;&lt;"/>
    <hyperlink ref="D101" r:id="rId148" display="https://plantmarket.ru/gortenziya-oks.html/nid/67315"/>
    <hyperlink ref="D96" r:id="rId149" display="https://plantmarket.ru/gortenziya-oks.html/nid/28018"/>
    <hyperlink ref="D84" r:id="rId150" display="https://plantmarket.ru/gortenziya-oks.html/nid/64269"/>
    <hyperlink ref="D53" r:id="rId151" display="http://plantmarket.ru/klematisy-oks.html/nid/52798"/>
  </hyperlinks>
  <pageMargins left="0.7" right="0.7" top="0.75" bottom="0.75" header="0.3" footer="0.3"/>
  <pageSetup paperSize="9" orientation="portrait" r:id="rId152"/>
  <drawing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07"/>
  <sheetViews>
    <sheetView showGridLines="0" zoomScaleNormal="100" workbookViewId="0"/>
  </sheetViews>
  <sheetFormatPr defaultColWidth="9.140625" defaultRowHeight="15"/>
  <cols>
    <col min="1" max="1" width="3.42578125" style="120" customWidth="1"/>
    <col min="2" max="2" width="5.85546875" style="124" customWidth="1"/>
    <col min="3" max="15" width="9.140625" style="120"/>
    <col min="16" max="16" width="10" style="120" customWidth="1"/>
    <col min="17" max="16384" width="9.140625" style="120"/>
  </cols>
  <sheetData>
    <row r="1" spans="2:20" s="77" customFormat="1" ht="15.75" thickTop="1"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2:20" s="77" customFormat="1">
      <c r="B2" s="78"/>
      <c r="P2" s="79"/>
    </row>
    <row r="3" spans="2:20" s="77" customFormat="1">
      <c r="B3" s="78"/>
      <c r="P3" s="79"/>
    </row>
    <row r="4" spans="2:20" s="77" customFormat="1">
      <c r="B4" s="78"/>
      <c r="P4" s="79"/>
    </row>
    <row r="5" spans="2:20" s="77" customFormat="1">
      <c r="B5" s="78"/>
      <c r="P5" s="79"/>
    </row>
    <row r="6" spans="2:20" s="82" customFormat="1" ht="16.5" customHeight="1">
      <c r="B6" s="80"/>
      <c r="C6" s="81"/>
      <c r="P6" s="83"/>
    </row>
    <row r="7" spans="2:20" s="84" customFormat="1" ht="12" customHeight="1">
      <c r="B7" s="80"/>
      <c r="C7" s="81"/>
      <c r="P7" s="85"/>
    </row>
    <row r="8" spans="2:20" s="77" customFormat="1" ht="12" customHeight="1">
      <c r="B8" s="78"/>
      <c r="C8" s="81"/>
      <c r="P8" s="79"/>
      <c r="T8" s="86" t="s">
        <v>5</v>
      </c>
    </row>
    <row r="9" spans="2:20" s="77" customFormat="1" ht="12" customHeight="1">
      <c r="B9" s="87"/>
      <c r="C9" s="81"/>
      <c r="P9" s="79"/>
    </row>
    <row r="10" spans="2:20" s="77" customFormat="1" ht="12" customHeight="1">
      <c r="B10" s="87"/>
      <c r="C10" s="81"/>
      <c r="P10" s="79"/>
    </row>
    <row r="11" spans="2:20" s="77" customFormat="1" ht="16.5" customHeight="1">
      <c r="B11" s="78"/>
      <c r="P11" s="79"/>
    </row>
    <row r="12" spans="2:20" s="77" customFormat="1" ht="20.25" customHeight="1">
      <c r="B12" s="78"/>
      <c r="P12" s="79"/>
    </row>
    <row r="13" spans="2:20" s="90" customFormat="1" ht="17.25" customHeight="1">
      <c r="B13" s="88" t="s">
        <v>471</v>
      </c>
      <c r="C13" s="89" t="s">
        <v>472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P13" s="91"/>
    </row>
    <row r="14" spans="2:20" s="96" customFormat="1" ht="15.75">
      <c r="B14" s="92" t="s">
        <v>473</v>
      </c>
      <c r="C14" s="93"/>
      <c r="D14" s="94"/>
      <c r="E14" s="94"/>
      <c r="F14" s="94"/>
      <c r="G14" s="94"/>
      <c r="H14" s="95" t="s">
        <v>474</v>
      </c>
      <c r="I14" s="93"/>
      <c r="J14" s="94"/>
      <c r="K14" s="94"/>
      <c r="L14" s="94"/>
      <c r="M14" s="94"/>
      <c r="N14" s="94"/>
      <c r="P14" s="97"/>
    </row>
    <row r="15" spans="2:20" s="103" customFormat="1">
      <c r="B15" s="98"/>
      <c r="C15" s="99" t="s">
        <v>475</v>
      </c>
      <c r="D15" s="100"/>
      <c r="E15" s="100"/>
      <c r="F15" s="100"/>
      <c r="G15" s="100"/>
      <c r="H15" s="101" t="s">
        <v>476</v>
      </c>
      <c r="I15" s="102" t="s">
        <v>477</v>
      </c>
      <c r="J15" s="100"/>
      <c r="K15" s="100"/>
      <c r="L15" s="100"/>
      <c r="M15" s="100"/>
      <c r="N15" s="100"/>
      <c r="P15" s="104"/>
    </row>
    <row r="16" spans="2:20" s="103" customFormat="1">
      <c r="B16" s="98"/>
      <c r="C16" s="99" t="s">
        <v>478</v>
      </c>
      <c r="D16" s="100"/>
      <c r="E16" s="100"/>
      <c r="F16" s="100"/>
      <c r="G16" s="100"/>
      <c r="H16" s="101" t="s">
        <v>476</v>
      </c>
      <c r="I16" s="102" t="s">
        <v>479</v>
      </c>
      <c r="J16" s="100"/>
      <c r="K16" s="100"/>
      <c r="L16" s="100"/>
      <c r="M16" s="100"/>
      <c r="N16" s="100"/>
      <c r="P16" s="104"/>
    </row>
    <row r="17" spans="2:22" s="103" customFormat="1">
      <c r="B17" s="98"/>
      <c r="C17" s="99" t="s">
        <v>480</v>
      </c>
      <c r="D17" s="100"/>
      <c r="E17" s="100"/>
      <c r="F17" s="100"/>
      <c r="G17" s="100"/>
      <c r="H17" s="101" t="s">
        <v>476</v>
      </c>
      <c r="I17" s="102" t="s">
        <v>481</v>
      </c>
      <c r="J17" s="100"/>
      <c r="K17" s="100"/>
      <c r="L17" s="100"/>
      <c r="M17" s="100"/>
      <c r="N17" s="100"/>
      <c r="P17" s="104"/>
    </row>
    <row r="18" spans="2:22" s="103" customFormat="1">
      <c r="B18" s="98"/>
      <c r="C18" s="99" t="s">
        <v>482</v>
      </c>
      <c r="D18" s="100"/>
      <c r="E18" s="100"/>
      <c r="F18" s="100"/>
      <c r="G18" s="100"/>
      <c r="H18" s="101" t="s">
        <v>476</v>
      </c>
      <c r="I18" s="102" t="s">
        <v>483</v>
      </c>
      <c r="J18" s="100"/>
      <c r="K18" s="100"/>
      <c r="L18" s="100"/>
      <c r="M18" s="100"/>
      <c r="N18" s="100"/>
      <c r="P18" s="104"/>
      <c r="V18" s="105"/>
    </row>
    <row r="19" spans="2:22" s="86" customFormat="1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P19" s="108"/>
      <c r="V19" s="109"/>
    </row>
    <row r="20" spans="2:22" s="77" customFormat="1" ht="15.75">
      <c r="B20" s="88" t="s">
        <v>471</v>
      </c>
      <c r="C20" s="89" t="s">
        <v>484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P20" s="79"/>
      <c r="V20" s="109"/>
    </row>
    <row r="21" spans="2:22" s="103" customFormat="1">
      <c r="B21" s="98"/>
      <c r="C21" s="99" t="s">
        <v>485</v>
      </c>
      <c r="D21" s="100"/>
      <c r="E21" s="100"/>
      <c r="F21" s="100"/>
      <c r="G21" s="100"/>
      <c r="H21" s="101"/>
      <c r="I21" s="102"/>
      <c r="J21" s="100"/>
      <c r="K21" s="100"/>
      <c r="L21" s="100"/>
      <c r="M21" s="100"/>
      <c r="N21" s="100"/>
      <c r="P21" s="104"/>
    </row>
    <row r="22" spans="2:22" s="77" customFormat="1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P22" s="79"/>
    </row>
    <row r="23" spans="2:22" s="77" customFormat="1">
      <c r="B23" s="110"/>
      <c r="P23" s="79"/>
    </row>
    <row r="24" spans="2:22" s="77" customFormat="1">
      <c r="B24" s="110"/>
      <c r="P24" s="79"/>
    </row>
    <row r="25" spans="2:22" s="77" customFormat="1">
      <c r="B25" s="110"/>
      <c r="P25" s="79"/>
    </row>
    <row r="26" spans="2:22" s="113" customFormat="1" ht="15.75">
      <c r="B26" s="111" t="s">
        <v>471</v>
      </c>
      <c r="C26" s="112" t="s">
        <v>486</v>
      </c>
      <c r="P26" s="114"/>
    </row>
    <row r="27" spans="2:22" s="77" customFormat="1">
      <c r="B27" s="110"/>
      <c r="C27" s="99" t="s">
        <v>487</v>
      </c>
      <c r="P27" s="79"/>
    </row>
    <row r="28" spans="2:22" s="77" customFormat="1">
      <c r="B28" s="110"/>
      <c r="C28" s="99" t="s">
        <v>488</v>
      </c>
      <c r="P28" s="79"/>
    </row>
    <row r="29" spans="2:22" s="113" customFormat="1" ht="15.75">
      <c r="B29" s="111" t="s">
        <v>471</v>
      </c>
      <c r="C29" s="112" t="s">
        <v>489</v>
      </c>
      <c r="P29" s="114"/>
    </row>
    <row r="30" spans="2:22" s="113" customFormat="1" ht="30.75" customHeight="1">
      <c r="B30" s="115" t="s">
        <v>471</v>
      </c>
      <c r="C30" s="149" t="s">
        <v>490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14"/>
    </row>
    <row r="31" spans="2:22" s="77" customFormat="1" ht="29.25" customHeight="1">
      <c r="B31" s="110"/>
      <c r="C31" s="150" t="s">
        <v>491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79"/>
    </row>
    <row r="32" spans="2:22" s="77" customFormat="1" ht="29.25" customHeight="1">
      <c r="B32" s="110"/>
      <c r="C32" s="150" t="s">
        <v>492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79"/>
    </row>
    <row r="33" spans="2:16" s="77" customFormat="1">
      <c r="B33" s="11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79"/>
    </row>
    <row r="34" spans="2:16" s="77" customFormat="1">
      <c r="B34" s="11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79"/>
    </row>
    <row r="35" spans="2:16" s="77" customFormat="1"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79"/>
    </row>
    <row r="36" spans="2:16" s="77" customFormat="1" ht="28.5" customHeight="1">
      <c r="B36" s="115" t="s">
        <v>471</v>
      </c>
      <c r="C36" s="149" t="s">
        <v>493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79"/>
    </row>
    <row r="37" spans="2:16" s="118" customFormat="1" ht="30" customHeight="1">
      <c r="B37" s="115" t="s">
        <v>471</v>
      </c>
      <c r="C37" s="149" t="s">
        <v>494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17"/>
    </row>
    <row r="38" spans="2:16" s="77" customFormat="1" ht="30" customHeight="1">
      <c r="B38" s="110"/>
      <c r="C38" s="150" t="s">
        <v>495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79"/>
    </row>
    <row r="39" spans="2:16" s="77" customFormat="1" ht="29.25" customHeight="1">
      <c r="B39" s="110"/>
      <c r="C39" s="150" t="s">
        <v>496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79"/>
    </row>
    <row r="40" spans="2:16" s="118" customFormat="1">
      <c r="B40" s="115" t="s">
        <v>471</v>
      </c>
      <c r="C40" s="149" t="s">
        <v>497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17"/>
    </row>
    <row r="41" spans="2:16" s="77" customFormat="1" ht="44.25" customHeight="1">
      <c r="B41" s="110"/>
      <c r="C41" s="150" t="s">
        <v>498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79"/>
    </row>
    <row r="42" spans="2:16" s="118" customFormat="1">
      <c r="B42" s="115" t="s">
        <v>471</v>
      </c>
      <c r="C42" s="149" t="s">
        <v>499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17"/>
    </row>
    <row r="43" spans="2:16" s="77" customFormat="1" ht="29.25" customHeight="1">
      <c r="B43" s="110"/>
      <c r="C43" s="150" t="s">
        <v>500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79"/>
    </row>
    <row r="44" spans="2:16" s="118" customFormat="1" ht="30" customHeight="1">
      <c r="B44" s="115" t="s">
        <v>471</v>
      </c>
      <c r="C44" s="149" t="s">
        <v>501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17"/>
    </row>
    <row r="45" spans="2:16" s="77" customFormat="1" ht="30.75" customHeight="1">
      <c r="B45" s="110"/>
      <c r="C45" s="150" t="s">
        <v>502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79"/>
    </row>
    <row r="46" spans="2:16" s="77" customFormat="1" ht="30.75" customHeight="1">
      <c r="B46" s="110"/>
      <c r="C46" s="150" t="s">
        <v>503</v>
      </c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79"/>
    </row>
    <row r="47" spans="2:16" s="77" customFormat="1" ht="30.75" customHeight="1">
      <c r="B47" s="110"/>
      <c r="C47" s="150" t="s">
        <v>504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79"/>
    </row>
    <row r="48" spans="2:16" s="77" customFormat="1">
      <c r="B48" s="11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79"/>
    </row>
    <row r="49" spans="2:16" s="77" customFormat="1"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79"/>
    </row>
    <row r="50" spans="2:16" s="77" customFormat="1">
      <c r="B50" s="110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79"/>
    </row>
    <row r="51" spans="2:16" s="77" customFormat="1">
      <c r="B51" s="110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79"/>
    </row>
    <row r="52" spans="2:16" s="77" customFormat="1" ht="62.25" customHeight="1">
      <c r="B52" s="115" t="s">
        <v>471</v>
      </c>
      <c r="C52" s="149" t="s">
        <v>505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79"/>
    </row>
    <row r="53" spans="2:16" s="77" customFormat="1" ht="21.75" customHeight="1">
      <c r="B53" s="115" t="s">
        <v>471</v>
      </c>
      <c r="C53" s="149" t="s">
        <v>506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79"/>
    </row>
    <row r="54" spans="2:16" s="77" customFormat="1" ht="39" customHeight="1">
      <c r="B54" s="115" t="s">
        <v>471</v>
      </c>
      <c r="C54" s="149" t="s">
        <v>507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79"/>
    </row>
    <row r="55" spans="2:16" s="77" customFormat="1" ht="12.75" customHeight="1">
      <c r="B55" s="110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79"/>
    </row>
    <row r="56" spans="2:16" s="77" customFormat="1">
      <c r="B56" s="110"/>
      <c r="P56" s="79"/>
    </row>
    <row r="57" spans="2:16" s="77" customFormat="1">
      <c r="B57" s="110"/>
      <c r="P57" s="79"/>
    </row>
    <row r="58" spans="2:16" s="77" customFormat="1">
      <c r="B58" s="110"/>
      <c r="P58" s="79"/>
    </row>
    <row r="59" spans="2:16" s="77" customFormat="1" ht="17.25" customHeight="1">
      <c r="B59" s="115" t="s">
        <v>471</v>
      </c>
      <c r="C59" s="149" t="s">
        <v>508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79"/>
    </row>
    <row r="60" spans="2:16" s="77" customFormat="1">
      <c r="B60" s="110"/>
      <c r="C60" s="150" t="s">
        <v>509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79"/>
    </row>
    <row r="61" spans="2:16" s="77" customFormat="1">
      <c r="B61" s="110"/>
      <c r="C61" s="150" t="s">
        <v>510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79"/>
    </row>
    <row r="62" spans="2:16" s="77" customFormat="1" ht="31.5" customHeight="1">
      <c r="B62" s="115" t="s">
        <v>471</v>
      </c>
      <c r="C62" s="149" t="s">
        <v>511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79"/>
    </row>
    <row r="63" spans="2:16" s="77" customFormat="1" ht="31.5" customHeight="1">
      <c r="B63" s="115"/>
      <c r="C63" s="150" t="s">
        <v>512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79"/>
    </row>
    <row r="64" spans="2:16" s="77" customFormat="1" ht="29.25" customHeight="1">
      <c r="B64" s="115"/>
      <c r="C64" s="150" t="s">
        <v>513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79"/>
    </row>
    <row r="65" spans="2:60" s="77" customFormat="1">
      <c r="B65" s="110"/>
      <c r="C65" s="150" t="s">
        <v>514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79"/>
    </row>
    <row r="66" spans="2:60" s="77" customFormat="1">
      <c r="B66" s="110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79"/>
    </row>
    <row r="67" spans="2:60" s="77" customFormat="1">
      <c r="B67" s="110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79"/>
    </row>
    <row r="68" spans="2:60" s="77" customFormat="1">
      <c r="B68" s="110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79"/>
    </row>
    <row r="69" spans="2:60" s="77" customFormat="1">
      <c r="B69" s="110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79"/>
    </row>
    <row r="70" spans="2:60" s="77" customFormat="1" ht="45" customHeight="1">
      <c r="B70" s="115" t="s">
        <v>471</v>
      </c>
      <c r="C70" s="149" t="s">
        <v>515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79"/>
    </row>
    <row r="71" spans="2:60" s="77" customFormat="1" ht="29.25" customHeight="1">
      <c r="B71" s="115"/>
      <c r="C71" s="150" t="s">
        <v>516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79"/>
    </row>
    <row r="72" spans="2:60" s="77" customFormat="1">
      <c r="B72" s="115" t="s">
        <v>471</v>
      </c>
      <c r="C72" s="149" t="s">
        <v>517</v>
      </c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79"/>
    </row>
    <row r="73" spans="2:60" s="77" customFormat="1">
      <c r="B73" s="115"/>
      <c r="C73" s="150" t="s">
        <v>518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79"/>
    </row>
    <row r="74" spans="2:60" s="77" customFormat="1" ht="59.25" customHeight="1">
      <c r="B74" s="115"/>
      <c r="C74" s="150" t="s">
        <v>519</v>
      </c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79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2:60" s="77" customFormat="1">
      <c r="B75" s="110"/>
      <c r="C75" s="150" t="s">
        <v>520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79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2:60" s="77" customFormat="1">
      <c r="B76" s="110"/>
      <c r="C76" s="152" t="s">
        <v>521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79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2:60" s="77" customFormat="1">
      <c r="B77" s="110"/>
      <c r="C77" s="152" t="s">
        <v>522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79"/>
      <c r="S77" s="151" t="s">
        <v>523</v>
      </c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2:60" s="77" customFormat="1">
      <c r="B78" s="110"/>
      <c r="C78" s="153" t="s">
        <v>524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79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2:60" s="77" customFormat="1" ht="30.75" customHeight="1">
      <c r="B79" s="110"/>
      <c r="C79" s="150" t="s">
        <v>525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79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2:60" s="77" customFormat="1">
      <c r="B80" s="110"/>
      <c r="C80" s="150" t="s">
        <v>526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79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2:60" s="77" customFormat="1" ht="45" customHeight="1">
      <c r="B81" s="115" t="s">
        <v>471</v>
      </c>
      <c r="C81" s="149" t="s">
        <v>527</v>
      </c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79"/>
    </row>
    <row r="82" spans="2:60" s="77" customFormat="1" ht="30" customHeight="1">
      <c r="B82" s="110"/>
      <c r="C82" s="150" t="s">
        <v>528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79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2:60" s="77" customFormat="1" ht="45" customHeight="1">
      <c r="B83" s="110"/>
      <c r="C83" s="150" t="s">
        <v>529</v>
      </c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79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2:60" s="77" customFormat="1">
      <c r="B84" s="110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7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</row>
    <row r="85" spans="2:60" s="77" customFormat="1">
      <c r="B85" s="110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7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2:60" s="77" customFormat="1">
      <c r="B86" s="110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7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</row>
    <row r="87" spans="2:60" s="77" customFormat="1">
      <c r="B87" s="110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7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</row>
    <row r="88" spans="2:60" s="77" customFormat="1">
      <c r="B88" s="115" t="s">
        <v>471</v>
      </c>
      <c r="C88" s="149" t="s">
        <v>530</v>
      </c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79"/>
    </row>
    <row r="89" spans="2:60" s="77" customFormat="1">
      <c r="B89" s="78"/>
      <c r="P89" s="79"/>
    </row>
    <row r="90" spans="2:60" s="77" customFormat="1">
      <c r="B90" s="78"/>
      <c r="P90" s="79"/>
    </row>
    <row r="91" spans="2:60"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9"/>
    </row>
    <row r="92" spans="2:60"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9"/>
    </row>
    <row r="93" spans="2:60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9"/>
    </row>
    <row r="94" spans="2:60"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9"/>
    </row>
    <row r="95" spans="2:60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9"/>
    </row>
    <row r="96" spans="2:60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9"/>
    </row>
    <row r="97" spans="2:16">
      <c r="B97" s="7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9"/>
    </row>
    <row r="98" spans="2:16"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9"/>
    </row>
    <row r="99" spans="2:16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9"/>
    </row>
    <row r="100" spans="2:16">
      <c r="B100" s="78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9"/>
    </row>
    <row r="101" spans="2:16">
      <c r="B101" s="78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9"/>
    </row>
    <row r="102" spans="2:16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9"/>
    </row>
    <row r="103" spans="2:16">
      <c r="B103" s="78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9"/>
    </row>
    <row r="104" spans="2:16"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9"/>
    </row>
    <row r="105" spans="2:16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9"/>
    </row>
    <row r="106" spans="2:16" ht="15.75" thickBot="1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3"/>
    </row>
    <row r="107" spans="2:16" ht="15.75" thickTop="1"/>
  </sheetData>
  <mergeCells count="50">
    <mergeCell ref="C38:O38"/>
    <mergeCell ref="C30:O30"/>
    <mergeCell ref="C31:O31"/>
    <mergeCell ref="C32:O32"/>
    <mergeCell ref="C36:O36"/>
    <mergeCell ref="C37:O37"/>
    <mergeCell ref="C53:O53"/>
    <mergeCell ref="C39:O39"/>
    <mergeCell ref="C40:O40"/>
    <mergeCell ref="C41:O41"/>
    <mergeCell ref="C42:O42"/>
    <mergeCell ref="C43:O43"/>
    <mergeCell ref="C44:O44"/>
    <mergeCell ref="C45:O45"/>
    <mergeCell ref="C46:O46"/>
    <mergeCell ref="C47:O47"/>
    <mergeCell ref="C48:O48"/>
    <mergeCell ref="C52:O52"/>
    <mergeCell ref="C73:O73"/>
    <mergeCell ref="C54:O54"/>
    <mergeCell ref="C59:O59"/>
    <mergeCell ref="C60:O60"/>
    <mergeCell ref="C61:O61"/>
    <mergeCell ref="C62:O62"/>
    <mergeCell ref="C63:O63"/>
    <mergeCell ref="C64:O64"/>
    <mergeCell ref="C65:O65"/>
    <mergeCell ref="C70:O70"/>
    <mergeCell ref="C71:O71"/>
    <mergeCell ref="C72:O72"/>
    <mergeCell ref="C74:O74"/>
    <mergeCell ref="S74:BH74"/>
    <mergeCell ref="C75:O75"/>
    <mergeCell ref="S75:BH75"/>
    <mergeCell ref="C76:O76"/>
    <mergeCell ref="S76:BH76"/>
    <mergeCell ref="C77:O77"/>
    <mergeCell ref="S77:BH77"/>
    <mergeCell ref="C78:O78"/>
    <mergeCell ref="S78:BH78"/>
    <mergeCell ref="C79:O79"/>
    <mergeCell ref="S79:BH79"/>
    <mergeCell ref="C88:O88"/>
    <mergeCell ref="C80:O80"/>
    <mergeCell ref="S80:BH80"/>
    <mergeCell ref="C81:O81"/>
    <mergeCell ref="C82:O82"/>
    <mergeCell ref="S82:BH82"/>
    <mergeCell ref="C83:O83"/>
    <mergeCell ref="S83:BH8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Условия работы</vt:lpstr>
      <vt:lpstr>'2021'!clems</vt:lpstr>
      <vt:lpstr>'2021'!prof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PlantMarket; 8-495-280-08-97</dc:creator>
  <dcterms:created xsi:type="dcterms:W3CDTF">2021-04-01T12:23:49Z</dcterms:created>
  <dcterms:modified xsi:type="dcterms:W3CDTF">2021-04-09T07:18:15Z</dcterms:modified>
</cp:coreProperties>
</file>