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Desktop\ФАЙЛ\"/>
    </mc:Choice>
  </mc:AlternateContent>
  <bookViews>
    <workbookView xWindow="0" yWindow="0" windowWidth="23040" windowHeight="8616"/>
  </bookViews>
  <sheets>
    <sheet name="2021" sheetId="1" r:id="rId1"/>
    <sheet name="Условия работы" sheetId="2" r:id="rId2"/>
  </sheets>
  <externalReferences>
    <externalReference r:id="rId3"/>
    <externalReference r:id="rId4"/>
    <externalReference r:id="rId5"/>
    <externalReference r:id="rId6"/>
  </externalReferences>
  <definedNames>
    <definedName name="_xlnm._FilterDatabase" localSheetId="0" hidden="1">'2021'!$B$26:$R$900</definedName>
    <definedName name="ArbCBM_1000">[1]Input!$X$49</definedName>
    <definedName name="ArbT11_250">[1]Input!$X$28</definedName>
    <definedName name="ArbT12_100">[1]Input!$X$29</definedName>
    <definedName name="ArbTM_1000">[1]Input!$X$33</definedName>
    <definedName name="Bollenzak10">[2]Input!$L$10</definedName>
    <definedName name="Bollenzak6">[2]Input!$L$9</definedName>
    <definedName name="Finkn">[1]Input!$D$37</definedName>
    <definedName name="Gaasbaal20x27">[1]Input!$L$3</definedName>
    <definedName name="Gaasbaal26x36">[1]Input!$L$4</definedName>
    <definedName name="Gaasbaal30x50">[1]Input!$L$5</definedName>
    <definedName name="Inkoopkosten">[1]Input!$D$20</definedName>
    <definedName name="JUBdoosEx">[3]Input!$D$67</definedName>
    <definedName name="Koers">[1]Input!$D$3</definedName>
    <definedName name="Label_Clip_100">[2]Input!$L$16</definedName>
    <definedName name="Label_Clip_pz">[1]Input!$L$14</definedName>
    <definedName name="Landopslag">[1]Input!$D$10</definedName>
    <definedName name="Laotorpi">[3]Input!$L$43</definedName>
    <definedName name="LDPEZAK40x55">[1]Input!$L$9</definedName>
    <definedName name="Mengregel">[1]Input!$X$100</definedName>
    <definedName name="Orderpick">[1]Input!$X$5</definedName>
    <definedName name="OverheadVerpakt">[4]OVERHEAD!$AB$95</definedName>
    <definedName name="TransJub">[4]INPUT!$L$49</definedName>
    <definedName name="Transportkn_pd">[1]Input!$AD$13</definedName>
    <definedName name="Uitval">[4]INPUT!$D$3</definedName>
    <definedName name="Uitval_A">[1]Input!$D$23</definedName>
    <definedName name="Uitval_B">[2]Input!$D$28</definedName>
    <definedName name="Uitval_Beg">[1]Input!$D$24</definedName>
    <definedName name="Uitval_Bij">[1]Input!$D$32</definedName>
    <definedName name="Uitval_D">[1]Input!$D$25</definedName>
    <definedName name="Uitval_G">[1]Input!$D$26</definedName>
    <definedName name="Uitval_L">[1]Input!$D$27</definedName>
    <definedName name="VerkoopProvisie">[4]OVERHEAD!$AB$93</definedName>
    <definedName name="Verpakkingskn_pd">[1]Input!$L$30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O15" i="1"/>
  <c r="O14" i="1"/>
  <c r="P1157" i="1" l="1"/>
  <c r="O1157" i="1"/>
  <c r="P1156" i="1"/>
  <c r="O1156" i="1"/>
  <c r="P1155" i="1"/>
  <c r="O1155" i="1"/>
  <c r="P1154" i="1"/>
  <c r="O1154" i="1"/>
  <c r="P1153" i="1"/>
  <c r="O1153" i="1"/>
  <c r="P1152" i="1"/>
  <c r="O1152" i="1"/>
  <c r="P1151" i="1"/>
  <c r="O1151" i="1"/>
  <c r="P1150" i="1"/>
  <c r="O1150" i="1"/>
  <c r="P1149" i="1"/>
  <c r="O1149" i="1"/>
  <c r="P1148" i="1"/>
  <c r="O1148" i="1"/>
  <c r="P1147" i="1"/>
  <c r="O1147" i="1"/>
  <c r="P1146" i="1"/>
  <c r="O1146" i="1"/>
  <c r="P1145" i="1"/>
  <c r="O1145" i="1"/>
  <c r="P1144" i="1"/>
  <c r="O1144" i="1"/>
  <c r="P1143" i="1"/>
  <c r="O1143" i="1"/>
  <c r="P1142" i="1"/>
  <c r="O1142" i="1"/>
  <c r="P1141" i="1"/>
  <c r="O1141" i="1"/>
  <c r="P1140" i="1"/>
  <c r="O1140" i="1"/>
  <c r="P1139" i="1"/>
  <c r="O1139" i="1"/>
  <c r="P1138" i="1"/>
  <c r="O1138" i="1"/>
  <c r="P1137" i="1"/>
  <c r="O1137" i="1"/>
  <c r="P1136" i="1"/>
  <c r="O1136" i="1"/>
  <c r="P1135" i="1"/>
  <c r="O1135" i="1"/>
  <c r="P1134" i="1"/>
  <c r="O1134" i="1"/>
  <c r="P1133" i="1"/>
  <c r="O1133" i="1"/>
  <c r="P1132" i="1"/>
  <c r="O1132" i="1"/>
  <c r="P1131" i="1"/>
  <c r="O1131" i="1"/>
  <c r="P1130" i="1"/>
  <c r="O1130" i="1"/>
  <c r="P1129" i="1"/>
  <c r="O1129" i="1"/>
  <c r="P1128" i="1"/>
  <c r="O1128" i="1"/>
  <c r="P1127" i="1"/>
  <c r="O1127" i="1"/>
  <c r="P1126" i="1"/>
  <c r="O1126" i="1"/>
  <c r="P1125" i="1"/>
  <c r="O1125" i="1"/>
  <c r="P1124" i="1"/>
  <c r="O1124" i="1"/>
  <c r="P1123" i="1"/>
  <c r="O1123" i="1"/>
  <c r="P1122" i="1"/>
  <c r="O1122" i="1"/>
  <c r="P1121" i="1"/>
  <c r="O1121" i="1"/>
  <c r="P1120" i="1"/>
  <c r="O1120" i="1"/>
  <c r="P1119" i="1"/>
  <c r="O1119" i="1"/>
  <c r="P1118" i="1"/>
  <c r="O1118" i="1"/>
  <c r="P1117" i="1"/>
  <c r="O1117" i="1"/>
  <c r="P1116" i="1"/>
  <c r="O1116" i="1"/>
  <c r="P1115" i="1"/>
  <c r="O1115" i="1"/>
  <c r="P1114" i="1"/>
  <c r="O1114" i="1"/>
  <c r="P1113" i="1"/>
  <c r="O1113" i="1"/>
  <c r="P1112" i="1"/>
  <c r="O1112" i="1"/>
  <c r="P1111" i="1"/>
  <c r="O1111" i="1"/>
  <c r="P1110" i="1"/>
  <c r="O1110" i="1"/>
  <c r="P1109" i="1"/>
  <c r="O1109" i="1"/>
  <c r="P1108" i="1"/>
  <c r="O1108" i="1"/>
  <c r="P1107" i="1"/>
  <c r="O1107" i="1"/>
  <c r="P1106" i="1"/>
  <c r="O1106" i="1"/>
  <c r="P1105" i="1"/>
  <c r="O1105" i="1"/>
  <c r="P1104" i="1"/>
  <c r="O1104" i="1"/>
  <c r="P1103" i="1"/>
  <c r="O1103" i="1"/>
  <c r="P1102" i="1"/>
  <c r="O1102" i="1"/>
  <c r="P1101" i="1"/>
  <c r="O1101" i="1"/>
  <c r="P1100" i="1"/>
  <c r="O1100" i="1"/>
  <c r="P1099" i="1"/>
  <c r="O1099" i="1"/>
  <c r="P1098" i="1"/>
  <c r="O1098" i="1"/>
  <c r="P1097" i="1"/>
  <c r="O1097" i="1"/>
  <c r="P1096" i="1"/>
  <c r="O1096" i="1"/>
  <c r="P1095" i="1"/>
  <c r="O1095" i="1"/>
  <c r="P1094" i="1"/>
  <c r="O1094" i="1"/>
  <c r="P1093" i="1"/>
  <c r="O1093" i="1"/>
  <c r="P1092" i="1"/>
  <c r="O1092" i="1"/>
  <c r="P1091" i="1"/>
  <c r="O1091" i="1"/>
  <c r="P1090" i="1"/>
  <c r="O1090" i="1"/>
  <c r="P1089" i="1"/>
  <c r="O1089" i="1"/>
  <c r="P1088" i="1"/>
  <c r="O1088" i="1"/>
  <c r="P1087" i="1"/>
  <c r="O1087" i="1"/>
  <c r="P1086" i="1"/>
  <c r="O1086" i="1"/>
  <c r="P1085" i="1"/>
  <c r="O1085" i="1"/>
  <c r="P1084" i="1"/>
  <c r="O1084" i="1"/>
  <c r="P1083" i="1"/>
  <c r="O1083" i="1"/>
  <c r="P1082" i="1"/>
  <c r="O1082" i="1"/>
  <c r="P1081" i="1"/>
  <c r="O1081" i="1"/>
  <c r="P1080" i="1"/>
  <c r="O1080" i="1"/>
  <c r="P1079" i="1"/>
  <c r="O1079" i="1"/>
  <c r="P1078" i="1"/>
  <c r="O1078" i="1"/>
  <c r="P1077" i="1"/>
  <c r="O1077" i="1"/>
  <c r="P1076" i="1"/>
  <c r="O1076" i="1"/>
  <c r="P1075" i="1"/>
  <c r="O1075" i="1"/>
  <c r="P1074" i="1"/>
  <c r="O1074" i="1"/>
  <c r="P1073" i="1"/>
  <c r="O1073" i="1"/>
  <c r="P1072" i="1"/>
  <c r="O1072" i="1"/>
  <c r="P1071" i="1"/>
  <c r="O1071" i="1"/>
  <c r="P1070" i="1"/>
  <c r="O1070" i="1"/>
  <c r="P1069" i="1"/>
  <c r="O1069" i="1"/>
  <c r="P1068" i="1"/>
  <c r="O1068" i="1"/>
  <c r="P1067" i="1"/>
  <c r="O1067" i="1"/>
  <c r="P1066" i="1"/>
  <c r="O1066" i="1"/>
  <c r="P1065" i="1"/>
  <c r="O1065" i="1"/>
  <c r="P1064" i="1"/>
  <c r="O1064" i="1"/>
  <c r="P1063" i="1"/>
  <c r="O1063" i="1"/>
  <c r="P1062" i="1"/>
  <c r="O1062" i="1"/>
  <c r="P1061" i="1"/>
  <c r="O1061" i="1"/>
  <c r="P1060" i="1"/>
  <c r="O1060" i="1"/>
  <c r="P1059" i="1"/>
  <c r="O1059" i="1"/>
  <c r="P1058" i="1"/>
  <c r="O1058" i="1"/>
  <c r="P1057" i="1"/>
  <c r="O1057" i="1"/>
  <c r="P1056" i="1"/>
  <c r="O1056" i="1"/>
  <c r="P1055" i="1"/>
  <c r="O1055" i="1"/>
  <c r="P1054" i="1"/>
  <c r="O1054" i="1"/>
  <c r="P1053" i="1"/>
  <c r="O1053" i="1"/>
  <c r="P1052" i="1"/>
  <c r="O1052" i="1"/>
  <c r="P1051" i="1"/>
  <c r="O1051" i="1"/>
  <c r="P1050" i="1"/>
  <c r="O1050" i="1"/>
  <c r="P1049" i="1"/>
  <c r="O1049" i="1"/>
  <c r="P1048" i="1"/>
  <c r="O1048" i="1"/>
  <c r="P1047" i="1"/>
  <c r="O1047" i="1"/>
  <c r="P1046" i="1"/>
  <c r="O1046" i="1"/>
  <c r="P1045" i="1"/>
  <c r="O1045" i="1"/>
  <c r="P1044" i="1"/>
  <c r="O1044" i="1"/>
  <c r="P1043" i="1"/>
  <c r="O1043" i="1"/>
  <c r="P1042" i="1"/>
  <c r="O1042" i="1"/>
  <c r="P1041" i="1"/>
  <c r="O1041" i="1"/>
  <c r="P1040" i="1"/>
  <c r="O1040" i="1"/>
  <c r="P1039" i="1"/>
  <c r="O1039" i="1"/>
  <c r="P1038" i="1"/>
  <c r="O1038" i="1"/>
  <c r="P1037" i="1"/>
  <c r="O1037" i="1"/>
  <c r="P1036" i="1"/>
  <c r="O1036" i="1"/>
  <c r="P1035" i="1"/>
  <c r="O1035" i="1"/>
  <c r="P1034" i="1"/>
  <c r="O1034" i="1"/>
  <c r="P1033" i="1"/>
  <c r="O1033" i="1"/>
  <c r="P1032" i="1"/>
  <c r="O1032" i="1"/>
  <c r="P1031" i="1"/>
  <c r="O1031" i="1"/>
  <c r="P1030" i="1"/>
  <c r="O1030" i="1"/>
  <c r="P1029" i="1"/>
  <c r="O1029" i="1"/>
  <c r="P1028" i="1"/>
  <c r="O1028" i="1"/>
  <c r="P1027" i="1"/>
  <c r="O1027" i="1"/>
  <c r="P1026" i="1"/>
  <c r="O1026" i="1"/>
  <c r="P1025" i="1"/>
  <c r="O1025" i="1"/>
  <c r="P1024" i="1"/>
  <c r="O1024" i="1"/>
  <c r="P1023" i="1"/>
  <c r="O1023" i="1"/>
  <c r="P1022" i="1"/>
  <c r="O1022" i="1"/>
  <c r="P1021" i="1"/>
  <c r="O1021" i="1"/>
  <c r="P1020" i="1"/>
  <c r="O1020" i="1"/>
  <c r="P1019" i="1"/>
  <c r="O1019" i="1"/>
  <c r="P1018" i="1"/>
  <c r="O1018" i="1"/>
  <c r="P1017" i="1"/>
  <c r="O1017" i="1"/>
  <c r="P1016" i="1"/>
  <c r="O1016" i="1"/>
  <c r="P1015" i="1"/>
  <c r="O1015" i="1"/>
  <c r="P1014" i="1"/>
  <c r="O1014" i="1"/>
  <c r="P1013" i="1"/>
  <c r="O1013" i="1"/>
  <c r="P1012" i="1"/>
  <c r="O1012" i="1"/>
  <c r="P1011" i="1"/>
  <c r="O1011" i="1"/>
  <c r="P1010" i="1"/>
  <c r="O1010" i="1"/>
  <c r="P1009" i="1"/>
  <c r="O1009" i="1"/>
  <c r="P1008" i="1"/>
  <c r="O1008" i="1"/>
  <c r="P1007" i="1"/>
  <c r="O1007" i="1"/>
  <c r="P1006" i="1"/>
  <c r="O1006" i="1"/>
  <c r="P1005" i="1"/>
  <c r="O1005" i="1"/>
  <c r="P1004" i="1"/>
  <c r="O1004" i="1"/>
  <c r="P1003" i="1"/>
  <c r="O1003" i="1"/>
  <c r="P1002" i="1"/>
  <c r="O1002" i="1"/>
  <c r="P1001" i="1"/>
  <c r="O1001" i="1"/>
  <c r="P1000" i="1"/>
  <c r="O1000" i="1"/>
  <c r="P999" i="1"/>
  <c r="O999" i="1"/>
  <c r="P998" i="1"/>
  <c r="O998" i="1"/>
  <c r="P997" i="1"/>
  <c r="O997" i="1"/>
  <c r="P996" i="1"/>
  <c r="O996" i="1"/>
  <c r="P995" i="1"/>
  <c r="O995" i="1"/>
  <c r="P994" i="1"/>
  <c r="O994" i="1"/>
  <c r="P993" i="1"/>
  <c r="O993" i="1"/>
  <c r="P992" i="1"/>
  <c r="O992" i="1"/>
  <c r="P991" i="1"/>
  <c r="O991" i="1"/>
  <c r="P990" i="1"/>
  <c r="O990" i="1"/>
  <c r="P989" i="1"/>
  <c r="O989" i="1"/>
  <c r="P988" i="1"/>
  <c r="O988" i="1"/>
  <c r="P987" i="1"/>
  <c r="O987" i="1"/>
  <c r="P986" i="1"/>
  <c r="O986" i="1"/>
  <c r="P985" i="1"/>
  <c r="O985" i="1"/>
  <c r="P984" i="1"/>
  <c r="O984" i="1"/>
  <c r="P983" i="1"/>
  <c r="O983" i="1"/>
  <c r="P982" i="1"/>
  <c r="O982" i="1"/>
  <c r="P981" i="1"/>
  <c r="O981" i="1"/>
  <c r="P980" i="1"/>
  <c r="O980" i="1"/>
  <c r="P979" i="1"/>
  <c r="O979" i="1"/>
  <c r="P978" i="1"/>
  <c r="O978" i="1"/>
  <c r="P977" i="1"/>
  <c r="O977" i="1"/>
  <c r="P976" i="1"/>
  <c r="O976" i="1"/>
  <c r="P975" i="1"/>
  <c r="O975" i="1"/>
  <c r="P974" i="1"/>
  <c r="O974" i="1"/>
  <c r="P973" i="1"/>
  <c r="O973" i="1"/>
  <c r="P972" i="1"/>
  <c r="O972" i="1"/>
  <c r="P971" i="1"/>
  <c r="O971" i="1"/>
  <c r="P970" i="1"/>
  <c r="O970" i="1"/>
  <c r="P969" i="1"/>
  <c r="O969" i="1"/>
  <c r="P968" i="1"/>
  <c r="O968" i="1"/>
  <c r="P967" i="1"/>
  <c r="O967" i="1"/>
  <c r="P966" i="1"/>
  <c r="O966" i="1"/>
  <c r="P965" i="1"/>
  <c r="O965" i="1"/>
  <c r="P964" i="1"/>
  <c r="O964" i="1"/>
  <c r="P963" i="1"/>
  <c r="O963" i="1"/>
  <c r="P962" i="1"/>
  <c r="O962" i="1"/>
  <c r="P961" i="1"/>
  <c r="O961" i="1"/>
  <c r="P960" i="1"/>
  <c r="O960" i="1"/>
  <c r="P959" i="1"/>
  <c r="O959" i="1"/>
  <c r="P958" i="1"/>
  <c r="O958" i="1"/>
  <c r="P957" i="1"/>
  <c r="O957" i="1"/>
  <c r="P956" i="1"/>
  <c r="O956" i="1"/>
  <c r="P955" i="1"/>
  <c r="O955" i="1"/>
  <c r="P954" i="1"/>
  <c r="O954" i="1"/>
  <c r="P953" i="1"/>
  <c r="O953" i="1"/>
  <c r="P952" i="1"/>
  <c r="O952" i="1"/>
  <c r="P951" i="1"/>
  <c r="O951" i="1"/>
  <c r="P950" i="1"/>
  <c r="O950" i="1"/>
  <c r="P949" i="1"/>
  <c r="O949" i="1"/>
  <c r="P948" i="1"/>
  <c r="O948" i="1"/>
  <c r="P947" i="1"/>
  <c r="O947" i="1"/>
  <c r="P946" i="1"/>
  <c r="O946" i="1"/>
  <c r="P945" i="1"/>
  <c r="O945" i="1"/>
  <c r="P944" i="1"/>
  <c r="O944" i="1"/>
  <c r="P943" i="1"/>
  <c r="O943" i="1"/>
  <c r="P942" i="1"/>
  <c r="O942" i="1"/>
  <c r="P941" i="1"/>
  <c r="O941" i="1"/>
  <c r="P940" i="1"/>
  <c r="O940" i="1"/>
  <c r="P939" i="1"/>
  <c r="O939" i="1"/>
  <c r="P938" i="1"/>
  <c r="O938" i="1"/>
  <c r="P937" i="1"/>
  <c r="O937" i="1"/>
  <c r="P936" i="1"/>
  <c r="O936" i="1"/>
  <c r="P935" i="1"/>
  <c r="O935" i="1"/>
  <c r="P934" i="1"/>
  <c r="O934" i="1"/>
  <c r="P933" i="1"/>
  <c r="O933" i="1"/>
  <c r="P932" i="1"/>
  <c r="O932" i="1"/>
  <c r="P931" i="1"/>
  <c r="O931" i="1"/>
  <c r="P930" i="1"/>
  <c r="O930" i="1"/>
  <c r="P929" i="1"/>
  <c r="O929" i="1"/>
  <c r="P928" i="1"/>
  <c r="O928" i="1"/>
  <c r="P927" i="1"/>
  <c r="O927" i="1"/>
  <c r="P926" i="1"/>
  <c r="O926" i="1"/>
  <c r="P925" i="1"/>
  <c r="O925" i="1"/>
  <c r="P924" i="1"/>
  <c r="O924" i="1"/>
  <c r="P923" i="1"/>
  <c r="O12" i="1" s="1"/>
  <c r="I22" i="1" s="1"/>
  <c r="O923" i="1"/>
  <c r="P922" i="1"/>
  <c r="O922" i="1"/>
  <c r="P921" i="1"/>
  <c r="O921" i="1"/>
  <c r="P920" i="1"/>
  <c r="O920" i="1"/>
  <c r="P919" i="1"/>
  <c r="O919" i="1"/>
  <c r="P918" i="1"/>
  <c r="O918" i="1"/>
  <c r="P917" i="1"/>
  <c r="O917" i="1"/>
  <c r="P916" i="1"/>
  <c r="O916" i="1"/>
  <c r="P915" i="1"/>
  <c r="O915" i="1"/>
  <c r="P914" i="1"/>
  <c r="O914" i="1"/>
  <c r="P913" i="1"/>
  <c r="O913" i="1"/>
  <c r="P912" i="1"/>
  <c r="O912" i="1"/>
  <c r="P911" i="1"/>
  <c r="O911" i="1"/>
  <c r="P910" i="1"/>
  <c r="O910" i="1"/>
  <c r="P909" i="1"/>
  <c r="O909" i="1"/>
  <c r="P908" i="1"/>
  <c r="O908" i="1"/>
  <c r="P907" i="1"/>
  <c r="O907" i="1"/>
  <c r="P906" i="1"/>
  <c r="O906" i="1"/>
  <c r="P905" i="1"/>
  <c r="O905" i="1"/>
  <c r="P904" i="1"/>
  <c r="O904" i="1"/>
  <c r="P903" i="1"/>
  <c r="O903" i="1"/>
  <c r="P902" i="1"/>
  <c r="O902" i="1"/>
  <c r="P895" i="1"/>
  <c r="O895" i="1"/>
  <c r="P889" i="1"/>
  <c r="O889" i="1"/>
  <c r="P883" i="1"/>
  <c r="O883" i="1"/>
  <c r="P877" i="1"/>
  <c r="O877" i="1"/>
  <c r="P871" i="1"/>
  <c r="O871" i="1"/>
  <c r="P865" i="1"/>
  <c r="O865" i="1"/>
  <c r="P859" i="1"/>
  <c r="O859" i="1"/>
  <c r="P853" i="1"/>
  <c r="O853" i="1"/>
  <c r="P847" i="1"/>
  <c r="O847" i="1"/>
  <c r="P841" i="1"/>
  <c r="O841" i="1"/>
  <c r="P835" i="1"/>
  <c r="O835" i="1"/>
  <c r="P829" i="1"/>
  <c r="O829" i="1"/>
  <c r="P823" i="1"/>
  <c r="O823" i="1"/>
  <c r="P817" i="1"/>
  <c r="O817" i="1"/>
  <c r="P811" i="1"/>
  <c r="O811" i="1"/>
  <c r="P805" i="1"/>
  <c r="O805" i="1"/>
  <c r="P799" i="1"/>
  <c r="O799" i="1"/>
  <c r="P793" i="1"/>
  <c r="O793" i="1"/>
  <c r="P787" i="1"/>
  <c r="O787" i="1"/>
  <c r="P781" i="1"/>
  <c r="O781" i="1"/>
  <c r="P775" i="1"/>
  <c r="O775" i="1"/>
  <c r="P769" i="1"/>
  <c r="O769" i="1"/>
  <c r="P763" i="1"/>
  <c r="O763" i="1"/>
  <c r="P757" i="1"/>
  <c r="O757" i="1"/>
  <c r="P751" i="1"/>
  <c r="O751" i="1"/>
  <c r="P745" i="1"/>
  <c r="O745" i="1"/>
  <c r="P739" i="1"/>
  <c r="O739" i="1"/>
  <c r="P733" i="1"/>
  <c r="O733" i="1"/>
  <c r="P727" i="1"/>
  <c r="O727" i="1"/>
  <c r="P721" i="1"/>
  <c r="O721" i="1"/>
  <c r="P715" i="1"/>
  <c r="O715" i="1"/>
  <c r="P709" i="1"/>
  <c r="O709" i="1"/>
  <c r="P703" i="1"/>
  <c r="O703" i="1"/>
  <c r="P697" i="1"/>
  <c r="O697" i="1"/>
  <c r="P691" i="1"/>
  <c r="O691" i="1"/>
  <c r="P685" i="1"/>
  <c r="O685" i="1"/>
  <c r="P679" i="1"/>
  <c r="O679" i="1"/>
  <c r="P673" i="1"/>
  <c r="O673" i="1"/>
  <c r="P667" i="1"/>
  <c r="O667" i="1"/>
  <c r="P661" i="1"/>
  <c r="O661" i="1"/>
  <c r="P655" i="1"/>
  <c r="O655" i="1"/>
  <c r="P649" i="1"/>
  <c r="O649" i="1"/>
  <c r="P643" i="1"/>
  <c r="O643" i="1"/>
  <c r="P637" i="1"/>
  <c r="O637" i="1"/>
  <c r="P631" i="1"/>
  <c r="O631" i="1"/>
  <c r="P625" i="1"/>
  <c r="O625" i="1"/>
  <c r="P619" i="1"/>
  <c r="O619" i="1"/>
  <c r="P613" i="1"/>
  <c r="O613" i="1"/>
  <c r="P607" i="1"/>
  <c r="O607" i="1"/>
  <c r="P601" i="1"/>
  <c r="O601" i="1"/>
  <c r="P595" i="1"/>
  <c r="O595" i="1"/>
  <c r="P589" i="1"/>
  <c r="O589" i="1"/>
  <c r="P583" i="1"/>
  <c r="O583" i="1"/>
  <c r="P577" i="1"/>
  <c r="O577" i="1"/>
  <c r="P571" i="1"/>
  <c r="O571" i="1"/>
  <c r="P569" i="1"/>
  <c r="O569" i="1"/>
  <c r="P568" i="1"/>
  <c r="O568" i="1"/>
  <c r="P567" i="1"/>
  <c r="O567" i="1"/>
  <c r="P566" i="1"/>
  <c r="O566" i="1"/>
  <c r="P565" i="1"/>
  <c r="O565" i="1"/>
  <c r="P564" i="1"/>
  <c r="O564" i="1"/>
  <c r="P563" i="1"/>
  <c r="O563" i="1"/>
  <c r="P562" i="1"/>
  <c r="O562" i="1"/>
  <c r="P561" i="1"/>
  <c r="O561" i="1"/>
  <c r="P560" i="1"/>
  <c r="O560" i="1"/>
  <c r="P559" i="1"/>
  <c r="O559" i="1"/>
  <c r="P558" i="1"/>
  <c r="O558" i="1"/>
  <c r="P557" i="1"/>
  <c r="O557" i="1"/>
  <c r="P556" i="1"/>
  <c r="O556" i="1"/>
  <c r="P555" i="1"/>
  <c r="O555" i="1"/>
  <c r="P554" i="1"/>
  <c r="O554" i="1"/>
  <c r="P553" i="1"/>
  <c r="O553" i="1"/>
  <c r="P552" i="1"/>
  <c r="O552" i="1"/>
  <c r="P551" i="1"/>
  <c r="O551" i="1"/>
  <c r="P550" i="1"/>
  <c r="O550" i="1"/>
  <c r="P549" i="1"/>
  <c r="O549" i="1"/>
  <c r="P548" i="1"/>
  <c r="O548" i="1"/>
  <c r="P547" i="1"/>
  <c r="O547" i="1"/>
  <c r="P546" i="1"/>
  <c r="O546" i="1"/>
  <c r="P545" i="1"/>
  <c r="O545" i="1"/>
  <c r="P544" i="1"/>
  <c r="O544" i="1"/>
  <c r="P543" i="1"/>
  <c r="O543" i="1"/>
  <c r="P542" i="1"/>
  <c r="O542" i="1"/>
  <c r="P541" i="1"/>
  <c r="O541" i="1"/>
  <c r="P540" i="1"/>
  <c r="O540" i="1"/>
  <c r="P539" i="1"/>
  <c r="O539" i="1"/>
  <c r="P538" i="1"/>
  <c r="O538" i="1"/>
  <c r="P537" i="1"/>
  <c r="O537" i="1"/>
  <c r="P536" i="1"/>
  <c r="O536" i="1"/>
  <c r="P535" i="1"/>
  <c r="O535" i="1"/>
  <c r="P534" i="1"/>
  <c r="O534" i="1"/>
  <c r="P533" i="1"/>
  <c r="O533" i="1"/>
  <c r="P532" i="1"/>
  <c r="O532" i="1"/>
  <c r="P531" i="1"/>
  <c r="O531" i="1"/>
  <c r="P530" i="1"/>
  <c r="O530" i="1"/>
  <c r="P529" i="1"/>
  <c r="O529" i="1"/>
  <c r="P528" i="1"/>
  <c r="O528" i="1"/>
  <c r="P527" i="1"/>
  <c r="O527" i="1"/>
  <c r="P526" i="1"/>
  <c r="O526" i="1"/>
  <c r="P525" i="1"/>
  <c r="O525" i="1"/>
  <c r="P524" i="1"/>
  <c r="O524" i="1"/>
  <c r="P523" i="1"/>
  <c r="O523" i="1"/>
  <c r="P522" i="1"/>
  <c r="O522" i="1"/>
  <c r="P521" i="1"/>
  <c r="O521" i="1"/>
  <c r="P520" i="1"/>
  <c r="O520" i="1"/>
  <c r="P519" i="1"/>
  <c r="O519" i="1"/>
  <c r="P518" i="1"/>
  <c r="O518" i="1"/>
  <c r="P517" i="1"/>
  <c r="O517" i="1"/>
  <c r="P516" i="1"/>
  <c r="O516" i="1"/>
  <c r="P515" i="1"/>
  <c r="O515" i="1"/>
  <c r="P514" i="1"/>
  <c r="O514" i="1"/>
  <c r="P513" i="1"/>
  <c r="O513" i="1"/>
  <c r="P512" i="1"/>
  <c r="O512" i="1"/>
  <c r="P511" i="1"/>
  <c r="O511" i="1"/>
  <c r="P510" i="1"/>
  <c r="O510" i="1"/>
  <c r="P509" i="1"/>
  <c r="O509" i="1"/>
  <c r="P508" i="1"/>
  <c r="O508" i="1"/>
  <c r="P507" i="1"/>
  <c r="O507" i="1"/>
  <c r="P506" i="1"/>
  <c r="O506" i="1"/>
  <c r="P505" i="1"/>
  <c r="O505" i="1"/>
  <c r="P504" i="1"/>
  <c r="O504" i="1"/>
  <c r="P503" i="1"/>
  <c r="O503" i="1"/>
  <c r="P502" i="1"/>
  <c r="O502" i="1"/>
  <c r="P501" i="1"/>
  <c r="O501" i="1"/>
  <c r="P500" i="1"/>
  <c r="O500" i="1"/>
  <c r="P499" i="1"/>
  <c r="O499" i="1"/>
  <c r="P498" i="1"/>
  <c r="O498" i="1"/>
  <c r="P497" i="1"/>
  <c r="O497" i="1"/>
  <c r="P496" i="1"/>
  <c r="O496" i="1"/>
  <c r="P495" i="1"/>
  <c r="O495" i="1"/>
  <c r="P494" i="1"/>
  <c r="O494" i="1"/>
  <c r="P493" i="1"/>
  <c r="O493" i="1"/>
  <c r="P492" i="1"/>
  <c r="O492" i="1"/>
  <c r="P491" i="1"/>
  <c r="O491" i="1"/>
  <c r="P490" i="1"/>
  <c r="O490" i="1"/>
  <c r="P489" i="1"/>
  <c r="O489" i="1"/>
  <c r="P488" i="1"/>
  <c r="O488" i="1"/>
  <c r="P487" i="1"/>
  <c r="O487" i="1"/>
  <c r="P486" i="1"/>
  <c r="O486" i="1"/>
  <c r="P485" i="1"/>
  <c r="O485" i="1"/>
  <c r="P484" i="1"/>
  <c r="O484" i="1"/>
  <c r="P483" i="1"/>
  <c r="O483" i="1"/>
  <c r="P482" i="1"/>
  <c r="O482" i="1"/>
  <c r="P481" i="1"/>
  <c r="O481" i="1"/>
  <c r="P480" i="1"/>
  <c r="O480" i="1"/>
  <c r="P479" i="1"/>
  <c r="O479" i="1"/>
  <c r="P478" i="1"/>
  <c r="O478" i="1"/>
  <c r="P477" i="1"/>
  <c r="O477" i="1"/>
  <c r="P476" i="1"/>
  <c r="O476" i="1"/>
  <c r="P475" i="1"/>
  <c r="O475" i="1"/>
  <c r="P474" i="1"/>
  <c r="O474" i="1"/>
  <c r="P473" i="1"/>
  <c r="O473" i="1"/>
  <c r="P472" i="1"/>
  <c r="O472" i="1"/>
  <c r="P471" i="1"/>
  <c r="O471" i="1"/>
  <c r="P470" i="1"/>
  <c r="O470" i="1"/>
  <c r="P469" i="1"/>
  <c r="O469" i="1"/>
  <c r="P468" i="1"/>
  <c r="O468" i="1"/>
  <c r="P467" i="1"/>
  <c r="O467" i="1"/>
  <c r="P466" i="1"/>
  <c r="O466" i="1"/>
  <c r="P465" i="1"/>
  <c r="O465" i="1"/>
  <c r="P464" i="1"/>
  <c r="O464" i="1"/>
  <c r="P463" i="1"/>
  <c r="O463" i="1"/>
  <c r="P462" i="1"/>
  <c r="O462" i="1"/>
  <c r="P461" i="1"/>
  <c r="O461" i="1"/>
  <c r="P460" i="1"/>
  <c r="O460" i="1"/>
  <c r="P459" i="1"/>
  <c r="O459" i="1"/>
  <c r="P458" i="1"/>
  <c r="O458" i="1"/>
  <c r="P457" i="1"/>
  <c r="O457" i="1"/>
  <c r="P456" i="1"/>
  <c r="O456" i="1"/>
  <c r="P455" i="1"/>
  <c r="O455" i="1"/>
  <c r="P454" i="1"/>
  <c r="O454" i="1"/>
  <c r="P453" i="1"/>
  <c r="O453" i="1"/>
  <c r="P452" i="1"/>
  <c r="O452" i="1"/>
  <c r="P451" i="1"/>
  <c r="O451" i="1"/>
  <c r="P450" i="1"/>
  <c r="O450" i="1"/>
  <c r="P449" i="1"/>
  <c r="O449" i="1"/>
  <c r="P448" i="1"/>
  <c r="O448" i="1"/>
  <c r="P447" i="1"/>
  <c r="O447" i="1"/>
  <c r="P446" i="1"/>
  <c r="O446" i="1"/>
  <c r="P445" i="1"/>
  <c r="O445" i="1"/>
  <c r="P444" i="1"/>
  <c r="O444" i="1"/>
  <c r="P443" i="1"/>
  <c r="O443" i="1"/>
  <c r="P442" i="1"/>
  <c r="O442" i="1"/>
  <c r="P441" i="1"/>
  <c r="O441" i="1"/>
  <c r="P440" i="1"/>
  <c r="O440" i="1"/>
  <c r="P439" i="1"/>
  <c r="O439" i="1"/>
  <c r="P438" i="1"/>
  <c r="O438" i="1"/>
  <c r="P437" i="1"/>
  <c r="O437" i="1"/>
  <c r="P436" i="1"/>
  <c r="O436" i="1"/>
  <c r="P435" i="1"/>
  <c r="O435" i="1"/>
  <c r="P434" i="1"/>
  <c r="O434" i="1"/>
  <c r="P433" i="1"/>
  <c r="O433" i="1"/>
  <c r="P432" i="1"/>
  <c r="O432" i="1"/>
  <c r="P431" i="1"/>
  <c r="O431" i="1"/>
  <c r="P430" i="1"/>
  <c r="O430" i="1"/>
  <c r="P429" i="1"/>
  <c r="O429" i="1"/>
  <c r="P428" i="1"/>
  <c r="O428" i="1"/>
  <c r="P427" i="1"/>
  <c r="O427" i="1"/>
  <c r="P426" i="1"/>
  <c r="O426" i="1"/>
  <c r="P425" i="1"/>
  <c r="O425" i="1"/>
  <c r="P424" i="1"/>
  <c r="O424" i="1"/>
  <c r="P423" i="1"/>
  <c r="O423" i="1"/>
  <c r="P422" i="1"/>
  <c r="O422" i="1"/>
  <c r="P421" i="1"/>
  <c r="O421" i="1"/>
  <c r="P420" i="1"/>
  <c r="O420" i="1"/>
  <c r="P419" i="1"/>
  <c r="O419" i="1"/>
  <c r="P418" i="1"/>
  <c r="O418" i="1"/>
  <c r="P417" i="1"/>
  <c r="O417" i="1"/>
  <c r="P416" i="1"/>
  <c r="O416" i="1"/>
  <c r="P415" i="1"/>
  <c r="O415" i="1"/>
  <c r="P414" i="1"/>
  <c r="O414" i="1"/>
  <c r="P413" i="1"/>
  <c r="O413" i="1"/>
  <c r="P412" i="1"/>
  <c r="O412" i="1"/>
  <c r="P411" i="1"/>
  <c r="O411" i="1"/>
  <c r="P410" i="1"/>
  <c r="O410" i="1"/>
  <c r="P409" i="1"/>
  <c r="O409" i="1"/>
  <c r="P408" i="1"/>
  <c r="O408" i="1"/>
  <c r="P407" i="1"/>
  <c r="O407" i="1"/>
  <c r="P406" i="1"/>
  <c r="O406" i="1"/>
  <c r="P405" i="1"/>
  <c r="O405" i="1"/>
  <c r="P404" i="1"/>
  <c r="O404" i="1"/>
  <c r="P403" i="1"/>
  <c r="O403" i="1"/>
  <c r="P402" i="1"/>
  <c r="O402" i="1"/>
  <c r="P401" i="1"/>
  <c r="O401" i="1"/>
  <c r="P400" i="1"/>
  <c r="O400" i="1"/>
  <c r="P399" i="1"/>
  <c r="O399" i="1"/>
  <c r="P398" i="1"/>
  <c r="O398" i="1"/>
  <c r="P397" i="1"/>
  <c r="O397" i="1"/>
  <c r="P396" i="1"/>
  <c r="O396" i="1"/>
  <c r="P395" i="1"/>
  <c r="O395" i="1"/>
  <c r="P394" i="1"/>
  <c r="O394" i="1"/>
  <c r="P393" i="1"/>
  <c r="O393" i="1"/>
  <c r="P392" i="1"/>
  <c r="O392" i="1"/>
  <c r="P391" i="1"/>
  <c r="O391" i="1"/>
  <c r="P390" i="1"/>
  <c r="O390" i="1"/>
  <c r="P389" i="1"/>
  <c r="O389" i="1"/>
  <c r="P388" i="1"/>
  <c r="O388" i="1"/>
  <c r="P387" i="1"/>
  <c r="O387" i="1"/>
  <c r="P386" i="1"/>
  <c r="O386" i="1"/>
  <c r="P385" i="1"/>
  <c r="O385" i="1"/>
  <c r="P384" i="1"/>
  <c r="O384" i="1"/>
  <c r="P383" i="1"/>
  <c r="O383" i="1"/>
  <c r="P382" i="1"/>
  <c r="O382" i="1"/>
  <c r="P381" i="1"/>
  <c r="O381" i="1"/>
  <c r="P380" i="1"/>
  <c r="O380" i="1"/>
  <c r="P379" i="1"/>
  <c r="O379" i="1"/>
  <c r="P378" i="1"/>
  <c r="O378" i="1"/>
  <c r="P377" i="1"/>
  <c r="O377" i="1"/>
  <c r="P376" i="1"/>
  <c r="O376" i="1"/>
  <c r="P375" i="1"/>
  <c r="O375" i="1"/>
  <c r="P374" i="1"/>
  <c r="O374" i="1"/>
  <c r="P373" i="1"/>
  <c r="O373" i="1"/>
  <c r="P372" i="1"/>
  <c r="O372" i="1"/>
  <c r="P371" i="1"/>
  <c r="O371" i="1"/>
  <c r="P370" i="1"/>
  <c r="O370" i="1"/>
  <c r="P369" i="1"/>
  <c r="O369" i="1"/>
  <c r="P368" i="1"/>
  <c r="O368" i="1"/>
  <c r="P367" i="1"/>
  <c r="O367" i="1"/>
  <c r="P366" i="1"/>
  <c r="O366" i="1"/>
  <c r="P365" i="1"/>
  <c r="O365" i="1"/>
  <c r="P364" i="1"/>
  <c r="O364" i="1"/>
  <c r="P363" i="1"/>
  <c r="O363" i="1"/>
  <c r="P362" i="1"/>
  <c r="O362" i="1"/>
  <c r="P361" i="1"/>
  <c r="O361" i="1"/>
  <c r="P360" i="1"/>
  <c r="O360" i="1"/>
  <c r="P359" i="1"/>
  <c r="O359" i="1"/>
  <c r="P358" i="1"/>
  <c r="O358" i="1"/>
  <c r="P357" i="1"/>
  <c r="O357" i="1"/>
  <c r="P356" i="1"/>
  <c r="O356" i="1"/>
  <c r="P355" i="1"/>
  <c r="O355" i="1"/>
  <c r="P354" i="1"/>
  <c r="O354" i="1"/>
  <c r="P353" i="1"/>
  <c r="O353" i="1"/>
  <c r="P352" i="1"/>
  <c r="O352" i="1"/>
  <c r="P351" i="1"/>
  <c r="O351" i="1"/>
  <c r="P350" i="1"/>
  <c r="O350" i="1"/>
  <c r="P349" i="1"/>
  <c r="O349" i="1"/>
  <c r="P348" i="1"/>
  <c r="O348" i="1"/>
  <c r="P347" i="1"/>
  <c r="O347" i="1"/>
  <c r="P346" i="1"/>
  <c r="O346" i="1"/>
  <c r="P345" i="1"/>
  <c r="O345" i="1"/>
  <c r="P344" i="1"/>
  <c r="O344" i="1"/>
  <c r="P343" i="1"/>
  <c r="O343" i="1"/>
  <c r="P342" i="1"/>
  <c r="O342" i="1"/>
  <c r="P341" i="1"/>
  <c r="O341" i="1"/>
  <c r="P340" i="1"/>
  <c r="O340" i="1"/>
  <c r="P339" i="1"/>
  <c r="O339" i="1"/>
  <c r="P338" i="1"/>
  <c r="O338" i="1"/>
  <c r="P337" i="1"/>
  <c r="O337" i="1"/>
  <c r="P336" i="1"/>
  <c r="O336" i="1"/>
  <c r="P335" i="1"/>
  <c r="O335" i="1"/>
  <c r="P334" i="1"/>
  <c r="O334" i="1"/>
  <c r="P333" i="1"/>
  <c r="O333" i="1"/>
  <c r="P332" i="1"/>
  <c r="O332" i="1"/>
  <c r="P331" i="1"/>
  <c r="O331" i="1"/>
  <c r="P330" i="1"/>
  <c r="O330" i="1"/>
  <c r="P329" i="1"/>
  <c r="O329" i="1"/>
  <c r="P328" i="1"/>
  <c r="O328" i="1"/>
  <c r="P327" i="1"/>
  <c r="O327" i="1"/>
  <c r="P326" i="1"/>
  <c r="O326" i="1"/>
  <c r="P325" i="1"/>
  <c r="O325" i="1"/>
  <c r="P324" i="1"/>
  <c r="O324" i="1"/>
  <c r="P323" i="1"/>
  <c r="O323" i="1"/>
  <c r="P322" i="1"/>
  <c r="O322" i="1"/>
  <c r="P321" i="1"/>
  <c r="O321" i="1"/>
  <c r="P320" i="1"/>
  <c r="O320" i="1"/>
  <c r="P319" i="1"/>
  <c r="O319" i="1"/>
  <c r="P318" i="1"/>
  <c r="O318" i="1"/>
  <c r="P317" i="1"/>
  <c r="O317" i="1"/>
  <c r="P316" i="1"/>
  <c r="O316" i="1"/>
  <c r="P315" i="1"/>
  <c r="O315" i="1"/>
  <c r="P314" i="1"/>
  <c r="O314" i="1"/>
  <c r="P313" i="1"/>
  <c r="O313" i="1"/>
  <c r="P312" i="1"/>
  <c r="O312" i="1"/>
  <c r="P311" i="1"/>
  <c r="O311" i="1"/>
  <c r="P310" i="1"/>
  <c r="O310" i="1"/>
  <c r="P309" i="1"/>
  <c r="O309" i="1"/>
  <c r="P308" i="1"/>
  <c r="O308" i="1"/>
  <c r="P307" i="1"/>
  <c r="O307" i="1"/>
  <c r="P306" i="1"/>
  <c r="O306" i="1"/>
  <c r="P305" i="1"/>
  <c r="O305" i="1"/>
  <c r="P304" i="1"/>
  <c r="O304" i="1"/>
  <c r="P303" i="1"/>
  <c r="O303" i="1"/>
  <c r="P302" i="1"/>
  <c r="O302" i="1"/>
  <c r="P301" i="1"/>
  <c r="O301" i="1"/>
  <c r="P300" i="1"/>
  <c r="O300" i="1"/>
  <c r="P299" i="1"/>
  <c r="O299" i="1"/>
  <c r="P298" i="1"/>
  <c r="O298" i="1"/>
  <c r="P297" i="1"/>
  <c r="O297" i="1"/>
  <c r="P296" i="1"/>
  <c r="O296" i="1"/>
  <c r="P295" i="1"/>
  <c r="O295" i="1"/>
  <c r="P294" i="1"/>
  <c r="O294" i="1"/>
  <c r="P293" i="1"/>
  <c r="O293" i="1"/>
  <c r="P292" i="1"/>
  <c r="O292" i="1"/>
  <c r="P291" i="1"/>
  <c r="O291" i="1"/>
  <c r="P290" i="1"/>
  <c r="O290" i="1"/>
  <c r="P289" i="1"/>
  <c r="O289" i="1"/>
  <c r="P288" i="1"/>
  <c r="O288" i="1"/>
  <c r="P287" i="1"/>
  <c r="O287" i="1"/>
  <c r="P286" i="1"/>
  <c r="O286" i="1"/>
  <c r="P285" i="1"/>
  <c r="O285" i="1"/>
  <c r="P284" i="1"/>
  <c r="O284" i="1"/>
  <c r="P283" i="1"/>
  <c r="O283" i="1"/>
  <c r="P282" i="1"/>
  <c r="O282" i="1"/>
  <c r="P281" i="1"/>
  <c r="O281" i="1"/>
  <c r="P280" i="1"/>
  <c r="O280" i="1"/>
  <c r="P279" i="1"/>
  <c r="O279" i="1"/>
  <c r="P278" i="1"/>
  <c r="O278" i="1"/>
  <c r="P277" i="1"/>
  <c r="O277" i="1"/>
  <c r="P276" i="1"/>
  <c r="O276" i="1"/>
  <c r="P275" i="1"/>
  <c r="O275" i="1"/>
  <c r="P274" i="1"/>
  <c r="O274" i="1"/>
  <c r="P273" i="1"/>
  <c r="O273" i="1"/>
  <c r="P272" i="1"/>
  <c r="O272" i="1"/>
  <c r="P271" i="1"/>
  <c r="O271" i="1"/>
  <c r="P270" i="1"/>
  <c r="O270" i="1"/>
  <c r="P269" i="1"/>
  <c r="O269" i="1"/>
  <c r="P268" i="1"/>
  <c r="O268" i="1"/>
  <c r="P267" i="1"/>
  <c r="O267" i="1"/>
  <c r="P266" i="1"/>
  <c r="O266" i="1"/>
  <c r="P265" i="1"/>
  <c r="O265" i="1"/>
  <c r="P264" i="1"/>
  <c r="O264" i="1"/>
  <c r="P263" i="1"/>
  <c r="O263" i="1"/>
  <c r="P262" i="1"/>
  <c r="O262" i="1"/>
  <c r="P261" i="1"/>
  <c r="O261" i="1"/>
  <c r="P260" i="1"/>
  <c r="O260" i="1"/>
  <c r="P259" i="1"/>
  <c r="O259" i="1"/>
  <c r="P258" i="1"/>
  <c r="O258" i="1"/>
  <c r="P257" i="1"/>
  <c r="O257" i="1"/>
  <c r="P256" i="1"/>
  <c r="O256" i="1"/>
  <c r="P255" i="1"/>
  <c r="O255" i="1"/>
  <c r="P254" i="1"/>
  <c r="O254" i="1"/>
  <c r="P253" i="1"/>
  <c r="O253" i="1"/>
  <c r="P252" i="1"/>
  <c r="O252" i="1"/>
  <c r="P251" i="1"/>
  <c r="O251" i="1"/>
  <c r="P250" i="1"/>
  <c r="O250" i="1"/>
  <c r="P249" i="1"/>
  <c r="O249" i="1"/>
  <c r="P248" i="1"/>
  <c r="O248" i="1"/>
  <c r="P247" i="1"/>
  <c r="O247" i="1"/>
  <c r="P246" i="1"/>
  <c r="O246" i="1"/>
  <c r="P245" i="1"/>
  <c r="O245" i="1"/>
  <c r="P244" i="1"/>
  <c r="O244" i="1"/>
  <c r="P243" i="1"/>
  <c r="O243" i="1"/>
  <c r="P242" i="1"/>
  <c r="O242" i="1"/>
  <c r="P241" i="1"/>
  <c r="O241" i="1"/>
  <c r="P240" i="1"/>
  <c r="O240" i="1"/>
  <c r="P239" i="1"/>
  <c r="O239" i="1"/>
  <c r="P238" i="1"/>
  <c r="O238" i="1"/>
  <c r="P237" i="1"/>
  <c r="O237" i="1"/>
  <c r="P236" i="1"/>
  <c r="O236" i="1"/>
  <c r="P235" i="1"/>
  <c r="O235" i="1"/>
  <c r="P234" i="1"/>
  <c r="O234" i="1"/>
  <c r="P233" i="1"/>
  <c r="O233" i="1"/>
  <c r="P232" i="1"/>
  <c r="O232" i="1"/>
  <c r="P231" i="1"/>
  <c r="O231" i="1"/>
  <c r="P230" i="1"/>
  <c r="O230" i="1"/>
  <c r="P229" i="1"/>
  <c r="O229" i="1"/>
  <c r="P228" i="1"/>
  <c r="O228" i="1"/>
  <c r="P227" i="1"/>
  <c r="O227" i="1"/>
  <c r="P226" i="1"/>
  <c r="O226" i="1"/>
  <c r="P225" i="1"/>
  <c r="O225" i="1"/>
  <c r="P224" i="1"/>
  <c r="O224" i="1"/>
  <c r="P223" i="1"/>
  <c r="O223" i="1"/>
  <c r="P222" i="1"/>
  <c r="O222" i="1"/>
  <c r="P221" i="1"/>
  <c r="O221" i="1"/>
  <c r="P220" i="1"/>
  <c r="O220" i="1"/>
  <c r="P219" i="1"/>
  <c r="O219" i="1"/>
  <c r="P218" i="1"/>
  <c r="O218" i="1"/>
  <c r="P217" i="1"/>
  <c r="O217" i="1"/>
  <c r="P216" i="1"/>
  <c r="O216" i="1"/>
  <c r="P215" i="1"/>
  <c r="O215" i="1"/>
  <c r="P214" i="1"/>
  <c r="O214" i="1"/>
  <c r="P213" i="1"/>
  <c r="O213" i="1"/>
  <c r="P212" i="1"/>
  <c r="O212" i="1"/>
  <c r="P211" i="1"/>
  <c r="O211" i="1"/>
  <c r="P210" i="1"/>
  <c r="O210" i="1"/>
  <c r="P209" i="1"/>
  <c r="O209" i="1"/>
  <c r="P208" i="1"/>
  <c r="O208" i="1"/>
  <c r="P207" i="1"/>
  <c r="O207" i="1"/>
  <c r="P206" i="1"/>
  <c r="O206" i="1"/>
  <c r="P205" i="1"/>
  <c r="O205" i="1"/>
  <c r="P204" i="1"/>
  <c r="O204" i="1"/>
  <c r="P203" i="1"/>
  <c r="O203" i="1"/>
  <c r="P202" i="1"/>
  <c r="O202" i="1"/>
  <c r="P201" i="1"/>
  <c r="O201" i="1"/>
  <c r="P200" i="1"/>
  <c r="O200" i="1"/>
  <c r="P199" i="1"/>
  <c r="O199" i="1"/>
  <c r="P198" i="1"/>
  <c r="O198" i="1"/>
  <c r="P197" i="1"/>
  <c r="O197" i="1"/>
  <c r="P196" i="1"/>
  <c r="O196" i="1"/>
  <c r="P195" i="1"/>
  <c r="O195" i="1"/>
  <c r="P194" i="1"/>
  <c r="O194" i="1"/>
  <c r="P193" i="1"/>
  <c r="O193" i="1"/>
  <c r="P192" i="1"/>
  <c r="O192" i="1"/>
  <c r="P191" i="1"/>
  <c r="O191" i="1"/>
  <c r="P190" i="1"/>
  <c r="O190" i="1"/>
  <c r="P189" i="1"/>
  <c r="O189" i="1"/>
  <c r="P188" i="1"/>
  <c r="O188" i="1"/>
  <c r="P187" i="1"/>
  <c r="O187" i="1"/>
  <c r="P186" i="1"/>
  <c r="O186" i="1"/>
  <c r="P185" i="1"/>
  <c r="O185" i="1"/>
  <c r="P184" i="1"/>
  <c r="O184" i="1"/>
  <c r="P183" i="1"/>
  <c r="O183" i="1"/>
  <c r="P182" i="1"/>
  <c r="O182" i="1"/>
  <c r="P181" i="1"/>
  <c r="O181" i="1"/>
  <c r="P180" i="1"/>
  <c r="O180" i="1"/>
  <c r="P179" i="1"/>
  <c r="O179" i="1"/>
  <c r="P178" i="1"/>
  <c r="O178" i="1"/>
  <c r="P177" i="1"/>
  <c r="O177" i="1"/>
  <c r="P176" i="1"/>
  <c r="O176" i="1"/>
  <c r="P175" i="1"/>
  <c r="O175" i="1"/>
  <c r="P174" i="1"/>
  <c r="O174" i="1"/>
  <c r="P173" i="1"/>
  <c r="O173" i="1"/>
  <c r="P172" i="1"/>
  <c r="O172" i="1"/>
  <c r="P171" i="1"/>
  <c r="O171" i="1"/>
  <c r="P170" i="1"/>
  <c r="O170" i="1"/>
  <c r="P169" i="1"/>
  <c r="O169" i="1"/>
  <c r="P168" i="1"/>
  <c r="O168" i="1"/>
  <c r="P167" i="1"/>
  <c r="O167" i="1"/>
  <c r="P166" i="1"/>
  <c r="O166" i="1"/>
  <c r="P165" i="1"/>
  <c r="O165" i="1"/>
  <c r="P164" i="1"/>
  <c r="O164" i="1"/>
  <c r="P163" i="1"/>
  <c r="O163" i="1"/>
  <c r="P162" i="1"/>
  <c r="O162" i="1"/>
  <c r="P161" i="1"/>
  <c r="O161" i="1"/>
  <c r="P160" i="1"/>
  <c r="O160" i="1"/>
  <c r="P159" i="1"/>
  <c r="O159" i="1"/>
  <c r="P158" i="1"/>
  <c r="O158" i="1"/>
  <c r="P157" i="1"/>
  <c r="O157" i="1"/>
  <c r="P156" i="1"/>
  <c r="O156" i="1"/>
  <c r="P155" i="1"/>
  <c r="O155" i="1"/>
  <c r="P154" i="1"/>
  <c r="O154" i="1"/>
  <c r="P153" i="1"/>
  <c r="O153" i="1"/>
  <c r="P152" i="1"/>
  <c r="O152" i="1"/>
  <c r="P151" i="1"/>
  <c r="O151" i="1"/>
  <c r="P150" i="1"/>
  <c r="O150" i="1"/>
  <c r="P149" i="1"/>
  <c r="O149" i="1"/>
  <c r="P148" i="1"/>
  <c r="O148" i="1"/>
  <c r="P147" i="1"/>
  <c r="O147" i="1"/>
  <c r="P146" i="1"/>
  <c r="O146" i="1"/>
  <c r="P145" i="1"/>
  <c r="O145" i="1"/>
  <c r="P144" i="1"/>
  <c r="O144" i="1"/>
  <c r="P143" i="1"/>
  <c r="O143" i="1"/>
  <c r="P142" i="1"/>
  <c r="O142" i="1"/>
  <c r="P141" i="1"/>
  <c r="O141" i="1"/>
  <c r="P140" i="1"/>
  <c r="O140" i="1"/>
  <c r="P139" i="1"/>
  <c r="O139" i="1"/>
  <c r="P138" i="1"/>
  <c r="O138" i="1"/>
  <c r="P137" i="1"/>
  <c r="O137" i="1"/>
  <c r="P136" i="1"/>
  <c r="O136" i="1"/>
  <c r="P135" i="1"/>
  <c r="O135" i="1"/>
  <c r="P134" i="1"/>
  <c r="O134" i="1"/>
  <c r="P133" i="1"/>
  <c r="O133" i="1"/>
  <c r="P132" i="1"/>
  <c r="O132" i="1"/>
  <c r="P131" i="1"/>
  <c r="O131" i="1"/>
  <c r="P130" i="1"/>
  <c r="O130" i="1"/>
  <c r="P129" i="1"/>
  <c r="O129" i="1"/>
  <c r="P128" i="1"/>
  <c r="O128" i="1"/>
  <c r="P127" i="1"/>
  <c r="O127" i="1"/>
  <c r="P126" i="1"/>
  <c r="O126" i="1"/>
  <c r="P125" i="1"/>
  <c r="O125" i="1"/>
  <c r="P124" i="1"/>
  <c r="O124" i="1"/>
  <c r="P123" i="1"/>
  <c r="O123" i="1"/>
  <c r="P122" i="1"/>
  <c r="O122" i="1"/>
  <c r="P121" i="1"/>
  <c r="O121" i="1"/>
  <c r="P120" i="1"/>
  <c r="O120" i="1"/>
  <c r="P119" i="1"/>
  <c r="O119" i="1"/>
  <c r="P118" i="1"/>
  <c r="O118" i="1"/>
  <c r="P117" i="1"/>
  <c r="O117" i="1"/>
  <c r="P116" i="1"/>
  <c r="O116" i="1"/>
  <c r="P115" i="1"/>
  <c r="O115" i="1"/>
  <c r="P114" i="1"/>
  <c r="O114" i="1"/>
  <c r="P113" i="1"/>
  <c r="O113" i="1"/>
  <c r="P112" i="1"/>
  <c r="O112" i="1"/>
  <c r="P111" i="1"/>
  <c r="O111" i="1"/>
  <c r="P110" i="1"/>
  <c r="O110" i="1"/>
  <c r="P109" i="1"/>
  <c r="O109" i="1"/>
  <c r="P108" i="1"/>
  <c r="O108" i="1"/>
  <c r="P107" i="1"/>
  <c r="O107" i="1"/>
  <c r="P106" i="1"/>
  <c r="O106" i="1"/>
  <c r="P105" i="1"/>
  <c r="O105" i="1"/>
  <c r="P104" i="1"/>
  <c r="O104" i="1"/>
  <c r="P103" i="1"/>
  <c r="O103" i="1"/>
  <c r="P102" i="1"/>
  <c r="O102" i="1"/>
  <c r="P101" i="1"/>
  <c r="O101" i="1"/>
  <c r="P100" i="1"/>
  <c r="O100" i="1"/>
  <c r="P99" i="1"/>
  <c r="O99" i="1"/>
  <c r="P98" i="1"/>
  <c r="O98" i="1"/>
  <c r="P97" i="1"/>
  <c r="O97" i="1"/>
  <c r="P96" i="1"/>
  <c r="O96" i="1"/>
  <c r="P95" i="1"/>
  <c r="O95" i="1"/>
  <c r="P94" i="1"/>
  <c r="O94" i="1"/>
  <c r="P93" i="1"/>
  <c r="O93" i="1"/>
  <c r="P92" i="1"/>
  <c r="O92" i="1"/>
  <c r="P91" i="1"/>
  <c r="O91" i="1"/>
  <c r="P90" i="1"/>
  <c r="O90" i="1"/>
  <c r="P89" i="1"/>
  <c r="O89" i="1"/>
  <c r="P88" i="1"/>
  <c r="O88" i="1"/>
  <c r="P87" i="1"/>
  <c r="O87" i="1"/>
  <c r="P86" i="1"/>
  <c r="O86" i="1"/>
  <c r="P85" i="1"/>
  <c r="O85" i="1"/>
  <c r="P84" i="1"/>
  <c r="O84" i="1"/>
  <c r="P83" i="1"/>
  <c r="O83" i="1"/>
  <c r="P82" i="1"/>
  <c r="O82" i="1"/>
  <c r="P81" i="1"/>
  <c r="O81" i="1"/>
  <c r="P80" i="1"/>
  <c r="O80" i="1"/>
  <c r="P79" i="1"/>
  <c r="O79" i="1"/>
  <c r="P78" i="1"/>
  <c r="O78" i="1"/>
  <c r="P77" i="1"/>
  <c r="O77" i="1"/>
  <c r="P76" i="1"/>
  <c r="O76" i="1"/>
  <c r="P75" i="1"/>
  <c r="O75" i="1"/>
  <c r="P74" i="1"/>
  <c r="O74" i="1"/>
  <c r="P73" i="1"/>
  <c r="O73" i="1"/>
  <c r="P72" i="1"/>
  <c r="O72" i="1"/>
  <c r="P71" i="1"/>
  <c r="O71" i="1"/>
  <c r="P70" i="1"/>
  <c r="O70" i="1"/>
  <c r="P69" i="1"/>
  <c r="O69" i="1"/>
  <c r="P68" i="1"/>
  <c r="O68" i="1"/>
  <c r="P67" i="1"/>
  <c r="O67" i="1"/>
  <c r="P66" i="1"/>
  <c r="O66" i="1"/>
  <c r="P65" i="1"/>
  <c r="O65" i="1"/>
  <c r="P64" i="1"/>
  <c r="O64" i="1"/>
  <c r="P63" i="1"/>
  <c r="O63" i="1"/>
  <c r="P62" i="1"/>
  <c r="O62" i="1"/>
  <c r="P61" i="1"/>
  <c r="O61" i="1"/>
  <c r="P60" i="1"/>
  <c r="O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O11" i="1"/>
  <c r="O10" i="1"/>
  <c r="O8" i="1"/>
  <c r="O9" i="1" l="1"/>
  <c r="I20" i="1" s="1"/>
  <c r="R901" i="1" s="1"/>
  <c r="R550" i="1"/>
  <c r="R534" i="1"/>
  <c r="R530" i="1"/>
  <c r="R510" i="1"/>
  <c r="R494" i="1"/>
  <c r="R567" i="1"/>
  <c r="R547" i="1"/>
  <c r="R560" i="1"/>
  <c r="R556" i="1"/>
  <c r="R532" i="1"/>
  <c r="R516" i="1"/>
  <c r="R512" i="1"/>
  <c r="R492" i="1"/>
  <c r="R535" i="1"/>
  <c r="R519" i="1"/>
  <c r="R483" i="1"/>
  <c r="R467" i="1"/>
  <c r="R463" i="1"/>
  <c r="R439" i="1"/>
  <c r="R423" i="1"/>
  <c r="R419" i="1"/>
  <c r="R399" i="1"/>
  <c r="R383" i="1"/>
  <c r="R375" i="1"/>
  <c r="R355" i="1"/>
  <c r="R339" i="1"/>
  <c r="R335" i="1"/>
  <c r="R311" i="1"/>
  <c r="R295" i="1"/>
  <c r="R291" i="1"/>
  <c r="R271" i="1"/>
  <c r="R255" i="1"/>
  <c r="R247" i="1"/>
  <c r="R517" i="1"/>
  <c r="R484" i="1"/>
  <c r="R480" i="1"/>
  <c r="R456" i="1"/>
  <c r="R440" i="1"/>
  <c r="R436" i="1"/>
  <c r="R416" i="1"/>
  <c r="R400" i="1"/>
  <c r="R392" i="1"/>
  <c r="R372" i="1"/>
  <c r="R356" i="1"/>
  <c r="R352" i="1"/>
  <c r="R328" i="1"/>
  <c r="R312" i="1"/>
  <c r="R308" i="1"/>
  <c r="R288" i="1"/>
  <c r="R272" i="1"/>
  <c r="R264" i="1"/>
  <c r="R244" i="1"/>
  <c r="R531" i="1"/>
  <c r="R523" i="1"/>
  <c r="R481" i="1"/>
  <c r="R465" i="1"/>
  <c r="R461" i="1"/>
  <c r="R441" i="1"/>
  <c r="R425" i="1"/>
  <c r="R417" i="1"/>
  <c r="R397" i="1"/>
  <c r="R381" i="1"/>
  <c r="R377" i="1"/>
  <c r="R353" i="1"/>
  <c r="R337" i="1"/>
  <c r="R333" i="1"/>
  <c r="R313" i="1"/>
  <c r="R297" i="1"/>
  <c r="R289" i="1"/>
  <c r="R505" i="1"/>
  <c r="R474" i="1"/>
  <c r="R442" i="1"/>
  <c r="R410" i="1"/>
  <c r="R378" i="1"/>
  <c r="R362" i="1"/>
  <c r="R314" i="1"/>
  <c r="R298" i="1"/>
  <c r="R282" i="1"/>
  <c r="R262" i="1"/>
  <c r="R254" i="1"/>
  <c r="R246" i="1"/>
  <c r="R239" i="1"/>
  <c r="R235" i="1"/>
  <c r="R231" i="1"/>
  <c r="R223" i="1"/>
  <c r="R219" i="1"/>
  <c r="R215" i="1"/>
  <c r="R207" i="1"/>
  <c r="R203" i="1"/>
  <c r="R199" i="1"/>
  <c r="R191" i="1"/>
  <c r="R187" i="1"/>
  <c r="R183" i="1"/>
  <c r="R175" i="1"/>
  <c r="R171" i="1"/>
  <c r="R167" i="1"/>
  <c r="R159" i="1"/>
  <c r="R155" i="1"/>
  <c r="R151" i="1"/>
  <c r="R143" i="1"/>
  <c r="R139" i="1"/>
  <c r="R135" i="1"/>
  <c r="R127" i="1"/>
  <c r="R123" i="1"/>
  <c r="R119" i="1"/>
  <c r="R111" i="1"/>
  <c r="R107" i="1"/>
  <c r="R103" i="1"/>
  <c r="R95" i="1"/>
  <c r="R91" i="1"/>
  <c r="R87" i="1"/>
  <c r="R79" i="1"/>
  <c r="R75" i="1"/>
  <c r="R71" i="1"/>
  <c r="R63" i="1"/>
  <c r="R59" i="1"/>
  <c r="R55" i="1"/>
  <c r="R47" i="1"/>
  <c r="R43" i="1"/>
  <c r="R39" i="1"/>
  <c r="R31" i="1"/>
  <c r="R513" i="1"/>
  <c r="R430" i="1"/>
  <c r="R497" i="1"/>
  <c r="R486" i="1"/>
  <c r="R470" i="1"/>
  <c r="R438" i="1"/>
  <c r="R422" i="1"/>
  <c r="R406" i="1"/>
  <c r="R374" i="1"/>
  <c r="R358" i="1"/>
  <c r="R342" i="1"/>
  <c r="R310" i="1"/>
  <c r="R294" i="1"/>
  <c r="R278" i="1"/>
  <c r="R265" i="1"/>
  <c r="R257" i="1"/>
  <c r="R249" i="1"/>
  <c r="R236" i="1"/>
  <c r="R232" i="1"/>
  <c r="R228" i="1"/>
  <c r="R220" i="1"/>
  <c r="R216" i="1"/>
  <c r="R212" i="1"/>
  <c r="R204" i="1"/>
  <c r="R200" i="1"/>
  <c r="R196" i="1"/>
  <c r="R188" i="1"/>
  <c r="R184" i="1"/>
  <c r="R180" i="1"/>
  <c r="R172" i="1"/>
  <c r="R168" i="1"/>
  <c r="R164" i="1"/>
  <c r="R156" i="1"/>
  <c r="R152" i="1"/>
  <c r="R148" i="1"/>
  <c r="R140" i="1"/>
  <c r="R136" i="1"/>
  <c r="R132" i="1"/>
  <c r="R124" i="1"/>
  <c r="R120" i="1"/>
  <c r="R116" i="1"/>
  <c r="R108" i="1"/>
  <c r="R104" i="1"/>
  <c r="R100" i="1"/>
  <c r="R92" i="1"/>
  <c r="R88" i="1"/>
  <c r="R84" i="1"/>
  <c r="R76" i="1"/>
  <c r="R72" i="1"/>
  <c r="R68" i="1"/>
  <c r="R60" i="1"/>
  <c r="R56" i="1"/>
  <c r="R52" i="1"/>
  <c r="R44" i="1"/>
  <c r="R40" i="1"/>
  <c r="R36" i="1"/>
  <c r="R28" i="1"/>
  <c r="R549" i="1"/>
  <c r="R478" i="1"/>
  <c r="R446" i="1"/>
  <c r="R565" i="1"/>
  <c r="R521" i="1"/>
  <c r="R482" i="1"/>
  <c r="R466" i="1"/>
  <c r="R450" i="1"/>
  <c r="R418" i="1"/>
  <c r="R402" i="1"/>
  <c r="R386" i="1"/>
  <c r="R354" i="1"/>
  <c r="R338" i="1"/>
  <c r="R322" i="1"/>
  <c r="R290" i="1"/>
  <c r="R274" i="1"/>
  <c r="R266" i="1"/>
  <c r="R250" i="1"/>
  <c r="R241" i="1"/>
  <c r="R237" i="1"/>
  <c r="R229" i="1"/>
  <c r="R225" i="1"/>
  <c r="R221" i="1"/>
  <c r="R213" i="1"/>
  <c r="R209" i="1"/>
  <c r="R205" i="1"/>
  <c r="R197" i="1"/>
  <c r="R193" i="1"/>
  <c r="R189" i="1"/>
  <c r="R181" i="1"/>
  <c r="R177" i="1"/>
  <c r="R173" i="1"/>
  <c r="R165" i="1"/>
  <c r="R161" i="1"/>
  <c r="R157" i="1"/>
  <c r="R149" i="1"/>
  <c r="R145" i="1"/>
  <c r="R141" i="1"/>
  <c r="R137" i="1"/>
  <c r="R133" i="1"/>
  <c r="R129" i="1"/>
  <c r="R125" i="1"/>
  <c r="R121" i="1"/>
  <c r="R117" i="1"/>
  <c r="R113" i="1"/>
  <c r="R109" i="1"/>
  <c r="R105" i="1"/>
  <c r="R101" i="1"/>
  <c r="R97" i="1"/>
  <c r="R93" i="1"/>
  <c r="R89" i="1"/>
  <c r="R85" i="1"/>
  <c r="R81" i="1"/>
  <c r="R77" i="1"/>
  <c r="R73" i="1"/>
  <c r="R69" i="1"/>
  <c r="R65" i="1"/>
  <c r="R61" i="1"/>
  <c r="R57" i="1"/>
  <c r="R53" i="1"/>
  <c r="R49" i="1"/>
  <c r="R45" i="1"/>
  <c r="R41" i="1"/>
  <c r="R37" i="1"/>
  <c r="R33" i="1"/>
  <c r="R29" i="1"/>
  <c r="R414" i="1"/>
  <c r="R398" i="1"/>
  <c r="R382" i="1"/>
  <c r="R318" i="1"/>
  <c r="R245" i="1"/>
  <c r="R238" i="1"/>
  <c r="R222" i="1"/>
  <c r="R206" i="1"/>
  <c r="R190" i="1"/>
  <c r="R174" i="1"/>
  <c r="R158" i="1"/>
  <c r="R142" i="1"/>
  <c r="R126" i="1"/>
  <c r="R110" i="1"/>
  <c r="R94" i="1"/>
  <c r="R78" i="1"/>
  <c r="R62" i="1"/>
  <c r="R46" i="1"/>
  <c r="R30" i="1"/>
  <c r="R366" i="1"/>
  <c r="R302" i="1"/>
  <c r="R269" i="1"/>
  <c r="R234" i="1"/>
  <c r="R218" i="1"/>
  <c r="R202" i="1"/>
  <c r="R186" i="1"/>
  <c r="R170" i="1"/>
  <c r="R154" i="1"/>
  <c r="R138" i="1"/>
  <c r="R122" i="1"/>
  <c r="R106" i="1"/>
  <c r="R90" i="1"/>
  <c r="R74" i="1"/>
  <c r="R58" i="1"/>
  <c r="R42" i="1"/>
  <c r="R334" i="1"/>
  <c r="R253" i="1"/>
  <c r="R242" i="1"/>
  <c r="R226" i="1"/>
  <c r="R162" i="1"/>
  <c r="R146" i="1"/>
  <c r="R98" i="1"/>
  <c r="R82" i="1"/>
  <c r="R66" i="1"/>
  <c r="R34" i="1"/>
  <c r="R350" i="1"/>
  <c r="R286" i="1"/>
  <c r="R261" i="1"/>
  <c r="R230" i="1"/>
  <c r="R214" i="1"/>
  <c r="R198" i="1"/>
  <c r="R182" i="1"/>
  <c r="R166" i="1"/>
  <c r="R150" i="1"/>
  <c r="R134" i="1"/>
  <c r="R118" i="1"/>
  <c r="R102" i="1"/>
  <c r="R86" i="1"/>
  <c r="R70" i="1"/>
  <c r="R54" i="1"/>
  <c r="R38" i="1"/>
  <c r="R210" i="1"/>
  <c r="R194" i="1"/>
  <c r="R178" i="1"/>
  <c r="R130" i="1"/>
  <c r="R114" i="1"/>
  <c r="R50" i="1"/>
  <c r="O13" i="1"/>
  <c r="R1157" i="1"/>
  <c r="R1153" i="1"/>
  <c r="R1149" i="1"/>
  <c r="R1145" i="1"/>
  <c r="R1141" i="1"/>
  <c r="R1137" i="1"/>
  <c r="R1133" i="1"/>
  <c r="R1129" i="1"/>
  <c r="R1125" i="1"/>
  <c r="R1121" i="1"/>
  <c r="R1117" i="1"/>
  <c r="R1113" i="1"/>
  <c r="R1109" i="1"/>
  <c r="R1105" i="1"/>
  <c r="R1101" i="1"/>
  <c r="R1097" i="1"/>
  <c r="R1093" i="1"/>
  <c r="R1089" i="1"/>
  <c r="R1085" i="1"/>
  <c r="R1081" i="1"/>
  <c r="R1077" i="1"/>
  <c r="R1073" i="1"/>
  <c r="R1069" i="1"/>
  <c r="R1065" i="1"/>
  <c r="R1061" i="1"/>
  <c r="R1057" i="1"/>
  <c r="R1053" i="1"/>
  <c r="R1049" i="1"/>
  <c r="R1045" i="1"/>
  <c r="R1041" i="1"/>
  <c r="R1037" i="1"/>
  <c r="R1033" i="1"/>
  <c r="R1029" i="1"/>
  <c r="R1025" i="1"/>
  <c r="R1021" i="1"/>
  <c r="R1017" i="1"/>
  <c r="R1013" i="1"/>
  <c r="R1009" i="1"/>
  <c r="R1005" i="1"/>
  <c r="R1001" i="1"/>
  <c r="R997" i="1"/>
  <c r="R993" i="1"/>
  <c r="R989" i="1"/>
  <c r="R985" i="1"/>
  <c r="R981" i="1"/>
  <c r="R977" i="1"/>
  <c r="R973" i="1"/>
  <c r="R969" i="1"/>
  <c r="R965" i="1"/>
  <c r="R961" i="1"/>
  <c r="R957" i="1"/>
  <c r="R953" i="1"/>
  <c r="R949" i="1"/>
  <c r="R945" i="1"/>
  <c r="R941" i="1"/>
  <c r="R937" i="1"/>
  <c r="R933" i="1"/>
  <c r="R929" i="1"/>
  <c r="R925" i="1"/>
  <c r="R921" i="1"/>
  <c r="R917" i="1"/>
  <c r="R913" i="1"/>
  <c r="R909" i="1"/>
  <c r="R905" i="1"/>
  <c r="R1154" i="1"/>
  <c r="R1150" i="1"/>
  <c r="R1146" i="1"/>
  <c r="R1142" i="1"/>
  <c r="R1138" i="1"/>
  <c r="R1134" i="1"/>
  <c r="R1130" i="1"/>
  <c r="R1126" i="1"/>
  <c r="R1122" i="1"/>
  <c r="R1118" i="1"/>
  <c r="R1114" i="1"/>
  <c r="R1110" i="1"/>
  <c r="R1106" i="1"/>
  <c r="R1102" i="1"/>
  <c r="R1098" i="1"/>
  <c r="R1094" i="1"/>
  <c r="R1090" i="1"/>
  <c r="R1086" i="1"/>
  <c r="R1082" i="1"/>
  <c r="R1078" i="1"/>
  <c r="R1074" i="1"/>
  <c r="R1070" i="1"/>
  <c r="R1066" i="1"/>
  <c r="R1062" i="1"/>
  <c r="R1058" i="1"/>
  <c r="R1054" i="1"/>
  <c r="R1050" i="1"/>
  <c r="R1046" i="1"/>
  <c r="R1042" i="1"/>
  <c r="R1038" i="1"/>
  <c r="R1034" i="1"/>
  <c r="R1030" i="1"/>
  <c r="R1026" i="1"/>
  <c r="R1022" i="1"/>
  <c r="R1018" i="1"/>
  <c r="R1014" i="1"/>
  <c r="R1010" i="1"/>
  <c r="R1006" i="1"/>
  <c r="R1002" i="1"/>
  <c r="R998" i="1"/>
  <c r="R994" i="1"/>
  <c r="R990" i="1"/>
  <c r="R986" i="1"/>
  <c r="R982" i="1"/>
  <c r="R978" i="1"/>
  <c r="R974" i="1"/>
  <c r="R970" i="1"/>
  <c r="R966" i="1"/>
  <c r="R962" i="1"/>
  <c r="R958" i="1"/>
  <c r="R954" i="1"/>
  <c r="R950" i="1"/>
  <c r="R946" i="1"/>
  <c r="R942" i="1"/>
  <c r="R938" i="1"/>
  <c r="R934" i="1"/>
  <c r="R930" i="1"/>
  <c r="R926" i="1"/>
  <c r="R922" i="1"/>
  <c r="R918" i="1"/>
  <c r="R914" i="1"/>
  <c r="R910" i="1"/>
  <c r="R906" i="1"/>
  <c r="R902" i="1"/>
  <c r="R1155" i="1"/>
  <c r="R1151" i="1"/>
  <c r="R1147" i="1"/>
  <c r="R1143" i="1"/>
  <c r="R1139" i="1"/>
  <c r="R1135" i="1"/>
  <c r="R1131" i="1"/>
  <c r="R1127" i="1"/>
  <c r="R1123" i="1"/>
  <c r="R1119" i="1"/>
  <c r="R1115" i="1"/>
  <c r="R1111" i="1"/>
  <c r="R1107" i="1"/>
  <c r="R1103" i="1"/>
  <c r="R1099" i="1"/>
  <c r="R1095" i="1"/>
  <c r="R1091" i="1"/>
  <c r="R1087" i="1"/>
  <c r="R1083" i="1"/>
  <c r="R1079" i="1"/>
  <c r="R1075" i="1"/>
  <c r="R1071" i="1"/>
  <c r="R1067" i="1"/>
  <c r="R1063" i="1"/>
  <c r="R1059" i="1"/>
  <c r="R1055" i="1"/>
  <c r="R1051" i="1"/>
  <c r="R1047" i="1"/>
  <c r="R1043" i="1"/>
  <c r="R1039" i="1"/>
  <c r="R1035" i="1"/>
  <c r="R1031" i="1"/>
  <c r="R1027" i="1"/>
  <c r="R1023" i="1"/>
  <c r="R1019" i="1"/>
  <c r="R1015" i="1"/>
  <c r="R1011" i="1"/>
  <c r="R1007" i="1"/>
  <c r="R1003" i="1"/>
  <c r="R999" i="1"/>
  <c r="R995" i="1"/>
  <c r="R991" i="1"/>
  <c r="R987" i="1"/>
  <c r="R983" i="1"/>
  <c r="R979" i="1"/>
  <c r="R975" i="1"/>
  <c r="R971" i="1"/>
  <c r="R967" i="1"/>
  <c r="R963" i="1"/>
  <c r="R959" i="1"/>
  <c r="R955" i="1"/>
  <c r="R951" i="1"/>
  <c r="R947" i="1"/>
  <c r="R943" i="1"/>
  <c r="R939" i="1"/>
  <c r="R935" i="1"/>
  <c r="R931" i="1"/>
  <c r="R927" i="1"/>
  <c r="R923" i="1"/>
  <c r="R919" i="1"/>
  <c r="R915" i="1"/>
  <c r="R911" i="1"/>
  <c r="R907" i="1"/>
  <c r="R903" i="1"/>
  <c r="R1148" i="1"/>
  <c r="R1132" i="1"/>
  <c r="R1116" i="1"/>
  <c r="R1100" i="1"/>
  <c r="R1084" i="1"/>
  <c r="R1068" i="1"/>
  <c r="R1052" i="1"/>
  <c r="R1036" i="1"/>
  <c r="R1020" i="1"/>
  <c r="R1004" i="1"/>
  <c r="R988" i="1"/>
  <c r="R972" i="1"/>
  <c r="R956" i="1"/>
  <c r="R940" i="1"/>
  <c r="R924" i="1"/>
  <c r="R908" i="1"/>
  <c r="R1144" i="1"/>
  <c r="R1128" i="1"/>
  <c r="R1112" i="1"/>
  <c r="R1096" i="1"/>
  <c r="R1080" i="1"/>
  <c r="R1064" i="1"/>
  <c r="R1048" i="1"/>
  <c r="R1032" i="1"/>
  <c r="R1016" i="1"/>
  <c r="R1000" i="1"/>
  <c r="R984" i="1"/>
  <c r="R968" i="1"/>
  <c r="R952" i="1"/>
  <c r="R936" i="1"/>
  <c r="R920" i="1"/>
  <c r="R904" i="1"/>
  <c r="R1156" i="1"/>
  <c r="R1140" i="1"/>
  <c r="R1124" i="1"/>
  <c r="R1108" i="1"/>
  <c r="R1092" i="1"/>
  <c r="R1076" i="1"/>
  <c r="R1060" i="1"/>
  <c r="R1044" i="1"/>
  <c r="R1028" i="1"/>
  <c r="R1012" i="1"/>
  <c r="R996" i="1"/>
  <c r="R980" i="1"/>
  <c r="R964" i="1"/>
  <c r="R948" i="1"/>
  <c r="R932" i="1"/>
  <c r="R916" i="1"/>
  <c r="R1120" i="1"/>
  <c r="R1056" i="1"/>
  <c r="R992" i="1"/>
  <c r="R928" i="1"/>
  <c r="R1008" i="1"/>
  <c r="R1104" i="1"/>
  <c r="R1040" i="1"/>
  <c r="R976" i="1"/>
  <c r="R912" i="1"/>
  <c r="R1136" i="1"/>
  <c r="R1072" i="1"/>
  <c r="R1152" i="1"/>
  <c r="R1088" i="1"/>
  <c r="R1024" i="1"/>
  <c r="R960" i="1"/>
  <c r="R944" i="1"/>
  <c r="R153" i="1" l="1"/>
  <c r="R169" i="1"/>
  <c r="R185" i="1"/>
  <c r="R201" i="1"/>
  <c r="R217" i="1"/>
  <c r="R233" i="1"/>
  <c r="R258" i="1"/>
  <c r="R306" i="1"/>
  <c r="R370" i="1"/>
  <c r="R434" i="1"/>
  <c r="R489" i="1"/>
  <c r="R462" i="1"/>
  <c r="R32" i="1"/>
  <c r="R48" i="1"/>
  <c r="R64" i="1"/>
  <c r="R80" i="1"/>
  <c r="R96" i="1"/>
  <c r="R112" i="1"/>
  <c r="R128" i="1"/>
  <c r="R144" i="1"/>
  <c r="R160" i="1"/>
  <c r="R176" i="1"/>
  <c r="R192" i="1"/>
  <c r="R208" i="1"/>
  <c r="R224" i="1"/>
  <c r="R240" i="1"/>
  <c r="R273" i="1"/>
  <c r="R326" i="1"/>
  <c r="R390" i="1"/>
  <c r="R454" i="1"/>
  <c r="R529" i="1"/>
  <c r="R35" i="1"/>
  <c r="R51" i="1"/>
  <c r="R67" i="1"/>
  <c r="R83" i="1"/>
  <c r="R99" i="1"/>
  <c r="R115" i="1"/>
  <c r="R131" i="1"/>
  <c r="R147" i="1"/>
  <c r="R163" i="1"/>
  <c r="R179" i="1"/>
  <c r="R195" i="1"/>
  <c r="R211" i="1"/>
  <c r="R227" i="1"/>
  <c r="R243" i="1"/>
  <c r="R270" i="1"/>
  <c r="R346" i="1"/>
  <c r="R426" i="1"/>
  <c r="R537" i="1"/>
  <c r="R317" i="1"/>
  <c r="R361" i="1"/>
  <c r="R401" i="1"/>
  <c r="R445" i="1"/>
  <c r="R491" i="1"/>
  <c r="R248" i="1"/>
  <c r="R292" i="1"/>
  <c r="R336" i="1"/>
  <c r="R376" i="1"/>
  <c r="R420" i="1"/>
  <c r="R464" i="1"/>
  <c r="R525" i="1"/>
  <c r="R275" i="1"/>
  <c r="R319" i="1"/>
  <c r="R359" i="1"/>
  <c r="R403" i="1"/>
  <c r="R447" i="1"/>
  <c r="R487" i="1"/>
  <c r="R496" i="1"/>
  <c r="R540" i="1"/>
  <c r="R551" i="1"/>
  <c r="R514" i="1"/>
  <c r="R558" i="1"/>
  <c r="R281" i="1"/>
  <c r="R301" i="1"/>
  <c r="R321" i="1"/>
  <c r="R345" i="1"/>
  <c r="R365" i="1"/>
  <c r="R385" i="1"/>
  <c r="R409" i="1"/>
  <c r="R429" i="1"/>
  <c r="R449" i="1"/>
  <c r="R473" i="1"/>
  <c r="R499" i="1"/>
  <c r="R539" i="1"/>
  <c r="R256" i="1"/>
  <c r="R276" i="1"/>
  <c r="R296" i="1"/>
  <c r="R320" i="1"/>
  <c r="R340" i="1"/>
  <c r="R360" i="1"/>
  <c r="R384" i="1"/>
  <c r="R404" i="1"/>
  <c r="R424" i="1"/>
  <c r="R448" i="1"/>
  <c r="R468" i="1"/>
  <c r="R493" i="1"/>
  <c r="R541" i="1"/>
  <c r="R259" i="1"/>
  <c r="R279" i="1"/>
  <c r="R303" i="1"/>
  <c r="R323" i="1"/>
  <c r="R343" i="1"/>
  <c r="R367" i="1"/>
  <c r="R387" i="1"/>
  <c r="R407" i="1"/>
  <c r="R431" i="1"/>
  <c r="R451" i="1"/>
  <c r="R471" i="1"/>
  <c r="R503" i="1"/>
  <c r="R545" i="1"/>
  <c r="R500" i="1"/>
  <c r="R524" i="1"/>
  <c r="R544" i="1"/>
  <c r="R564" i="1"/>
  <c r="R559" i="1"/>
  <c r="R498" i="1"/>
  <c r="R518" i="1"/>
  <c r="R542" i="1"/>
  <c r="R562" i="1"/>
  <c r="R285" i="1"/>
  <c r="R305" i="1"/>
  <c r="R329" i="1"/>
  <c r="R349" i="1"/>
  <c r="R369" i="1"/>
  <c r="R393" i="1"/>
  <c r="R413" i="1"/>
  <c r="R433" i="1"/>
  <c r="R457" i="1"/>
  <c r="R477" i="1"/>
  <c r="R507" i="1"/>
  <c r="R569" i="1"/>
  <c r="R260" i="1"/>
  <c r="R280" i="1"/>
  <c r="R304" i="1"/>
  <c r="R324" i="1"/>
  <c r="R344" i="1"/>
  <c r="R368" i="1"/>
  <c r="R388" i="1"/>
  <c r="R408" i="1"/>
  <c r="R432" i="1"/>
  <c r="R452" i="1"/>
  <c r="R472" i="1"/>
  <c r="R509" i="1"/>
  <c r="R557" i="1"/>
  <c r="R263" i="1"/>
  <c r="R287" i="1"/>
  <c r="R307" i="1"/>
  <c r="R327" i="1"/>
  <c r="R351" i="1"/>
  <c r="R371" i="1"/>
  <c r="R391" i="1"/>
  <c r="R415" i="1"/>
  <c r="R435" i="1"/>
  <c r="R455" i="1"/>
  <c r="R479" i="1"/>
  <c r="R511" i="1"/>
  <c r="R561" i="1"/>
  <c r="R508" i="1"/>
  <c r="R528" i="1"/>
  <c r="R548" i="1"/>
  <c r="R543" i="1"/>
  <c r="R563" i="1"/>
  <c r="R502" i="1"/>
  <c r="R526" i="1"/>
  <c r="R546" i="1"/>
  <c r="R566" i="1"/>
  <c r="R330" i="1"/>
  <c r="R394" i="1"/>
  <c r="R458" i="1"/>
  <c r="R277" i="1"/>
  <c r="R293" i="1"/>
  <c r="R309" i="1"/>
  <c r="R325" i="1"/>
  <c r="R341" i="1"/>
  <c r="R357" i="1"/>
  <c r="R373" i="1"/>
  <c r="R389" i="1"/>
  <c r="R405" i="1"/>
  <c r="R421" i="1"/>
  <c r="R437" i="1"/>
  <c r="R453" i="1"/>
  <c r="R469" i="1"/>
  <c r="R485" i="1"/>
  <c r="R515" i="1"/>
  <c r="R553" i="1"/>
  <c r="R252" i="1"/>
  <c r="R268" i="1"/>
  <c r="R284" i="1"/>
  <c r="R300" i="1"/>
  <c r="R316" i="1"/>
  <c r="R332" i="1"/>
  <c r="R348" i="1"/>
  <c r="R364" i="1"/>
  <c r="R380" i="1"/>
  <c r="R396" i="1"/>
  <c r="R412" i="1"/>
  <c r="R428" i="1"/>
  <c r="R444" i="1"/>
  <c r="R460" i="1"/>
  <c r="R476" i="1"/>
  <c r="R501" i="1"/>
  <c r="R533" i="1"/>
  <c r="R251" i="1"/>
  <c r="R267" i="1"/>
  <c r="R283" i="1"/>
  <c r="R299" i="1"/>
  <c r="R315" i="1"/>
  <c r="R331" i="1"/>
  <c r="R347" i="1"/>
  <c r="R363" i="1"/>
  <c r="R379" i="1"/>
  <c r="R395" i="1"/>
  <c r="R411" i="1"/>
  <c r="R427" i="1"/>
  <c r="R443" i="1"/>
  <c r="R459" i="1"/>
  <c r="R475" i="1"/>
  <c r="R495" i="1"/>
  <c r="R527" i="1"/>
  <c r="R488" i="1"/>
  <c r="R504" i="1"/>
  <c r="R520" i="1"/>
  <c r="R536" i="1"/>
  <c r="R552" i="1"/>
  <c r="R568" i="1"/>
  <c r="R555" i="1"/>
  <c r="R490" i="1"/>
  <c r="R506" i="1"/>
  <c r="R522" i="1"/>
  <c r="R538" i="1"/>
  <c r="R554" i="1"/>
  <c r="I18" i="1"/>
  <c r="I17" i="1" l="1"/>
  <c r="O20" i="1" s="1"/>
  <c r="O22" i="1"/>
  <c r="N12" i="1"/>
  <c r="N9" i="1" l="1"/>
</calcChain>
</file>

<file path=xl/sharedStrings.xml><?xml version="1.0" encoding="utf-8"?>
<sst xmlns="http://schemas.openxmlformats.org/spreadsheetml/2006/main" count="6961" uniqueCount="2872">
  <si>
    <t>Луковичные JUB Holland: весна 2021</t>
  </si>
  <si>
    <t>Перед оформлением заказа, пожалуйста, ознакомьтесь с условиями работы и подтвердите своё согласие с ними:</t>
  </si>
  <si>
    <t>&gt;&gt;&gt; Условия работы &lt;&lt;&lt;</t>
  </si>
  <si>
    <t>с условиями работы ознакомлен</t>
  </si>
  <si>
    <t>нет</t>
  </si>
  <si>
    <t>Адрес склада:  Владимирская область, Киржачский район, дер. Знаменское</t>
  </si>
  <si>
    <t>Курс ЦБ</t>
  </si>
  <si>
    <t>Малая упаковка, шт</t>
  </si>
  <si>
    <t>Выдача заказов: 11 неделя 2021 (8-14 марта)</t>
  </si>
  <si>
    <t>Кол-во коробок (60х40х23) для малой упаковки, шт</t>
  </si>
  <si>
    <t>Общий минимальный заказ: 400 € *</t>
  </si>
  <si>
    <t>Шоубоксов, шт</t>
  </si>
  <si>
    <t>* При заказе от 200-399 € действует торговая надбавка 10%</t>
  </si>
  <si>
    <t>Ландшафтные сетки, шт</t>
  </si>
  <si>
    <t>Малая упаковка:</t>
  </si>
  <si>
    <r>
      <t xml:space="preserve">минимальный заказ на сорт: </t>
    </r>
    <r>
      <rPr>
        <b/>
        <sz val="10"/>
        <rFont val="Arial"/>
        <family val="2"/>
        <charset val="204"/>
      </rPr>
      <t>5 упаковок</t>
    </r>
  </si>
  <si>
    <t>Кол-во коробок (60х40х23) для сеток, шт</t>
  </si>
  <si>
    <t>заказ должен составлять целиком заполненные коробки</t>
  </si>
  <si>
    <t>Предварительная сумма заказа</t>
  </si>
  <si>
    <t>Шоубоксы:</t>
  </si>
  <si>
    <r>
      <t xml:space="preserve">минимальный заказ на сорт: </t>
    </r>
    <r>
      <rPr>
        <b/>
        <sz val="10"/>
        <color theme="1"/>
        <rFont val="Arial"/>
        <family val="2"/>
        <charset val="204"/>
      </rPr>
      <t>1 шоубокс</t>
    </r>
  </si>
  <si>
    <t>Надбавка за объем</t>
  </si>
  <si>
    <t>в каждой упаковке 5 сортов луковиц в картонных коробках и 5 цветных фотографий</t>
  </si>
  <si>
    <t>Итоговая сумма заказа</t>
  </si>
  <si>
    <t>короба:  A - 80 х 36 х 21 см /  В - 80 х 36 х 15 см / С - 80 х 36 х 9 см</t>
  </si>
  <si>
    <t>Сетки:</t>
  </si>
  <si>
    <r>
      <t xml:space="preserve">минимальный заказ на сорт: </t>
    </r>
    <r>
      <rPr>
        <b/>
        <sz val="10"/>
        <color theme="1"/>
        <rFont val="Arial"/>
        <family val="2"/>
        <charset val="204"/>
      </rPr>
      <t>1 сетка</t>
    </r>
  </si>
  <si>
    <t>Задаток при бронировании: 50%, доплата 50% за 3 недели до погрузки в Европе</t>
  </si>
  <si>
    <t>Оплата в рублях по курсу ЦБ РФ на день зачисления</t>
  </si>
  <si>
    <t>Оптимальные условия хранения товара: хорошо вентилируемое помещение с температурой 15-20 °С</t>
  </si>
  <si>
    <t>Малая упаковка</t>
  </si>
  <si>
    <t>Шоубоксы</t>
  </si>
  <si>
    <t>Ландшафтные сетки</t>
  </si>
  <si>
    <t>← нажмите для быстрого перехода в раздел</t>
  </si>
  <si>
    <t>Артикул</t>
  </si>
  <si>
    <t>Раздел</t>
  </si>
  <si>
    <t>Наименование</t>
  </si>
  <si>
    <t>Сорт</t>
  </si>
  <si>
    <t>В упаковке, шт</t>
  </si>
  <si>
    <t>Размер</t>
  </si>
  <si>
    <t>Уп. в коробке</t>
  </si>
  <si>
    <t xml:space="preserve">Цена за упаковку, € </t>
  </si>
  <si>
    <t>Article no.</t>
  </si>
  <si>
    <t>EAN code</t>
  </si>
  <si>
    <t>Category</t>
  </si>
  <si>
    <t>Article</t>
  </si>
  <si>
    <t>Заказ (упаковок)
↓</t>
  </si>
  <si>
    <t xml:space="preserve">Сумма, € </t>
  </si>
  <si>
    <t>Кол-во коробок</t>
  </si>
  <si>
    <t xml:space="preserve"> Стр. каталога</t>
  </si>
  <si>
    <t>Еще упаковок до целой коробки</t>
  </si>
  <si>
    <t>← воспользуйтесь столбцом, если в вашем заказе оказалась не целая коробка</t>
  </si>
  <si>
    <t>*</t>
  </si>
  <si>
    <t>Упаковки</t>
  </si>
  <si>
    <t>DO NOT REMOVE</t>
  </si>
  <si>
    <t>87-36-6655</t>
  </si>
  <si>
    <t>Георгин Декоративный</t>
  </si>
  <si>
    <t>Akita</t>
  </si>
  <si>
    <t>I</t>
  </si>
  <si>
    <t>PREPACK</t>
  </si>
  <si>
    <t>1 AKITA</t>
  </si>
  <si>
    <t>87-36-3216</t>
  </si>
  <si>
    <t>Arabian Night</t>
  </si>
  <si>
    <t>1 ARABIAN NIGHT</t>
  </si>
  <si>
    <t>87-36-9017</t>
  </si>
  <si>
    <t>Bahama Apricot</t>
  </si>
  <si>
    <t>1 BAHAMA APRICOT</t>
  </si>
  <si>
    <t>87-36-6949</t>
  </si>
  <si>
    <t>Bluetiful</t>
  </si>
  <si>
    <t>1 BLUETIFUL</t>
  </si>
  <si>
    <t>87-36-9713</t>
  </si>
  <si>
    <t>Bright Diamond  New</t>
  </si>
  <si>
    <r>
      <rPr>
        <b/>
        <i/>
        <sz val="10"/>
        <rFont val="Arial"/>
        <family val="2"/>
      </rPr>
      <t xml:space="preserve">1 BRIGHT DIAMOND  </t>
    </r>
    <r>
      <rPr>
        <b/>
        <i/>
        <sz val="10"/>
        <color rgb="FFCC0099"/>
        <rFont val="Arial"/>
        <family val="2"/>
      </rPr>
      <t>NEW</t>
    </r>
  </si>
  <si>
    <t>87-36-3217</t>
  </si>
  <si>
    <t>Crazy Love</t>
  </si>
  <si>
    <t>1 CRAZY LOVE</t>
  </si>
  <si>
    <t>87-36-2978</t>
  </si>
  <si>
    <t>Creme De Cassis</t>
  </si>
  <si>
    <t>1 CREME DE CASSIS</t>
  </si>
  <si>
    <t>87-36-2979</t>
  </si>
  <si>
    <t>Double Jill</t>
  </si>
  <si>
    <t>1 DOUBLE JILL</t>
  </si>
  <si>
    <t>87-36-3218</t>
  </si>
  <si>
    <t>Duet</t>
  </si>
  <si>
    <t>1 DUET</t>
  </si>
  <si>
    <t>87-36-6656</t>
  </si>
  <si>
    <t>Ekaterina</t>
  </si>
  <si>
    <t>1 EKATERINA</t>
  </si>
  <si>
    <t>87-36-3219</t>
  </si>
  <si>
    <t>Garden Wonder</t>
  </si>
  <si>
    <t>1 GARDEN WONDER</t>
  </si>
  <si>
    <t>87-36-3220</t>
  </si>
  <si>
    <t>Glory Of Heemstede</t>
  </si>
  <si>
    <t>1 GLORY OF HEEMSTEDE</t>
  </si>
  <si>
    <t>87-36-3221</t>
  </si>
  <si>
    <t>Glorie Van Noordwijk</t>
  </si>
  <si>
    <t>1 GLORIE VAN NOORDWIJK</t>
  </si>
  <si>
    <t>87-36-9018</t>
  </si>
  <si>
    <t>Le Castel</t>
  </si>
  <si>
    <t>1 LE CASTEL</t>
  </si>
  <si>
    <t>87-36-9714</t>
  </si>
  <si>
    <t>Mikayla Miranda  New</t>
  </si>
  <si>
    <r>
      <rPr>
        <b/>
        <i/>
        <sz val="10"/>
        <rFont val="Arial"/>
        <family val="2"/>
      </rPr>
      <t xml:space="preserve">1 MIKAYLA MIRANDA </t>
    </r>
    <r>
      <rPr>
        <b/>
        <i/>
        <sz val="10"/>
        <color rgb="FFCC0099"/>
        <rFont val="Arial"/>
        <family val="2"/>
      </rPr>
      <t xml:space="preserve"> NEW</t>
    </r>
  </si>
  <si>
    <t>87-36-2982</t>
  </si>
  <si>
    <t>Mystery Day</t>
  </si>
  <si>
    <t>1 MYSTERY DAY</t>
  </si>
  <si>
    <t>87-36-2983</t>
  </si>
  <si>
    <t>Peaches And Cream</t>
  </si>
  <si>
    <t>1 PEACHES AND CREAM</t>
  </si>
  <si>
    <t>87-36-3222</t>
  </si>
  <si>
    <t>Procyon</t>
  </si>
  <si>
    <t>1 PROCYON</t>
  </si>
  <si>
    <t>87-36-2984</t>
  </si>
  <si>
    <t>Red Rock</t>
  </si>
  <si>
    <t>1 RED ROCK</t>
  </si>
  <si>
    <t>87-36-2985</t>
  </si>
  <si>
    <t>Rosella</t>
  </si>
  <si>
    <t>1 ROSELLA</t>
  </si>
  <si>
    <t>87-36-3223</t>
  </si>
  <si>
    <t>Santa Claus</t>
  </si>
  <si>
    <t>1 SANTA CLAUS</t>
  </si>
  <si>
    <t>87-36-6950</t>
  </si>
  <si>
    <t>Sweet Love</t>
  </si>
  <si>
    <t>1 SWEET LOVE</t>
  </si>
  <si>
    <t>87-36-2990</t>
  </si>
  <si>
    <t>Георгин XL</t>
  </si>
  <si>
    <t>Avignon</t>
  </si>
  <si>
    <t>1 AVIGNON</t>
  </si>
  <si>
    <t>87-36-9715</t>
  </si>
  <si>
    <t>Bohemian Spartacus  New</t>
  </si>
  <si>
    <r>
      <rPr>
        <b/>
        <i/>
        <sz val="10"/>
        <rFont val="Arial"/>
        <family val="2"/>
      </rPr>
      <t xml:space="preserve">1 BOHEMIAN SPARTACUS  </t>
    </r>
    <r>
      <rPr>
        <b/>
        <i/>
        <sz val="10"/>
        <color rgb="FFCC0099"/>
        <rFont val="Arial"/>
        <family val="2"/>
      </rPr>
      <t>NEW</t>
    </r>
  </si>
  <si>
    <t>87-36-2976</t>
  </si>
  <si>
    <t>Bristol Stripe</t>
  </si>
  <si>
    <t>1 BRISTOL STRIPE</t>
  </si>
  <si>
    <t>87-36-2991</t>
  </si>
  <si>
    <t>Café Au Lait</t>
  </si>
  <si>
    <t>1 CAFÉ AU LAIT</t>
  </si>
  <si>
    <t>87-36-2994</t>
  </si>
  <si>
    <t>Fleurel</t>
  </si>
  <si>
    <t>1 FLEUREL</t>
  </si>
  <si>
    <t>87-36-6951</t>
  </si>
  <si>
    <t>Holland Festival</t>
  </si>
  <si>
    <t>1 HOLLAND FESTIVAL</t>
  </si>
  <si>
    <t>87-36-2997</t>
  </si>
  <si>
    <t>Kelvin Floodlight</t>
  </si>
  <si>
    <t>1 KELVIN FLOODLIGHT</t>
  </si>
  <si>
    <t>87-36-2998</t>
  </si>
  <si>
    <t>Lavender Perfection</t>
  </si>
  <si>
    <t>1 LAVENDER PERFECTION</t>
  </si>
  <si>
    <t>87-36-3000</t>
  </si>
  <si>
    <t>Mingus Alex</t>
  </si>
  <si>
    <t>1 MINGUS ALEX</t>
  </si>
  <si>
    <t>87-36-3001</t>
  </si>
  <si>
    <t>Omega</t>
  </si>
  <si>
    <t>1 OMEGA</t>
  </si>
  <si>
    <t>87-36-9716</t>
  </si>
  <si>
    <t>Penhill Watermelon  New</t>
  </si>
  <si>
    <r>
      <rPr>
        <b/>
        <i/>
        <sz val="10"/>
        <rFont val="Arial"/>
        <family val="2"/>
      </rPr>
      <t xml:space="preserve">1 PENHILL WATERMELON  </t>
    </r>
    <r>
      <rPr>
        <b/>
        <i/>
        <sz val="10"/>
        <color rgb="FFCC0099"/>
        <rFont val="Arial"/>
        <family val="2"/>
      </rPr>
      <t>NEW</t>
    </r>
  </si>
  <si>
    <t>87-36-6952</t>
  </si>
  <si>
    <t>Tartan</t>
  </si>
  <si>
    <t>1 TARTAN</t>
  </si>
  <si>
    <t>87-36-9717</t>
  </si>
  <si>
    <t>Tyrell  New</t>
  </si>
  <si>
    <r>
      <rPr>
        <b/>
        <i/>
        <sz val="10"/>
        <rFont val="Arial"/>
        <family val="2"/>
      </rPr>
      <t xml:space="preserve">1 TYRELL  </t>
    </r>
    <r>
      <rPr>
        <b/>
        <i/>
        <sz val="10"/>
        <color rgb="FFCC0099"/>
        <rFont val="Arial"/>
        <family val="2"/>
      </rPr>
      <t>NEW</t>
    </r>
  </si>
  <si>
    <t>87-36-3003</t>
  </si>
  <si>
    <t>Vancouver</t>
  </si>
  <si>
    <t>1 VANCOUVER</t>
  </si>
  <si>
    <t>87-36-6658</t>
  </si>
  <si>
    <t>Георгин Кактусовый</t>
  </si>
  <si>
    <t>Alfred Grille</t>
  </si>
  <si>
    <t>1 ALFRED GRILLE</t>
  </si>
  <si>
    <t>87-36-3004</t>
  </si>
  <si>
    <t>Color Spectacle</t>
  </si>
  <si>
    <t>1 COLOR SPECTACLE</t>
  </si>
  <si>
    <t>87-36-3005</t>
  </si>
  <si>
    <t>Dutch Explosion</t>
  </si>
  <si>
    <t>1 DUTCH EXPLOSION</t>
  </si>
  <si>
    <t>87-36-3007</t>
  </si>
  <si>
    <t>Gerry Scott</t>
  </si>
  <si>
    <t>1 GERRY SCOTT</t>
  </si>
  <si>
    <t>87-36-9718</t>
  </si>
  <si>
    <t>Hollyhill Spiderwoman  New</t>
  </si>
  <si>
    <r>
      <rPr>
        <b/>
        <i/>
        <sz val="10"/>
        <rFont val="Arial"/>
        <family val="2"/>
      </rPr>
      <t xml:space="preserve">1 HOLLYHILL SPIDERWOMAN  </t>
    </r>
    <r>
      <rPr>
        <b/>
        <i/>
        <sz val="10"/>
        <color rgb="FFCC0099"/>
        <rFont val="Arial"/>
        <family val="2"/>
      </rPr>
      <t>NEW</t>
    </r>
  </si>
  <si>
    <t>87-36-3008</t>
  </si>
  <si>
    <t>Hy Trio</t>
  </si>
  <si>
    <t>1 HY TRIO</t>
  </si>
  <si>
    <t>87-36-3009</t>
  </si>
  <si>
    <t>Kennemerland</t>
  </si>
  <si>
    <t>1 KENNEMERLAND</t>
  </si>
  <si>
    <t>87-36-3010</t>
  </si>
  <si>
    <t>Ludwig Helfert</t>
  </si>
  <si>
    <t>1 LUDWIG HELFERT</t>
  </si>
  <si>
    <t>87-36-9719</t>
  </si>
  <si>
    <t>Mick's Peppermint  New</t>
  </si>
  <si>
    <r>
      <rPr>
        <b/>
        <i/>
        <sz val="10"/>
        <rFont val="Arial"/>
        <family val="2"/>
      </rPr>
      <t xml:space="preserve">1 MICK'S PEPPERMINT  </t>
    </r>
    <r>
      <rPr>
        <b/>
        <i/>
        <sz val="10"/>
        <color rgb="FFCC0099"/>
        <rFont val="Arial"/>
        <family val="2"/>
      </rPr>
      <t>NEW</t>
    </r>
  </si>
  <si>
    <t>87-36-3012</t>
  </si>
  <si>
    <t>My Love</t>
  </si>
  <si>
    <t>1 MY LOVE</t>
  </si>
  <si>
    <t>87-36-3013</t>
  </si>
  <si>
    <t>Nuit D'été</t>
  </si>
  <si>
    <t>1 NUIT D'ÉTÉ</t>
  </si>
  <si>
    <t>87-36-3014</t>
  </si>
  <si>
    <t>Préférence</t>
  </si>
  <si>
    <t>1 PRÉFÉRENCE</t>
  </si>
  <si>
    <t>87-36-3015</t>
  </si>
  <si>
    <t>Purple Gem</t>
  </si>
  <si>
    <t>1 PURPLE GEM</t>
  </si>
  <si>
    <t>87-36-3016</t>
  </si>
  <si>
    <t>Rebecca's World</t>
  </si>
  <si>
    <t>1 REBECCA'S WORLD</t>
  </si>
  <si>
    <t>87-36-3019</t>
  </si>
  <si>
    <t>Veritable</t>
  </si>
  <si>
    <t>1 VERITABLE</t>
  </si>
  <si>
    <t>87-36-3020</t>
  </si>
  <si>
    <t>Vuurvogel</t>
  </si>
  <si>
    <t>1 VUURVOGEL</t>
  </si>
  <si>
    <t>87-36-3021</t>
  </si>
  <si>
    <t>Wittemans Best</t>
  </si>
  <si>
    <t>1 WITTEMANS BEST</t>
  </si>
  <si>
    <t>87-36-3023</t>
  </si>
  <si>
    <t>Георгин Фимбриата</t>
  </si>
  <si>
    <t>Alauna Clair Obscur</t>
  </si>
  <si>
    <t>1 ALAUNA CLAIR OBSCUR</t>
  </si>
  <si>
    <t>87-36-3024</t>
  </si>
  <si>
    <t>Apache</t>
  </si>
  <si>
    <t>1 APACHE</t>
  </si>
  <si>
    <t>87-36-6953</t>
  </si>
  <si>
    <t>Lindsay Michelle</t>
  </si>
  <si>
    <t>1 LINDSAY MICHELLE</t>
  </si>
  <si>
    <t>87-36-9023</t>
  </si>
  <si>
    <t>Mingus Joshua</t>
  </si>
  <si>
    <t>1 MINGUS JOSHUA</t>
  </si>
  <si>
    <t>87-36-6954</t>
  </si>
  <si>
    <t>Myrtle's Folly</t>
  </si>
  <si>
    <t>1 MYRTLE'S FOLLY</t>
  </si>
  <si>
    <t>87-36-9024</t>
  </si>
  <si>
    <t>Rejmans Firecracker</t>
  </si>
  <si>
    <t>1 REJMANS FIRECRACKER</t>
  </si>
  <si>
    <t>87-36-3030</t>
  </si>
  <si>
    <t>Tsuki Yori No Shisha</t>
  </si>
  <si>
    <t>1 TSUKI YORI NO SHISHA</t>
  </si>
  <si>
    <t>87-36-3031</t>
  </si>
  <si>
    <t>Георгин Бордюрный</t>
  </si>
  <si>
    <t>Autumn Fairy</t>
  </si>
  <si>
    <t>1 AUTUMN FAIRY</t>
  </si>
  <si>
    <t>87-36-3032</t>
  </si>
  <si>
    <t>Bluesette</t>
  </si>
  <si>
    <t>1 BLUESETTE</t>
  </si>
  <si>
    <t>87-36-3033</t>
  </si>
  <si>
    <t>Ellen Houston</t>
  </si>
  <si>
    <t>1 ELLEN HOUSTON</t>
  </si>
  <si>
    <t>87-36-9720</t>
  </si>
  <si>
    <t>Sisa  New</t>
  </si>
  <si>
    <r>
      <rPr>
        <b/>
        <i/>
        <sz val="10"/>
        <rFont val="Arial"/>
        <family val="2"/>
      </rPr>
      <t xml:space="preserve">1 SISA  </t>
    </r>
    <r>
      <rPr>
        <b/>
        <i/>
        <sz val="10"/>
        <color rgb="FFCC0099"/>
        <rFont val="Arial"/>
        <family val="2"/>
      </rPr>
      <t>NEW</t>
    </r>
  </si>
  <si>
    <t>87-36-3034</t>
  </si>
  <si>
    <t>Wittem</t>
  </si>
  <si>
    <t>1 WITTEM</t>
  </si>
  <si>
    <t>87-36-3036</t>
  </si>
  <si>
    <t>Георгин Кактусовый бордюрный</t>
  </si>
  <si>
    <t>Orange Pigmy</t>
  </si>
  <si>
    <t>1 ORANGE PIGMY</t>
  </si>
  <si>
    <t>87-36-3037</t>
  </si>
  <si>
    <t>Park Princess</t>
  </si>
  <si>
    <t>1 PARK PRINCESS</t>
  </si>
  <si>
    <t>87-36-3038</t>
  </si>
  <si>
    <t>Playa Blanca</t>
  </si>
  <si>
    <t>1 PLAYA BLANCA</t>
  </si>
  <si>
    <t>87-36-9721</t>
  </si>
  <si>
    <t>Purple City  New</t>
  </si>
  <si>
    <r>
      <rPr>
        <b/>
        <i/>
        <sz val="10"/>
        <rFont val="Arial"/>
        <family val="2"/>
      </rPr>
      <t xml:space="preserve">1 PURPLE CITY  </t>
    </r>
    <r>
      <rPr>
        <b/>
        <i/>
        <sz val="10"/>
        <color rgb="FFCC0099"/>
        <rFont val="Arial"/>
        <family val="2"/>
      </rPr>
      <t>NEW</t>
    </r>
  </si>
  <si>
    <t>87-36-3039</t>
  </si>
  <si>
    <t>Red Pigmy</t>
  </si>
  <si>
    <t>1 RED PIGMY</t>
  </si>
  <si>
    <t>87-36-3042</t>
  </si>
  <si>
    <t>Георгин Помпон</t>
  </si>
  <si>
    <t>Golden Scepter</t>
  </si>
  <si>
    <t>1 GOLDEN SCEPTER</t>
  </si>
  <si>
    <t>87-36-9722</t>
  </si>
  <si>
    <t>Little Robert  New</t>
  </si>
  <si>
    <r>
      <rPr>
        <b/>
        <i/>
        <sz val="10"/>
        <rFont val="Arial"/>
        <family val="2"/>
      </rPr>
      <t xml:space="preserve">1 LITTLE ROBERT </t>
    </r>
    <r>
      <rPr>
        <b/>
        <i/>
        <sz val="10"/>
        <color rgb="FFCC0099"/>
        <rFont val="Arial"/>
        <family val="2"/>
      </rPr>
      <t xml:space="preserve"> NEW</t>
    </r>
  </si>
  <si>
    <t>87-36-3044</t>
  </si>
  <si>
    <t>Natal</t>
  </si>
  <si>
    <t>1 NATAL</t>
  </si>
  <si>
    <t>87-36-3045</t>
  </si>
  <si>
    <t>Nescio</t>
  </si>
  <si>
    <t>1 NESCIO</t>
  </si>
  <si>
    <t>87-36-3046</t>
  </si>
  <si>
    <t>Petra's Wedding</t>
  </si>
  <si>
    <t>1 PETRA'S WEDDING</t>
  </si>
  <si>
    <t>87-36-3047</t>
  </si>
  <si>
    <t>Souvenir D'été</t>
  </si>
  <si>
    <t>1 SOUVENIR D'ÉTÉ</t>
  </si>
  <si>
    <t>87-36-3048</t>
  </si>
  <si>
    <t>Stolze Von Berlin</t>
  </si>
  <si>
    <t>1 STOLZE VON BERLIN</t>
  </si>
  <si>
    <t>87-36-9026</t>
  </si>
  <si>
    <t>Wine Eyed Jill</t>
  </si>
  <si>
    <t>1 WINE EYED JILL</t>
  </si>
  <si>
    <t>87-36-3050</t>
  </si>
  <si>
    <t>Георгин Миньон</t>
  </si>
  <si>
    <t>Firebird</t>
  </si>
  <si>
    <t>1 FIREBIRD</t>
  </si>
  <si>
    <t>87-36-3051</t>
  </si>
  <si>
    <t>Fire And Ice</t>
  </si>
  <si>
    <t>1 FIRE AND ICE</t>
  </si>
  <si>
    <t>87-36-3052</t>
  </si>
  <si>
    <t>Sneezy</t>
  </si>
  <si>
    <t>1 SNEEZY</t>
  </si>
  <si>
    <t>87-36-3053</t>
  </si>
  <si>
    <t>Yellow Sneezy</t>
  </si>
  <si>
    <t>1 YELLOW SNEEZY</t>
  </si>
  <si>
    <t>87-36-6662</t>
  </si>
  <si>
    <t>Георгин Серия "Галерея"</t>
  </si>
  <si>
    <t>Art Fair®</t>
  </si>
  <si>
    <t>1 ART FAIR®</t>
  </si>
  <si>
    <t>87-36-6663</t>
  </si>
  <si>
    <t>Pablo®</t>
  </si>
  <si>
    <t>1 PABLO®</t>
  </si>
  <si>
    <t>87-36-6664</t>
  </si>
  <si>
    <t>Singer®</t>
  </si>
  <si>
    <t>1 SINGER®</t>
  </si>
  <si>
    <t>87-36-3054</t>
  </si>
  <si>
    <t>Георгин Топмикс</t>
  </si>
  <si>
    <t>Tompix Geel / Yellow</t>
  </si>
  <si>
    <t>1 TOMPIX GEEL / YELLOW</t>
  </si>
  <si>
    <t>87-36-3055</t>
  </si>
  <si>
    <t>Tompix Paars / Purple</t>
  </si>
  <si>
    <t>1 TOMPIX PAARS / PURPLE</t>
  </si>
  <si>
    <t>87-36-3056</t>
  </si>
  <si>
    <t>Tompix Rood / Red</t>
  </si>
  <si>
    <t>1 TOMPIX ROOD / RED</t>
  </si>
  <si>
    <t>87-36-3057</t>
  </si>
  <si>
    <t>Tompix Roze / Pink</t>
  </si>
  <si>
    <t>1 TOMPIX ROZE / PINK</t>
  </si>
  <si>
    <t>87-36-3058</t>
  </si>
  <si>
    <t>Tompix Wit / White</t>
  </si>
  <si>
    <t>1 TOMPIX WIT / WHITE</t>
  </si>
  <si>
    <t>87-36-9027</t>
  </si>
  <si>
    <t>Георгин Анемоновидный</t>
  </si>
  <si>
    <t>Blue Bayou</t>
  </si>
  <si>
    <t>1 BLUE BAYOU</t>
  </si>
  <si>
    <t>87-36-6956</t>
  </si>
  <si>
    <t>Life Style</t>
  </si>
  <si>
    <t>1 LIFE STYLE</t>
  </si>
  <si>
    <t>87-36-6666</t>
  </si>
  <si>
    <t>Soulman</t>
  </si>
  <si>
    <t>1 SOULMAN</t>
  </si>
  <si>
    <t>87-36-3060</t>
  </si>
  <si>
    <t>Take Off</t>
  </si>
  <si>
    <t>1 TAKE OFF</t>
  </si>
  <si>
    <t>87-36-9807</t>
  </si>
  <si>
    <t>Totally Tangerine</t>
  </si>
  <si>
    <t>1 TOTALLY TANGERINE</t>
  </si>
  <si>
    <t>87-36-9723</t>
  </si>
  <si>
    <t>Георгин Шаровидный</t>
  </si>
  <si>
    <t>Eveline  New</t>
  </si>
  <si>
    <r>
      <rPr>
        <b/>
        <i/>
        <sz val="10"/>
        <rFont val="Arial"/>
        <family val="2"/>
      </rPr>
      <t xml:space="preserve">1 EVELINE  </t>
    </r>
    <r>
      <rPr>
        <b/>
        <i/>
        <sz val="10"/>
        <color rgb="FFCC0099"/>
        <rFont val="Arial"/>
        <family val="2"/>
      </rPr>
      <t>NEW</t>
    </r>
  </si>
  <si>
    <t>87-36-6667</t>
  </si>
  <si>
    <t>Jowey Joshua</t>
  </si>
  <si>
    <t>1 JOWEY JOSHUA</t>
  </si>
  <si>
    <t>87-36-9724</t>
  </si>
  <si>
    <t>Jowey Mirella  New</t>
  </si>
  <si>
    <r>
      <rPr>
        <b/>
        <i/>
        <sz val="10"/>
        <rFont val="Arial"/>
        <family val="2"/>
      </rPr>
      <t xml:space="preserve">1 JOWEY MIRELLA  </t>
    </r>
    <r>
      <rPr>
        <b/>
        <i/>
        <sz val="10"/>
        <color rgb="FFCC0099"/>
        <rFont val="Arial"/>
        <family val="2"/>
      </rPr>
      <t>NEW</t>
    </r>
  </si>
  <si>
    <t>87-36-3063</t>
  </si>
  <si>
    <t>Marble Ball</t>
  </si>
  <si>
    <t>1 MARBLE BALL</t>
  </si>
  <si>
    <t>87-36-3064</t>
  </si>
  <si>
    <t>Sunny Boy</t>
  </si>
  <si>
    <t>1 SUNNY BOY</t>
  </si>
  <si>
    <t>87-36-9029</t>
  </si>
  <si>
    <t>Георгин Воротничковый</t>
  </si>
  <si>
    <t>Fashion Monger</t>
  </si>
  <si>
    <t>1 FASHION MONGER</t>
  </si>
  <si>
    <t>87-36-6957</t>
  </si>
  <si>
    <t>Kelsey Annie Joy</t>
  </si>
  <si>
    <t>1 KELSEY ANNIE JOY</t>
  </si>
  <si>
    <t>87-36-3065</t>
  </si>
  <si>
    <t>Mary Evelyn</t>
  </si>
  <si>
    <t>1 MARY EVELYN</t>
  </si>
  <si>
    <t>87-36-3066</t>
  </si>
  <si>
    <t>Pooh</t>
  </si>
  <si>
    <t>1 POOH</t>
  </si>
  <si>
    <t>87-36-3067</t>
  </si>
  <si>
    <t>Teesbrooke Audrey</t>
  </si>
  <si>
    <t>1 TEESBROOKE AUDREY</t>
  </si>
  <si>
    <t>87-36-3069</t>
  </si>
  <si>
    <t>Георгин Классическая коллекция</t>
  </si>
  <si>
    <t>Bishop Of Llandaff</t>
  </si>
  <si>
    <t>1 BISHOP OF LLANDAFF</t>
  </si>
  <si>
    <t>87-36-6958</t>
  </si>
  <si>
    <t>Bishop Of Oxford</t>
  </si>
  <si>
    <t>1 BISHOP OF OXFORD</t>
  </si>
  <si>
    <t>87-36-6668</t>
  </si>
  <si>
    <t>Bishop Of York</t>
  </si>
  <si>
    <t>1 BISHOP OF YORK</t>
  </si>
  <si>
    <t>87-36-3071</t>
  </si>
  <si>
    <t>Fascination</t>
  </si>
  <si>
    <t>1 FASCINATION</t>
  </si>
  <si>
    <t>87-36-3072</t>
  </si>
  <si>
    <t>Happy Days Cherry Red</t>
  </si>
  <si>
    <t>1 HAPPY DAYS CHERRY RED</t>
  </si>
  <si>
    <t>87-36-6959</t>
  </si>
  <si>
    <t>Happy Days Cream White</t>
  </si>
  <si>
    <t>1 HAPPY DAYS CREAM WHITE</t>
  </si>
  <si>
    <t>87-36-9725</t>
  </si>
  <si>
    <t>Георгин Орхидный</t>
  </si>
  <si>
    <t>Fancy Pants  New</t>
  </si>
  <si>
    <r>
      <rPr>
        <b/>
        <i/>
        <sz val="10"/>
        <rFont val="Arial"/>
        <family val="2"/>
      </rPr>
      <t xml:space="preserve">1 FANCY PANTS  </t>
    </r>
    <r>
      <rPr>
        <b/>
        <i/>
        <sz val="10"/>
        <color rgb="FFCC0099"/>
        <rFont val="Arial"/>
        <family val="2"/>
      </rPr>
      <t>NEW</t>
    </r>
  </si>
  <si>
    <t>87-36-6669</t>
  </si>
  <si>
    <t>Verrone's Obsidian</t>
  </si>
  <si>
    <t>1 VERRONE'S OBSIDIAN</t>
  </si>
  <si>
    <t>87-36-3077</t>
  </si>
  <si>
    <t>Гладиолус Крупноцветущий</t>
  </si>
  <si>
    <t>Cote D'azur</t>
  </si>
  <si>
    <t>12/14</t>
  </si>
  <si>
    <t>7 COTE D'AZUR</t>
  </si>
  <si>
    <t>87-36-9032</t>
  </si>
  <si>
    <t>Espresso</t>
  </si>
  <si>
    <t>7 ESPRESSO</t>
  </si>
  <si>
    <t>87-36-9033</t>
  </si>
  <si>
    <t>Evergreen</t>
  </si>
  <si>
    <t>7 EVERGREEN</t>
  </si>
  <si>
    <t>87-36-9034</t>
  </si>
  <si>
    <t>Fairytale Pink</t>
  </si>
  <si>
    <t>7 FAIRYTALE PINK</t>
  </si>
  <si>
    <t>87-36-3078</t>
  </si>
  <si>
    <t>Far West</t>
  </si>
  <si>
    <t>7 FAR WEST</t>
  </si>
  <si>
    <t>87-36-3080</t>
  </si>
  <si>
    <t>Fiorentina</t>
  </si>
  <si>
    <t>7 FIORENTINA</t>
  </si>
  <si>
    <t>87-36-3082</t>
  </si>
  <si>
    <t>Indian Summer</t>
  </si>
  <si>
    <t>7 INDIAN SUMMER</t>
  </si>
  <si>
    <t>87-36-6960</t>
  </si>
  <si>
    <t>Mon Ami</t>
  </si>
  <si>
    <t>7 MON AMI</t>
  </si>
  <si>
    <t>87-36-3085</t>
  </si>
  <si>
    <t>7 MY LOVE</t>
  </si>
  <si>
    <t>87-36-3086</t>
  </si>
  <si>
    <t>Nori</t>
  </si>
  <si>
    <t>10 NORI</t>
  </si>
  <si>
    <t>87-36-3087</t>
  </si>
  <si>
    <t>Nova Lux</t>
  </si>
  <si>
    <t>10 NOVA LUX</t>
  </si>
  <si>
    <t>87-36-9036</t>
  </si>
  <si>
    <t>Oracle</t>
  </si>
  <si>
    <t>7 ORACLE</t>
  </si>
  <si>
    <t>87-36-3088</t>
  </si>
  <si>
    <t>Oscar</t>
  </si>
  <si>
    <t>10 OSCAR</t>
  </si>
  <si>
    <t>87-36-3089</t>
  </si>
  <si>
    <t>Passos</t>
  </si>
  <si>
    <t>7 PASSOS</t>
  </si>
  <si>
    <t>87-36-3090</t>
  </si>
  <si>
    <t>Peter Pears</t>
  </si>
  <si>
    <t>10 PETER PEARS</t>
  </si>
  <si>
    <t>87-36-3093</t>
  </si>
  <si>
    <t>Priscilla</t>
  </si>
  <si>
    <t>10 PRISCILLA</t>
  </si>
  <si>
    <t>87-36-3094</t>
  </si>
  <si>
    <t>Purple Flora</t>
  </si>
  <si>
    <t>10 PURPLE FLORA</t>
  </si>
  <si>
    <t>87-36-3095</t>
  </si>
  <si>
    <t>Rose Supreme</t>
  </si>
  <si>
    <t>10 ROSE SUPREME</t>
  </si>
  <si>
    <t>87-36-9726</t>
  </si>
  <si>
    <t>Speed Date  New</t>
  </si>
  <si>
    <r>
      <rPr>
        <b/>
        <i/>
        <sz val="10"/>
        <rFont val="Arial"/>
        <family val="2"/>
      </rPr>
      <t xml:space="preserve">7 SPEED DATE  </t>
    </r>
    <r>
      <rPr>
        <b/>
        <i/>
        <sz val="10"/>
        <color rgb="FFCC0099"/>
        <rFont val="Arial"/>
        <family val="2"/>
      </rPr>
      <t>NEW</t>
    </r>
  </si>
  <si>
    <t>87-36-9037</t>
  </si>
  <si>
    <t>Sugar Plum</t>
  </si>
  <si>
    <t>10 SUGAR PLUM</t>
  </si>
  <si>
    <t>87-36-3096</t>
  </si>
  <si>
    <t>Traderhorn</t>
  </si>
  <si>
    <t>10 TRADERHORN</t>
  </si>
  <si>
    <t>87-36-6670</t>
  </si>
  <si>
    <t>Tricolore</t>
  </si>
  <si>
    <t>10 TRICOLORE</t>
  </si>
  <si>
    <t>87-36-3097</t>
  </si>
  <si>
    <t>White Prosperity</t>
  </si>
  <si>
    <t>10 WHITE PROSPERITY</t>
  </si>
  <si>
    <t>87-36-3098</t>
  </si>
  <si>
    <t>Zizanie</t>
  </si>
  <si>
    <t>7 ZIZANIE</t>
  </si>
  <si>
    <t>87-36-3099</t>
  </si>
  <si>
    <t>Large Flowering Mix</t>
  </si>
  <si>
    <t>10 LARGE FLOWERING MIX</t>
  </si>
  <si>
    <t>87-36-9040</t>
  </si>
  <si>
    <t>Гладиолус махровый</t>
  </si>
  <si>
    <t>Kirov</t>
  </si>
  <si>
    <t>7 KIROV</t>
  </si>
  <si>
    <t>87-36-6961</t>
  </si>
  <si>
    <t>Krasnodar</t>
  </si>
  <si>
    <t>7 KRASNODAR</t>
  </si>
  <si>
    <t>87-36-6962</t>
  </si>
  <si>
    <t>Rostov</t>
  </si>
  <si>
    <t>7 ROSTOV</t>
  </si>
  <si>
    <t>87-36-9041</t>
  </si>
  <si>
    <t>Sotsji</t>
  </si>
  <si>
    <t>7 SOTSJI</t>
  </si>
  <si>
    <t>87-36-6963</t>
  </si>
  <si>
    <t>Ufa</t>
  </si>
  <si>
    <t>7 UFA</t>
  </si>
  <si>
    <t>87-36-9727</t>
  </si>
  <si>
    <t>Ruffled Mix  New</t>
  </si>
  <si>
    <r>
      <rPr>
        <b/>
        <i/>
        <sz val="10"/>
        <rFont val="Arial"/>
        <family val="2"/>
      </rPr>
      <t xml:space="preserve">7 RUFFLED MIX </t>
    </r>
    <r>
      <rPr>
        <b/>
        <i/>
        <sz val="10"/>
        <color rgb="FFCC0099"/>
        <rFont val="Arial"/>
        <family val="2"/>
      </rPr>
      <t xml:space="preserve"> NEW</t>
    </r>
  </si>
  <si>
    <t>87-36-3101</t>
  </si>
  <si>
    <t>Гладиолус Нанус</t>
  </si>
  <si>
    <t>Nymph</t>
  </si>
  <si>
    <t>8/9</t>
  </si>
  <si>
    <t>10 NYMPH</t>
  </si>
  <si>
    <t>87-36-3103</t>
  </si>
  <si>
    <t>Nanus Mix</t>
  </si>
  <si>
    <t>10 NANUS MIX</t>
  </si>
  <si>
    <t>87-36-9042</t>
  </si>
  <si>
    <t>Гладиолус Бабочковидный</t>
  </si>
  <si>
    <t>Blue Star</t>
  </si>
  <si>
    <t>10/12</t>
  </si>
  <si>
    <t>10 BLUE STAR</t>
  </si>
  <si>
    <t>87-36-9043</t>
  </si>
  <si>
    <t>Fergie</t>
  </si>
  <si>
    <t>10 FERGIE</t>
  </si>
  <si>
    <t>87-36-9044</t>
  </si>
  <si>
    <t>Mademoiselle De Paris</t>
  </si>
  <si>
    <t>10 MADEMOISELLE DE PARIS</t>
  </si>
  <si>
    <t>87-36-6671</t>
  </si>
  <si>
    <t>Shocking</t>
  </si>
  <si>
    <t>10 SHOCKING</t>
  </si>
  <si>
    <t>87-36-3106</t>
  </si>
  <si>
    <t>Butterfly Mix</t>
  </si>
  <si>
    <t>10 BUTTERFLY MIX</t>
  </si>
  <si>
    <t>87-36-9728</t>
  </si>
  <si>
    <t>Лилия Азиатская</t>
  </si>
  <si>
    <t>Forever Susan  New</t>
  </si>
  <si>
    <t>14/16</t>
  </si>
  <si>
    <r>
      <rPr>
        <b/>
        <i/>
        <sz val="10"/>
        <rFont val="Arial"/>
        <family val="2"/>
      </rPr>
      <t>2 FOREVER SUSAN</t>
    </r>
    <r>
      <rPr>
        <b/>
        <i/>
        <sz val="10"/>
        <color rgb="FFCC0099"/>
        <rFont val="Arial"/>
        <family val="2"/>
      </rPr>
      <t xml:space="preserve">  NEW</t>
    </r>
  </si>
  <si>
    <t>87-36-9729</t>
  </si>
  <si>
    <t>Kent  New</t>
  </si>
  <si>
    <r>
      <rPr>
        <b/>
        <i/>
        <sz val="10"/>
        <rFont val="Arial"/>
        <family val="2"/>
      </rPr>
      <t xml:space="preserve">2 KENT  </t>
    </r>
    <r>
      <rPr>
        <b/>
        <i/>
        <sz val="10"/>
        <color rgb="FFCC0099"/>
        <rFont val="Arial"/>
        <family val="2"/>
      </rPr>
      <t>NEW</t>
    </r>
  </si>
  <si>
    <t>87-36-3110</t>
  </si>
  <si>
    <t>Lollypop®</t>
  </si>
  <si>
    <t>2 LOLLYPOP®</t>
  </si>
  <si>
    <t>87-36-9730</t>
  </si>
  <si>
    <t>Mascara  New</t>
  </si>
  <si>
    <r>
      <rPr>
        <b/>
        <i/>
        <sz val="10"/>
        <rFont val="Arial"/>
        <family val="2"/>
      </rPr>
      <t xml:space="preserve">2 MASCARA  </t>
    </r>
    <r>
      <rPr>
        <b/>
        <i/>
        <sz val="10"/>
        <color rgb="FFCC0099"/>
        <rFont val="Arial"/>
        <family val="2"/>
      </rPr>
      <t>NEW</t>
    </r>
  </si>
  <si>
    <t>87-36-3112</t>
  </si>
  <si>
    <t>Netty's Pride</t>
  </si>
  <si>
    <t>2 NETTY'S PRIDE</t>
  </si>
  <si>
    <t>87-36-9731</t>
  </si>
  <si>
    <t>Pink County  New</t>
  </si>
  <si>
    <r>
      <rPr>
        <b/>
        <i/>
        <sz val="10"/>
        <rFont val="Arial"/>
        <family val="2"/>
      </rPr>
      <t xml:space="preserve">2 PINK COUNTY  </t>
    </r>
    <r>
      <rPr>
        <b/>
        <i/>
        <sz val="10"/>
        <color rgb="FFCC0099"/>
        <rFont val="Arial"/>
        <family val="2"/>
      </rPr>
      <t>NEW</t>
    </r>
  </si>
  <si>
    <t>87-36-6964</t>
  </si>
  <si>
    <t>Purple Dream</t>
  </si>
  <si>
    <t>2 PURPLE DREAM</t>
  </si>
  <si>
    <t>87-36-9732</t>
  </si>
  <si>
    <t>Orange Summer  New</t>
  </si>
  <si>
    <r>
      <rPr>
        <b/>
        <i/>
        <sz val="10"/>
        <rFont val="Arial"/>
        <family val="2"/>
      </rPr>
      <t xml:space="preserve">2 ORANGE SUMMER  </t>
    </r>
    <r>
      <rPr>
        <b/>
        <i/>
        <sz val="10"/>
        <color rgb="FFCC0099"/>
        <rFont val="Arial"/>
        <family val="2"/>
      </rPr>
      <t>NEW</t>
    </r>
  </si>
  <si>
    <t>87-36-9733</t>
  </si>
  <si>
    <t>Red County  New</t>
  </si>
  <si>
    <r>
      <rPr>
        <b/>
        <i/>
        <sz val="10"/>
        <rFont val="Arial"/>
        <family val="2"/>
      </rPr>
      <t xml:space="preserve">2 RED COUNTY </t>
    </r>
    <r>
      <rPr>
        <b/>
        <i/>
        <sz val="10"/>
        <color rgb="FFCC0099"/>
        <rFont val="Arial"/>
        <family val="2"/>
      </rPr>
      <t xml:space="preserve"> NEW</t>
    </r>
  </si>
  <si>
    <t>87-36-6965</t>
  </si>
  <si>
    <t>Yellow County</t>
  </si>
  <si>
    <t>2 YELLOW COUNTY</t>
  </si>
  <si>
    <t>87-36-3117</t>
  </si>
  <si>
    <t>Лилия Восточная</t>
  </si>
  <si>
    <t>Baferrari</t>
  </si>
  <si>
    <t>2 BAFERRARI</t>
  </si>
  <si>
    <t>87-36-3118</t>
  </si>
  <si>
    <t>Brasilia®</t>
  </si>
  <si>
    <t>2 BRASILIA®</t>
  </si>
  <si>
    <t>87-36-3119</t>
  </si>
  <si>
    <t>Casa Blanca</t>
  </si>
  <si>
    <t>2 CASA BLANCA</t>
  </si>
  <si>
    <t>87-36-9734</t>
  </si>
  <si>
    <t>Corvara  New</t>
  </si>
  <si>
    <r>
      <rPr>
        <b/>
        <i/>
        <sz val="10"/>
        <rFont val="Arial"/>
        <family val="2"/>
      </rPr>
      <t xml:space="preserve">2 CORVARA  </t>
    </r>
    <r>
      <rPr>
        <b/>
        <i/>
        <sz val="10"/>
        <color rgb="FFCC0099"/>
        <rFont val="Arial"/>
        <family val="2"/>
      </rPr>
      <t>NEW</t>
    </r>
  </si>
  <si>
    <t>87-36-3120</t>
  </si>
  <si>
    <t>Dizzy</t>
  </si>
  <si>
    <t>2 DIZZY</t>
  </si>
  <si>
    <t>87-36-3124</t>
  </si>
  <si>
    <t>Stargazer</t>
  </si>
  <si>
    <t>2 STARGAZER</t>
  </si>
  <si>
    <t>87-36-9735</t>
  </si>
  <si>
    <t>Лилия Азиатская махровая</t>
  </si>
  <si>
    <t>Bald Eagle  New</t>
  </si>
  <si>
    <t>16/18</t>
  </si>
  <si>
    <r>
      <rPr>
        <b/>
        <i/>
        <sz val="10"/>
        <rFont val="Arial"/>
        <family val="2"/>
      </rPr>
      <t xml:space="preserve">1 BALD EAGLE  </t>
    </r>
    <r>
      <rPr>
        <b/>
        <i/>
        <sz val="10"/>
        <color rgb="FFCC0099"/>
        <rFont val="Arial"/>
        <family val="2"/>
      </rPr>
      <t>NEW</t>
    </r>
  </si>
  <si>
    <t>87-36-6676</t>
  </si>
  <si>
    <t>Fata Morgana</t>
  </si>
  <si>
    <t>1 FATA MORGANA</t>
  </si>
  <si>
    <t>87-36-9048</t>
  </si>
  <si>
    <t>Flore Pleno</t>
  </si>
  <si>
    <t>1 FLORE PLENO</t>
  </si>
  <si>
    <t>87-36-9736</t>
  </si>
  <si>
    <t>Лилия Восточная махровая</t>
  </si>
  <si>
    <t>Elodie  New</t>
  </si>
  <si>
    <r>
      <rPr>
        <b/>
        <i/>
        <sz val="10"/>
        <rFont val="Arial"/>
        <family val="2"/>
      </rPr>
      <t xml:space="preserve">1 ELODIE  </t>
    </r>
    <r>
      <rPr>
        <b/>
        <i/>
        <sz val="10"/>
        <color rgb="FFCC0099"/>
        <rFont val="Arial"/>
        <family val="2"/>
      </rPr>
      <t>NEW</t>
    </r>
  </si>
  <si>
    <t>87-36-6677</t>
  </si>
  <si>
    <t>Lotus Beauty</t>
  </si>
  <si>
    <t>1 LOTUS BEAUTY</t>
  </si>
  <si>
    <t>87-36-3133</t>
  </si>
  <si>
    <t>Лилия</t>
  </si>
  <si>
    <t>Apricot Fudge</t>
  </si>
  <si>
    <t>1 APRICOT FUDGE</t>
  </si>
  <si>
    <t>87-36-9737</t>
  </si>
  <si>
    <t>Josephine  New</t>
  </si>
  <si>
    <r>
      <rPr>
        <b/>
        <i/>
        <sz val="10"/>
        <rFont val="Arial"/>
        <family val="2"/>
      </rPr>
      <t xml:space="preserve">1 JOSEPHINE  </t>
    </r>
    <r>
      <rPr>
        <b/>
        <i/>
        <sz val="10"/>
        <color rgb="FFCC0099"/>
        <rFont val="Arial"/>
        <family val="2"/>
      </rPr>
      <t>NEW</t>
    </r>
  </si>
  <si>
    <t>87-36-9738</t>
  </si>
  <si>
    <t>Lady Alide  New</t>
  </si>
  <si>
    <r>
      <rPr>
        <b/>
        <i/>
        <sz val="10"/>
        <rFont val="Arial"/>
        <family val="2"/>
      </rPr>
      <t xml:space="preserve">1 LADY ALIDE  </t>
    </r>
    <r>
      <rPr>
        <b/>
        <i/>
        <sz val="10"/>
        <color rgb="FFCC0099"/>
        <rFont val="Arial"/>
        <family val="2"/>
      </rPr>
      <t>NEW</t>
    </r>
  </si>
  <si>
    <t>87-36-6680</t>
  </si>
  <si>
    <t>Miss Feya</t>
  </si>
  <si>
    <t>1 MISS FEYA</t>
  </si>
  <si>
    <t>87-36-9739</t>
  </si>
  <si>
    <t>Pink Perfection  New</t>
  </si>
  <si>
    <r>
      <rPr>
        <b/>
        <i/>
        <sz val="10"/>
        <rFont val="Arial"/>
        <family val="2"/>
      </rPr>
      <t xml:space="preserve">1 PINK PERFECTION </t>
    </r>
    <r>
      <rPr>
        <b/>
        <i/>
        <sz val="10"/>
        <color rgb="FFCC0099"/>
        <rFont val="Arial"/>
        <family val="2"/>
      </rPr>
      <t xml:space="preserve"> NEW</t>
    </r>
  </si>
  <si>
    <t>87-36-9740</t>
  </si>
  <si>
    <t>Regale</t>
  </si>
  <si>
    <t>18/20</t>
  </si>
  <si>
    <t>1 REGALE</t>
  </si>
  <si>
    <t>87-36-2606</t>
  </si>
  <si>
    <t>Robert Swanson</t>
  </si>
  <si>
    <t>1 ROBERT SWANSON</t>
  </si>
  <si>
    <t>87-36-6968</t>
  </si>
  <si>
    <t>Yellow Bruse</t>
  </si>
  <si>
    <t>1 YELLOW BRUSE</t>
  </si>
  <si>
    <t>87-36-3132</t>
  </si>
  <si>
    <t>Anastasia</t>
  </si>
  <si>
    <t>1 ANASTASIA</t>
  </si>
  <si>
    <t>87-36-2603</t>
  </si>
  <si>
    <t>Friso</t>
  </si>
  <si>
    <t>1 FRISO</t>
  </si>
  <si>
    <t>87-36-3136</t>
  </si>
  <si>
    <t>Бегония Грандифлора</t>
  </si>
  <si>
    <t>Yellow</t>
  </si>
  <si>
    <t>5/6</t>
  </si>
  <si>
    <t>3 GRANDIFLORA GEEL / YELLOW</t>
  </si>
  <si>
    <t>87-36-3137</t>
  </si>
  <si>
    <t>Orange</t>
  </si>
  <si>
    <t>3 GRANDIFLORA ORANJE / ORANGE</t>
  </si>
  <si>
    <t>87-36-3138</t>
  </si>
  <si>
    <t>Red</t>
  </si>
  <si>
    <t>3 GRANDIFLORA ROOD / RED</t>
  </si>
  <si>
    <t>87-36-3139</t>
  </si>
  <si>
    <t>Pink</t>
  </si>
  <si>
    <t>3 GRANDIFLORA ROZE / PINK</t>
  </si>
  <si>
    <t>87-36-3140</t>
  </si>
  <si>
    <t>White</t>
  </si>
  <si>
    <t>3 GRANDIFLORA WIT / WHITE</t>
  </si>
  <si>
    <t>87-36-3141</t>
  </si>
  <si>
    <t>Mix</t>
  </si>
  <si>
    <t>5 GRANDIFLORA MIX</t>
  </si>
  <si>
    <t>87-36-3142</t>
  </si>
  <si>
    <t>Бегония Каскадная</t>
  </si>
  <si>
    <t>Florence</t>
  </si>
  <si>
    <t>4/5</t>
  </si>
  <si>
    <t>3 CASCADE FLORENCE</t>
  </si>
  <si>
    <t>87-36-3143</t>
  </si>
  <si>
    <t>Sunray</t>
  </si>
  <si>
    <t>3 CASCADE SUNRAY</t>
  </si>
  <si>
    <t>87-36-6682</t>
  </si>
  <si>
    <t>Odorosa Sweet Pink</t>
  </si>
  <si>
    <t>3 CASCADE ODOROSA SWEET PINK</t>
  </si>
  <si>
    <t>87-36-6683</t>
  </si>
  <si>
    <t>Odorosa White Blush</t>
  </si>
  <si>
    <t>3 CASCADE ODOROSA WHITE BLUSH</t>
  </si>
  <si>
    <t>87-36-6684</t>
  </si>
  <si>
    <t>Odorosa Yellow Flame</t>
  </si>
  <si>
    <t>3 CASCADE ODOROSA YELLOW FLAME</t>
  </si>
  <si>
    <t>87-36-9741</t>
  </si>
  <si>
    <t>Odorosa Fragrant Mix  New</t>
  </si>
  <si>
    <r>
      <rPr>
        <b/>
        <i/>
        <sz val="10"/>
        <rFont val="Arial"/>
        <family val="2"/>
      </rPr>
      <t xml:space="preserve">3 CASCADE ODOROSA FRAGRANT MIX </t>
    </r>
    <r>
      <rPr>
        <b/>
        <i/>
        <sz val="10"/>
        <color rgb="FFCC0099"/>
        <rFont val="Arial"/>
        <family val="2"/>
      </rPr>
      <t xml:space="preserve"> NEW</t>
    </r>
  </si>
  <si>
    <t>87-36-3144</t>
  </si>
  <si>
    <t>Бегония Плакучая (Ампельная)</t>
  </si>
  <si>
    <t>3 PENDULA GEEL / YELLOW</t>
  </si>
  <si>
    <t>87-36-3145</t>
  </si>
  <si>
    <t>3 PENDULA ORANJE / ORANGE</t>
  </si>
  <si>
    <t>87-36-3146</t>
  </si>
  <si>
    <t>3 PENDULA ROOD / RED</t>
  </si>
  <si>
    <t>87-36-3147</t>
  </si>
  <si>
    <t>3 PENDULA ROZE / PINK</t>
  </si>
  <si>
    <t>87-36-3148</t>
  </si>
  <si>
    <t>3 PENDULA WIT / WHITE</t>
  </si>
  <si>
    <t>87-36-3149</t>
  </si>
  <si>
    <t>5 PENDULA MIX</t>
  </si>
  <si>
    <t>87-36-3150</t>
  </si>
  <si>
    <t>Бегония Фимбриата (Бахромчатая)</t>
  </si>
  <si>
    <t>3 FIMBRIATA GEEL / YELLOW</t>
  </si>
  <si>
    <t>87-36-3151</t>
  </si>
  <si>
    <t>3 FIMBRIATA ORANJE / ORANGE</t>
  </si>
  <si>
    <t>87-36-3152</t>
  </si>
  <si>
    <t>3 FIMBRIATA ROOD / RED</t>
  </si>
  <si>
    <t>87-36-3153</t>
  </si>
  <si>
    <t>3 FIMBRIATA ROZE / PINK</t>
  </si>
  <si>
    <t>87-36-3154</t>
  </si>
  <si>
    <t>3 FIMBRIATA WIT / WHITE</t>
  </si>
  <si>
    <t>87-36-3155</t>
  </si>
  <si>
    <t>5 FIMBRIATA MIX</t>
  </si>
  <si>
    <t>87-36-3156</t>
  </si>
  <si>
    <t>Бегония Невидовая</t>
  </si>
  <si>
    <t>Bouton De Rose</t>
  </si>
  <si>
    <t>3 BOUTON DE ROSE</t>
  </si>
  <si>
    <t>87-36-9742</t>
  </si>
  <si>
    <t>Bertinii Worthiana</t>
  </si>
  <si>
    <t>2 BERTINII WORTHIANA</t>
  </si>
  <si>
    <t>87-36-9743</t>
  </si>
  <si>
    <t>Bertinii Worthiana Wit / White  New</t>
  </si>
  <si>
    <r>
      <rPr>
        <b/>
        <i/>
        <sz val="10"/>
        <rFont val="Arial"/>
        <family val="2"/>
      </rPr>
      <t xml:space="preserve">1 BERTINII WORTHIANA WIT / WHITE </t>
    </r>
    <r>
      <rPr>
        <b/>
        <i/>
        <sz val="10"/>
        <color rgb="FFCC0099"/>
        <rFont val="Arial"/>
        <family val="2"/>
      </rPr>
      <t xml:space="preserve"> NEW</t>
    </r>
  </si>
  <si>
    <t>87-36-3163</t>
  </si>
  <si>
    <t>Анемона короночатая Простая</t>
  </si>
  <si>
    <t>Bicolor</t>
  </si>
  <si>
    <t>6/7</t>
  </si>
  <si>
    <t>15 BICOLOR</t>
  </si>
  <si>
    <t>87-36-3164</t>
  </si>
  <si>
    <t>Bride</t>
  </si>
  <si>
    <t>15 BRIDE</t>
  </si>
  <si>
    <t>87-36-3165</t>
  </si>
  <si>
    <t>Hollandia</t>
  </si>
  <si>
    <t>15 HOLLANDIA</t>
  </si>
  <si>
    <t>87-36-2551</t>
  </si>
  <si>
    <t>Mr. Fokker</t>
  </si>
  <si>
    <t>15 MR. FOKKER</t>
  </si>
  <si>
    <t>87-36-2552</t>
  </si>
  <si>
    <t>De Caen Mix</t>
  </si>
  <si>
    <t>15 DE CAEN MIX</t>
  </si>
  <si>
    <t>87-36-3166</t>
  </si>
  <si>
    <t>Анемона короночатая Махровая</t>
  </si>
  <si>
    <t>Governor</t>
  </si>
  <si>
    <t>15 GOVERNOR</t>
  </si>
  <si>
    <t>87-36-3167</t>
  </si>
  <si>
    <t>Lord Lieutenant</t>
  </si>
  <si>
    <t>15 LORD LIEUTENANT</t>
  </si>
  <si>
    <t>87-36-3168</t>
  </si>
  <si>
    <t>Mount Everest</t>
  </si>
  <si>
    <t>15 MOUNT EVEREST</t>
  </si>
  <si>
    <t>87-36-3169</t>
  </si>
  <si>
    <t>St. Brigid Mix</t>
  </si>
  <si>
    <t>15 ST. BRIGID MIX</t>
  </si>
  <si>
    <t>87-36-6969</t>
  </si>
  <si>
    <t>Канна Крупноцветная</t>
  </si>
  <si>
    <t>Apricot Dream</t>
  </si>
  <si>
    <t>1 APRICOT DREAM</t>
  </si>
  <si>
    <t>87-36-3170</t>
  </si>
  <si>
    <t>City Of Portland</t>
  </si>
  <si>
    <t>1 CITY OF PORTLAND</t>
  </si>
  <si>
    <t>87-36-9744</t>
  </si>
  <si>
    <t>Fantasy  New</t>
  </si>
  <si>
    <r>
      <rPr>
        <b/>
        <i/>
        <sz val="10"/>
        <rFont val="Arial"/>
        <family val="2"/>
      </rPr>
      <t xml:space="preserve">1 FANTASY  </t>
    </r>
    <r>
      <rPr>
        <b/>
        <i/>
        <sz val="10"/>
        <color rgb="FFCC0099"/>
        <rFont val="Arial"/>
        <family val="2"/>
      </rPr>
      <t>NEW</t>
    </r>
  </si>
  <si>
    <t>87-36-3171</t>
  </si>
  <si>
    <t>Picasso</t>
  </si>
  <si>
    <t>1 PICASSO</t>
  </si>
  <si>
    <t>87-36-6970</t>
  </si>
  <si>
    <t>Red Dazzler</t>
  </si>
  <si>
    <t>1 RED DAZZLER</t>
  </si>
  <si>
    <t>87-36-3172</t>
  </si>
  <si>
    <t>Red King Humbert</t>
  </si>
  <si>
    <t>1 RED KING HUMBERT</t>
  </si>
  <si>
    <t>87-36-6971</t>
  </si>
  <si>
    <t>Richard Wallace</t>
  </si>
  <si>
    <t>1 RICHARD WALLACE</t>
  </si>
  <si>
    <t>87-36-3174</t>
  </si>
  <si>
    <t>Wyoming</t>
  </si>
  <si>
    <t>1 WYOMING</t>
  </si>
  <si>
    <t>87-36-3178</t>
  </si>
  <si>
    <t>Канна Мини</t>
  </si>
  <si>
    <t>Mini Golden Lucifer</t>
  </si>
  <si>
    <t>1 MINI GOLDEN LUCIFER</t>
  </si>
  <si>
    <t>87-36-3179</t>
  </si>
  <si>
    <t>Mini Lucifer</t>
  </si>
  <si>
    <t>1 MINI LUCIFER</t>
  </si>
  <si>
    <t>87-36-3180</t>
  </si>
  <si>
    <t>Mini Orchid Beauty</t>
  </si>
  <si>
    <t>1 MINI ORCHID BEAUTY</t>
  </si>
  <si>
    <t>87-36-3181</t>
  </si>
  <si>
    <t>Фрезия махровая</t>
  </si>
  <si>
    <t>Double Blue</t>
  </si>
  <si>
    <t>5/+</t>
  </si>
  <si>
    <t>15 DUBBEL BLAUW / DOUBLE BLUE</t>
  </si>
  <si>
    <t>87-36-3182</t>
  </si>
  <si>
    <t>Double Yellow</t>
  </si>
  <si>
    <t>15 DUBBEL GEEL / DOUBLE YELLOW</t>
  </si>
  <si>
    <t>87-36-3183</t>
  </si>
  <si>
    <t>Double Red</t>
  </si>
  <si>
    <t>15 DUBBEL ROOD / DOUBLE RED</t>
  </si>
  <si>
    <t>87-36-3184</t>
  </si>
  <si>
    <t>Double Pink</t>
  </si>
  <si>
    <t>15 DUBBEL ROZE / DOUBLE PINK</t>
  </si>
  <si>
    <t>87-36-3185</t>
  </si>
  <si>
    <t>Double White</t>
  </si>
  <si>
    <t>15 DUBBEL WIT / DOUBLE WHITE</t>
  </si>
  <si>
    <t>87-36-3186</t>
  </si>
  <si>
    <t>Single Mix</t>
  </si>
  <si>
    <t>15 ENKEL MIX / SINGLE MIX</t>
  </si>
  <si>
    <t>87-36-3187</t>
  </si>
  <si>
    <t>Double Mix</t>
  </si>
  <si>
    <t>15 DUBBEL MIX / DOUBLE MIX</t>
  </si>
  <si>
    <t>87-36-4358</t>
  </si>
  <si>
    <t>Ирис Голландский</t>
  </si>
  <si>
    <t>Autumn Princess</t>
  </si>
  <si>
    <t>7/8</t>
  </si>
  <si>
    <t>10 AUTUMN PRINCESS</t>
  </si>
  <si>
    <t>87-36-3898</t>
  </si>
  <si>
    <t>Blue</t>
  </si>
  <si>
    <t>25 BLAUW / BLUE</t>
  </si>
  <si>
    <t>87-36-6686</t>
  </si>
  <si>
    <t>Mystic Beauty</t>
  </si>
  <si>
    <t>10 MYSTIC BEAUTY</t>
  </si>
  <si>
    <t>87-36-9745</t>
  </si>
  <si>
    <t>Pink Panther  New</t>
  </si>
  <si>
    <r>
      <rPr>
        <b/>
        <i/>
        <sz val="10"/>
        <rFont val="Arial"/>
        <family val="2"/>
      </rPr>
      <t xml:space="preserve">5 PINK PANTHER </t>
    </r>
    <r>
      <rPr>
        <b/>
        <i/>
        <sz val="10"/>
        <color rgb="FFCC0099"/>
        <rFont val="Arial"/>
        <family val="2"/>
      </rPr>
      <t xml:space="preserve"> NEW</t>
    </r>
  </si>
  <si>
    <t>87-36-3902</t>
  </si>
  <si>
    <t>Silvery Beauty</t>
  </si>
  <si>
    <t>10 SILVERY BEAUTY</t>
  </si>
  <si>
    <t>87-36-6972</t>
  </si>
  <si>
    <t>Symphony</t>
  </si>
  <si>
    <t>25 SYMPHONY</t>
  </si>
  <si>
    <t>87-36-3900</t>
  </si>
  <si>
    <t>25 WIT / WHITE</t>
  </si>
  <si>
    <t>87-36-3193</t>
  </si>
  <si>
    <t>25 MIX</t>
  </si>
  <si>
    <t>87-36-2617</t>
  </si>
  <si>
    <t>Ранункулюс</t>
  </si>
  <si>
    <t>10 GEEL / YELLOW</t>
  </si>
  <si>
    <t>87-36-2618</t>
  </si>
  <si>
    <t>10 ORANJE / ORANGE</t>
  </si>
  <si>
    <t>87-36-2619</t>
  </si>
  <si>
    <t>10 ROOD / RED</t>
  </si>
  <si>
    <t>87-36-2620</t>
  </si>
  <si>
    <t>10 ROZE / PINK</t>
  </si>
  <si>
    <t>87-36-2621</t>
  </si>
  <si>
    <t>10 WIT / WHITE</t>
  </si>
  <si>
    <t>87-36-3516</t>
  </si>
  <si>
    <t xml:space="preserve">Mix </t>
  </si>
  <si>
    <t xml:space="preserve">10 MIX </t>
  </si>
  <si>
    <t>87-36-9055</t>
  </si>
  <si>
    <t>Pastel Mix</t>
  </si>
  <si>
    <t>10 PASTEL MIX</t>
  </si>
  <si>
    <t>87-36-3198</t>
  </si>
  <si>
    <t xml:space="preserve">Синнингия </t>
  </si>
  <si>
    <t>Defiance</t>
  </si>
  <si>
    <t>1 DEFIANCE</t>
  </si>
  <si>
    <t>87-36-3199</t>
  </si>
  <si>
    <t>Hollywood</t>
  </si>
  <si>
    <t>1 HOLLYWOOD</t>
  </si>
  <si>
    <t>87-36-3567</t>
  </si>
  <si>
    <t>Kaiser Friedrich</t>
  </si>
  <si>
    <t>1 KAISER FRIEDRICH</t>
  </si>
  <si>
    <t>87-36-3201</t>
  </si>
  <si>
    <t>Kaiser Wilhelm</t>
  </si>
  <si>
    <t>1 KAISER WILHELM</t>
  </si>
  <si>
    <t>87-36-3202</t>
  </si>
  <si>
    <t>Mont Blanc</t>
  </si>
  <si>
    <t>1 MONT BLANC</t>
  </si>
  <si>
    <t>87-36-6973</t>
  </si>
  <si>
    <t xml:space="preserve">Зантедеския (Калла) </t>
  </si>
  <si>
    <t>Accent</t>
  </si>
  <si>
    <t>1 ACCENT</t>
  </si>
  <si>
    <t>87-36-3205</t>
  </si>
  <si>
    <t>Captain Melrose</t>
  </si>
  <si>
    <t>1 CAPTAIN MELROSE</t>
  </si>
  <si>
    <t>87-36-3207</t>
  </si>
  <si>
    <t>Captain Ventura</t>
  </si>
  <si>
    <t>1 CAPTAIN VENTURA</t>
  </si>
  <si>
    <t>87-36-6974</t>
  </si>
  <si>
    <t>Captain Violetta</t>
  </si>
  <si>
    <t>1 CAPTAIN VIOLETTA</t>
  </si>
  <si>
    <t>87-36-9058</t>
  </si>
  <si>
    <t>Hot Shot</t>
  </si>
  <si>
    <t>1 HOT SHOT</t>
  </si>
  <si>
    <t>87-36-3208</t>
  </si>
  <si>
    <t>Odessa</t>
  </si>
  <si>
    <t>1 ODESSA</t>
  </si>
  <si>
    <t>87-36-3211</t>
  </si>
  <si>
    <t>87-36-9746</t>
  </si>
  <si>
    <t>Royal Valentine  New</t>
  </si>
  <si>
    <r>
      <rPr>
        <b/>
        <i/>
        <sz val="10"/>
        <rFont val="Arial"/>
        <family val="2"/>
      </rPr>
      <t xml:space="preserve">1 ROYAL VALENTINE </t>
    </r>
    <r>
      <rPr>
        <b/>
        <i/>
        <sz val="10"/>
        <color rgb="FFCC0099"/>
        <rFont val="Arial"/>
        <family val="2"/>
      </rPr>
      <t xml:space="preserve"> NEW</t>
    </r>
  </si>
  <si>
    <t>87-36-3213</t>
  </si>
  <si>
    <t>Summer Sun</t>
  </si>
  <si>
    <t>1 SUMMER SUN</t>
  </si>
  <si>
    <t>87-36-9747</t>
  </si>
  <si>
    <t>Амарине</t>
  </si>
  <si>
    <t>Amarine Belladiva  New</t>
  </si>
  <si>
    <r>
      <rPr>
        <b/>
        <i/>
        <sz val="10"/>
        <rFont val="Arial"/>
        <family val="2"/>
      </rPr>
      <t xml:space="preserve">1 AMARINE BELLADIVA  </t>
    </r>
    <r>
      <rPr>
        <b/>
        <i/>
        <sz val="10"/>
        <color rgb="FFCC0099"/>
        <rFont val="Arial"/>
        <family val="2"/>
      </rPr>
      <t>NEW</t>
    </r>
  </si>
  <si>
    <t>87-36-3214</t>
  </si>
  <si>
    <t>Амариллис</t>
  </si>
  <si>
    <t>Amaryllis Belladonna</t>
  </si>
  <si>
    <t>20/+</t>
  </si>
  <si>
    <t>1 AMARYLLIS BELLADONNA</t>
  </si>
  <si>
    <t>87-36-6975</t>
  </si>
  <si>
    <t>Бабиана</t>
  </si>
  <si>
    <t>Babiana Stricta Mix</t>
  </si>
  <si>
    <t>10 BABIANA STRICTA MIX</t>
  </si>
  <si>
    <t>87-36-9748</t>
  </si>
  <si>
    <t>Бессера</t>
  </si>
  <si>
    <t>Bessera Elegans  New</t>
  </si>
  <si>
    <r>
      <rPr>
        <b/>
        <i/>
        <sz val="10"/>
        <rFont val="Arial"/>
        <family val="2"/>
      </rPr>
      <t xml:space="preserve">10 BESSERA ELEGANS </t>
    </r>
    <r>
      <rPr>
        <b/>
        <i/>
        <sz val="10"/>
        <color rgb="FFCC0099"/>
        <rFont val="Arial"/>
        <family val="2"/>
      </rPr>
      <t xml:space="preserve"> NEW</t>
    </r>
  </si>
  <si>
    <t>87-36-3215</t>
  </si>
  <si>
    <t>Блетилла</t>
  </si>
  <si>
    <t>Bletilla Striata</t>
  </si>
  <si>
    <t>1 BLETILLA STRIATA</t>
  </si>
  <si>
    <t>87-36-6688</t>
  </si>
  <si>
    <t>Хазманта</t>
  </si>
  <si>
    <t>Chasmanthe Floribunda</t>
  </si>
  <si>
    <t>1 CHASMANTHE FLORIBUNDA</t>
  </si>
  <si>
    <t>87-36-3483</t>
  </si>
  <si>
    <t>Кринум</t>
  </si>
  <si>
    <t>Crinum Powellii</t>
  </si>
  <si>
    <t>20/24</t>
  </si>
  <si>
    <t>1 CRINUM POWELLII</t>
  </si>
  <si>
    <t>87-36-3484</t>
  </si>
  <si>
    <t>Crinum Powellii Album</t>
  </si>
  <si>
    <t>1 CRINUM POWELLII ALBUM</t>
  </si>
  <si>
    <t>87-36-3485</t>
  </si>
  <si>
    <t>Крокосмия</t>
  </si>
  <si>
    <t>Crocosmia Mix</t>
  </si>
  <si>
    <t>20 CROCOSMIA MIX</t>
  </si>
  <si>
    <t>87-36-3487</t>
  </si>
  <si>
    <t>Crocosmia George Davidson</t>
  </si>
  <si>
    <t>8/+</t>
  </si>
  <si>
    <t>10 CROCOSMIA GEORGE DAVIDSON</t>
  </si>
  <si>
    <t>87-36-3488</t>
  </si>
  <si>
    <t>Crocosmia Lucifer</t>
  </si>
  <si>
    <t>10/+</t>
  </si>
  <si>
    <t>10 CROCOSMIA LUCIFER</t>
  </si>
  <si>
    <t>87-36-3552</t>
  </si>
  <si>
    <t>Цикламен</t>
  </si>
  <si>
    <t>Cyclamen Hederifolium</t>
  </si>
  <si>
    <t>13/15</t>
  </si>
  <si>
    <t>2 CYCLAMEN HEDERIFOLIUM</t>
  </si>
  <si>
    <t>87-36-3490</t>
  </si>
  <si>
    <t>Эукомис</t>
  </si>
  <si>
    <t>Eucomis Autumnalis</t>
  </si>
  <si>
    <t>2 EUCOMIS AUTUMNALIS</t>
  </si>
  <si>
    <t>87-36-3224</t>
  </si>
  <si>
    <t>Eucomis Bicolor</t>
  </si>
  <si>
    <t>2 EUCOMIS BICOLOR</t>
  </si>
  <si>
    <t>87-36-9749</t>
  </si>
  <si>
    <t>Гладиолус</t>
  </si>
  <si>
    <t>Gladiolus Callianthus</t>
  </si>
  <si>
    <t>8/10</t>
  </si>
  <si>
    <t>15 GLADIOLUS CALLIANTHUS</t>
  </si>
  <si>
    <t>87-36-3227</t>
  </si>
  <si>
    <t>Глориоза</t>
  </si>
  <si>
    <t>Gloriosa Rothschildiana</t>
  </si>
  <si>
    <t>15/20</t>
  </si>
  <si>
    <t>1 GLORIOSA ROTHSCHILDIANA</t>
  </si>
  <si>
    <t>87-36-3228</t>
  </si>
  <si>
    <t>Лилейник</t>
  </si>
  <si>
    <t>Hymenocallis Festalis</t>
  </si>
  <si>
    <t>1 HYMENOCALLIS FESTALIS</t>
  </si>
  <si>
    <t>87-36-6689</t>
  </si>
  <si>
    <t>Hymenocallis Sulphur Queen</t>
  </si>
  <si>
    <t>1 HYMENOCALLIS SULPHUR QUEEN</t>
  </si>
  <si>
    <t>87-36-3229</t>
  </si>
  <si>
    <t>Иксия</t>
  </si>
  <si>
    <t>Ixia Mix</t>
  </si>
  <si>
    <t>25 IXIA MIX</t>
  </si>
  <si>
    <t>87-36-3230</t>
  </si>
  <si>
    <t>Мирабилис</t>
  </si>
  <si>
    <t>Mirabilis Jalapa</t>
  </si>
  <si>
    <t>5 MIRABILIS JALAPA</t>
  </si>
  <si>
    <t>87-36-3231</t>
  </si>
  <si>
    <t>Нерине</t>
  </si>
  <si>
    <t>Nerine Bowdenii</t>
  </si>
  <si>
    <t>2 NERINE BOWDENII</t>
  </si>
  <si>
    <t>87-36-3232</t>
  </si>
  <si>
    <t>Nerine Bowdenii Alba</t>
  </si>
  <si>
    <t>12/+</t>
  </si>
  <si>
    <t>2 NERINE BOWDENII ALBA</t>
  </si>
  <si>
    <t>87-36-3233</t>
  </si>
  <si>
    <t>Орнитогалум</t>
  </si>
  <si>
    <t>Ornithogalum Saundersiae</t>
  </si>
  <si>
    <t>18/+</t>
  </si>
  <si>
    <t>1 ORNITHOGALUM SAUNDERSIAE</t>
  </si>
  <si>
    <t>87-36-3234</t>
  </si>
  <si>
    <t>Оксалис</t>
  </si>
  <si>
    <t>Oxalis Deppei Iron Cross</t>
  </si>
  <si>
    <t>25 OXALIS DEPPEI IRON CROSS</t>
  </si>
  <si>
    <t>87-36-9750</t>
  </si>
  <si>
    <t>Плейоне</t>
  </si>
  <si>
    <t>Pleione Formosana</t>
  </si>
  <si>
    <t>1 PLEIONE FORMOSANA</t>
  </si>
  <si>
    <t>87-36-3235</t>
  </si>
  <si>
    <t>Полиантус</t>
  </si>
  <si>
    <t>Polianthus Tuberosa The Pearl</t>
  </si>
  <si>
    <t>1 POLIANTHUS TUBEROSA THE PEARL</t>
  </si>
  <si>
    <t>87-36-3236</t>
  </si>
  <si>
    <t>Спараксис</t>
  </si>
  <si>
    <t>Sparaxis Mix</t>
  </si>
  <si>
    <t>25 SPARAXIS MIX</t>
  </si>
  <si>
    <t>87-36-3491</t>
  </si>
  <si>
    <t>Тригридия</t>
  </si>
  <si>
    <t>Tigridia Pavonia Alba Grandiflora</t>
  </si>
  <si>
    <t>7/9</t>
  </si>
  <si>
    <t>7 TIGRIDIA PAVONIA ALBA GRANDIFLORA</t>
  </si>
  <si>
    <t>87-36-3237</t>
  </si>
  <si>
    <t>Tigridia Pavonia Mix</t>
  </si>
  <si>
    <t>10 TIGRIDIA PAVONIA MIX</t>
  </si>
  <si>
    <t>87-36-3238</t>
  </si>
  <si>
    <t>Triteleia Corrina</t>
  </si>
  <si>
    <t>25 TRITELEIA CORRINA</t>
  </si>
  <si>
    <t>87-36-3239</t>
  </si>
  <si>
    <t>Малая упаковка BIO серия</t>
  </si>
  <si>
    <t>Георгин</t>
  </si>
  <si>
    <t>87-36-3240</t>
  </si>
  <si>
    <t>Bilbao</t>
  </si>
  <si>
    <t>1 BILBAO</t>
  </si>
  <si>
    <t>87-36-3242</t>
  </si>
  <si>
    <t>87-36-3245</t>
  </si>
  <si>
    <t>Golden Torch</t>
  </si>
  <si>
    <t>1 GOLDEN TORCH</t>
  </si>
  <si>
    <t>87-36-3493</t>
  </si>
  <si>
    <t>Impression Famoso</t>
  </si>
  <si>
    <t>1 IMPRESSION FAMOSO</t>
  </si>
  <si>
    <t>87-36-3494</t>
  </si>
  <si>
    <t>Impression Fantastico</t>
  </si>
  <si>
    <t>1 IMPRESSION FANTASTICO</t>
  </si>
  <si>
    <t>87-36-3250</t>
  </si>
  <si>
    <t>Menorca</t>
  </si>
  <si>
    <t>1 MENORCA</t>
  </si>
  <si>
    <t>87-36-3251</t>
  </si>
  <si>
    <t>87-36-3252</t>
  </si>
  <si>
    <t>Orfeo</t>
  </si>
  <si>
    <t>1 ORFEO</t>
  </si>
  <si>
    <t>87-36-3253</t>
  </si>
  <si>
    <t>Sandra</t>
  </si>
  <si>
    <t>1 SANDRA</t>
  </si>
  <si>
    <t>87-36-3255</t>
  </si>
  <si>
    <t>Summer Flame</t>
  </si>
  <si>
    <t>1 SUMMER FLAME</t>
  </si>
  <si>
    <t>87-36-9751</t>
  </si>
  <si>
    <t>Waltzing Mathilda  New</t>
  </si>
  <si>
    <r>
      <rPr>
        <b/>
        <i/>
        <sz val="10"/>
        <rFont val="Arial"/>
        <family val="2"/>
      </rPr>
      <t xml:space="preserve">1 WALTZING MATHILDA </t>
    </r>
    <r>
      <rPr>
        <b/>
        <i/>
        <sz val="10"/>
        <color rgb="FFCC0099"/>
        <rFont val="Arial"/>
        <family val="2"/>
      </rPr>
      <t xml:space="preserve"> NEW</t>
    </r>
  </si>
  <si>
    <t>87-36-3260</t>
  </si>
  <si>
    <t>Малая упаковка Малобюджетная серия</t>
  </si>
  <si>
    <t>Cactus Pink</t>
  </si>
  <si>
    <t>II</t>
  </si>
  <si>
    <t>1 CACTUS PINK</t>
  </si>
  <si>
    <t>87-36-3261</t>
  </si>
  <si>
    <t>Cactus Red-Yellow</t>
  </si>
  <si>
    <t>1 CACTUS RED-YELLOW</t>
  </si>
  <si>
    <t>87-36-3262</t>
  </si>
  <si>
    <t>Dark Red</t>
  </si>
  <si>
    <t>1 DECORATIVE DARK RED</t>
  </si>
  <si>
    <t>87-36-3263</t>
  </si>
  <si>
    <t>Pink-White</t>
  </si>
  <si>
    <t>1 DECORATIVE PINK-WHITE</t>
  </si>
  <si>
    <t>87-36-3264</t>
  </si>
  <si>
    <t>1 DECORATIVE YELLOW</t>
  </si>
  <si>
    <t>87-36-3265</t>
  </si>
  <si>
    <t>Purple</t>
  </si>
  <si>
    <t>1 DECORATIVE PURPLE</t>
  </si>
  <si>
    <t>87-36-3266</t>
  </si>
  <si>
    <t>1 DECORATIVE WHITE</t>
  </si>
  <si>
    <t>87-36-3267</t>
  </si>
  <si>
    <t>Pompon Red</t>
  </si>
  <si>
    <t>1 POMPON RED</t>
  </si>
  <si>
    <t>87-36-3268</t>
  </si>
  <si>
    <t xml:space="preserve"> 10/12</t>
  </si>
  <si>
    <t>5 PINK</t>
  </si>
  <si>
    <t>87-36-3269</t>
  </si>
  <si>
    <t>5 RED</t>
  </si>
  <si>
    <t>87-36-3270</t>
  </si>
  <si>
    <t>5 WHITE</t>
  </si>
  <si>
    <t>87-36-3271</t>
  </si>
  <si>
    <t>5 PURPLE</t>
  </si>
  <si>
    <t>87-36-3283</t>
  </si>
  <si>
    <t>5 MIX</t>
  </si>
  <si>
    <t>87-36-3273</t>
  </si>
  <si>
    <t xml:space="preserve"> 4/5</t>
  </si>
  <si>
    <t>2 GRANDIFLORA RED</t>
  </si>
  <si>
    <t>87-36-3274</t>
  </si>
  <si>
    <t>2 GRANDIFLORA WHITE</t>
  </si>
  <si>
    <t>87-36-3276</t>
  </si>
  <si>
    <t>Red-White</t>
  </si>
  <si>
    <t xml:space="preserve"> 12/14</t>
  </si>
  <si>
    <t>1 LILIUM ORIENTAL RED-WHITE</t>
  </si>
  <si>
    <t>87-36-3278</t>
  </si>
  <si>
    <t>1 LILIUM ASIATIC WHITE</t>
  </si>
  <si>
    <t>87-36-3279</t>
  </si>
  <si>
    <t>Анемона</t>
  </si>
  <si>
    <t>Anemone De Caen</t>
  </si>
  <si>
    <t xml:space="preserve"> 5/6</t>
  </si>
  <si>
    <t>10 ANEMONE DE CAEN</t>
  </si>
  <si>
    <t>87-36-3280</t>
  </si>
  <si>
    <t xml:space="preserve"> 8/10</t>
  </si>
  <si>
    <t>5 CROCOSMIA LUCIFER</t>
  </si>
  <si>
    <t>87-36-3281</t>
  </si>
  <si>
    <t>Фрезия</t>
  </si>
  <si>
    <t>Freesia Single Mix</t>
  </si>
  <si>
    <t xml:space="preserve"> 5/7</t>
  </si>
  <si>
    <t>10 FREESIA SINGLE MIX</t>
  </si>
  <si>
    <t>87-36-3282</t>
  </si>
  <si>
    <t xml:space="preserve"> 6/8</t>
  </si>
  <si>
    <t>10 GLADIOLUS CALLIANTHUS</t>
  </si>
  <si>
    <t>87-36-3284</t>
  </si>
  <si>
    <t>Ирис</t>
  </si>
  <si>
    <t>Iris Hollandica Mix</t>
  </si>
  <si>
    <t xml:space="preserve"> 7/8</t>
  </si>
  <si>
    <t>10 IRIS HOLLANDICA MIX</t>
  </si>
  <si>
    <t>87-36-3285</t>
  </si>
  <si>
    <t>Ranunculus Mix</t>
  </si>
  <si>
    <t>10 RANUNCULUS MIX</t>
  </si>
  <si>
    <t>87-36-3286</t>
  </si>
  <si>
    <t>Лиатрис</t>
  </si>
  <si>
    <t>Liatris Spicata</t>
  </si>
  <si>
    <t>5 LIATRIS SPICATA</t>
  </si>
  <si>
    <t>87-36-9753</t>
  </si>
  <si>
    <t>Малая упаковка Корни многолетников</t>
  </si>
  <si>
    <t>Тысячелистник обыкновенный</t>
  </si>
  <si>
    <t>Achillea Millefolium Paprika  New</t>
  </si>
  <si>
    <r>
      <rPr>
        <b/>
        <i/>
        <sz val="10"/>
        <rFont val="Arial"/>
        <family val="2"/>
      </rPr>
      <t xml:space="preserve">2 ACHILLEA MILLEFOLIUM PAPRIKA  </t>
    </r>
    <r>
      <rPr>
        <b/>
        <i/>
        <sz val="10"/>
        <color rgb="FFCC0099"/>
        <rFont val="Arial"/>
        <family val="2"/>
      </rPr>
      <t>NEW</t>
    </r>
  </si>
  <si>
    <t>87-36-3287</t>
  </si>
  <si>
    <t>Агапантус африканский</t>
  </si>
  <si>
    <t>Agapanthus Africanus Albus</t>
  </si>
  <si>
    <t>1/2</t>
  </si>
  <si>
    <t>1 AGAPANTHUS AFRICANUS ALBUS</t>
  </si>
  <si>
    <t>87-36-3288</t>
  </si>
  <si>
    <t>Агапантус</t>
  </si>
  <si>
    <t>Agapanthus Blue Giant</t>
  </si>
  <si>
    <t>1 AGAPANTHUS BLUE GIANT</t>
  </si>
  <si>
    <t>87-36-6709</t>
  </si>
  <si>
    <t>Агастахе</t>
  </si>
  <si>
    <t>Agastache Blue Fortune</t>
  </si>
  <si>
    <t>1 AGASTACHE BLUE FORTUNE</t>
  </si>
  <si>
    <t>87-36-3289</t>
  </si>
  <si>
    <t>Мальва</t>
  </si>
  <si>
    <t>Alcea Rosea Chater's Double Pink</t>
  </si>
  <si>
    <t>2 ALCEA ROSEA CHATER'S DOUBLE PINK</t>
  </si>
  <si>
    <t>87-36-3291</t>
  </si>
  <si>
    <t>Alcea Rosea Chater's Double Yellow</t>
  </si>
  <si>
    <t>2 ALCEA ROSEA CHATER'S DOUBLE YELLOW</t>
  </si>
  <si>
    <t>87-36-3292</t>
  </si>
  <si>
    <t>Alcea Rosea Double Red</t>
  </si>
  <si>
    <t>2 ALCEA ROSEA DOUBLE RED</t>
  </si>
  <si>
    <t>87-36-3293</t>
  </si>
  <si>
    <t>Alcea Rosea Double White</t>
  </si>
  <si>
    <t>2 ALCEA ROSEA DOUBLE WHITE</t>
  </si>
  <si>
    <t>87-36-3294</t>
  </si>
  <si>
    <t>Альстромерия золотистая</t>
  </si>
  <si>
    <t>Alstroemeria Aurea Orange King</t>
  </si>
  <si>
    <t>2 ALSTROEMERIA AUREA ORANGE KING</t>
  </si>
  <si>
    <t>87-36-3295</t>
  </si>
  <si>
    <t>Астра кустарниковая</t>
  </si>
  <si>
    <t>Aster Dumosus Apollo</t>
  </si>
  <si>
    <t>1 ASTER DUMOSUS APOLLO</t>
  </si>
  <si>
    <t>87-36-3296</t>
  </si>
  <si>
    <t>Aster Dumosus Jenny</t>
  </si>
  <si>
    <t>1 ASTER DUMOSUS JENNY</t>
  </si>
  <si>
    <t>87-36-3297</t>
  </si>
  <si>
    <t>Астра новобельгийская</t>
  </si>
  <si>
    <t>Aster Novi-Belgii Milka</t>
  </si>
  <si>
    <t>1 ASTER NOVI-BELGII MILKA</t>
  </si>
  <si>
    <t>87-36-3298</t>
  </si>
  <si>
    <t>Астильба арендса</t>
  </si>
  <si>
    <t>Astilbe Arendsii Spinell</t>
  </si>
  <si>
    <t>2/3</t>
  </si>
  <si>
    <t>1 ASTILBE ARENDSII SPINELL</t>
  </si>
  <si>
    <t>87-36-3299</t>
  </si>
  <si>
    <t>Астильба китайская</t>
  </si>
  <si>
    <t>Astilbe Chinensis Maggie Daley</t>
  </si>
  <si>
    <t>1 ASTILBE CHINENSIS MAGGIE DALEY</t>
  </si>
  <si>
    <t>87-36-6710</t>
  </si>
  <si>
    <t>Astilbe Chinesis Pumila</t>
  </si>
  <si>
    <t>1 ASTILBE CHINESIS PUMILA</t>
  </si>
  <si>
    <t>87-36-3300</t>
  </si>
  <si>
    <t>Астильба гибридная</t>
  </si>
  <si>
    <t>Astilbe Hybride Sugarberry</t>
  </si>
  <si>
    <t>1 ASTILBE HYBRIDE SUGARBERRY</t>
  </si>
  <si>
    <t>87-36-6711</t>
  </si>
  <si>
    <t>Астильба японская</t>
  </si>
  <si>
    <t>Astilbe Japonica Washington</t>
  </si>
  <si>
    <t>1 ASTILBE JAPONICA WASHINGTON</t>
  </si>
  <si>
    <t>87-36-3302</t>
  </si>
  <si>
    <t>Аквилегия</t>
  </si>
  <si>
    <t>Aquilegia Black Barlow</t>
  </si>
  <si>
    <t>2 AQUILEGIA BLACK BARLOW</t>
  </si>
  <si>
    <t>87-36-6979</t>
  </si>
  <si>
    <t>Aquilegia White Barlow</t>
  </si>
  <si>
    <t>2 AQUILEGIA WHITE BARLOW</t>
  </si>
  <si>
    <t>87-36-3304</t>
  </si>
  <si>
    <t>Aquilegia Mix</t>
  </si>
  <si>
    <t>5 AQUILEGIA MIX</t>
  </si>
  <si>
    <t>87-36-9754</t>
  </si>
  <si>
    <t>Ландыш</t>
  </si>
  <si>
    <t>Convallaria Majalis</t>
  </si>
  <si>
    <t>plg.</t>
  </si>
  <si>
    <t>5 CONVALLARIA MAJALIS</t>
  </si>
  <si>
    <t>87-36-3306</t>
  </si>
  <si>
    <t>Convallaria Majalis Rosea</t>
  </si>
  <si>
    <t>1 CONVALLARIA MAJALIS ROSEA</t>
  </si>
  <si>
    <t>87-36-3307</t>
  </si>
  <si>
    <t>Космея</t>
  </si>
  <si>
    <t>Cosmos Atrosanguineus</t>
  </si>
  <si>
    <t>1 COSMOS ATROSANGUINEUS</t>
  </si>
  <si>
    <t>87-36-3309</t>
  </si>
  <si>
    <t>Дицентра</t>
  </si>
  <si>
    <t>Dicentra Spectabilis</t>
  </si>
  <si>
    <t>1 DICENTRA SPECTABILIS</t>
  </si>
  <si>
    <t>87-36-9061</t>
  </si>
  <si>
    <t>Dicentra Spectabilis Alba</t>
  </si>
  <si>
    <t>1 DICENTRA SPECTABILIS ALBA</t>
  </si>
  <si>
    <t>87-36-3310</t>
  </si>
  <si>
    <t>Эхинацея</t>
  </si>
  <si>
    <t>Echinacea Purpurea</t>
  </si>
  <si>
    <t>3 ECHINACEA PURPUREA</t>
  </si>
  <si>
    <t>87-36-3311</t>
  </si>
  <si>
    <t>Echinacea White Swan</t>
  </si>
  <si>
    <t>3 ECHINACEA WHITE SWAN</t>
  </si>
  <si>
    <t>87-36-3312</t>
  </si>
  <si>
    <t>Синеголовник</t>
  </si>
  <si>
    <t>Eryngium Alpinum</t>
  </si>
  <si>
    <t>1 ERYNGIUM ALPINUM</t>
  </si>
  <si>
    <t>87-36-3313</t>
  </si>
  <si>
    <t>Герань</t>
  </si>
  <si>
    <t>Geranium Akaton</t>
  </si>
  <si>
    <t>1 GERANIUM AKATON</t>
  </si>
  <si>
    <t>87-36-3315</t>
  </si>
  <si>
    <t>Гипсофила</t>
  </si>
  <si>
    <t>Gypsophila Paniculata</t>
  </si>
  <si>
    <t>3 GYPSOPHILA PANICULATA</t>
  </si>
  <si>
    <t>87-36-9755</t>
  </si>
  <si>
    <t>Gypsophila Perfecta</t>
  </si>
  <si>
    <t>1 GYPSOPHILA PERFECTA</t>
  </si>
  <si>
    <t>87-36-3316</t>
  </si>
  <si>
    <t>Gypsophila Pink Festival</t>
  </si>
  <si>
    <t>1 GYPSOPHILA PINK FESTIVAL</t>
  </si>
  <si>
    <t>87-36-9756</t>
  </si>
  <si>
    <t>Гелениум</t>
  </si>
  <si>
    <t>Helenium Moerheim Beauty  New</t>
  </si>
  <si>
    <r>
      <rPr>
        <b/>
        <i/>
        <sz val="10"/>
        <rFont val="Arial"/>
        <family val="2"/>
      </rPr>
      <t>2 HELENIUM MOERHEIM BEAUTY</t>
    </r>
    <r>
      <rPr>
        <b/>
        <i/>
        <sz val="10"/>
        <color rgb="FFCC0099"/>
        <rFont val="Arial"/>
        <family val="2"/>
      </rPr>
      <t xml:space="preserve">  NEW</t>
    </r>
  </si>
  <si>
    <t>87-36-9757</t>
  </si>
  <si>
    <t>Гелиопсис</t>
  </si>
  <si>
    <t>Heliopsis Burning Hearts  New</t>
  </si>
  <si>
    <r>
      <rPr>
        <b/>
        <i/>
        <sz val="10"/>
        <rFont val="Arial"/>
        <family val="2"/>
      </rPr>
      <t xml:space="preserve">2 HELIOPSIS BURNING HEARTS </t>
    </r>
    <r>
      <rPr>
        <b/>
        <i/>
        <sz val="10"/>
        <color rgb="FFCC0099"/>
        <rFont val="Arial"/>
        <family val="2"/>
      </rPr>
      <t xml:space="preserve"> NEW</t>
    </r>
  </si>
  <si>
    <t>87-36-3317</t>
  </si>
  <si>
    <t>Hemerocallis Bestseller</t>
  </si>
  <si>
    <t>1 HEMEROCALLIS BESTSELLER</t>
  </si>
  <si>
    <t>87-36-6980</t>
  </si>
  <si>
    <t>Hemerocallis Bogeyman</t>
  </si>
  <si>
    <t>1 HEMEROCALLIS BOGEYMAN</t>
  </si>
  <si>
    <t>87-36-9063</t>
  </si>
  <si>
    <t>Hemerocallis Colonel Mustard</t>
  </si>
  <si>
    <t>1 HEMEROCALLIS COLONEL MUSTARD</t>
  </si>
  <si>
    <t>87-36-3320</t>
  </si>
  <si>
    <t>Hemerocallis Daring Deception</t>
  </si>
  <si>
    <t>1 HEMEROCALLIS DARING DECEPTION</t>
  </si>
  <si>
    <t>87-36-3322</t>
  </si>
  <si>
    <t>Hemerocallis Diva's Choice</t>
  </si>
  <si>
    <t>1 HEMEROCALLIS DIVA'S CHOICE</t>
  </si>
  <si>
    <t>87-36-3325</t>
  </si>
  <si>
    <t>Hemerocallis Jean Swann</t>
  </si>
  <si>
    <t>1 HEMEROCALLIS JEAN SWANN</t>
  </si>
  <si>
    <t>87-36-3326</t>
  </si>
  <si>
    <t>Hemerocallis Lacy Doily</t>
  </si>
  <si>
    <t>1 HEMEROCALLIS LACY DOILY</t>
  </si>
  <si>
    <t>87-36-6713</t>
  </si>
  <si>
    <t>Hemerocallis Moses Fire</t>
  </si>
  <si>
    <t>1 HEMEROCALLIS MOSES FIRE</t>
  </si>
  <si>
    <t>87-36-3328</t>
  </si>
  <si>
    <t>Hemerocallis Pumpkin Bandit</t>
  </si>
  <si>
    <t>1 HEMEROCALLIS PUMPKIN BANDIT</t>
  </si>
  <si>
    <t>87-36-3329</t>
  </si>
  <si>
    <t>Hemerocallis Villa Vanilla</t>
  </si>
  <si>
    <t>1 HEMEROCALLIS VILLA VANILLA</t>
  </si>
  <si>
    <t>87-36-6714</t>
  </si>
  <si>
    <t>Гейхера</t>
  </si>
  <si>
    <t>Heuchera Palace Purple</t>
  </si>
  <si>
    <t>1 HEUCHERA PALACE PURPLE</t>
  </si>
  <si>
    <t>87-36-3331</t>
  </si>
  <si>
    <t>Хоста</t>
  </si>
  <si>
    <t>Hosta Blue Ivory</t>
  </si>
  <si>
    <t>1 HOSTA BLUE IVORY</t>
  </si>
  <si>
    <t>87-36-3333</t>
  </si>
  <si>
    <t>Hosta Tardiana Halcyon</t>
  </si>
  <si>
    <t>1 HOSTA TARDIANA HALCYON</t>
  </si>
  <si>
    <t>87-36-3336</t>
  </si>
  <si>
    <t>Hosta Patriot</t>
  </si>
  <si>
    <t>1 HOSTA PATRIOT</t>
  </si>
  <si>
    <t>87-36-6981</t>
  </si>
  <si>
    <t>Hosta Stained Glass</t>
  </si>
  <si>
    <t>1 HOSTA STAINED GLASS</t>
  </si>
  <si>
    <t>87-36-3338</t>
  </si>
  <si>
    <t>Hosta Sugar Daddy</t>
  </si>
  <si>
    <t>1 HOSTA SUGAR DADDY</t>
  </si>
  <si>
    <t>87-36-3340</t>
  </si>
  <si>
    <t>Hosta White Feather</t>
  </si>
  <si>
    <t>1 HOSTA WHITE FEATHER</t>
  </si>
  <si>
    <t>87-36-3341</t>
  </si>
  <si>
    <t>Инкарвиллея</t>
  </si>
  <si>
    <t>Incarvillea Delavayi</t>
  </si>
  <si>
    <t>3 INCARVILLEA DELAVAYI</t>
  </si>
  <si>
    <t>87-36-3342</t>
  </si>
  <si>
    <t>Incarvillea Delavayi Snowtop</t>
  </si>
  <si>
    <t>3 INCARVILLEA DELAVAYI SNOWTOP</t>
  </si>
  <si>
    <t>87-36-6982</t>
  </si>
  <si>
    <t>Iris Ensata Blueberry Pie</t>
  </si>
  <si>
    <t>1 IRIS ENSATA BLUEBERRY PIE</t>
  </si>
  <si>
    <t>87-36-6983</t>
  </si>
  <si>
    <t>Iris Ensata Cheese Cake</t>
  </si>
  <si>
    <t>1 IRIS ENSATA CHEESE CAKE</t>
  </si>
  <si>
    <t>87-36-3343</t>
  </si>
  <si>
    <t>Iris Germanica Batik</t>
  </si>
  <si>
    <t>1 IRIS GERMANICA BATIK</t>
  </si>
  <si>
    <t>87-36-3345</t>
  </si>
  <si>
    <t>Iris Germanica Crazy For You</t>
  </si>
  <si>
    <t>1 IRIS GERMANICA CRAZY FOR YOU</t>
  </si>
  <si>
    <t>87-36-3346</t>
  </si>
  <si>
    <t>Iris Germanica Desert Echo</t>
  </si>
  <si>
    <t>1 IRIS GERMANICA DESERT ECHO</t>
  </si>
  <si>
    <t>87-36-9065</t>
  </si>
  <si>
    <t>Iris Germanica Edith Wolford</t>
  </si>
  <si>
    <t>1 IRIS GERMANICA EDITH WOLFORD</t>
  </si>
  <si>
    <t>87-36-3347</t>
  </si>
  <si>
    <t>Iris Germanica Emma Louise</t>
  </si>
  <si>
    <t>1 IRIS GERMANICA EMMA LOUISE</t>
  </si>
  <si>
    <t>87-36-9066</t>
  </si>
  <si>
    <t>Iris Germanica Indian Chief</t>
  </si>
  <si>
    <t>1 IRIS GERMANICA INDIAN CHIEF</t>
  </si>
  <si>
    <t>87-36-3348</t>
  </si>
  <si>
    <t>Iris Germanica Loop The Loop</t>
  </si>
  <si>
    <t>1 IRIS GERMANICA LOOP THE LOOP</t>
  </si>
  <si>
    <t>87-36-3349</t>
  </si>
  <si>
    <t>Iris Germanica Night Owl</t>
  </si>
  <si>
    <t>1 IRIS GERMANICA NIGHT OWL</t>
  </si>
  <si>
    <t>87-36-3350</t>
  </si>
  <si>
    <t>Iris Germanica Senlac</t>
  </si>
  <si>
    <t>1 IRIS GERMANICA SENLAC</t>
  </si>
  <si>
    <t>87-36-3351</t>
  </si>
  <si>
    <t>Iris Siberica Concord Crush</t>
  </si>
  <si>
    <t>1 IRIS SIBERICA CONCORD CRUSH</t>
  </si>
  <si>
    <t>87-36-3352</t>
  </si>
  <si>
    <t>Iris Siberica Double Standard</t>
  </si>
  <si>
    <t>1 IRIS SIBERICA DOUBLE STANDARD</t>
  </si>
  <si>
    <t>87-36-6985</t>
  </si>
  <si>
    <t>Iris Siberica Sarah Tiffney</t>
  </si>
  <si>
    <t>1 IRIS SIBERICA SARAH TIFFNEY</t>
  </si>
  <si>
    <t>87-36-3353</t>
  </si>
  <si>
    <t>Liatris Floristan White</t>
  </si>
  <si>
    <t>5 LIATRIS FLORISTAN WHITE</t>
  </si>
  <si>
    <t>87-36-3354</t>
  </si>
  <si>
    <t>87-36-3355</t>
  </si>
  <si>
    <t>Люпин</t>
  </si>
  <si>
    <t>Lupinus Blauw / Blue</t>
  </si>
  <si>
    <t>3 LUPINUS BLAUW / BLUE</t>
  </si>
  <si>
    <t>87-36-9758</t>
  </si>
  <si>
    <t>Lupinus Creme-Geel / Cream-Yellow  New</t>
  </si>
  <si>
    <r>
      <rPr>
        <b/>
        <i/>
        <sz val="10"/>
        <rFont val="Arial"/>
        <family val="2"/>
      </rPr>
      <t xml:space="preserve">3 LUPINUS CREME-GEEL / CREAM-YELLOW </t>
    </r>
    <r>
      <rPr>
        <b/>
        <i/>
        <sz val="10"/>
        <color rgb="FFCC0099"/>
        <rFont val="Arial"/>
        <family val="2"/>
      </rPr>
      <t xml:space="preserve"> NEW</t>
    </r>
  </si>
  <si>
    <t>87-36-3357</t>
  </si>
  <si>
    <t>Lupinus Rood / Red</t>
  </si>
  <si>
    <t>3 LUPINUS ROOD / RED</t>
  </si>
  <si>
    <t>87-36-9759</t>
  </si>
  <si>
    <t>Lupinus Roze / Pink  New</t>
  </si>
  <si>
    <r>
      <rPr>
        <b/>
        <i/>
        <sz val="10"/>
        <rFont val="Arial"/>
        <family val="2"/>
      </rPr>
      <t xml:space="preserve">3 LUPINUS ROZE / PINK </t>
    </r>
    <r>
      <rPr>
        <b/>
        <i/>
        <sz val="10"/>
        <color rgb="FFCC0099"/>
        <rFont val="Arial"/>
        <family val="2"/>
      </rPr>
      <t xml:space="preserve"> NEW</t>
    </r>
  </si>
  <si>
    <t>87-36-9069</t>
  </si>
  <si>
    <t>Lupinus Wit / White</t>
  </si>
  <si>
    <t>3 LUPINUS WIT / WHITE</t>
  </si>
  <si>
    <t>87-36-3359</t>
  </si>
  <si>
    <t>Пион</t>
  </si>
  <si>
    <t>Paeonia Alexander Fleming</t>
  </si>
  <si>
    <t>1 PAEONIA ALEXANDER FLEMING</t>
  </si>
  <si>
    <t>87-36-6717</t>
  </si>
  <si>
    <t>Paeonia Bartzella</t>
  </si>
  <si>
    <t>1 PAEONIA BARTZELLA</t>
  </si>
  <si>
    <t>87-36-3360</t>
  </si>
  <si>
    <t>Paeonia Bowl Of Beauty</t>
  </si>
  <si>
    <t>1 PAEONIA BOWL OF BEAUTY</t>
  </si>
  <si>
    <t>87-36-3361</t>
  </si>
  <si>
    <t>Paeonia Buckeye Belle</t>
  </si>
  <si>
    <t>1 PAEONIA BUCKEYE BELLE</t>
  </si>
  <si>
    <t>87-36-9070</t>
  </si>
  <si>
    <t>Paeonia Coral Sunset</t>
  </si>
  <si>
    <t>1 PAEONIA CORAL SUNSET</t>
  </si>
  <si>
    <t>87-36-3362</t>
  </si>
  <si>
    <t xml:space="preserve">Paeonia Duchesse De Nemours </t>
  </si>
  <si>
    <t xml:space="preserve">1 PAEONIA DUCHESSE DE NEMOURS </t>
  </si>
  <si>
    <t>87-36-3363</t>
  </si>
  <si>
    <t>Paeonia Karl Rosenfield</t>
  </si>
  <si>
    <t>1 PAEONIA KARL ROSENFIELD</t>
  </si>
  <si>
    <t>87-36-3366</t>
  </si>
  <si>
    <t>Paeonia Red Magic</t>
  </si>
  <si>
    <t>1 PAEONIA RED MAGIC</t>
  </si>
  <si>
    <t>87-36-3367</t>
  </si>
  <si>
    <t>Paeonia Sarah Bernhardt</t>
  </si>
  <si>
    <t>1 PAEONIA SARAH BERNHARDT</t>
  </si>
  <si>
    <t>87-36-9071</t>
  </si>
  <si>
    <t>Paeonia Top Brass</t>
  </si>
  <si>
    <t>1 PAEONIA TOP BRASS</t>
  </si>
  <si>
    <t>87-36-3369</t>
  </si>
  <si>
    <t>Флокс</t>
  </si>
  <si>
    <t>Phlox Paniculata Danielle</t>
  </si>
  <si>
    <t>1 PHLOX PANICULATA DANIELLE</t>
  </si>
  <si>
    <t>87-36-3371</t>
  </si>
  <si>
    <t>Phlox Paniculata Peppermint Twist</t>
  </si>
  <si>
    <t>1 PHLOX PANICULATA PEPPERMINT TWIST</t>
  </si>
  <si>
    <t>87-36-9760</t>
  </si>
  <si>
    <t>Phlox Paniculata Raving's Beauty  New</t>
  </si>
  <si>
    <r>
      <rPr>
        <b/>
        <i/>
        <sz val="10"/>
        <rFont val="Arial"/>
        <family val="2"/>
      </rPr>
      <t xml:space="preserve">1 PHLOX PANICULATA RAVING'S BEAUTY  </t>
    </r>
    <r>
      <rPr>
        <b/>
        <i/>
        <sz val="10"/>
        <color rgb="FFCC0099"/>
        <rFont val="Arial"/>
        <family val="2"/>
      </rPr>
      <t>NEW</t>
    </r>
  </si>
  <si>
    <t>87-36-3373</t>
  </si>
  <si>
    <t>Phlox Paniculata Sherbet Blend®</t>
  </si>
  <si>
    <t>1 PHLOX PANICULATA SHERBET BLEND®</t>
  </si>
  <si>
    <t>87-36-3374</t>
  </si>
  <si>
    <t>Phlox Paniculata Swizzle Blue</t>
  </si>
  <si>
    <t>1 PHLOX PANICULATA SWIZZLE BLUE</t>
  </si>
  <si>
    <t>87-36-6986</t>
  </si>
  <si>
    <t>Phlox Paniculata Younique Orange Elite</t>
  </si>
  <si>
    <t>1 PHLOX PANICULATA YOUNIQUE ORANGE ELITE</t>
  </si>
  <si>
    <t>87-36-9761</t>
  </si>
  <si>
    <t>Рудбекия</t>
  </si>
  <si>
    <t>Rudbeckia Black Beauty  New</t>
  </si>
  <si>
    <r>
      <rPr>
        <b/>
        <i/>
        <sz val="10"/>
        <rFont val="Arial"/>
        <family val="2"/>
      </rPr>
      <t xml:space="preserve">1 RUDBECKIA BLACK BEAUTY  </t>
    </r>
    <r>
      <rPr>
        <b/>
        <i/>
        <sz val="10"/>
        <color rgb="FFCC0099"/>
        <rFont val="Arial"/>
        <family val="2"/>
      </rPr>
      <t>NEW</t>
    </r>
  </si>
  <si>
    <t>87-36-9762</t>
  </si>
  <si>
    <t>Сидальцея</t>
  </si>
  <si>
    <t>Sidalcea Party Girl  New</t>
  </si>
  <si>
    <r>
      <rPr>
        <b/>
        <i/>
        <sz val="10"/>
        <rFont val="Arial"/>
        <family val="2"/>
      </rPr>
      <t xml:space="preserve">3 SIDALCEA PARTY GIRL  </t>
    </r>
    <r>
      <rPr>
        <b/>
        <i/>
        <sz val="10"/>
        <color rgb="FFCC0099"/>
        <rFont val="Arial"/>
        <family val="2"/>
      </rPr>
      <t>NEW</t>
    </r>
  </si>
  <si>
    <t>87-36-9763</t>
  </si>
  <si>
    <t>Пижма</t>
  </si>
  <si>
    <t>Tanacetum Robinson Red  New</t>
  </si>
  <si>
    <r>
      <rPr>
        <b/>
        <i/>
        <sz val="10"/>
        <rFont val="Arial"/>
        <family val="2"/>
      </rPr>
      <t xml:space="preserve">1 TANACETUM ROBINSON RED </t>
    </r>
    <r>
      <rPr>
        <b/>
        <i/>
        <sz val="10"/>
        <color rgb="FFCC0099"/>
        <rFont val="Arial"/>
        <family val="2"/>
      </rPr>
      <t xml:space="preserve"> NEW</t>
    </r>
  </si>
  <si>
    <t>87-36-3377</t>
  </si>
  <si>
    <t>Трициртис</t>
  </si>
  <si>
    <t>Tricyrtis Hirta</t>
  </si>
  <si>
    <t>3 TRICYRTIS HIRTA</t>
  </si>
  <si>
    <t>87-36-3378</t>
  </si>
  <si>
    <t>Книфофия</t>
  </si>
  <si>
    <t>Tritoma (Kniphofia) Alcazar</t>
  </si>
  <si>
    <t>1 TRITOMA (KNIPHOFIA) ALCAZAR</t>
  </si>
  <si>
    <t>87-36-6977</t>
  </si>
  <si>
    <t>Малая упаковка XXL</t>
  </si>
  <si>
    <t xml:space="preserve">Георгин </t>
  </si>
  <si>
    <t>Dahlia Adorable</t>
  </si>
  <si>
    <t>3 DAHLIA ADORABLE</t>
  </si>
  <si>
    <t>87-36-3384</t>
  </si>
  <si>
    <t>Dahlia Arabian Night</t>
  </si>
  <si>
    <t>3 DAHLIA ARABIAN NIGHT</t>
  </si>
  <si>
    <t>87-36-9764</t>
  </si>
  <si>
    <t>Dahlia Cupido Friends  New</t>
  </si>
  <si>
    <r>
      <rPr>
        <b/>
        <i/>
        <sz val="10"/>
        <rFont val="Arial"/>
        <family val="2"/>
      </rPr>
      <t>3 DAHLIA CUPIDO FRIENDS</t>
    </r>
    <r>
      <rPr>
        <b/>
        <i/>
        <sz val="10"/>
        <color rgb="FFCC0099"/>
        <rFont val="Arial"/>
        <family val="2"/>
      </rPr>
      <t xml:space="preserve">  NEW</t>
    </r>
  </si>
  <si>
    <t>87-36-9765</t>
  </si>
  <si>
    <t>Dahlia Dahlegria Tricolore  New</t>
  </si>
  <si>
    <r>
      <rPr>
        <b/>
        <i/>
        <sz val="10"/>
        <rFont val="Arial"/>
        <family val="2"/>
      </rPr>
      <t xml:space="preserve">3 DAHLIA DAHLEGRIA TRICOLORE </t>
    </r>
    <r>
      <rPr>
        <b/>
        <i/>
        <sz val="10"/>
        <color rgb="FFCC0099"/>
        <rFont val="Arial"/>
        <family val="2"/>
      </rPr>
      <t xml:space="preserve"> NEW</t>
    </r>
  </si>
  <si>
    <t>87-36-9766</t>
  </si>
  <si>
    <t>Dahlia Extase  New</t>
  </si>
  <si>
    <r>
      <rPr>
        <b/>
        <i/>
        <sz val="10"/>
        <rFont val="Arial"/>
        <family val="2"/>
      </rPr>
      <t>3 DAHLIA EXTASE</t>
    </r>
    <r>
      <rPr>
        <b/>
        <i/>
        <sz val="10"/>
        <color rgb="FFCC0099"/>
        <rFont val="Arial"/>
        <family val="2"/>
      </rPr>
      <t xml:space="preserve">  NEW</t>
    </r>
  </si>
  <si>
    <t>87-36-3498</t>
  </si>
  <si>
    <t>Dahlia Le Baron</t>
  </si>
  <si>
    <t>3 DAHLIA LE BARON</t>
  </si>
  <si>
    <t>87-36-3386</t>
  </si>
  <si>
    <t>Dahlia Rebecca's World</t>
  </si>
  <si>
    <t>3 DAHLIA REBECCA'S WORLD</t>
  </si>
  <si>
    <t>87-36-6659</t>
  </si>
  <si>
    <t>Dahlia Cactus Wit / White</t>
  </si>
  <si>
    <t>3 DAHLIA CACTUS WIT / WHITE</t>
  </si>
  <si>
    <t>87-36-6660</t>
  </si>
  <si>
    <t>Dahlia Cactus Zalm / Salmon</t>
  </si>
  <si>
    <t>3 DAHLIA CACTUS ZALM / SALMON</t>
  </si>
  <si>
    <t>87-36-6691</t>
  </si>
  <si>
    <t>Dahlia Double Bright Mix</t>
  </si>
  <si>
    <t>3 DAHLIA DOUBLE BRIGHT MIX</t>
  </si>
  <si>
    <t>87-36-6692</t>
  </si>
  <si>
    <t>Dahlia Favourite Ballet</t>
  </si>
  <si>
    <t>3 DAHLIA FAVOURITE BALLET</t>
  </si>
  <si>
    <t>87-36-6693</t>
  </si>
  <si>
    <t>Dahlia Favourite Dance</t>
  </si>
  <si>
    <t>3 DAHLIA FAVOURITE DANCE</t>
  </si>
  <si>
    <t>87-36-6694</t>
  </si>
  <si>
    <t>Dahlia Favourite Love</t>
  </si>
  <si>
    <t>3 DAHLIA FAVOURITE LOVE</t>
  </si>
  <si>
    <t>87-36-6695</t>
  </si>
  <si>
    <t>Dahlia Happy Daylight</t>
  </si>
  <si>
    <t>3 DAHLIA HAPPY DAYLIGHT</t>
  </si>
  <si>
    <t>87-36-6696</t>
  </si>
  <si>
    <t>Dahlia Happy Single Mix</t>
  </si>
  <si>
    <t>3 DAHLIA HAPPY SINGLE MIX</t>
  </si>
  <si>
    <t>87-36-6697</t>
  </si>
  <si>
    <t>Dahlia Honka Mix</t>
  </si>
  <si>
    <t>3 DAHLIA HONKA MIX</t>
  </si>
  <si>
    <t>87-36-3398</t>
  </si>
  <si>
    <t>Dahlia Jill Mix</t>
  </si>
  <si>
    <t>3 DAHLIA JILL MIX</t>
  </si>
  <si>
    <t>87-36-6978</t>
  </si>
  <si>
    <t>Dahlia Lumiere Du Soleil</t>
  </si>
  <si>
    <t>3 DAHLIA LUMIERE DU SOLEIL</t>
  </si>
  <si>
    <t>87-36-3399</t>
  </si>
  <si>
    <t>Dahlia Pastel Mix</t>
  </si>
  <si>
    <t>3 DAHLIA PASTEL MIX</t>
  </si>
  <si>
    <t>87-36-6699</t>
  </si>
  <si>
    <t>Dahlia Pink Purple Touch</t>
  </si>
  <si>
    <t>3 DAHLIA PINK PURPLE TOUCH</t>
  </si>
  <si>
    <t>87-36-6700</t>
  </si>
  <si>
    <t>Dahlia Salt &amp; Pepper</t>
  </si>
  <si>
    <t>3 DAHLIA SALT &amp; PEPPER</t>
  </si>
  <si>
    <t>87-36-9767</t>
  </si>
  <si>
    <t>Dahlia Sweet Lemonade  New</t>
  </si>
  <si>
    <r>
      <rPr>
        <b/>
        <i/>
        <sz val="10"/>
        <rFont val="Arial"/>
        <family val="2"/>
      </rPr>
      <t xml:space="preserve">3 DAHLIA SWEET LEMONADE  </t>
    </r>
    <r>
      <rPr>
        <b/>
        <i/>
        <sz val="10"/>
        <color rgb="FFCC0099"/>
        <rFont val="Arial"/>
        <family val="2"/>
      </rPr>
      <t>NEW</t>
    </r>
  </si>
  <si>
    <t>87-36-6701</t>
  </si>
  <si>
    <t xml:space="preserve">Гладиолус </t>
  </si>
  <si>
    <t>Gladiolus Black &amp; White</t>
  </si>
  <si>
    <t>20 GLADIOLUS BLACK &amp; WHITE</t>
  </si>
  <si>
    <t>87-36-3402</t>
  </si>
  <si>
    <t>Gladiolus Pastel Mix</t>
  </si>
  <si>
    <t>25 GLADIOLUS PASTEL MIX</t>
  </si>
  <si>
    <t>87-36-3403</t>
  </si>
  <si>
    <t>Gladiolus Purple Variation</t>
  </si>
  <si>
    <t>25 GLADIOLUS PURPLE VARIATION</t>
  </si>
  <si>
    <t>87-36-6703</t>
  </si>
  <si>
    <t>Gladiolus Mix</t>
  </si>
  <si>
    <t>25 GLADIOLUS MIX</t>
  </si>
  <si>
    <t>87-36-9768</t>
  </si>
  <si>
    <t>50 GLADIOLUS MIX</t>
  </si>
  <si>
    <t>87-36-3406</t>
  </si>
  <si>
    <t>Anemone De Caen Mix</t>
  </si>
  <si>
    <t>30 ANEMONE DE CAEN MIX</t>
  </si>
  <si>
    <t>87-36-3407</t>
  </si>
  <si>
    <t>Anemone Mr. Fokker</t>
  </si>
  <si>
    <t>30 ANEMONE MR. FOKKER</t>
  </si>
  <si>
    <t>87-36-9769</t>
  </si>
  <si>
    <t>Бегония</t>
  </si>
  <si>
    <t>Begonia Picknick Mix  New</t>
  </si>
  <si>
    <r>
      <rPr>
        <b/>
        <i/>
        <sz val="10"/>
        <rFont val="Arial"/>
        <family val="2"/>
      </rPr>
      <t xml:space="preserve">7 BEGONIA PICKNICK MIX </t>
    </r>
    <r>
      <rPr>
        <b/>
        <i/>
        <sz val="10"/>
        <color rgb="FFCC0099"/>
        <rFont val="Arial"/>
        <family val="2"/>
      </rPr>
      <t xml:space="preserve"> NEW</t>
    </r>
  </si>
  <si>
    <t>87-36-3409</t>
  </si>
  <si>
    <t>Канна</t>
  </si>
  <si>
    <t>Canna Mix</t>
  </si>
  <si>
    <t>3 CANNA MIX</t>
  </si>
  <si>
    <t>87-36-3410</t>
  </si>
  <si>
    <t>25 CROCOSMIA LUCIFER</t>
  </si>
  <si>
    <t>87-36-3411</t>
  </si>
  <si>
    <t>50 CROCOSMIA MIX</t>
  </si>
  <si>
    <t>87-36-3412</t>
  </si>
  <si>
    <t>5 EUCOMIS BICOLOR</t>
  </si>
  <si>
    <t>87-36-3413</t>
  </si>
  <si>
    <t>Freesia Dubbel Mix</t>
  </si>
  <si>
    <t>50 FREESIA DUBBEL MIX</t>
  </si>
  <si>
    <t>87-36-3414</t>
  </si>
  <si>
    <t>6/8</t>
  </si>
  <si>
    <t>50 GLADIOLUS CALLIANTHUS</t>
  </si>
  <si>
    <t>87-36-9770</t>
  </si>
  <si>
    <t>Iris Tiger Mix  New</t>
  </si>
  <si>
    <r>
      <rPr>
        <b/>
        <i/>
        <sz val="10"/>
        <rFont val="Arial"/>
        <family val="2"/>
      </rPr>
      <t xml:space="preserve">30 IRIS TIGER MIX </t>
    </r>
    <r>
      <rPr>
        <b/>
        <i/>
        <sz val="10"/>
        <color rgb="FFCC0099"/>
        <rFont val="Arial"/>
        <family val="2"/>
      </rPr>
      <t xml:space="preserve"> NEW</t>
    </r>
  </si>
  <si>
    <t>87-36-3415</t>
  </si>
  <si>
    <t>Lelies Aziatisch Mix</t>
  </si>
  <si>
    <t>5 LELIES AZIATISCH MIX</t>
  </si>
  <si>
    <t>87-36-9771</t>
  </si>
  <si>
    <t>Lelies Orange Pixie  New</t>
  </si>
  <si>
    <r>
      <rPr>
        <b/>
        <i/>
        <sz val="10"/>
        <rFont val="Arial"/>
        <family val="2"/>
      </rPr>
      <t xml:space="preserve">5 LELIES ORANGE PIXIE </t>
    </r>
    <r>
      <rPr>
        <b/>
        <i/>
        <sz val="10"/>
        <color rgb="FFCC0099"/>
        <rFont val="Arial"/>
        <family val="2"/>
      </rPr>
      <t xml:space="preserve"> NEW</t>
    </r>
  </si>
  <si>
    <t>87-36-3417</t>
  </si>
  <si>
    <t>Lelies Tango Mix</t>
  </si>
  <si>
    <t>5 LELIES TANGO MIX</t>
  </si>
  <si>
    <t>87-36-3418</t>
  </si>
  <si>
    <t>10 MIRABILIS JALAPA</t>
  </si>
  <si>
    <t>87-36-3419</t>
  </si>
  <si>
    <t>Nerine Mix</t>
  </si>
  <si>
    <t>5 NERINE MIX</t>
  </si>
  <si>
    <t>87-36-3420</t>
  </si>
  <si>
    <t>Тигридия</t>
  </si>
  <si>
    <t>5/7</t>
  </si>
  <si>
    <t>50 TIGRIDIA PAVONIA MIX</t>
  </si>
  <si>
    <t>87-36-9772</t>
  </si>
  <si>
    <t>Zantedeschia Pastel Mix  New</t>
  </si>
  <si>
    <r>
      <rPr>
        <b/>
        <i/>
        <sz val="10"/>
        <rFont val="Arial"/>
        <family val="2"/>
      </rPr>
      <t xml:space="preserve">3 ZANTEDESCHIA PASTEL MIX  </t>
    </r>
    <r>
      <rPr>
        <b/>
        <i/>
        <sz val="10"/>
        <color rgb="FFCC0099"/>
        <rFont val="Arial"/>
        <family val="2"/>
      </rPr>
      <t>NEW</t>
    </r>
  </si>
  <si>
    <t>87-36-3424</t>
  </si>
  <si>
    <t>Zantedeschia Urban Romance</t>
  </si>
  <si>
    <t>3 ZANTEDESCHIA URBAN ROMANCE</t>
  </si>
  <si>
    <t>87-36-3425</t>
  </si>
  <si>
    <t>Zantedeschia Mix</t>
  </si>
  <si>
    <t>3 ZANTEDESCHIA MIX</t>
  </si>
  <si>
    <t>87-36-6704</t>
  </si>
  <si>
    <t>Agapanthus Blauw / Blue</t>
  </si>
  <si>
    <t>3 AGAPANTHUS BLAUW / BLUE</t>
  </si>
  <si>
    <t>87-36-9773</t>
  </si>
  <si>
    <t>Agapanthus Blauw-Wit / Blue-White  New</t>
  </si>
  <si>
    <r>
      <rPr>
        <b/>
        <i/>
        <sz val="10"/>
        <rFont val="Arial"/>
        <family val="2"/>
      </rPr>
      <t>3 AGAPANTHUS BLAUW-WIT / BLUE-WHITE</t>
    </r>
    <r>
      <rPr>
        <b/>
        <i/>
        <sz val="10"/>
        <color rgb="FFCC0099"/>
        <rFont val="Arial"/>
        <family val="2"/>
      </rPr>
      <t xml:space="preserve">  NEW</t>
    </r>
  </si>
  <si>
    <t>87-36-9774</t>
  </si>
  <si>
    <t>Alcea Rosea Mix  New</t>
  </si>
  <si>
    <r>
      <rPr>
        <b/>
        <i/>
        <sz val="10"/>
        <rFont val="Arial"/>
        <family val="2"/>
      </rPr>
      <t xml:space="preserve">10 ALCEA ROSEA MIX </t>
    </r>
    <r>
      <rPr>
        <b/>
        <i/>
        <sz val="10"/>
        <color rgb="FFCC0099"/>
        <rFont val="Arial"/>
        <family val="2"/>
      </rPr>
      <t xml:space="preserve"> NEW</t>
    </r>
  </si>
  <si>
    <t>87-36-9775</t>
  </si>
  <si>
    <t>15 CONVALLARIA MAJALIS</t>
  </si>
  <si>
    <t>87-36-6706</t>
  </si>
  <si>
    <t>Iris Sibirica Mix</t>
  </si>
  <si>
    <t>5 IRIS SIBIRICA MIX</t>
  </si>
  <si>
    <t>87-36-9776</t>
  </si>
  <si>
    <t>Liatris Blauw-Wit / Blue-White</t>
  </si>
  <si>
    <t>20 LIATRIS BLAUW-WIT / BLUE-WHITE</t>
  </si>
  <si>
    <t>87-36-6708</t>
  </si>
  <si>
    <t>Lupinus Mix</t>
  </si>
  <si>
    <t>10 LUPINUS MIX</t>
  </si>
  <si>
    <t>87-36-7003</t>
  </si>
  <si>
    <t>Paeonia Roze-Wit / Pink-White</t>
  </si>
  <si>
    <t>2 PAEONIA ROZE-WIT / PINK-WHITE</t>
  </si>
  <si>
    <t>87-36-9777</t>
  </si>
  <si>
    <t>Phlox Mix  New</t>
  </si>
  <si>
    <r>
      <rPr>
        <b/>
        <i/>
        <sz val="10"/>
        <rFont val="Arial"/>
        <family val="2"/>
      </rPr>
      <t>5 PHLOX MIX</t>
    </r>
    <r>
      <rPr>
        <b/>
        <i/>
        <sz val="10"/>
        <color rgb="FFCC0099"/>
        <rFont val="Arial"/>
        <family val="2"/>
      </rPr>
      <t xml:space="preserve">  NEW</t>
    </r>
  </si>
  <si>
    <t>87-36-9778</t>
  </si>
  <si>
    <t>Малая упаковка Cадовые сумки</t>
  </si>
  <si>
    <t>Bag Gladiolus Mix Сумка с миксом гладиолусов</t>
  </si>
  <si>
    <t>BAG 100 GLADIOLUS MIX</t>
  </si>
  <si>
    <t>87-36-9779</t>
  </si>
  <si>
    <t>Bag Dahlia Mix Сумка с миксом декоративных георгин</t>
  </si>
  <si>
    <t>BAG 5 DAHLIA DECORATIVE TYPE MIX</t>
  </si>
  <si>
    <t>87-36-9780</t>
  </si>
  <si>
    <t>Bag Dahlia Jumbo Mix Сумка с миксом георгин Jumbo</t>
  </si>
  <si>
    <t>BAG 5 DAHLIA JUMBO MIX</t>
  </si>
  <si>
    <t>87-36-9781</t>
  </si>
  <si>
    <t>Bag Dahlia Mix Сумка с миксом георгин</t>
  </si>
  <si>
    <t>BAG 10 DAHLIA MIX</t>
  </si>
  <si>
    <t>87-36-9612</t>
  </si>
  <si>
    <t>Микс луковичных</t>
  </si>
  <si>
    <t>Bag Garden Mix Сумка с миксом луковиных различных цветов (5)</t>
  </si>
  <si>
    <t>BAG 125 BULB GARDEN MIX</t>
  </si>
  <si>
    <t>87-36-9613</t>
  </si>
  <si>
    <t>Bag Garden Blue Сумка с миксом луковиных синего цвета</t>
  </si>
  <si>
    <t>BAG 125 BULB GARDEN BLUE</t>
  </si>
  <si>
    <t>87-36-9614</t>
  </si>
  <si>
    <t>Bag Garden Pink Сумка с миксом луковиных розового цвета</t>
  </si>
  <si>
    <t>BAG 125 BULB GARDEN PINK</t>
  </si>
  <si>
    <t>87-36-9615</t>
  </si>
  <si>
    <t>Bag From Holland Сумка с миксом луковичных красных, белых и синих цветов</t>
  </si>
  <si>
    <t>BAG 125 BULBS FROM HOLLAND</t>
  </si>
  <si>
    <t>87-36-9782</t>
  </si>
  <si>
    <t>Малая упаковка Buzzy Bulbs</t>
  </si>
  <si>
    <t>Bag Buzzy Bulbs Purple Сумка с миксом луковичных и многолетников пурпурного цвета</t>
  </si>
  <si>
    <t xml:space="preserve"> </t>
  </si>
  <si>
    <t>BAG BUZZY BULBS PURPLE</t>
  </si>
  <si>
    <t>87-36-9783</t>
  </si>
  <si>
    <t>Bag Buzzy Bulbs Сумка с миксом луковичных и многолетников розового цвета</t>
  </si>
  <si>
    <t>BAG BUZZY BULBS PINK</t>
  </si>
  <si>
    <t>87-36-9785</t>
  </si>
  <si>
    <t>Малая упаковка Shopping Bag</t>
  </si>
  <si>
    <t>Shopping Bag Dahlia Favourite Ballet - красочная сумка с луковицами</t>
  </si>
  <si>
    <t>SHOPPING BAG 5 DAHLIA FAVOURITE BALLET</t>
  </si>
  <si>
    <t>87-36-9786</t>
  </si>
  <si>
    <t>Shopping Bag Dahlia Favourite Love - красочная сумка с луковицами</t>
  </si>
  <si>
    <t>SHOPPING BAG 5 DAHLIA FAVOURITE LOVE</t>
  </si>
  <si>
    <t>87-36-9784</t>
  </si>
  <si>
    <t>Shopping Bag Gladiolus Pastel Mix - красочная сумка с луковицами</t>
  </si>
  <si>
    <t>SHOPPING BAG 40 GLADIOLUS PASTEL MIX</t>
  </si>
  <si>
    <t>87-36-6991</t>
  </si>
  <si>
    <t>Малая упаковка We Love Dahlias</t>
  </si>
  <si>
    <t>Bag Pink Love - упаковка с георгинами розового цвета</t>
  </si>
  <si>
    <t>TAS / BAG PINK LOVE</t>
  </si>
  <si>
    <t>87-36-6992</t>
  </si>
  <si>
    <t>Bag Purple Love - упаковка с георгинами сиреневого цвета</t>
  </si>
  <si>
    <t>TAS / BAG PURPLE LOVE</t>
  </si>
  <si>
    <t>87-36-6993</t>
  </si>
  <si>
    <t>Bag Salmon Love - упаковка с георгинами лососевого цвета</t>
  </si>
  <si>
    <t>TAS / BAG SALMON LOVE</t>
  </si>
  <si>
    <t>87-36-6994</t>
  </si>
  <si>
    <t>Bag White Love - упаковка с георгинами белого цвета</t>
  </si>
  <si>
    <t>TAS / BAG WHITE LOVE</t>
  </si>
  <si>
    <t>87-36-3523</t>
  </si>
  <si>
    <t>Малая упаковка Blooming Summer</t>
  </si>
  <si>
    <t>Bag Blooming Summer Evi  - упаковка с миксом луковичных</t>
  </si>
  <si>
    <t>ZAK / BAG BLOOMING SUMMER EVI</t>
  </si>
  <si>
    <t>87-36-3522</t>
  </si>
  <si>
    <t>Bag Blooming Summer Suze  - упаковка с миксом луковичных</t>
  </si>
  <si>
    <t>ZAK / BAG BLOOMING SUMMER SUZE</t>
  </si>
  <si>
    <t>87-36-6995</t>
  </si>
  <si>
    <t>Малая упаковка Veer &amp; Moon</t>
  </si>
  <si>
    <t>Bag Veer &amp; Moon Bee Happy  - красочная упаковка с миксом луковичных</t>
  </si>
  <si>
    <t>TAS / BAG VEER &amp; MOON BEE HAPPY</t>
  </si>
  <si>
    <t>87-36-6996</t>
  </si>
  <si>
    <t>Bag Veer &amp; Moon Lot's Of Love  - красочная упаковка с миксом луковичных</t>
  </si>
  <si>
    <t>TAS / BAG VEER &amp; MOON LOT'S OF LOVE</t>
  </si>
  <si>
    <t>87-36-9787</t>
  </si>
  <si>
    <t>Малая упаковка FAM Flowerfarm</t>
  </si>
  <si>
    <t>Bag Dahlia Cafe Au Lait</t>
  </si>
  <si>
    <t>ZAK / BAG 2 DAHLIA CAFE AU LAIT</t>
  </si>
  <si>
    <t>87-36-9788</t>
  </si>
  <si>
    <t>Bag Dahlia Diana's Memory</t>
  </si>
  <si>
    <t>ZAK / BAG 2 DAHLIA DIANA'S MEMORY</t>
  </si>
  <si>
    <t>87-36-9789</t>
  </si>
  <si>
    <t>Bag Dahlia Fancy Pants</t>
  </si>
  <si>
    <t>ZAK / BAG 2 DAHLIA FANCY PANTS</t>
  </si>
  <si>
    <t>87-36-9790</t>
  </si>
  <si>
    <t>Bag Dahlia Frost Nip</t>
  </si>
  <si>
    <t>ZAK / BAG 2 DAHLIA FROST NIP</t>
  </si>
  <si>
    <t>87-36-9791</t>
  </si>
  <si>
    <t>Bag Dahlia Islander</t>
  </si>
  <si>
    <t>ZAK / BAG 2 DAHLIA ISLANDER</t>
  </si>
  <si>
    <t>87-36-9792</t>
  </si>
  <si>
    <t>Bag Dahlia Jowey Nicky</t>
  </si>
  <si>
    <t>ZAK / BAG 2 DAHLIA JOWEY NICKY</t>
  </si>
  <si>
    <t>87-36-9793</t>
  </si>
  <si>
    <t>Bag Dahlia Maya</t>
  </si>
  <si>
    <t>ZAK / BAG 2 DAHLIA MAYA</t>
  </si>
  <si>
    <t>87-36-9794</t>
  </si>
  <si>
    <t>Bag Dahlia Miss Delilah</t>
  </si>
  <si>
    <t>ZAK / BAG 2 DAHLIA MISS DELILAH</t>
  </si>
  <si>
    <t>87-36-9795</t>
  </si>
  <si>
    <t>Bag Dahlia Sweet Nicole</t>
  </si>
  <si>
    <t>ZAK / BAG 2 DAHLIA SWEET NICOLE</t>
  </si>
  <si>
    <t>87-36-9796</t>
  </si>
  <si>
    <t>Bag Dahlia Vassio Meggos</t>
  </si>
  <si>
    <t>ZAK / BAG 2 DAHLIA VASSIO MEGGOS</t>
  </si>
  <si>
    <t>87-36-9797</t>
  </si>
  <si>
    <t>Bag Dahlia Wishes N Dreams</t>
  </si>
  <si>
    <t>ZAK / BAG 2 DAHLIA WISHES N DREAMS</t>
  </si>
  <si>
    <t>87-36-9798</t>
  </si>
  <si>
    <t>Bag Dahlia El Paso</t>
  </si>
  <si>
    <t>ZAK / BAG 2 DAHLIA EL PASO</t>
  </si>
  <si>
    <t>87-36-6999</t>
  </si>
  <si>
    <t>Малая упаковка Jute Bag</t>
  </si>
  <si>
    <t>Jute Bag Gladiolus Red &amp; White - джутовый мешок с луковицами белого и красного цвета</t>
  </si>
  <si>
    <t>JUTE ZAK / BAG 30 GLADIOLUS RED &amp; WHITE</t>
  </si>
  <si>
    <t>87-36-7000</t>
  </si>
  <si>
    <t>Jute Bag Gladiolus Soft Pink - джутовый мешок с луковицами нежно-розового цвета</t>
  </si>
  <si>
    <t>JUTE ZAK / BAG 30 GLADIOLUS SOFT PINK</t>
  </si>
  <si>
    <t>87-36-7006</t>
  </si>
  <si>
    <t>Малая упаковка Balcony Mix</t>
  </si>
  <si>
    <t>Bag Balcony Mix - Saar - красочная упаковка с миксом луковичных сиреневого цвета</t>
  </si>
  <si>
    <t>TAS / BAG BALCONY MIX - SAAR</t>
  </si>
  <si>
    <t>87-36-7007</t>
  </si>
  <si>
    <t>Bag Balcony Mix - Kiek - красочная упаковка с миксом луковичных розового цвета</t>
  </si>
  <si>
    <t>TAS / BAG BALCONY MIX - KIEK</t>
  </si>
  <si>
    <t>87-36-3520</t>
  </si>
  <si>
    <t>Малая упаковка Help Nature</t>
  </si>
  <si>
    <t>Bag Happy Bee Mix - бумажный пакет с луковичнаями, привлекательными для пчел</t>
  </si>
  <si>
    <t>TAS / BAG HAPPY BEE MIX</t>
  </si>
  <si>
    <t>87-36-3521</t>
  </si>
  <si>
    <t>Bag Happy Butterfly Mix - бумажный пакет с луковичнаями, привлекательными для бабочек</t>
  </si>
  <si>
    <t>TAS / BAG HAPPY BUTTERFLY MIX</t>
  </si>
  <si>
    <t>87-36-9799</t>
  </si>
  <si>
    <t>Малая упаковка Help Nature Grow</t>
  </si>
  <si>
    <t>Астра</t>
  </si>
  <si>
    <t>Bag Aster Novi Belgii Milka</t>
  </si>
  <si>
    <t>TAS / BAG 5 ASTER NOVI BELGII MILKA</t>
  </si>
  <si>
    <t>87-36-9800</t>
  </si>
  <si>
    <t>Bag Echanicea Purpurea</t>
  </si>
  <si>
    <t>TAS / BAG 10 ECHANICEA PURPUREA</t>
  </si>
  <si>
    <t>87-36-9801</t>
  </si>
  <si>
    <t>Bag Helenium Waltraut</t>
  </si>
  <si>
    <t>TAS / BAG 3 HELENIUM WALTRAUT</t>
  </si>
  <si>
    <t>87-36-9802</t>
  </si>
  <si>
    <t>Bag Tanacetum Vulgare</t>
  </si>
  <si>
    <t>TAS / BAG 3 TANACETUM VULGARE</t>
  </si>
  <si>
    <t>87-36-9803</t>
  </si>
  <si>
    <t>Bag Dahlia's Sweet Mix</t>
  </si>
  <si>
    <t>TAS / BAG 5 DAHLIA'S SWEET MIX</t>
  </si>
  <si>
    <t>87-36-9804</t>
  </si>
  <si>
    <t>Bag Dahlia's Sunset Mix</t>
  </si>
  <si>
    <t>TAS / BAG 5 DAHLIA'S SUNSET MIX</t>
  </si>
  <si>
    <t>87-36-9805</t>
  </si>
  <si>
    <t>Bag Dahlia's Honey Mix</t>
  </si>
  <si>
    <t>TAS / BAG 5 DAHLIA'S HONEY MIX</t>
  </si>
  <si>
    <t>87-36-9806</t>
  </si>
  <si>
    <t>Bag Dahlia's Sunrise Mix</t>
  </si>
  <si>
    <t>TAS / BAG 5 DAHLIA'S SUNRISE MIX</t>
  </si>
  <si>
    <t>87-36-7001</t>
  </si>
  <si>
    <t>Cardboard Crate Bees &amp; Butterflies - картонный ящик с луковичными для пчел и бабочек</t>
  </si>
  <si>
    <t>KARTONNEN KISTJE / CARDBOARD CRATE BEES &amp; BUTTERFLIES</t>
  </si>
  <si>
    <t>87-36-7005</t>
  </si>
  <si>
    <t>Shopping Bag Bees &amp; Butterflies - красочная сумка с луковичными для пчел и бабочек</t>
  </si>
  <si>
    <t>SHOPPING BAG BEES &amp; BUTTERFLIES</t>
  </si>
  <si>
    <t>87-36-9088</t>
  </si>
  <si>
    <t>Малая упаковка Деревянные ящики с этикеткой</t>
  </si>
  <si>
    <t>Begonia Bertinii Worthiana</t>
  </si>
  <si>
    <t>24/28</t>
  </si>
  <si>
    <t>40 BEGONIA BERTINII WORTHIANA</t>
  </si>
  <si>
    <t>← заказ от 1 шт</t>
  </si>
  <si>
    <t>87-36-7002</t>
  </si>
  <si>
    <t>Canna Roze</t>
  </si>
  <si>
    <t>TOP</t>
  </si>
  <si>
    <t>30 CANNA ROZE</t>
  </si>
  <si>
    <t>87-36-9089</t>
  </si>
  <si>
    <t>35/+</t>
  </si>
  <si>
    <t>30 CYCLAMEN HEDERIFOLIUM</t>
  </si>
  <si>
    <t>87-36-9090</t>
  </si>
  <si>
    <t>Eucomis Comosa</t>
  </si>
  <si>
    <t>24/+</t>
  </si>
  <si>
    <t>40 EUCOMIS COMOSA</t>
  </si>
  <si>
    <t>87-36-9092</t>
  </si>
  <si>
    <t>Hymenocallis Festalis Zwanenburg</t>
  </si>
  <si>
    <t>22/+</t>
  </si>
  <si>
    <t>40 HYMENOCALLIS FESTALIS ZWANENBURG</t>
  </si>
  <si>
    <t>87-36-9093</t>
  </si>
  <si>
    <t>Zantedeschia Wit / White</t>
  </si>
  <si>
    <t>28/+</t>
  </si>
  <si>
    <t>40 ZANTEDESCHIA WIT / WHITE</t>
  </si>
  <si>
    <t>87-36-9094</t>
  </si>
  <si>
    <t>Zantedeschia Zwart / Black</t>
  </si>
  <si>
    <t>40 ZANTEDESCHIA ZWART / BLACK</t>
  </si>
  <si>
    <t>87-36-9095</t>
  </si>
  <si>
    <t>20 AGAPANTHUS BLAUW / BLUE</t>
  </si>
  <si>
    <t>87-36-9096</t>
  </si>
  <si>
    <t>Agapanthus Wit / White</t>
  </si>
  <si>
    <t>20 AGAPANTHUS WIT / WHITE</t>
  </si>
  <si>
    <t>87-36-9097</t>
  </si>
  <si>
    <t>Crinum Powelli Album</t>
  </si>
  <si>
    <t>30/+</t>
  </si>
  <si>
    <t>25 CRINUM POWELLI ALBUM</t>
  </si>
  <si>
    <t>87-36-9098</t>
  </si>
  <si>
    <t>Incarvillea Delevayi</t>
  </si>
  <si>
    <t>40 INCARVILLEA DELEVAYI</t>
  </si>
  <si>
    <t>87-36-6720</t>
  </si>
  <si>
    <t>20 PAEONIA SARAH BERNHARDT</t>
  </si>
  <si>
    <t>87-36-3559</t>
  </si>
  <si>
    <t>Шоубокс</t>
  </si>
  <si>
    <t>Dahlia Anemone</t>
  </si>
  <si>
    <t>SHOWBOX</t>
  </si>
  <si>
    <t>The Phantom</t>
  </si>
  <si>
    <t>Jive</t>
  </si>
  <si>
    <t>Toto</t>
  </si>
  <si>
    <t>87-36-3526</t>
  </si>
  <si>
    <t>Георгин Кактусовидный</t>
  </si>
  <si>
    <t>Dahlia Cactus A</t>
  </si>
  <si>
    <t>Witteman’s Best</t>
  </si>
  <si>
    <t>87-36-3527</t>
  </si>
  <si>
    <t>Dahlia Cactus B</t>
  </si>
  <si>
    <t>Rebecca’s World</t>
  </si>
  <si>
    <t>Preference</t>
  </si>
  <si>
    <t>Nuit d’Été</t>
  </si>
  <si>
    <t>Hayley Jane</t>
  </si>
  <si>
    <t>87-36-3560</t>
  </si>
  <si>
    <t>Георгин Кружевной воротничок</t>
  </si>
  <si>
    <t>Dahlia Collarette</t>
  </si>
  <si>
    <t>Teesbrook Audrey</t>
  </si>
  <si>
    <t>Hartenaas</t>
  </si>
  <si>
    <t>Alstergruss</t>
  </si>
  <si>
    <t>87-36-3528</t>
  </si>
  <si>
    <t>Dahlia Decorative A</t>
  </si>
  <si>
    <t>Glorie van Noordwijk</t>
  </si>
  <si>
    <t>Glory of Heemstede</t>
  </si>
  <si>
    <t>White Onesta</t>
  </si>
  <si>
    <t>87-36-3529</t>
  </si>
  <si>
    <t>Dahlia Decorative B</t>
  </si>
  <si>
    <t>Grand Prix</t>
  </si>
  <si>
    <t>87-36-3530</t>
  </si>
  <si>
    <t>Dahlia Fimbriata</t>
  </si>
  <si>
    <t>Yellow Star</t>
  </si>
  <si>
    <t>Sakura Fubuki</t>
  </si>
  <si>
    <t>Star’s Favourite</t>
  </si>
  <si>
    <t>87-36-3561</t>
  </si>
  <si>
    <t>Георгин Jumbo</t>
  </si>
  <si>
    <t>Dahlia Jumbo</t>
  </si>
  <si>
    <t>Cafe au Lait</t>
  </si>
  <si>
    <t>Manhattan Island</t>
  </si>
  <si>
    <t>Painted Girl</t>
  </si>
  <si>
    <t>87-36-3531</t>
  </si>
  <si>
    <t>Георгин Помпонный</t>
  </si>
  <si>
    <t>Dahlia Pompon</t>
  </si>
  <si>
    <t>Stolze von Berlin</t>
  </si>
  <si>
    <t>Petra’s Wedding</t>
  </si>
  <si>
    <t>87-36-9111</t>
  </si>
  <si>
    <t>Dahlia Topmix</t>
  </si>
  <si>
    <t>87-36-9112</t>
  </si>
  <si>
    <t>Gladiolus A</t>
  </si>
  <si>
    <t>14/+</t>
  </si>
  <si>
    <t>87-36-3562</t>
  </si>
  <si>
    <t>87-36-3532</t>
  </si>
  <si>
    <t>Gladiolus B</t>
  </si>
  <si>
    <t>Cote d’Azur</t>
  </si>
  <si>
    <t>Fidelio</t>
  </si>
  <si>
    <t>87-36-3563</t>
  </si>
  <si>
    <t>87-36-3533</t>
  </si>
  <si>
    <t>Gladiolus C</t>
  </si>
  <si>
    <t>Mon Amour</t>
  </si>
  <si>
    <t>Plum Tart</t>
  </si>
  <si>
    <t>Black Star</t>
  </si>
  <si>
    <t>87-36-3444</t>
  </si>
  <si>
    <t>87-36-3534</t>
  </si>
  <si>
    <t>Gladiolus D</t>
  </si>
  <si>
    <t>87-36-3443</t>
  </si>
  <si>
    <t>87-36-3445</t>
  </si>
  <si>
    <t>Gladiolus Ruffled A</t>
  </si>
  <si>
    <t>Sotsi</t>
  </si>
  <si>
    <t>Murmansk</t>
  </si>
  <si>
    <t>87-36-9829</t>
  </si>
  <si>
    <t>Gladiolus Ruffled B</t>
  </si>
  <si>
    <t>Belaja</t>
  </si>
  <si>
    <t>Blitz</t>
  </si>
  <si>
    <t>Burgundy</t>
  </si>
  <si>
    <t>Gydan</t>
  </si>
  <si>
    <t>Jakoetsk</t>
  </si>
  <si>
    <t>87-36-3535</t>
  </si>
  <si>
    <t>Gladiolus Small Flowering</t>
  </si>
  <si>
    <t>Charming Beauty</t>
  </si>
  <si>
    <t>Robinetta</t>
  </si>
  <si>
    <t>Colvillei Bride</t>
  </si>
  <si>
    <t>Charming Lady</t>
  </si>
  <si>
    <t>87-36-3446</t>
  </si>
  <si>
    <t>Гладиолус Батерфляй</t>
  </si>
  <si>
    <t>Gladiolus Butterfly</t>
  </si>
  <si>
    <t>Little Darling</t>
  </si>
  <si>
    <t>Holland Pearl</t>
  </si>
  <si>
    <t>Perseus</t>
  </si>
  <si>
    <t>Madame de Paris</t>
  </si>
  <si>
    <t>87-36-3536</t>
  </si>
  <si>
    <t>Лилия Трубчатая</t>
  </si>
  <si>
    <t xml:space="preserve">Lilium Trompet </t>
  </si>
  <si>
    <t>African Queen</t>
  </si>
  <si>
    <t>Fireking</t>
  </si>
  <si>
    <t>Royal Gold</t>
  </si>
  <si>
    <t>Pink Perfection</t>
  </si>
  <si>
    <t>87-36-3554</t>
  </si>
  <si>
    <t>Lilium Asiatic A</t>
  </si>
  <si>
    <t>Prunotto</t>
  </si>
  <si>
    <t>Netty’s Pride</t>
  </si>
  <si>
    <t>Rosella’s Dream</t>
  </si>
  <si>
    <t>Easy Dance</t>
  </si>
  <si>
    <t>Navona</t>
  </si>
  <si>
    <t>87-36-9103</t>
  </si>
  <si>
    <t>Lilium Asiatic B</t>
  </si>
  <si>
    <t>Dimension</t>
  </si>
  <si>
    <t>Easy Samba</t>
  </si>
  <si>
    <t>Tribal Dance</t>
  </si>
  <si>
    <t>Purple Eye</t>
  </si>
  <si>
    <t>87-36-3447</t>
  </si>
  <si>
    <t>Лилия Азиатская Горшечная</t>
  </si>
  <si>
    <t>Lilium Asiatic Pot Varieties</t>
  </si>
  <si>
    <t>Butter Pixie</t>
  </si>
  <si>
    <t>Elgrado</t>
  </si>
  <si>
    <t>Foxtrot</t>
  </si>
  <si>
    <t>Inuvik</t>
  </si>
  <si>
    <t>Abbeville’s Pride</t>
  </si>
  <si>
    <t>87-36-3553</t>
  </si>
  <si>
    <t>Lilium Oriental</t>
  </si>
  <si>
    <t>Muscadet</t>
  </si>
  <si>
    <t>Mr. Cas</t>
  </si>
  <si>
    <t>Mount Cook</t>
  </si>
  <si>
    <t>87-36-4197</t>
  </si>
  <si>
    <t>Лилия Махровая</t>
  </si>
  <si>
    <t>Lilium Double</t>
  </si>
  <si>
    <t>Kensington</t>
  </si>
  <si>
    <t>Flore Pleno®</t>
  </si>
  <si>
    <t>Elodie</t>
  </si>
  <si>
    <t>Must See</t>
  </si>
  <si>
    <t>Red Twin</t>
  </si>
  <si>
    <t>87-36-4198</t>
  </si>
  <si>
    <t>Лилия Восточная Трубчатая</t>
  </si>
  <si>
    <t>Lilium Oriental-Trumpet</t>
  </si>
  <si>
    <t>Passion Moon</t>
  </si>
  <si>
    <t>Beverly Dreams</t>
  </si>
  <si>
    <t>87-36-3542</t>
  </si>
  <si>
    <t>Бегония махровая</t>
  </si>
  <si>
    <t>Begonia Grandiflora</t>
  </si>
  <si>
    <t>87-36-9104</t>
  </si>
  <si>
    <t>Бегония Фимбриата</t>
  </si>
  <si>
    <t>Begonia Fimbriata</t>
  </si>
  <si>
    <t>87-36-3550</t>
  </si>
  <si>
    <t>Бегония ампельная</t>
  </si>
  <si>
    <t>Begonia Pendula</t>
  </si>
  <si>
    <t>87-36-9830</t>
  </si>
  <si>
    <t>Begonia Non-Stop</t>
  </si>
  <si>
    <t>87-36-9832</t>
  </si>
  <si>
    <t>Begonia Diverse / Various</t>
  </si>
  <si>
    <t>Bouton de Rose</t>
  </si>
  <si>
    <t>Crispa marginata, yellow-red</t>
  </si>
  <si>
    <t>Crispa marginata, white-red</t>
  </si>
  <si>
    <t>Picotee, yellow-red</t>
  </si>
  <si>
    <t>Picotee, white-red</t>
  </si>
  <si>
    <t>87-36-3449</t>
  </si>
  <si>
    <t>Амариллис Простой</t>
  </si>
  <si>
    <t>Amaryllis Single</t>
  </si>
  <si>
    <t>28/30</t>
  </si>
  <si>
    <t>Salmon</t>
  </si>
  <si>
    <t>87-36-9106</t>
  </si>
  <si>
    <t>Анемона Простая</t>
  </si>
  <si>
    <t>Anemone Single</t>
  </si>
  <si>
    <t>Sylphide</t>
  </si>
  <si>
    <t>87-36-3548</t>
  </si>
  <si>
    <t>Анемона Махровая</t>
  </si>
  <si>
    <t>Anemone Double</t>
  </si>
  <si>
    <t>St. Brigid</t>
  </si>
  <si>
    <t>Admiral</t>
  </si>
  <si>
    <t>87-36-9107</t>
  </si>
  <si>
    <t>Canna Mini</t>
  </si>
  <si>
    <t>Cherry Red</t>
  </si>
  <si>
    <t>Vanillia Cream</t>
  </si>
  <si>
    <t>Lucifer</t>
  </si>
  <si>
    <t>Orchid Beauty</t>
  </si>
  <si>
    <t>Golden Lucifer</t>
  </si>
  <si>
    <t>87-36-3564</t>
  </si>
  <si>
    <t xml:space="preserve">Канна </t>
  </si>
  <si>
    <t>Canna Large Flower</t>
  </si>
  <si>
    <t>Yellow Humbert</t>
  </si>
  <si>
    <t>City of Portland</t>
  </si>
  <si>
    <t>87-36-3549</t>
  </si>
  <si>
    <t>Фрезия Махровая</t>
  </si>
  <si>
    <t>Freesia Double</t>
  </si>
  <si>
    <t>87-36-9108</t>
  </si>
  <si>
    <t>Синнингия (Глоксиния)</t>
  </si>
  <si>
    <t>Sinningia A</t>
  </si>
  <si>
    <t>87-36-4193</t>
  </si>
  <si>
    <t>Ranunculus</t>
  </si>
  <si>
    <t>87-36-3544</t>
  </si>
  <si>
    <t>Зантедеския (Калла) A</t>
  </si>
  <si>
    <t>Zantedeschia A</t>
  </si>
  <si>
    <t>Red Alert</t>
  </si>
  <si>
    <t>Zazu</t>
  </si>
  <si>
    <t>Captain Trinity</t>
  </si>
  <si>
    <t>87-36-3545</t>
  </si>
  <si>
    <t>Зантедеския (Калла) B</t>
  </si>
  <si>
    <t>Zantedeschia B</t>
  </si>
  <si>
    <t>Orania</t>
  </si>
  <si>
    <t>87-36-9109</t>
  </si>
  <si>
    <t>Разные луковицы</t>
  </si>
  <si>
    <r>
      <t>Various Bulbs Small -</t>
    </r>
    <r>
      <rPr>
        <sz val="10"/>
        <color theme="1"/>
        <rFont val="Arial"/>
        <family val="2"/>
        <charset val="204"/>
      </rPr>
      <t xml:space="preserve"> маленький размер</t>
    </r>
  </si>
  <si>
    <t>Freesia single mix</t>
  </si>
  <si>
    <t>Gladiolus callianthus</t>
  </si>
  <si>
    <t>Oxalis deppei Iron Cross</t>
  </si>
  <si>
    <t>87-36-9110</t>
  </si>
  <si>
    <t>Разные луковицы (большой размер)</t>
  </si>
  <si>
    <r>
      <t>Various Bulbs Large -</t>
    </r>
    <r>
      <rPr>
        <sz val="10"/>
        <color theme="1"/>
        <rFont val="Arial"/>
        <family val="2"/>
        <charset val="204"/>
      </rPr>
      <t xml:space="preserve"> большой размер</t>
    </r>
  </si>
  <si>
    <t>Eucomis bicolor</t>
  </si>
  <si>
    <t>Hymenocallis festalis</t>
  </si>
  <si>
    <t>Amarina belladiva</t>
  </si>
  <si>
    <t>Ornithogalum saundersiae</t>
  </si>
  <si>
    <t>Polianthus tub. The Pearl</t>
  </si>
  <si>
    <t>87-36-9831</t>
  </si>
  <si>
    <t>Мальва/Шток Роза</t>
  </si>
  <si>
    <t>Alcea Rosea  New</t>
  </si>
  <si>
    <t>Chater’s Double Yellow</t>
  </si>
  <si>
    <t>Chater’s Double Blue</t>
  </si>
  <si>
    <t>Chater’s Double Pink</t>
  </si>
  <si>
    <t>Chater’s Double Red</t>
  </si>
  <si>
    <t>Chater’s Double Black</t>
  </si>
  <si>
    <t>87-36-3451</t>
  </si>
  <si>
    <t>Астильба</t>
  </si>
  <si>
    <t>Astilba</t>
  </si>
  <si>
    <t>Washington</t>
  </si>
  <si>
    <t>Spinell</t>
  </si>
  <si>
    <t>Sugarberry</t>
  </si>
  <si>
    <t>Pumila</t>
  </si>
  <si>
    <t>Maggie Daley</t>
  </si>
  <si>
    <t>87-36-9833</t>
  </si>
  <si>
    <t>Лилейник Мелкоцветковый</t>
  </si>
  <si>
    <t>Hemerocallis Small Flowering</t>
  </si>
  <si>
    <t>Little Missy</t>
  </si>
  <si>
    <t>Brilliant Circle</t>
  </si>
  <si>
    <t>Stella d’Oro</t>
  </si>
  <si>
    <t>Pardon Me</t>
  </si>
  <si>
    <t>Siloam French Doll</t>
  </si>
  <si>
    <t>87-36-3452</t>
  </si>
  <si>
    <t>Лилейник Махровый Крупноцветковый</t>
  </si>
  <si>
    <t>Hemerocallis Large Flowering</t>
  </si>
  <si>
    <t>Little Show Stopper</t>
  </si>
  <si>
    <t>Double Dream</t>
  </si>
  <si>
    <t>Double River Wye</t>
  </si>
  <si>
    <t>Jockey Club</t>
  </si>
  <si>
    <t>Little Carnation</t>
  </si>
  <si>
    <t>87-36-3538</t>
  </si>
  <si>
    <t>Hosta</t>
  </si>
  <si>
    <t>Color Glory</t>
  </si>
  <si>
    <t>Fried Bananas</t>
  </si>
  <si>
    <t>Brim Cup</t>
  </si>
  <si>
    <t>Moody Blues</t>
  </si>
  <si>
    <t>Patriot</t>
  </si>
  <si>
    <t>87-36-3539</t>
  </si>
  <si>
    <t>Ирис Германика</t>
  </si>
  <si>
    <t>Iris Germanica A</t>
  </si>
  <si>
    <t>Loop the Loop</t>
  </si>
  <si>
    <t>Senlac</t>
  </si>
  <si>
    <t>Rajah Brooke</t>
  </si>
  <si>
    <t>White Knight</t>
  </si>
  <si>
    <t>Night Owl</t>
  </si>
  <si>
    <t>87-36-9834</t>
  </si>
  <si>
    <t>Lupine  New</t>
  </si>
  <si>
    <t>87-36-3540</t>
  </si>
  <si>
    <t>Paeonia</t>
  </si>
  <si>
    <t>Bowl of Beauty</t>
  </si>
  <si>
    <t>Primavera</t>
  </si>
  <si>
    <t>Sarah Bernhardt</t>
  </si>
  <si>
    <t>Karl Rosenfield</t>
  </si>
  <si>
    <t>Duchesse de Nemours</t>
  </si>
  <si>
    <t>87-36-3541</t>
  </si>
  <si>
    <t>Phlox</t>
  </si>
  <si>
    <t>Grenadine Dream</t>
  </si>
  <si>
    <t>Danielle</t>
  </si>
  <si>
    <t>Jeff’s Pink</t>
  </si>
  <si>
    <t>Amethyst</t>
  </si>
  <si>
    <t>Early Star</t>
  </si>
  <si>
    <t>87-36-8354</t>
  </si>
  <si>
    <t>Георгин декоративный</t>
  </si>
  <si>
    <t xml:space="preserve">Akita </t>
  </si>
  <si>
    <t>LANDSCAPE</t>
  </si>
  <si>
    <t xml:space="preserve">Dahlia Decorative AKITA </t>
  </si>
  <si>
    <t>87-36-9201</t>
  </si>
  <si>
    <t>Arabian night</t>
  </si>
  <si>
    <t>Dahlia Decorative ARABIAN NIGHT</t>
  </si>
  <si>
    <t>87-36-8355</t>
  </si>
  <si>
    <t>Bahama apricot</t>
  </si>
  <si>
    <t>Dahlia Decorative BAHAMA APRICOT</t>
  </si>
  <si>
    <t>87-36-9387</t>
  </si>
  <si>
    <t>Dahlia Decorative BLUETIFUL</t>
  </si>
  <si>
    <t>87-36-8356</t>
  </si>
  <si>
    <t>Bristol stripe</t>
  </si>
  <si>
    <t>Dahlia Decorative BRISTOL STRIPE</t>
  </si>
  <si>
    <t>87-36-9203</t>
  </si>
  <si>
    <t>Crazy love</t>
  </si>
  <si>
    <t>Dahlia Decorative CRAZY LOVE</t>
  </si>
  <si>
    <t>87-36-9204</t>
  </si>
  <si>
    <t>Dahlia Decorative DUET</t>
  </si>
  <si>
    <t>87-36-9205</t>
  </si>
  <si>
    <t>Garden wonder</t>
  </si>
  <si>
    <t>Dahlia Decorative GARDEN WONDER</t>
  </si>
  <si>
    <t>87-36-9206</t>
  </si>
  <si>
    <t>Glory of heemstede</t>
  </si>
  <si>
    <t>Dahlia Decorative GLORY OF HEEMSTEDE</t>
  </si>
  <si>
    <t>87-36-9207</t>
  </si>
  <si>
    <t>Glorie of noordwijk</t>
  </si>
  <si>
    <t>Dahlia Decorative GLORIE of NOORDWIJK</t>
  </si>
  <si>
    <t>87-36-9208</t>
  </si>
  <si>
    <t>Le castel</t>
  </si>
  <si>
    <t>Dahlia Decorative LE CASTEL</t>
  </si>
  <si>
    <t>87-36-8359</t>
  </si>
  <si>
    <t>Dahlia Decorative ROSELLA</t>
  </si>
  <si>
    <t>87-36-9388</t>
  </si>
  <si>
    <t>Santa claus</t>
  </si>
  <si>
    <t>Dahlia Decorative SANTA CLAUS</t>
  </si>
  <si>
    <t>87-36-9389</t>
  </si>
  <si>
    <t>Sweet love</t>
  </si>
  <si>
    <t>Dahlia Decorative SWEET LOVE</t>
  </si>
  <si>
    <t>87-36-9210</t>
  </si>
  <si>
    <t>Decorative mix</t>
  </si>
  <si>
    <t>Dahlia Decorative Decorative MIX</t>
  </si>
  <si>
    <t>87-36-9211</t>
  </si>
  <si>
    <t>Георгин кактусовый</t>
  </si>
  <si>
    <t xml:space="preserve"> color spectacle</t>
  </si>
  <si>
    <t>Dahlia Cactus  COLOR SPECTACLE</t>
  </si>
  <si>
    <t>87-36-8360</t>
  </si>
  <si>
    <t xml:space="preserve"> dutch explosion</t>
  </si>
  <si>
    <t>Dahlia Cactus  DUTCH EXPLOSION</t>
  </si>
  <si>
    <t>87-36-9213</t>
  </si>
  <si>
    <t xml:space="preserve"> kennemerland</t>
  </si>
  <si>
    <t>Dahlia Cactus  KENNEMERLAND</t>
  </si>
  <si>
    <t>87-36-9214</t>
  </si>
  <si>
    <t xml:space="preserve"> my love</t>
  </si>
  <si>
    <t>Dahlia Cactus  MY LOVE</t>
  </si>
  <si>
    <t>87-36-9215</t>
  </si>
  <si>
    <t xml:space="preserve"> nuit d'éte</t>
  </si>
  <si>
    <t>Dahlia Cactus  NUIT D'ÉTE</t>
  </si>
  <si>
    <t>87-36-9390</t>
  </si>
  <si>
    <t xml:space="preserve"> preference</t>
  </si>
  <si>
    <t>Dahlia Cactus  PREFERENCE</t>
  </si>
  <si>
    <t>87-36-9216</t>
  </si>
  <si>
    <t xml:space="preserve"> purple gem</t>
  </si>
  <si>
    <t>Dahlia Cactus  PURPLE GEM</t>
  </si>
  <si>
    <t>87-36-9391</t>
  </si>
  <si>
    <t xml:space="preserve"> rebecca's world</t>
  </si>
  <si>
    <t>Dahlia Cactus  REBECCA'S WORLD</t>
  </si>
  <si>
    <t>87-36-9218</t>
  </si>
  <si>
    <t xml:space="preserve"> vuurvogel</t>
  </si>
  <si>
    <t>Dahlia Cactus  VUURVOGEL</t>
  </si>
  <si>
    <t>87-36-9219</t>
  </si>
  <si>
    <t xml:space="preserve"> wittemans best</t>
  </si>
  <si>
    <t>Dahlia Cactus  WITTEMANS BEST</t>
  </si>
  <si>
    <t>87-36-9220</t>
  </si>
  <si>
    <t>Cactus mix</t>
  </si>
  <si>
    <t>Dahlia Cactus Cactus MIX</t>
  </si>
  <si>
    <t>87-36-9221</t>
  </si>
  <si>
    <t>Георгин Dinnerplate</t>
  </si>
  <si>
    <t xml:space="preserve"> fleurel</t>
  </si>
  <si>
    <t>Dahlia Dinnerplate  FLEUREL</t>
  </si>
  <si>
    <t>87-36-9392</t>
  </si>
  <si>
    <t xml:space="preserve"> holland festival</t>
  </si>
  <si>
    <t>Dahlia Dinnerplate  HOLLAND FESTIVAL</t>
  </si>
  <si>
    <t>87-36-9222</t>
  </si>
  <si>
    <t xml:space="preserve"> kelvin floodlight</t>
  </si>
  <si>
    <t>Dahlia Dinnerplate  KELVIN FLOODLIGHT</t>
  </si>
  <si>
    <t>87-36-9223</t>
  </si>
  <si>
    <t xml:space="preserve"> lavender perfection</t>
  </si>
  <si>
    <t>Dahlia Dinnerplate  LAVENDER PERFECTION</t>
  </si>
  <si>
    <t>87-36-9225</t>
  </si>
  <si>
    <t xml:space="preserve"> omega</t>
  </si>
  <si>
    <t>Dahlia Dinnerplate  OMEGA</t>
  </si>
  <si>
    <t>87-36-9226</t>
  </si>
  <si>
    <t xml:space="preserve"> autumn fairy</t>
  </si>
  <si>
    <t>Dahlia Border  AUTUMN FAIRY</t>
  </si>
  <si>
    <t>87-36-9227</t>
  </si>
  <si>
    <t xml:space="preserve"> bluesette</t>
  </si>
  <si>
    <t>Dahlia Border  BLUESETTE</t>
  </si>
  <si>
    <t>87-36-9228</t>
  </si>
  <si>
    <t xml:space="preserve"> ellen houston</t>
  </si>
  <si>
    <t>Dahlia Border  ELLEN HOUSTON</t>
  </si>
  <si>
    <t>87-36-9229</t>
  </si>
  <si>
    <t xml:space="preserve"> wittem</t>
  </si>
  <si>
    <t>Dahlia Border  WITTEM</t>
  </si>
  <si>
    <t>87-36-9393</t>
  </si>
  <si>
    <t xml:space="preserve"> tartan</t>
  </si>
  <si>
    <t>Dahlia Border  TARTAN</t>
  </si>
  <si>
    <t>87-36-9230</t>
  </si>
  <si>
    <t xml:space="preserve"> orange pigmy</t>
  </si>
  <si>
    <t>Dahlia Cactus border  ORANGE PIGMY</t>
  </si>
  <si>
    <t>87-36-9231</t>
  </si>
  <si>
    <t xml:space="preserve"> park princess</t>
  </si>
  <si>
    <t>Dahlia Cactus border  PARK PRINCESS</t>
  </si>
  <si>
    <t>87-36-9232</t>
  </si>
  <si>
    <t xml:space="preserve"> playa blanca</t>
  </si>
  <si>
    <t>Dahlia Cactus border  PLAYA BLANCA</t>
  </si>
  <si>
    <t>87-36-9233</t>
  </si>
  <si>
    <t xml:space="preserve"> red pigmy</t>
  </si>
  <si>
    <t>Dahlia Cactus border  RED PIGMY</t>
  </si>
  <si>
    <t>87-36-8364</t>
  </si>
  <si>
    <t>Георгин помпоновидный</t>
  </si>
  <si>
    <t xml:space="preserve"> golden scepter</t>
  </si>
  <si>
    <t>Dahlia Pompon  GOLDEN SCEPTER</t>
  </si>
  <si>
    <t>87-36-9235</t>
  </si>
  <si>
    <t xml:space="preserve"> natal</t>
  </si>
  <si>
    <t>Dahlia Pompon  NATAL</t>
  </si>
  <si>
    <t>87-36-9236</t>
  </si>
  <si>
    <t xml:space="preserve"> nescio</t>
  </si>
  <si>
    <t>Dahlia Pompon  NESCIO</t>
  </si>
  <si>
    <t>87-36-9237</t>
  </si>
  <si>
    <t xml:space="preserve"> petra's wedding</t>
  </si>
  <si>
    <t>Dahlia Pompon  PETRA'S WEDDING</t>
  </si>
  <si>
    <t>87-36-9395</t>
  </si>
  <si>
    <t xml:space="preserve"> souvenir d'éte</t>
  </si>
  <si>
    <t>Dahlia Pompon  SOUVENIR D'ÉTE</t>
  </si>
  <si>
    <t>87-36-9238</t>
  </si>
  <si>
    <t xml:space="preserve"> stolze von berlin</t>
  </si>
  <si>
    <t>Dahlia Pompon  STOLZE VON BERLIN</t>
  </si>
  <si>
    <t>87-36-9396</t>
  </si>
  <si>
    <t xml:space="preserve"> wine eyed jill</t>
  </si>
  <si>
    <t>Dahlia Pompon  WINE EYED JILL</t>
  </si>
  <si>
    <t>87-36-9239</t>
  </si>
  <si>
    <t xml:space="preserve"> firebird</t>
  </si>
  <si>
    <t>Dahlia Mignon  FIREBIRD</t>
  </si>
  <si>
    <t>87-36-9397</t>
  </si>
  <si>
    <t xml:space="preserve"> fire &amp; ice</t>
  </si>
  <si>
    <t>Dahlia Mignon  FIRE &amp; ICE</t>
  </si>
  <si>
    <t>87-36-9240</t>
  </si>
  <si>
    <t xml:space="preserve"> sneezy</t>
  </si>
  <si>
    <t>Dahlia Mignon  SNEEZY</t>
  </si>
  <si>
    <t>87-36-9241</t>
  </si>
  <si>
    <t xml:space="preserve"> yellow sneezy</t>
  </si>
  <si>
    <t>Dahlia Mignon  YELLOW SNEEZY</t>
  </si>
  <si>
    <t>87-36-9242</t>
  </si>
  <si>
    <t xml:space="preserve"> mignon mix</t>
  </si>
  <si>
    <t>Dahlia Mignon  MIGNON MIX</t>
  </si>
  <si>
    <t>87-36-8366</t>
  </si>
  <si>
    <t>Георгин Gallery</t>
  </si>
  <si>
    <t xml:space="preserve"> art fair®</t>
  </si>
  <si>
    <t>Dahlia Gallery  ART FAIR®</t>
  </si>
  <si>
    <t>87-36-8367</t>
  </si>
  <si>
    <t xml:space="preserve"> pablo®</t>
  </si>
  <si>
    <t>Dahlia Gallery  PABLO®</t>
  </si>
  <si>
    <t>87-36-8368</t>
  </si>
  <si>
    <t xml:space="preserve"> singer®</t>
  </si>
  <si>
    <t>Dahlia Gallery  SINGER®</t>
  </si>
  <si>
    <t>87-36-9243</t>
  </si>
  <si>
    <t xml:space="preserve"> topmix yellow</t>
  </si>
  <si>
    <t>Dahlia Topmix  TOPMIX YELLOW</t>
  </si>
  <si>
    <t>87-36-9244</t>
  </si>
  <si>
    <t xml:space="preserve"> topmix purple</t>
  </si>
  <si>
    <t>Dahlia Topmix  TOPMIX PURPLE</t>
  </si>
  <si>
    <t>87-36-9245</t>
  </si>
  <si>
    <t xml:space="preserve"> topmix red</t>
  </si>
  <si>
    <t>Dahlia Topmix  TOPMIX RED</t>
  </si>
  <si>
    <t>87-36-9246</t>
  </si>
  <si>
    <t xml:space="preserve"> topmix pink</t>
  </si>
  <si>
    <t>Dahlia Topmix  TOPMIX PINK</t>
  </si>
  <si>
    <t>87-36-9247</t>
  </si>
  <si>
    <t xml:space="preserve"> topmix white</t>
  </si>
  <si>
    <t>Dahlia Topmix  TOPMIX WHITE</t>
  </si>
  <si>
    <t>87-36-9398</t>
  </si>
  <si>
    <t xml:space="preserve"> apache</t>
  </si>
  <si>
    <t>Dahlia Fimbriata  APACHE</t>
  </si>
  <si>
    <t>87-36-9399</t>
  </si>
  <si>
    <t xml:space="preserve"> lindsay michelle</t>
  </si>
  <si>
    <t>Dahlia Fimbriata  LINDSAY MICHELLE</t>
  </si>
  <si>
    <t>87-36-9400</t>
  </si>
  <si>
    <t xml:space="preserve"> myrtle's folly</t>
  </si>
  <si>
    <t>Dahlia Fimbriata  MYRTLE'S FOLLY</t>
  </si>
  <si>
    <t>87-36-9402</t>
  </si>
  <si>
    <t xml:space="preserve"> tsuki yori no shisha</t>
  </si>
  <si>
    <t>Dahlia Fimbriata  TSUKI YORI NO SHISHA</t>
  </si>
  <si>
    <t>87-36-9403</t>
  </si>
  <si>
    <t xml:space="preserve"> blue bayou</t>
  </si>
  <si>
    <t>Dahlia Anemone  BLUE BAYOU</t>
  </si>
  <si>
    <t>87-36-9404</t>
  </si>
  <si>
    <t xml:space="preserve"> life style</t>
  </si>
  <si>
    <t>Dahlia Anemone  LIFE STYLE</t>
  </si>
  <si>
    <t>87-36-9405</t>
  </si>
  <si>
    <t xml:space="preserve"> soulman</t>
  </si>
  <si>
    <t>Dahlia Anemone  SOULMAN</t>
  </si>
  <si>
    <t>87-36-9406</t>
  </si>
  <si>
    <t xml:space="preserve"> take off</t>
  </si>
  <si>
    <t>Dahlia Anemone  TAKE OFF</t>
  </si>
  <si>
    <t>87-36-9408</t>
  </si>
  <si>
    <t xml:space="preserve"> fashion monger</t>
  </si>
  <si>
    <t>Dahlia Colarette  FASHION MONGER</t>
  </si>
  <si>
    <t>87-36-9409</t>
  </si>
  <si>
    <t xml:space="preserve"> kelsey annie joy</t>
  </si>
  <si>
    <t>Dahlia Colarette  KELSEY ANNIE JOY</t>
  </si>
  <si>
    <t>87-36-9410</t>
  </si>
  <si>
    <t xml:space="preserve"> mary evelyn</t>
  </si>
  <si>
    <t>Dahlia Colarette  MARY EVELYN</t>
  </si>
  <si>
    <t>87-36-9411</t>
  </si>
  <si>
    <t xml:space="preserve"> pooh</t>
  </si>
  <si>
    <t>Dahlia Colarette  POOH</t>
  </si>
  <si>
    <t>87-36-9412</t>
  </si>
  <si>
    <t xml:space="preserve"> teesbrooke audrey</t>
  </si>
  <si>
    <t>Dahlia Colarette  TEESBROOKE AUDREY</t>
  </si>
  <si>
    <t>87-36-9248</t>
  </si>
  <si>
    <t>Георгин Классик</t>
  </si>
  <si>
    <t xml:space="preserve"> bishop of llandaff</t>
  </si>
  <si>
    <t>Dahlia Classic  BISHOP OF LLANDAFF</t>
  </si>
  <si>
    <t>87-36-9413</t>
  </si>
  <si>
    <t xml:space="preserve"> bisphop of oxford</t>
  </si>
  <si>
    <t>Dahlia Classic  BISPHOP OF OXFORD</t>
  </si>
  <si>
    <t>87-36-8369</t>
  </si>
  <si>
    <t>Bishop of york new</t>
  </si>
  <si>
    <t>Dahlia Classic  BISHOP OF YORK New</t>
  </si>
  <si>
    <t>87-36-9809</t>
  </si>
  <si>
    <t xml:space="preserve"> fascination</t>
  </si>
  <si>
    <t>Dahlia Classic  FASCINATION</t>
  </si>
  <si>
    <t>87-36-8370</t>
  </si>
  <si>
    <t xml:space="preserve"> happy days cherry red</t>
  </si>
  <si>
    <t>Dahlia Classic  HAPPY DAYS CHERRY RED</t>
  </si>
  <si>
    <t>87-36-9414</t>
  </si>
  <si>
    <t xml:space="preserve"> happy days cream white</t>
  </si>
  <si>
    <t>Dahlia Classic  HAPPY DAYS CREAM WHITE</t>
  </si>
  <si>
    <t>87-36-9415</t>
  </si>
  <si>
    <t xml:space="preserve"> verrone's obsidian</t>
  </si>
  <si>
    <t>Dahlia Orchid  VERRONE'S OBSIDIAN</t>
  </si>
  <si>
    <t>87-36-9251</t>
  </si>
  <si>
    <t>Cote d'azur</t>
  </si>
  <si>
    <t>Gladiolus large flowering COTE D'AZUR</t>
  </si>
  <si>
    <t>87-36-9252</t>
  </si>
  <si>
    <t>Gladiolus large flowering ESPRESSO</t>
  </si>
  <si>
    <t>87-36-9253</t>
  </si>
  <si>
    <t>Gladiolus large flowering EVERGREEN</t>
  </si>
  <si>
    <t>87-36-8371</t>
  </si>
  <si>
    <t>Fairytale pink</t>
  </si>
  <si>
    <t>Gladiolus large flowering FAIRYTALE PINK</t>
  </si>
  <si>
    <t>87-36-8372</t>
  </si>
  <si>
    <t>Far west</t>
  </si>
  <si>
    <t>Gladiolus large flowering FAR WEST</t>
  </si>
  <si>
    <t>87-36-8373</t>
  </si>
  <si>
    <t>Gladiolus large flowering FIORENTINA</t>
  </si>
  <si>
    <t>87-36-8374</t>
  </si>
  <si>
    <t>Indian summer</t>
  </si>
  <si>
    <t>Gladiolus large flowering INDIAN SUMMER</t>
  </si>
  <si>
    <t>87-36-9416</t>
  </si>
  <si>
    <t>Mon ami</t>
  </si>
  <si>
    <t>Gladiolus large flowering MON AMI</t>
  </si>
  <si>
    <t>87-36-8377</t>
  </si>
  <si>
    <t>My love</t>
  </si>
  <si>
    <t>Gladiolus large flowering MY LOVE</t>
  </si>
  <si>
    <t>87-36-8378</t>
  </si>
  <si>
    <t>Gladiolus large flowering NORI</t>
  </si>
  <si>
    <t>87-36-9254</t>
  </si>
  <si>
    <t>Nova lux</t>
  </si>
  <si>
    <t>Gladiolus large flowering NOVA LUX</t>
  </si>
  <si>
    <t>87-36-8379</t>
  </si>
  <si>
    <t>Gladiolus large flowering ORACLE</t>
  </si>
  <si>
    <t>87-36-9255</t>
  </si>
  <si>
    <t>Gladiolus large flowering OSCAR</t>
  </si>
  <si>
    <t>87-36-8380</t>
  </si>
  <si>
    <t>Gladiolus large flowering PASSOS</t>
  </si>
  <si>
    <t>87-36-9256</t>
  </si>
  <si>
    <t>Peter pears</t>
  </si>
  <si>
    <t>Gladiolus large flowering PETER PEARS</t>
  </si>
  <si>
    <t>87-36-9257</t>
  </si>
  <si>
    <t>Gladiolus large flowering PRISCILLA</t>
  </si>
  <si>
    <t>87-36-9258</t>
  </si>
  <si>
    <t>Purple flora</t>
  </si>
  <si>
    <t>Gladiolus large flowering PURPLE FLORA</t>
  </si>
  <si>
    <t>87-36-9259</t>
  </si>
  <si>
    <t>Rose supreme</t>
  </si>
  <si>
    <t>Gladiolus large flowering ROSE SUPREME</t>
  </si>
  <si>
    <t>87-36-9810</t>
  </si>
  <si>
    <t xml:space="preserve">Speed date </t>
  </si>
  <si>
    <t xml:space="preserve">Gladiolus large flowering SPEED DATE </t>
  </si>
  <si>
    <t>87-36-8381</t>
  </si>
  <si>
    <t>Sugar plum</t>
  </si>
  <si>
    <t>Gladiolus large flowering SUGAR PLUM</t>
  </si>
  <si>
    <t>87-36-9260</t>
  </si>
  <si>
    <t>Gladiolus large flowering TRADERHORN</t>
  </si>
  <si>
    <t>87-36-8382</t>
  </si>
  <si>
    <t>Gladiolus large flowering TRICOLORE</t>
  </si>
  <si>
    <t>87-36-9261</t>
  </si>
  <si>
    <t>White prosperity</t>
  </si>
  <si>
    <t>Gladiolus large flowering WHITE PROSPERITY</t>
  </si>
  <si>
    <t>87-36-8383</t>
  </si>
  <si>
    <t>Gladiolus large flowering ZIZANIE</t>
  </si>
  <si>
    <t>87-36-9262</t>
  </si>
  <si>
    <t>Large flowering mix</t>
  </si>
  <si>
    <t>Gladiolus large flowering LARGE FLOWERING MIX</t>
  </si>
  <si>
    <t>87-36-8385</t>
  </si>
  <si>
    <t>Gladiolus Ruffled KIROV</t>
  </si>
  <si>
    <t>87-36-9417</t>
  </si>
  <si>
    <t>Gladiolus Ruffled KRASNODAR</t>
  </si>
  <si>
    <t>87-36-9418</t>
  </si>
  <si>
    <t>Gladiolus Ruffled ROSTOV</t>
  </si>
  <si>
    <t>87-36-8386</t>
  </si>
  <si>
    <t>Gladiolus Ruffled SOTSJI</t>
  </si>
  <si>
    <t>87-36-9419</t>
  </si>
  <si>
    <t>Gladiolus Ruffled UFA</t>
  </si>
  <si>
    <t>87-36-9811</t>
  </si>
  <si>
    <t>Ruffled mix</t>
  </si>
  <si>
    <t>Gladiolus Ruffled Ruffled MIX</t>
  </si>
  <si>
    <t>87-36-9264</t>
  </si>
  <si>
    <t>Гладиолус бабочковидный</t>
  </si>
  <si>
    <t>Gladiolus Nanus NYMPH</t>
  </si>
  <si>
    <t>87-36-9266</t>
  </si>
  <si>
    <t>Nanus mix</t>
  </si>
  <si>
    <t>Gladiolus Nanus NANUS MIX</t>
  </si>
  <si>
    <t>87-36-8387</t>
  </si>
  <si>
    <t>Blue star</t>
  </si>
  <si>
    <t>Gladiolus Butterfly BLUE STAR</t>
  </si>
  <si>
    <t>87-36-8388</t>
  </si>
  <si>
    <t>Gladiolus Butterfly FERGIE</t>
  </si>
  <si>
    <t>87-36-8389</t>
  </si>
  <si>
    <t>Mademoiselle de paris</t>
  </si>
  <si>
    <t>Gladiolus Butterfly MADEMOISELLE DE PARIS</t>
  </si>
  <si>
    <t>87-36-8390</t>
  </si>
  <si>
    <t>Gladiolus Butterfly SHOCKING</t>
  </si>
  <si>
    <t>87-36-9267</t>
  </si>
  <si>
    <t>Gladiolus Butterfly MIX</t>
  </si>
  <si>
    <t>87-36-9812</t>
  </si>
  <si>
    <t>Лилия азиатская</t>
  </si>
  <si>
    <t>Forever susan</t>
  </si>
  <si>
    <t>Lilium Asiatic FOREVER SUSAN</t>
  </si>
  <si>
    <t>87-36-9813</t>
  </si>
  <si>
    <t>Kent</t>
  </si>
  <si>
    <t>Lilium Asiatic KENT</t>
  </si>
  <si>
    <t>87-36-9270</t>
  </si>
  <si>
    <t>Lollypop</t>
  </si>
  <si>
    <t>Lilium Asiatic LOLLYPOP</t>
  </si>
  <si>
    <t>87-36-9814</t>
  </si>
  <si>
    <t>Mascara</t>
  </si>
  <si>
    <t>Lilium Asiatic MASCARA</t>
  </si>
  <si>
    <t>87-36-9815</t>
  </si>
  <si>
    <t>Pink county</t>
  </si>
  <si>
    <t>Lilium Asiatic PINK COUNTY</t>
  </si>
  <si>
    <t>87-36-9420</t>
  </si>
  <si>
    <t>Purple dream</t>
  </si>
  <si>
    <t>Lilium Asiatic PURPLE DREAM</t>
  </si>
  <si>
    <t>87-36-9816</t>
  </si>
  <si>
    <t>Orange summer</t>
  </si>
  <si>
    <t>Lilium Asiatic ORANGE SUMMER</t>
  </si>
  <si>
    <t>87-36-9817</t>
  </si>
  <si>
    <t>Red county</t>
  </si>
  <si>
    <t>Lilium Asiatic RED COUNTY</t>
  </si>
  <si>
    <t>87-36-9421</t>
  </si>
  <si>
    <t>Yellow county</t>
  </si>
  <si>
    <t>Lilium Asiatic YELLOW COUNTY</t>
  </si>
  <si>
    <t>87-36-9273</t>
  </si>
  <si>
    <t>Lilium Asiatic MIX</t>
  </si>
  <si>
    <t>87-36-9422</t>
  </si>
  <si>
    <t>Лилия восточная</t>
  </si>
  <si>
    <t>Brasilia</t>
  </si>
  <si>
    <t>Lilium Oriental BRASILIA</t>
  </si>
  <si>
    <t>87-36-9274</t>
  </si>
  <si>
    <t>Casa blanca</t>
  </si>
  <si>
    <t>Lilium Oriental CASA BLANCA</t>
  </si>
  <si>
    <t>87-36-9818</t>
  </si>
  <si>
    <t>Corvara</t>
  </si>
  <si>
    <t>Lilium Oriental CORVARA</t>
  </si>
  <si>
    <t>87-36-9275</t>
  </si>
  <si>
    <t>Lilium Oriental DIZZY</t>
  </si>
  <si>
    <t>87-36-9276</t>
  </si>
  <si>
    <t>Lilium Oriental STARGAZER</t>
  </si>
  <si>
    <t>87-36-9277</t>
  </si>
  <si>
    <t>Lilium Oriental MIX</t>
  </si>
  <si>
    <t>87-36-9424</t>
  </si>
  <si>
    <t>Lilium Special ANASTASIA</t>
  </si>
  <si>
    <t>87-36-8397</t>
  </si>
  <si>
    <t>Lilium Special FRISO</t>
  </si>
  <si>
    <t>87-36-9819</t>
  </si>
  <si>
    <t>Lilium Special REGALE</t>
  </si>
  <si>
    <t>87-36-9426</t>
  </si>
  <si>
    <t>Robert swanson</t>
  </si>
  <si>
    <t>Lilium Special ROBERT SWANSON</t>
  </si>
  <si>
    <t>87-36-9278</t>
  </si>
  <si>
    <t>Бегония бахромчатая</t>
  </si>
  <si>
    <t>Begonia fimbriata YELLOW</t>
  </si>
  <si>
    <t>87-36-9279</t>
  </si>
  <si>
    <t>Begonia fimbriata ORANGE</t>
  </si>
  <si>
    <t>87-36-9280</t>
  </si>
  <si>
    <t>Begonia fimbriata RED</t>
  </si>
  <si>
    <t>87-36-9281</t>
  </si>
  <si>
    <t>Begonia fimbriata PINK</t>
  </si>
  <si>
    <t>87-36-9282</t>
  </si>
  <si>
    <t>Begonia fimbriata WHITE</t>
  </si>
  <si>
    <t>87-36-9283</t>
  </si>
  <si>
    <t>Begonia fimbriata MIX</t>
  </si>
  <si>
    <t>87-36-9284</t>
  </si>
  <si>
    <t>Бегония крупноцветковая</t>
  </si>
  <si>
    <t>Begonia grandiflora YELLOW</t>
  </si>
  <si>
    <t>87-36-9285</t>
  </si>
  <si>
    <t>Begonia grandiflora ORANGE</t>
  </si>
  <si>
    <t>87-36-9286</t>
  </si>
  <si>
    <t>Begonia grandiflora RED</t>
  </si>
  <si>
    <t>87-36-9287</t>
  </si>
  <si>
    <t>Begonia grandiflora PINK</t>
  </si>
  <si>
    <t>87-36-9288</t>
  </si>
  <si>
    <t>Begonia grandiflora WHITE</t>
  </si>
  <si>
    <t>87-36-9289</t>
  </si>
  <si>
    <t>Begonia grandiflora MIX</t>
  </si>
  <si>
    <t>87-36-9290</t>
  </si>
  <si>
    <t>Бегония Пендула</t>
  </si>
  <si>
    <t>Begonia Pendula YELLOW</t>
  </si>
  <si>
    <t>87-36-9291</t>
  </si>
  <si>
    <t>Begonia Pendula ORANGE</t>
  </si>
  <si>
    <t>87-36-9292</t>
  </si>
  <si>
    <t>Begonia Pendula RED</t>
  </si>
  <si>
    <t>87-36-9293</t>
  </si>
  <si>
    <t>Begonia Pendula PINK</t>
  </si>
  <si>
    <t>87-36-9294</t>
  </si>
  <si>
    <t>Begonia Pendula WHITE</t>
  </si>
  <si>
    <t>87-36-9295</t>
  </si>
  <si>
    <t>Begonia Pendula MIX</t>
  </si>
  <si>
    <t>87-36-9296</t>
  </si>
  <si>
    <t>Bouton de rose</t>
  </si>
  <si>
    <t>Begonia  BOUTON DE ROSE</t>
  </si>
  <si>
    <t>87-36-9297</t>
  </si>
  <si>
    <t>Bertinii worthiana</t>
  </si>
  <si>
    <t>Begonia  BERTINII WORTHIANA</t>
  </si>
  <si>
    <t>87-36-9820</t>
  </si>
  <si>
    <t>Bertinii worthiana white</t>
  </si>
  <si>
    <t>Begonia  BERTINII WORTHIANA WHITE</t>
  </si>
  <si>
    <t>87-36-9427</t>
  </si>
  <si>
    <t>Begonia  FLORENCE</t>
  </si>
  <si>
    <t>87-36-9428</t>
  </si>
  <si>
    <t>Begonia cascade SUNRAY</t>
  </si>
  <si>
    <t>87-36-9821</t>
  </si>
  <si>
    <t>Odorosa fragrant  mix</t>
  </si>
  <si>
    <t>Begonia cascade ODOROSA FRAGRANT  MIX</t>
  </si>
  <si>
    <t>87-36-9822</t>
  </si>
  <si>
    <t>Амарин</t>
  </si>
  <si>
    <t xml:space="preserve">Belladiva </t>
  </si>
  <si>
    <t>16/+</t>
  </si>
  <si>
    <t xml:space="preserve">Amarine  BELLADIVA </t>
  </si>
  <si>
    <t>87-36-9298</t>
  </si>
  <si>
    <t>Belladonna</t>
  </si>
  <si>
    <t>Amaryllis  BELLADONNA</t>
  </si>
  <si>
    <t>87-36-2097</t>
  </si>
  <si>
    <t>Анемона корончатая</t>
  </si>
  <si>
    <t>Anemone coronaria BICOLOR</t>
  </si>
  <si>
    <t>87-36-2098</t>
  </si>
  <si>
    <t>Anemone coronaria BRIDE</t>
  </si>
  <si>
    <t>87-36-2104</t>
  </si>
  <si>
    <t>Anemone coronaria MR. FOKKER</t>
  </si>
  <si>
    <t>87-36-2101</t>
  </si>
  <si>
    <t>Anemone coronaria HOLLANDIA</t>
  </si>
  <si>
    <t>87-36-2099</t>
  </si>
  <si>
    <t>De caen mix</t>
  </si>
  <si>
    <t>Anemone coronaria DE CAEN MIX</t>
  </si>
  <si>
    <t>87-36-2100</t>
  </si>
  <si>
    <t>Anemone coronaria GOVERNOR</t>
  </si>
  <si>
    <t>87-36-2102</t>
  </si>
  <si>
    <t>Lord lieutenant</t>
  </si>
  <si>
    <t>Anemone coronaria LORD LIEUTENANT</t>
  </si>
  <si>
    <t>87-36-2103</t>
  </si>
  <si>
    <t>Mount everest</t>
  </si>
  <si>
    <t>Anemone coronaria MOUNT EVEREST</t>
  </si>
  <si>
    <t>87-36-2105</t>
  </si>
  <si>
    <t>St brigid mix</t>
  </si>
  <si>
    <t>Anemone coronaria ST BRIGID MIX</t>
  </si>
  <si>
    <t>87-36-9431</t>
  </si>
  <si>
    <t>Канна large</t>
  </si>
  <si>
    <t>Apricot dream</t>
  </si>
  <si>
    <t>Canna large APRICOT DREAM</t>
  </si>
  <si>
    <t>87-36-9308</t>
  </si>
  <si>
    <t>City of portland</t>
  </si>
  <si>
    <t>Canna  CITY OF PORTLAND</t>
  </si>
  <si>
    <t>87-36-9309</t>
  </si>
  <si>
    <t>Canna  PICASSO</t>
  </si>
  <si>
    <t>87-36-9432</t>
  </si>
  <si>
    <t>Red dazzler</t>
  </si>
  <si>
    <t>Canna large RED DAZZLER</t>
  </si>
  <si>
    <t>87-36-9310</t>
  </si>
  <si>
    <t>Red king humbert</t>
  </si>
  <si>
    <t>Canna  RED KING HUMBERT</t>
  </si>
  <si>
    <t>87-36-9433</t>
  </si>
  <si>
    <t>Richard wallace</t>
  </si>
  <si>
    <t>Canna large RICHARD WALLACE</t>
  </si>
  <si>
    <t>87-36-9312</t>
  </si>
  <si>
    <t>Canna  WYOMING</t>
  </si>
  <si>
    <t>87-36-8402</t>
  </si>
  <si>
    <t>Golden lucifer</t>
  </si>
  <si>
    <t>Canna mini GOLDEN LUCIFER</t>
  </si>
  <si>
    <t>87-36-8403</t>
  </si>
  <si>
    <t>Canna mini LUCIFER</t>
  </si>
  <si>
    <t>87-36-8404</t>
  </si>
  <si>
    <t>Orchid beauty</t>
  </si>
  <si>
    <t>Canna mini ORCHID BEAUTY</t>
  </si>
  <si>
    <t>87-36-8405</t>
  </si>
  <si>
    <t>Floribunda</t>
  </si>
  <si>
    <t>Chasmanthe  FLORIBUNDA</t>
  </si>
  <si>
    <t>87-36-9314</t>
  </si>
  <si>
    <t>Кринум Пауэлла</t>
  </si>
  <si>
    <t>Powellii</t>
  </si>
  <si>
    <t>Crinum  POWELLII</t>
  </si>
  <si>
    <t>87-36-9315</t>
  </si>
  <si>
    <t>George davidson</t>
  </si>
  <si>
    <t>Crocosmia  GEORGE DAVIDSON</t>
  </si>
  <si>
    <t>87-36-9316</t>
  </si>
  <si>
    <t>Crocosmia  LUCIFER</t>
  </si>
  <si>
    <t>87-36-9317</t>
  </si>
  <si>
    <t>Crocosmia  MIX</t>
  </si>
  <si>
    <t>87-36-9320</t>
  </si>
  <si>
    <t>Autumnalis</t>
  </si>
  <si>
    <t>Eucomis  AUTUMNALIS</t>
  </si>
  <si>
    <t>87-36-9321</t>
  </si>
  <si>
    <t>Eucomis  BICOLOR</t>
  </si>
  <si>
    <t>87-36-9322</t>
  </si>
  <si>
    <t>Double mix</t>
  </si>
  <si>
    <t>Freesia  DOUBLE MIX</t>
  </si>
  <si>
    <t>87-36-9323</t>
  </si>
  <si>
    <t>Single mix</t>
  </si>
  <si>
    <t>Freesia  SINGLE MIX</t>
  </si>
  <si>
    <t>87-36-9324</t>
  </si>
  <si>
    <t xml:space="preserve"> callianthus</t>
  </si>
  <si>
    <t>Gladiolus   CALLIANTHUS</t>
  </si>
  <si>
    <t>87-36-9325</t>
  </si>
  <si>
    <t>Гименокаллис</t>
  </si>
  <si>
    <t>Festalis</t>
  </si>
  <si>
    <t>Hymenocallis  FESTALIS</t>
  </si>
  <si>
    <t>87-36-4463</t>
  </si>
  <si>
    <t>Autumn princess</t>
  </si>
  <si>
    <t>Iris Hollandica AUTUMN PRINCESS</t>
  </si>
  <si>
    <t>87-36-2187</t>
  </si>
  <si>
    <t>Silvery beauty</t>
  </si>
  <si>
    <t>Iris Hollandica SILVERY BEAUTY</t>
  </si>
  <si>
    <t>87-36-2188</t>
  </si>
  <si>
    <t>Iris Hollandica SYMPHONY</t>
  </si>
  <si>
    <t>87-36-2190</t>
  </si>
  <si>
    <t>Iris Hollandica MIX</t>
  </si>
  <si>
    <t>87-36-9329</t>
  </si>
  <si>
    <t>Ixia  MIX</t>
  </si>
  <si>
    <t>87-36-9330</t>
  </si>
  <si>
    <t>Jalapa</t>
  </si>
  <si>
    <t>Mirabilis  JALAPA</t>
  </si>
  <si>
    <t>87-36-9331</t>
  </si>
  <si>
    <t>Bowdenii</t>
  </si>
  <si>
    <t>Nerine  BOWDENII</t>
  </si>
  <si>
    <t>87-36-9332</t>
  </si>
  <si>
    <t>Bowdenii alba</t>
  </si>
  <si>
    <t>Nerine  BOWDENII ALBA</t>
  </si>
  <si>
    <t>87-36-9333</t>
  </si>
  <si>
    <t>Птицемлечник</t>
  </si>
  <si>
    <t>Saundersiae</t>
  </si>
  <si>
    <t>Ornithogalum  SAUNDERSIAE</t>
  </si>
  <si>
    <t>87-36-9334</t>
  </si>
  <si>
    <t>Кислица</t>
  </si>
  <si>
    <t>Deppei iron cross</t>
  </si>
  <si>
    <t>Oxalis  DEPPEI IRON CROSS</t>
  </si>
  <si>
    <t>87-36-9335</t>
  </si>
  <si>
    <t>Ranunculus  YELLOW</t>
  </si>
  <si>
    <t>87-36-9336</t>
  </si>
  <si>
    <t>Ranunculus  ORANGE</t>
  </si>
  <si>
    <t>87-36-9338</t>
  </si>
  <si>
    <t>Ranunculus  RED</t>
  </si>
  <si>
    <t>87-36-9339</t>
  </si>
  <si>
    <t>Ranunculus  pink</t>
  </si>
  <si>
    <t>87-36-9340</t>
  </si>
  <si>
    <t>Ranunculus  WHITE</t>
  </si>
  <si>
    <t>87-36-9341</t>
  </si>
  <si>
    <t>Ranunculus  MIX</t>
  </si>
  <si>
    <t>87-36-9342</t>
  </si>
  <si>
    <t>Sparaxis  MIX</t>
  </si>
  <si>
    <t>87-36-9343</t>
  </si>
  <si>
    <t>Pavonia mix</t>
  </si>
  <si>
    <t>Tigridia  PAVONIA MIX</t>
  </si>
  <si>
    <t>87-36-9344</t>
  </si>
  <si>
    <t>Тритилейя</t>
  </si>
  <si>
    <t>Corrina</t>
  </si>
  <si>
    <t>Triteleia  CORRINA</t>
  </si>
  <si>
    <t>87-36-9434</t>
  </si>
  <si>
    <t>Калла</t>
  </si>
  <si>
    <t>Zantedeschia  ACCENT</t>
  </si>
  <si>
    <t>87-36-9345</t>
  </si>
  <si>
    <t>Captain melrose</t>
  </si>
  <si>
    <t>Zantedeschia  CAPTAIN MELROSE</t>
  </si>
  <si>
    <t>87-36-9347</t>
  </si>
  <si>
    <t>Captain ventura</t>
  </si>
  <si>
    <t>Zantedeschia  CAPTAIN VENTURA</t>
  </si>
  <si>
    <t>87-36-9435</t>
  </si>
  <si>
    <t>Captain violetta</t>
  </si>
  <si>
    <t>Zantedeschia  CAPTAIN VIOLETTA</t>
  </si>
  <si>
    <t>87-36-8407</t>
  </si>
  <si>
    <t>Hot shot</t>
  </si>
  <si>
    <t>Zantedeschia  HOT SHOT</t>
  </si>
  <si>
    <t>87-36-8408</t>
  </si>
  <si>
    <t>Zantedeschia  PICASSO</t>
  </si>
  <si>
    <t>87-36-9823</t>
  </si>
  <si>
    <t>Royal valentine</t>
  </si>
  <si>
    <t>Zantedeschia  ROYAL VALENTINE</t>
  </si>
  <si>
    <t>87-36-9349</t>
  </si>
  <si>
    <t>Summer sun</t>
  </si>
  <si>
    <t>Zantedeschia  SUMMER SUN</t>
  </si>
  <si>
    <t>87-36-9350</t>
  </si>
  <si>
    <t>Africanus albus</t>
  </si>
  <si>
    <t>Agapanthus  AFRICANUS ALBUS</t>
  </si>
  <si>
    <t>87-36-9351</t>
  </si>
  <si>
    <t>Blue giant</t>
  </si>
  <si>
    <t>Agapanthus  BLUE GIANT</t>
  </si>
  <si>
    <t>87-36-8409</t>
  </si>
  <si>
    <t>Aquilegia  MIX</t>
  </si>
  <si>
    <t>87-36-9352</t>
  </si>
  <si>
    <t>Arendii spinell</t>
  </si>
  <si>
    <t>Astilba  ARENDII SPINELL</t>
  </si>
  <si>
    <t>87-36-9436</t>
  </si>
  <si>
    <t>Astilba hybrids SUGARBERRY</t>
  </si>
  <si>
    <t>87-36-8410</t>
  </si>
  <si>
    <t>Astilba japonica WASHINGTON</t>
  </si>
  <si>
    <t>87-36-8411</t>
  </si>
  <si>
    <t>Ландыш майский</t>
  </si>
  <si>
    <t xml:space="preserve">Convallaria majalis </t>
  </si>
  <si>
    <t>87-36-9824</t>
  </si>
  <si>
    <t xml:space="preserve">Rosea </t>
  </si>
  <si>
    <t xml:space="preserve">Convallaria majalis ROSEA </t>
  </si>
  <si>
    <t>87-36-9825</t>
  </si>
  <si>
    <t>Atrosanguineus</t>
  </si>
  <si>
    <t>Cosmos  ATROSANGUINEUS</t>
  </si>
  <si>
    <t>87-36-9354</t>
  </si>
  <si>
    <t>Дицентра великолепная</t>
  </si>
  <si>
    <t xml:space="preserve">Dicentra spectabilis </t>
  </si>
  <si>
    <t>87-36-8412</t>
  </si>
  <si>
    <t>Alba</t>
  </si>
  <si>
    <t>Dicentra spectabilis ALBA</t>
  </si>
  <si>
    <t>87-36-9437</t>
  </si>
  <si>
    <t>Эхинацея пурпурная</t>
  </si>
  <si>
    <t xml:space="preserve">Echinacea purpurea </t>
  </si>
  <si>
    <t>87-36-9438</t>
  </si>
  <si>
    <t>White swan</t>
  </si>
  <si>
    <t>Echinacea  WHITE SWAN</t>
  </si>
  <si>
    <t>87-36-9439</t>
  </si>
  <si>
    <t>Akaton</t>
  </si>
  <si>
    <t>Geranium  AKATON</t>
  </si>
  <si>
    <t>87-36-9355</t>
  </si>
  <si>
    <t>Гипсофилла метельчатая</t>
  </si>
  <si>
    <t xml:space="preserve">Gypsophila paniculata </t>
  </si>
  <si>
    <t>87-36-9826</t>
  </si>
  <si>
    <t>Гипсофилла</t>
  </si>
  <si>
    <t>Pink festival</t>
  </si>
  <si>
    <t>Gypsophila  PINK FESTIVAL</t>
  </si>
  <si>
    <t>87-36-9360</t>
  </si>
  <si>
    <t>Blue ivory</t>
  </si>
  <si>
    <t>Hosta  BLUE IVORY</t>
  </si>
  <si>
    <t>87-36-9362</t>
  </si>
  <si>
    <t>Hosta  PATRIOT</t>
  </si>
  <si>
    <t>87-36-9441</t>
  </si>
  <si>
    <t>Stained glass</t>
  </si>
  <si>
    <t>Hosta  STAINED GLASS</t>
  </si>
  <si>
    <t>87-36-8416</t>
  </si>
  <si>
    <t>Tardiana halcyon</t>
  </si>
  <si>
    <t>Hosta  TARDIANA HALCYON</t>
  </si>
  <si>
    <t>87-36-9364</t>
  </si>
  <si>
    <t>Инкарвиллея делавэя</t>
  </si>
  <si>
    <t xml:space="preserve">Incarvillea delavayi </t>
  </si>
  <si>
    <t>87-36-8417</t>
  </si>
  <si>
    <t>Snowtop</t>
  </si>
  <si>
    <t>Incarvillea delavayi SNOWTOP</t>
  </si>
  <si>
    <t>87-36-9442</t>
  </si>
  <si>
    <t>Ирис мечевидный</t>
  </si>
  <si>
    <t>Blueberry pie</t>
  </si>
  <si>
    <t>Iris ensata BLUEBERRY PIE</t>
  </si>
  <si>
    <t>87-36-9443</t>
  </si>
  <si>
    <t>Cheese cake</t>
  </si>
  <si>
    <t>Iris ensata CHEESE CAKE</t>
  </si>
  <si>
    <t>87-36-8418</t>
  </si>
  <si>
    <t>Ирис немецкий</t>
  </si>
  <si>
    <t>Desert echo</t>
  </si>
  <si>
    <t>Iris germanica DESERT ECHO</t>
  </si>
  <si>
    <t>87-36-9444</t>
  </si>
  <si>
    <t>Indian chief</t>
  </si>
  <si>
    <t>Iris germanica INDIAN CHIEF</t>
  </si>
  <si>
    <t>87-36-9828</t>
  </si>
  <si>
    <t>Loop the loop</t>
  </si>
  <si>
    <t>Iris germanica LOOP THE LOOP</t>
  </si>
  <si>
    <t>87-36-9366</t>
  </si>
  <si>
    <t>Night owl</t>
  </si>
  <si>
    <t>Iris germanica NIGHT OWL</t>
  </si>
  <si>
    <t>87-36-9367</t>
  </si>
  <si>
    <t>Floristan white</t>
  </si>
  <si>
    <t>Liatris  FLORISTAN WHITE</t>
  </si>
  <si>
    <t>87-36-9368</t>
  </si>
  <si>
    <t>Лиатрис колосковый</t>
  </si>
  <si>
    <t xml:space="preserve">Liatris spicata </t>
  </si>
  <si>
    <t>87-36-9446</t>
  </si>
  <si>
    <t>Bowl of beauty</t>
  </si>
  <si>
    <t>Paeonia  BOWL OF BEAUTY</t>
  </si>
  <si>
    <t>87-36-9369</t>
  </si>
  <si>
    <t>Duchesse de nemours</t>
  </si>
  <si>
    <t>Paeonia  DUCHESSE DE NEMOURS</t>
  </si>
  <si>
    <t>87-36-9370</t>
  </si>
  <si>
    <t>Karl rosenfield</t>
  </si>
  <si>
    <t>Paeonia  KARL ROSENFIELD</t>
  </si>
  <si>
    <t>87-36-9371</t>
  </si>
  <si>
    <t>Sarah bernhardt</t>
  </si>
  <si>
    <t>Paeonia  SARAH BERNHARDT</t>
  </si>
  <si>
    <t>87-36-8420</t>
  </si>
  <si>
    <t>Тритома</t>
  </si>
  <si>
    <t>Alcazar</t>
  </si>
  <si>
    <t>Kniphofia  ALCAZAR</t>
  </si>
  <si>
    <t>zakaz@plantmarket.ru</t>
  </si>
  <si>
    <t>www.plantmarket.ru</t>
  </si>
  <si>
    <t>Подарочные серии</t>
  </si>
  <si>
    <r>
      <rPr>
        <b/>
        <sz val="10"/>
        <color theme="1"/>
        <rFont val="Arial"/>
        <family val="2"/>
        <charset val="204"/>
      </rPr>
      <t>Малая упаковка Cадовые сумки</t>
    </r>
    <r>
      <rPr>
        <sz val="10"/>
        <color theme="1"/>
        <rFont val="Arial"/>
        <family val="2"/>
      </rPr>
      <t xml:space="preserve"> - серия луковичных, упакованных в специальную красочную упаковку для посадки на 1М</t>
    </r>
    <r>
      <rPr>
        <vertAlign val="superscript"/>
        <sz val="10"/>
        <color theme="1"/>
        <rFont val="Arial"/>
        <family val="2"/>
        <charset val="204"/>
      </rPr>
      <t>2</t>
    </r>
  </si>
  <si>
    <r>
      <rPr>
        <b/>
        <sz val="10"/>
        <color theme="1"/>
        <rFont val="Arial"/>
        <family val="2"/>
        <charset val="204"/>
      </rPr>
      <t>Малая упаковка Buzzy Bulbs</t>
    </r>
    <r>
      <rPr>
        <sz val="10"/>
        <color theme="1"/>
        <rFont val="Arial"/>
        <family val="2"/>
      </rPr>
      <t xml:space="preserve"> - серия луковичных и многолетников в красочных упаковках</t>
    </r>
  </si>
  <si>
    <r>
      <rPr>
        <b/>
        <sz val="10"/>
        <color theme="1"/>
        <rFont val="Arial"/>
        <family val="2"/>
        <charset val="204"/>
      </rPr>
      <t xml:space="preserve">Малая упаковка Shopping Bag </t>
    </r>
    <r>
      <rPr>
        <sz val="10"/>
        <color theme="1"/>
        <rFont val="Arial"/>
        <family val="2"/>
      </rPr>
      <t>- красочные пластиковые сумки с разными видами луковиц внутри</t>
    </r>
  </si>
  <si>
    <r>
      <rPr>
        <b/>
        <sz val="10"/>
        <color theme="1"/>
        <rFont val="Arial"/>
        <family val="2"/>
        <charset val="204"/>
      </rPr>
      <t>Малая упаковка We Love Dahlias</t>
    </r>
    <r>
      <rPr>
        <sz val="10"/>
        <color theme="1"/>
        <rFont val="Arial"/>
        <family val="2"/>
      </rPr>
      <t xml:space="preserve"> -  красочные бумажные пакеты с миксом из 4 разных георгин определённых цветов</t>
    </r>
  </si>
  <si>
    <r>
      <rPr>
        <b/>
        <sz val="10"/>
        <color theme="1"/>
        <rFont val="Arial"/>
        <family val="2"/>
        <charset val="204"/>
      </rPr>
      <t>Малая упаковка Blooming Summer</t>
    </r>
    <r>
      <rPr>
        <sz val="10"/>
        <color theme="1"/>
        <rFont val="Arial"/>
        <family val="2"/>
      </rPr>
      <t xml:space="preserve"> - микс луковичных для посадки на 1М</t>
    </r>
    <r>
      <rPr>
        <vertAlign val="superscript"/>
        <sz val="10"/>
        <color theme="1"/>
        <rFont val="Arial"/>
        <family val="2"/>
        <charset val="204"/>
      </rPr>
      <t>2</t>
    </r>
  </si>
  <si>
    <r>
      <rPr>
        <b/>
        <sz val="10"/>
        <color theme="1"/>
        <rFont val="Arial"/>
        <family val="2"/>
        <charset val="204"/>
      </rPr>
      <t>Малая упаковка Veer &amp; Moon</t>
    </r>
    <r>
      <rPr>
        <sz val="10"/>
        <color theme="1"/>
        <rFont val="Arial"/>
        <family val="2"/>
      </rPr>
      <t xml:space="preserve"> - красивые бумажные пакеты с разными миксами луковичных</t>
    </r>
  </si>
  <si>
    <r>
      <rPr>
        <b/>
        <sz val="10"/>
        <color theme="1"/>
        <rFont val="Arial"/>
        <family val="2"/>
        <charset val="204"/>
      </rPr>
      <t>Малая упаковка FAM Flowerfarm</t>
    </r>
    <r>
      <rPr>
        <sz val="10"/>
        <color theme="1"/>
        <rFont val="Arial"/>
        <family val="2"/>
      </rPr>
      <t xml:space="preserve"> - крафтовые подарочные пакеты с георгинами высшего качества и размера</t>
    </r>
  </si>
  <si>
    <r>
      <rPr>
        <b/>
        <sz val="10"/>
        <color theme="1"/>
        <rFont val="Arial"/>
        <family val="2"/>
        <charset val="204"/>
      </rPr>
      <t xml:space="preserve">Малая упаковка Jute Bag </t>
    </r>
    <r>
      <rPr>
        <sz val="10"/>
        <color theme="1"/>
        <rFont val="Arial"/>
        <family val="2"/>
      </rPr>
      <t>- подарочные джутовые мешки с миксами гадиолусов по цветам</t>
    </r>
  </si>
  <si>
    <r>
      <rPr>
        <b/>
        <sz val="10"/>
        <color theme="1"/>
        <rFont val="Arial"/>
        <family val="2"/>
        <charset val="204"/>
      </rPr>
      <t>Малая упаковка Balcony Mix</t>
    </r>
    <r>
      <rPr>
        <sz val="10"/>
        <color theme="1"/>
        <rFont val="Arial"/>
        <family val="2"/>
      </rPr>
      <t xml:space="preserve"> - миксы луковичных для выращивания в кашпо</t>
    </r>
  </si>
  <si>
    <r>
      <rPr>
        <b/>
        <sz val="10"/>
        <color theme="1"/>
        <rFont val="Arial"/>
        <family val="2"/>
        <charset val="204"/>
      </rPr>
      <t>Малая упаковка Help Nature</t>
    </r>
    <r>
      <rPr>
        <sz val="10"/>
        <color theme="1"/>
        <rFont val="Arial"/>
        <family val="2"/>
      </rPr>
      <t>- миксы луковичных, привлекательных для пчел и бабочек</t>
    </r>
  </si>
  <si>
    <r>
      <rPr>
        <b/>
        <sz val="10"/>
        <color theme="1"/>
        <rFont val="Arial"/>
        <family val="2"/>
        <charset val="204"/>
      </rPr>
      <t>Малая упаковка Help Nature Grow</t>
    </r>
    <r>
      <rPr>
        <sz val="10"/>
        <color theme="1"/>
        <rFont val="Arial"/>
        <family val="2"/>
      </rPr>
      <t xml:space="preserve"> - миксы луковичных и многолетников в красочной упаковку</t>
    </r>
  </si>
  <si>
    <t>✓</t>
  </si>
  <si>
    <t xml:space="preserve"> Для оформления договорных документов:</t>
  </si>
  <si>
    <r>
      <t xml:space="preserve">          </t>
    </r>
    <r>
      <rPr>
        <i/>
        <u/>
        <sz val="12"/>
        <color rgb="FF3A3A3A"/>
        <rFont val="Bahnschrift SemiLight SemiConde"/>
        <family val="2"/>
        <charset val="204"/>
      </rPr>
      <t>Индивидуальным предпринимателям:</t>
    </r>
  </si>
  <si>
    <r>
      <t xml:space="preserve">          </t>
    </r>
    <r>
      <rPr>
        <i/>
        <u/>
        <sz val="12"/>
        <color rgb="FF3A3A3A"/>
        <rFont val="Bahnschrift SemiLight SemiConde"/>
        <family val="2"/>
        <charset val="204"/>
      </rPr>
      <t>Юридическим лицам:</t>
    </r>
  </si>
  <si>
    <t>● Копию свидетельства ЕГРИП</t>
  </si>
  <si>
    <t>●</t>
  </si>
  <si>
    <t>Копию Устава</t>
  </si>
  <si>
    <t>● Копию ИНН</t>
  </si>
  <si>
    <t>Копию выписки из ЕГРЮЛ</t>
  </si>
  <si>
    <t>● Копию паспорта</t>
  </si>
  <si>
    <t>Копию уведомления УСН или ЕНВД</t>
  </si>
  <si>
    <t>● Копию уведомления УСН или ЕНВД</t>
  </si>
  <si>
    <t>Карточку с реквизитами предприятия</t>
  </si>
  <si>
    <t>Для обеспечения высокого сервиса обслуживания и правильного понимания Ваших потребностей:</t>
  </si>
  <si>
    <t>● Заполненную Анкету клиента</t>
  </si>
  <si>
    <t xml:space="preserve">Заказ должен быть заполнен в форме настоящего Прайс-листа и: </t>
  </si>
  <si>
    <t>●  Соответствовать его требованиям к общему минимальному заказу</t>
  </si>
  <si>
    <t>●  Соответствовать его требованиям к минимальному заказу / кратности на сорт</t>
  </si>
  <si>
    <t>Бронирование заказа осуществляется исключительно после внесения аванса для бронирования</t>
  </si>
  <si>
    <t>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 В процессе производства эти данные могут неоднократно изменяться по независящим от Производителя причинам (пример: погодные катаклизмы)</t>
  </si>
  <si>
    <t xml:space="preserve">●  Исходя из этой информации Вам необходимо принять решение о сроках размещения заказа: </t>
  </si>
  <si>
    <t>- разместить заказ заранее и иметь возможность бронирования максимально широкого ассортимента продукции, но быть готовым к тому, что информация о первоначальном подтверждении по заказу может меняться</t>
  </si>
  <si>
    <t>-  разместить заказ ближе к дате отгрузки из доступного на тот момент стока (как правило, небольшого по ассортименту), но сразу получить более стабильное подтверждение</t>
  </si>
  <si>
    <t>●  Информация о возможных сроках предоставления подтверждений указывается в Прайс-листе. Она может отличаться для разных товарных позиций одного Прайс-листа.</t>
  </si>
  <si>
    <t>В связи с динамично меняющимися свободными остатками часть заказа или заказ полностью могут быть не подтверждены</t>
  </si>
  <si>
    <t>●  Чем больше времени проходит с момента выставления счета на оплату до момента поступления оплаты на наш р/счет, тем выше вероятность неподтверждений</t>
  </si>
  <si>
    <t>●  В случае неподтверждения заказа мы возвращаем аванс, либо, при Вашем согласии, взамен неподтвержденных сортов предлагаем  замены</t>
  </si>
  <si>
    <t xml:space="preserve">После внесения аванса для бронирования, частичный или полный отказ от заказа по Вашей инициативе не возможны. </t>
  </si>
  <si>
    <t>На протяжения всего периода работы мы будем информировать Вас обо всех изменениях, связанных с исполнением заказа</t>
  </si>
  <si>
    <t xml:space="preserve">Информация о вместимости, количестве и габаритах тары в Прайс-листе указаны исходя из расчетных данных Производителя. По факту сборки заказа эти параметры могут быть изменены. </t>
  </si>
  <si>
    <t>●  Соответственно, при изменении количества тары, габаритов тары или вместимости в тару будет изменена стоимость связанных с ней услуг по доставке, хранению и прочих</t>
  </si>
  <si>
    <t>●  При изменениях количества тары, габаритов тары, вместимости в тару и стоимости связанных с ней услуг, образовавшихся по факту сборки заказа, Вы не вправе требовать от нас исполнения заказа основанного на расчетных данных</t>
  </si>
  <si>
    <t>Вам необходимо своевременно и в полном объеме производить все оплаты по заказу</t>
  </si>
  <si>
    <t>●  В случае нарушения сроков оплаты по заказу, предусмотренных условиями Прайс-листа, мы оставляем за собой право аннулировать Ваш заказ и направить товар в свободную продажу. Возврат внесенных по заказу авансов будет произведен в течение 10 дней после полной реализации заказа за минусом понесенных нами затрат на доставку, сборку, хранение и прочих</t>
  </si>
  <si>
    <t>Мы уведомим Вас о дате готовности Товара к отгрузке</t>
  </si>
  <si>
    <t>●  Вам будет необходимо осуществить приемку Товара оговоренным способом в срок, не превышающий 3-х рабочих дней с момента уведомления.</t>
  </si>
  <si>
    <t>Товары отгружаются с нашего склада на условиях самовывоза или путем организации доставки нашими силами, но за Ваш счет</t>
  </si>
  <si>
    <t>●  Во избежание длительного ожидания получения заказа в очереди, отгрузка товаров с нашего склада производится на основании Графика отгрузки</t>
  </si>
  <si>
    <t>●  Включение заказа в график отгрузки производится после полной его оплаты и, в случае необходимости доставки заказа до терминала транспортной компании, после предоставления Вами Доверенности на право передачи заказа в транспортную компанию.</t>
  </si>
  <si>
    <t>●  График отгрузки утверждается не позднее 14:00 дня предшествующего отгрузке. Поэтому при оплате заказа или предоставлении доверенности после 14:00 заказ может быть включен в График отгрузки не ранее, чем через один рабочий день.</t>
  </si>
  <si>
    <t>Мы не несем ответственности за частичную недопоставку заказа, вызванную неурожаем, либо гибелью растений по причине рисков хранения у Производителя, а также рисков связанных с изъятием сотрудниками таможни образцов товара для взятия проб в целях фитосанитарного контроля</t>
  </si>
  <si>
    <t xml:space="preserve"> Заказы на луковицы в малой упаковке и ландшафтных сетках должны составлять целиком заполненные коробки.</t>
  </si>
  <si>
    <t>● При нарушении данного условия в калькуляторе прайса появляется предупреждающее уведомление, а в крайнем правом столбце табличной части - подсказка о количестве упаковок или сеток, которое необходимо добавить к заказу.</t>
  </si>
  <si>
    <t>● Кратность заказа полным коробкам - обязательное условия для принятия его в работу.</t>
  </si>
  <si>
    <t>● При нарушении кратности в результате не подтверждения Производителем отдельных позиций заказ, так же, следует откорректировать в соответствии с требованиями Прайс-листа. В случае Вашего отказа от корректировки заказа Вам может быть предложен вариант сохранения заказа без изменений, но с внесением корректировочной суммы доплаты за доставку (не более 25 евро)</t>
  </si>
  <si>
    <t>Мы предоставляем услуги по доставке заказов:</t>
  </si>
  <si>
    <t>●  До адреса Покупателя (По Москве и МО)</t>
  </si>
  <si>
    <t>●  До терминала любой транспортной компании в г. Москве</t>
  </si>
  <si>
    <t>Вы самостоятельно выбираете транспортную компанию,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t>
  </si>
  <si>
    <t>●  Мы осуществляем передачу товара в транспортную компанию строго в соответствии с требованиями, указанными Вами в бланке доверенности</t>
  </si>
  <si>
    <t>●  Право собственности на Товар и риск случайной гибели переходят к Вам с момента передачи нами Товара в транспортную компанию</t>
  </si>
  <si>
    <t>● Мы не несем ответственности за потерю качества товара в период его доставки транспортной компанией</t>
  </si>
  <si>
    <t>Если мы передаем Товар, собранный в закрытую тару (в упаковке Производителя) или Вы физически не имеете возможности произвести детальную приемку Товара при его отгрузке, то имеете право в течение 3-х рабочих дней с момента получения Товара, сообщить нам об обнаруженных недостатках путем предъявления претензии</t>
  </si>
  <si>
    <t>● Претензия должна быть составлена в письменном виде по установленной нами форме. Шаблон формы претензии мы высылаем по запросу</t>
  </si>
  <si>
    <t>Мы принимаем к рассмотрению претензии:</t>
  </si>
  <si>
    <t>● только подтвержденные фотографиями каждой единицы Товара и тары</t>
  </si>
  <si>
    <t>●  к качеству и/или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выращиванию/доращиванию готовой продукции (исключения составляют претензии к пересорту, которые можно выявить только на определенных этапах роста растений).</t>
  </si>
  <si>
    <t xml:space="preserve">●  если совокупная сумма в ней по качеству и количеству, превышает: </t>
  </si>
  <si>
    <t xml:space="preserve">  - 4% от общей суммы поставленной партии Товара при заказе до 4500 евро / до 300 000 руб</t>
  </si>
  <si>
    <t xml:space="preserve">  - 3% от общей суммы поставленной партии Товара при заказе от 4501 до 10000 евро / от 300 001 до 700 000 руб</t>
  </si>
  <si>
    <t xml:space="preserve">  </t>
  </si>
  <si>
    <t>- 2% от общей суммы поставленной партии Товара при заказе свыше 10000 евро / свыше 700 000 руб от общей суммы поставленной партии Товара</t>
  </si>
  <si>
    <t>● при предоставлении документов, подтверждающих перевозку с соблюдением необходимого температурного режима (при нахождении товара в пути более 4-х суток)</t>
  </si>
  <si>
    <t>● при соблюдении Вами сроков получения Товара с нашего склада</t>
  </si>
  <si>
    <t>Мы обязаны рассмотреть претензию в течение 30 рабочих дней с момента ее получения. В случае, если рассмотрение претензии зависит от решения сторонних организаций (производителя Товара, транспортной компании и т.п.) срок рассмотрения претензии может быть увеличен</t>
  </si>
  <si>
    <t>● в случае принятия претензии на бракованный товар, Вам необходимо будет произвести его возврат в наш адрес за свой счет в течение 14 календарных дней с момента принятия претензии, если не будут согласованы иные способы решения</t>
  </si>
  <si>
    <t>● в случае удовлетворения претензии производителем на Товар, стоимость которого была рассчитана путем калькуляции стоимости растений и стоимости доставки, мы произведем компенсацию только стоимость растений, без учёта доставки и прочих накладных расходов</t>
  </si>
  <si>
    <t>Понедельник - пятница   с 9:00 до 18:00</t>
  </si>
  <si>
    <t>Приём заказов: до 16 февраля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</si>
</sst>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1]_-;\-* #,##0.00\ [$€-1]_-;_-* &quot;-&quot;??\ [$€-1]_-;_-@_-"/>
    <numFmt numFmtId="165" formatCode="#,##0.00\ [$€-1]"/>
  </numFmts>
  <fonts count="7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b/>
      <sz val="10"/>
      <color rgb="FFFF0000"/>
      <name val="Arial"/>
      <family val="2"/>
    </font>
    <font>
      <b/>
      <u/>
      <sz val="10"/>
      <color theme="1"/>
      <name val="Arial"/>
      <family val="2"/>
    </font>
    <font>
      <sz val="10"/>
      <color theme="1"/>
      <name val="Arial"/>
      <family val="2"/>
    </font>
    <font>
      <b/>
      <sz val="10"/>
      <color theme="1"/>
      <name val="Arial"/>
      <family val="2"/>
      <charset val="204"/>
    </font>
    <font>
      <sz val="10"/>
      <color rgb="FFFF0000"/>
      <name val="Arial"/>
      <family val="2"/>
    </font>
    <font>
      <b/>
      <sz val="20"/>
      <color theme="1"/>
      <name val="Arial"/>
      <family val="2"/>
      <charset val="204"/>
    </font>
    <font>
      <sz val="20"/>
      <color theme="1"/>
      <name val="Arial"/>
      <family val="2"/>
      <charset val="204"/>
    </font>
    <font>
      <sz val="11"/>
      <color theme="1"/>
      <name val="Arial"/>
      <family val="2"/>
    </font>
    <font>
      <b/>
      <sz val="11"/>
      <name val="Calibri"/>
      <family val="2"/>
      <charset val="204"/>
      <scheme val="minor"/>
    </font>
    <font>
      <sz val="22"/>
      <color theme="1"/>
      <name val="Arial"/>
      <family val="2"/>
      <charset val="204"/>
    </font>
    <font>
      <u/>
      <sz val="11"/>
      <color theme="10"/>
      <name val="Calibri"/>
      <family val="2"/>
      <scheme val="minor"/>
    </font>
    <font>
      <b/>
      <u/>
      <sz val="11"/>
      <color rgb="FFFF0000"/>
      <name val="Calibri"/>
      <family val="2"/>
      <charset val="204"/>
      <scheme val="minor"/>
    </font>
    <font>
      <b/>
      <sz val="11"/>
      <color theme="1"/>
      <name val="Arial"/>
      <family val="2"/>
      <charset val="204"/>
    </font>
    <font>
      <b/>
      <u/>
      <sz val="10"/>
      <name val="Arial"/>
      <family val="2"/>
      <charset val="204"/>
    </font>
    <font>
      <u/>
      <sz val="16"/>
      <color theme="10"/>
      <name val="Arial"/>
      <family val="2"/>
      <charset val="204"/>
    </font>
    <font>
      <sz val="10"/>
      <name val="Arial"/>
      <family val="2"/>
      <charset val="204"/>
    </font>
    <font>
      <sz val="10"/>
      <color theme="1"/>
      <name val="Arial"/>
      <family val="2"/>
      <charset val="204"/>
    </font>
    <font>
      <b/>
      <sz val="10"/>
      <name val="Arial"/>
      <family val="2"/>
      <charset val="204"/>
    </font>
    <font>
      <sz val="11"/>
      <name val="Arial"/>
      <family val="2"/>
      <charset val="204"/>
    </font>
    <font>
      <b/>
      <sz val="11"/>
      <color theme="1"/>
      <name val="Arial"/>
      <family val="2"/>
    </font>
    <font>
      <b/>
      <i/>
      <sz val="10"/>
      <color rgb="FFFF0000"/>
      <name val="Arial"/>
      <family val="2"/>
      <charset val="204"/>
    </font>
    <font>
      <sz val="10"/>
      <color rgb="FFFF0000"/>
      <name val="Arial"/>
      <family val="2"/>
      <charset val="204"/>
    </font>
    <font>
      <sz val="11"/>
      <color rgb="FFFF0000"/>
      <name val="Arial"/>
      <family val="2"/>
      <charset val="204"/>
    </font>
    <font>
      <sz val="10"/>
      <name val="Courier"/>
      <family val="1"/>
    </font>
    <font>
      <b/>
      <sz val="11"/>
      <name val="Arial"/>
      <family val="2"/>
    </font>
    <font>
      <b/>
      <i/>
      <sz val="10"/>
      <name val="Arial"/>
      <family val="2"/>
    </font>
    <font>
      <sz val="10"/>
      <name val="Arial"/>
      <family val="2"/>
    </font>
    <font>
      <sz val="20"/>
      <color rgb="FFFF0000"/>
      <name val="Arial"/>
      <family val="2"/>
      <charset val="204"/>
    </font>
    <font>
      <b/>
      <sz val="11"/>
      <color theme="0"/>
      <name val="Arial"/>
      <family val="2"/>
    </font>
    <font>
      <sz val="10"/>
      <color indexed="8"/>
      <name val="Arial"/>
      <family val="2"/>
      <charset val="204"/>
    </font>
    <font>
      <b/>
      <sz val="10"/>
      <color indexed="8"/>
      <name val="Arial"/>
      <family val="2"/>
      <charset val="204"/>
    </font>
    <font>
      <sz val="10"/>
      <color theme="0"/>
      <name val="Arial"/>
      <family val="2"/>
    </font>
    <font>
      <sz val="11"/>
      <color theme="1"/>
      <name val="Arial"/>
      <family val="2"/>
      <charset val="204"/>
    </font>
    <font>
      <i/>
      <sz val="10"/>
      <name val="Arial"/>
      <family val="2"/>
    </font>
    <font>
      <b/>
      <sz val="11"/>
      <color rgb="FFFF0000"/>
      <name val="Arial"/>
      <family val="2"/>
    </font>
    <font>
      <u/>
      <sz val="14"/>
      <color rgb="FF43672B"/>
      <name val="Arial"/>
      <family val="2"/>
      <charset val="204"/>
    </font>
    <font>
      <sz val="14"/>
      <color rgb="FF43672B"/>
      <name val="Arial"/>
      <family val="2"/>
      <charset val="204"/>
    </font>
    <font>
      <sz val="11"/>
      <color rgb="FFFF0000"/>
      <name val="Calibri"/>
      <family val="2"/>
      <scheme val="minor"/>
    </font>
    <font>
      <b/>
      <sz val="16"/>
      <color indexed="8"/>
      <name val="Arial"/>
      <family val="2"/>
      <charset val="204"/>
    </font>
    <font>
      <b/>
      <sz val="10"/>
      <color theme="1"/>
      <name val="Arial"/>
      <family val="2"/>
    </font>
    <font>
      <sz val="9"/>
      <color theme="1"/>
      <name val="Arial"/>
      <family val="2"/>
    </font>
    <font>
      <b/>
      <sz val="10"/>
      <color rgb="FF7030A0"/>
      <name val="Arial"/>
      <family val="2"/>
    </font>
    <font>
      <b/>
      <i/>
      <sz val="10"/>
      <color rgb="FFCC0099"/>
      <name val="Arial"/>
      <family val="2"/>
    </font>
    <font>
      <sz val="11"/>
      <color rgb="FF000000"/>
      <name val="Calibri"/>
      <family val="2"/>
    </font>
    <font>
      <i/>
      <sz val="10"/>
      <color theme="0"/>
      <name val="Arial"/>
      <family val="2"/>
      <charset val="204"/>
    </font>
    <font>
      <sz val="11"/>
      <color theme="0"/>
      <name val="Calibri"/>
      <family val="2"/>
      <scheme val="minor"/>
    </font>
    <font>
      <i/>
      <sz val="10"/>
      <color theme="1"/>
      <name val="Arial"/>
      <family val="2"/>
      <charset val="204"/>
    </font>
    <font>
      <i/>
      <sz val="10"/>
      <color theme="1" tint="0.14999847407452621"/>
      <name val="Arial"/>
      <family val="2"/>
      <charset val="204"/>
    </font>
    <font>
      <b/>
      <sz val="16"/>
      <name val="Brush Script MT Italic"/>
    </font>
    <font>
      <vertAlign val="superscript"/>
      <sz val="10"/>
      <color theme="1"/>
      <name val="Arial"/>
      <family val="2"/>
      <charset val="204"/>
    </font>
    <font>
      <i/>
      <sz val="9"/>
      <color rgb="FF545454"/>
      <name val="Calibri"/>
      <family val="2"/>
      <charset val="204"/>
      <scheme val="minor"/>
    </font>
    <font>
      <i/>
      <sz val="9"/>
      <color theme="1"/>
      <name val="Calibri"/>
      <family val="2"/>
      <charset val="204"/>
      <scheme val="minor"/>
    </font>
    <font>
      <sz val="9"/>
      <color theme="1"/>
      <name val="Calibri"/>
      <family val="2"/>
      <charset val="204"/>
      <scheme val="minor"/>
    </font>
    <font>
      <b/>
      <i/>
      <sz val="14"/>
      <color rgb="FF336F3E"/>
      <name val="Algerian"/>
      <family val="5"/>
    </font>
    <font>
      <b/>
      <i/>
      <sz val="12"/>
      <color theme="1"/>
      <name val="Bahnschrift SemiLight SemiConde"/>
      <family val="2"/>
      <charset val="204"/>
    </font>
    <font>
      <b/>
      <sz val="12"/>
      <color theme="1"/>
      <name val="Bahnschrift SemiLight SemiConde"/>
      <family val="2"/>
      <charset val="204"/>
    </font>
    <font>
      <i/>
      <sz val="12"/>
      <color rgb="FF3A3A3A"/>
      <name val="Bahnschrift SemiLight SemiConde"/>
      <family val="2"/>
      <charset val="204"/>
    </font>
    <font>
      <i/>
      <u/>
      <sz val="12"/>
      <color rgb="FF3A3A3A"/>
      <name val="Bahnschrift SemiLight SemiConde"/>
      <family val="2"/>
      <charset val="204"/>
    </font>
    <font>
      <i/>
      <u/>
      <sz val="11"/>
      <color rgb="FF3A3A3A"/>
      <name val="Calibri"/>
      <family val="2"/>
      <charset val="204"/>
      <scheme val="minor"/>
    </font>
    <font>
      <i/>
      <sz val="11"/>
      <color rgb="FF3A3A3A"/>
      <name val="Calibri"/>
      <family val="2"/>
      <charset val="204"/>
      <scheme val="minor"/>
    </font>
    <font>
      <sz val="11"/>
      <color rgb="FF3A3A3A"/>
      <name val="Calibri"/>
      <family val="2"/>
      <charset val="204"/>
      <scheme val="minor"/>
    </font>
    <font>
      <i/>
      <sz val="11"/>
      <color rgb="FF3A3A3A"/>
      <name val="Bahnschrift SemiLight SemiConde"/>
      <family val="2"/>
      <charset val="204"/>
    </font>
    <font>
      <i/>
      <sz val="11"/>
      <color rgb="FF3A3A3A"/>
      <name val="Calibri"/>
      <family val="2"/>
      <charset val="204"/>
    </font>
    <font>
      <sz val="11"/>
      <color rgb="FF3A3A3A"/>
      <name val="Arial"/>
      <family val="2"/>
      <charset val="204"/>
    </font>
    <font>
      <i/>
      <sz val="11"/>
      <color theme="1"/>
      <name val="Calibri"/>
      <family val="2"/>
      <charset val="204"/>
      <scheme val="minor"/>
    </font>
    <font>
      <b/>
      <i/>
      <sz val="11"/>
      <color rgb="FF3A3A3A"/>
      <name val="Bahnschrift SemiLight SemiConde"/>
      <family val="2"/>
      <charset val="204"/>
    </font>
    <font>
      <sz val="8"/>
      <name val="Arial"/>
      <family val="2"/>
      <charset val="204"/>
    </font>
  </fonts>
  <fills count="6">
    <fill>
      <patternFill patternType="none"/>
    </fill>
    <fill>
      <patternFill patternType="gray125"/>
    </fill>
    <fill>
      <patternFill patternType="solid">
        <fgColor theme="0"/>
        <bgColor indexed="64"/>
      </patternFill>
    </fill>
    <fill>
      <patternFill patternType="solid">
        <fgColor rgb="FFD2F2C1"/>
        <bgColor indexed="64"/>
      </patternFill>
    </fill>
    <fill>
      <patternFill patternType="solid">
        <fgColor rgb="FFD2F2C1"/>
        <bgColor auto="1"/>
      </patternFill>
    </fill>
    <fill>
      <patternFill patternType="solid">
        <fgColor theme="0" tint="-0.249977111117893"/>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thin">
        <color theme="0" tint="-0.24994659260841701"/>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right/>
      <top style="thin">
        <color theme="0" tint="-0.34998626667073579"/>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top/>
      <bottom style="thin">
        <color theme="0" tint="-0.34998626667073579"/>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8">
    <xf numFmtId="0" fontId="0" fillId="0" borderId="0"/>
    <xf numFmtId="0" fontId="3" fillId="0" borderId="0"/>
    <xf numFmtId="0" fontId="14" fillId="0" borderId="0" applyNumberFormat="0" applyFill="0" applyBorder="0" applyAlignment="0" applyProtection="0"/>
    <xf numFmtId="0" fontId="27" fillId="0" borderId="0"/>
    <xf numFmtId="0" fontId="33" fillId="0" borderId="0">
      <alignment vertical="top"/>
    </xf>
    <xf numFmtId="0" fontId="47" fillId="0" borderId="0"/>
    <xf numFmtId="0" fontId="1" fillId="0" borderId="0"/>
    <xf numFmtId="0" fontId="70" fillId="0" borderId="0"/>
  </cellStyleXfs>
  <cellXfs count="213">
    <xf numFmtId="0" fontId="0" fillId="0" borderId="0" xfId="0"/>
    <xf numFmtId="1" fontId="4" fillId="2" borderId="0" xfId="0" applyNumberFormat="1"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6" fillId="2" borderId="0" xfId="0" applyFont="1" applyFill="1" applyBorder="1" applyProtection="1">
      <protection locked="0"/>
    </xf>
    <xf numFmtId="0" fontId="6" fillId="2" borderId="0" xfId="0" applyFont="1" applyFill="1" applyBorder="1" applyAlignment="1" applyProtection="1">
      <alignment horizontal="center"/>
      <protection locked="0"/>
    </xf>
    <xf numFmtId="0" fontId="6" fillId="2" borderId="0" xfId="0" applyFont="1" applyFill="1" applyBorder="1" applyAlignment="1" applyProtection="1">
      <alignment horizontal="right"/>
      <protection locked="0"/>
    </xf>
    <xf numFmtId="0" fontId="7" fillId="2" borderId="0" xfId="0" applyFont="1" applyFill="1" applyBorder="1" applyProtection="1">
      <protection locked="0"/>
    </xf>
    <xf numFmtId="0" fontId="8" fillId="2" borderId="0" xfId="0" applyFont="1" applyFill="1" applyBorder="1" applyAlignment="1" applyProtection="1">
      <alignment horizontal="center"/>
      <protection locked="0"/>
    </xf>
    <xf numFmtId="3" fontId="8" fillId="2" borderId="0" xfId="0" applyNumberFormat="1" applyFont="1" applyFill="1" applyBorder="1" applyAlignment="1" applyProtection="1">
      <alignment horizontal="center"/>
      <protection locked="0"/>
    </xf>
    <xf numFmtId="0" fontId="9"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0" fontId="11" fillId="2" borderId="0" xfId="1" applyFont="1" applyFill="1" applyBorder="1" applyProtection="1">
      <protection locked="0"/>
    </xf>
    <xf numFmtId="0" fontId="12" fillId="2" borderId="0" xfId="0" applyFont="1" applyFill="1" applyAlignment="1" applyProtection="1">
      <alignment horizontal="center" vertical="center"/>
      <protection locked="0"/>
    </xf>
    <xf numFmtId="2" fontId="13" fillId="2" borderId="0" xfId="1" applyNumberFormat="1" applyFont="1" applyFill="1" applyBorder="1" applyAlignment="1" applyProtection="1">
      <alignment horizontal="center"/>
      <protection locked="0"/>
    </xf>
    <xf numFmtId="0" fontId="11" fillId="2" borderId="0" xfId="1" applyFont="1" applyFill="1" applyBorder="1" applyAlignment="1" applyProtection="1">
      <alignment horizontal="center"/>
      <protection locked="0"/>
    </xf>
    <xf numFmtId="0" fontId="16" fillId="2" borderId="0" xfId="1" applyFont="1" applyFill="1" applyBorder="1" applyProtection="1">
      <protection locked="0"/>
    </xf>
    <xf numFmtId="0" fontId="12" fillId="2" borderId="0" xfId="0" applyFont="1" applyFill="1" applyAlignment="1" applyProtection="1">
      <alignment horizontal="right" vertical="center" indent="1"/>
      <protection locked="0"/>
    </xf>
    <xf numFmtId="1" fontId="2" fillId="3" borderId="1"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left"/>
      <protection locked="0"/>
    </xf>
    <xf numFmtId="0" fontId="18" fillId="2" borderId="0" xfId="2"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19" fillId="2" borderId="0" xfId="0" applyFont="1" applyFill="1" applyAlignment="1" applyProtection="1">
      <alignment horizontal="left"/>
      <protection locked="0"/>
    </xf>
    <xf numFmtId="0" fontId="19" fillId="2" borderId="0" xfId="0" applyFont="1" applyFill="1" applyAlignment="1" applyProtection="1">
      <alignment horizontal="left" vertical="center" indent="1"/>
      <protection locked="0"/>
    </xf>
    <xf numFmtId="1" fontId="4" fillId="2" borderId="0" xfId="0" applyNumberFormat="1" applyFont="1" applyFill="1" applyAlignment="1" applyProtection="1">
      <alignment horizontal="left"/>
      <protection locked="0"/>
    </xf>
    <xf numFmtId="0" fontId="6" fillId="2" borderId="0" xfId="0" applyFont="1" applyFill="1" applyProtection="1">
      <protection locked="0"/>
    </xf>
    <xf numFmtId="0" fontId="21" fillId="2" borderId="0" xfId="0" applyFont="1" applyFill="1" applyAlignment="1" applyProtection="1">
      <alignment horizontal="left"/>
      <protection locked="0"/>
    </xf>
    <xf numFmtId="0" fontId="22" fillId="2" borderId="0" xfId="0" applyFont="1" applyFill="1" applyAlignment="1" applyProtection="1">
      <alignment horizontal="left"/>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23" fillId="2" borderId="0" xfId="0" applyFont="1" applyFill="1" applyAlignment="1" applyProtection="1">
      <alignment horizontal="center"/>
      <protection locked="0"/>
    </xf>
    <xf numFmtId="0" fontId="24" fillId="2" borderId="0" xfId="0" applyFont="1" applyFill="1" applyAlignment="1" applyProtection="1">
      <alignment horizontal="right"/>
      <protection hidden="1"/>
    </xf>
    <xf numFmtId="0" fontId="23" fillId="2" borderId="0" xfId="0" applyFont="1" applyFill="1" applyProtection="1">
      <protection locked="0"/>
    </xf>
    <xf numFmtId="0" fontId="6" fillId="2" borderId="0" xfId="0" applyFont="1" applyFill="1" applyAlignment="1" applyProtection="1">
      <alignment horizontal="center"/>
      <protection locked="0"/>
    </xf>
    <xf numFmtId="0" fontId="25" fillId="2" borderId="0" xfId="0" applyFont="1" applyFill="1" applyAlignment="1" applyProtection="1">
      <alignment horizontal="left"/>
      <protection locked="0"/>
    </xf>
    <xf numFmtId="0" fontId="26" fillId="2" borderId="0" xfId="0" applyFont="1" applyFill="1" applyAlignment="1" applyProtection="1">
      <alignment horizontal="left"/>
      <protection locked="0"/>
    </xf>
    <xf numFmtId="0" fontId="19" fillId="2" borderId="0" xfId="3" applyFont="1" applyFill="1" applyAlignment="1" applyProtection="1">
      <alignment horizontal="left" vertical="center" indent="1"/>
      <protection locked="0"/>
    </xf>
    <xf numFmtId="0" fontId="28" fillId="2" borderId="0" xfId="0" applyFont="1" applyFill="1" applyProtection="1">
      <protection locked="0"/>
    </xf>
    <xf numFmtId="0" fontId="20" fillId="2" borderId="0" xfId="0" applyFont="1" applyFill="1" applyAlignment="1" applyProtection="1">
      <alignment vertical="center"/>
      <protection locked="0"/>
    </xf>
    <xf numFmtId="0" fontId="19" fillId="2" borderId="0" xfId="0" applyFont="1" applyFill="1" applyAlignment="1" applyProtection="1">
      <alignment horizontal="left" vertical="center"/>
      <protection locked="0"/>
    </xf>
    <xf numFmtId="0" fontId="29" fillId="2" borderId="0" xfId="0" applyFont="1" applyFill="1" applyAlignment="1" applyProtection="1">
      <alignment horizontal="right"/>
      <protection hidden="1"/>
    </xf>
    <xf numFmtId="0" fontId="20" fillId="2" borderId="0" xfId="0" applyFont="1" applyFill="1" applyProtection="1">
      <protection locked="0"/>
    </xf>
    <xf numFmtId="0" fontId="21" fillId="2" borderId="0" xfId="0" applyFont="1" applyFill="1" applyAlignment="1" applyProtection="1">
      <alignment vertical="top"/>
      <protection locked="0"/>
    </xf>
    <xf numFmtId="0" fontId="30" fillId="2" borderId="0" xfId="0" applyFont="1" applyFill="1" applyProtection="1">
      <protection locked="0"/>
    </xf>
    <xf numFmtId="0" fontId="20" fillId="2" borderId="0" xfId="0" applyFont="1" applyFill="1" applyAlignment="1" applyProtection="1">
      <alignment horizontal="left"/>
      <protection locked="0"/>
    </xf>
    <xf numFmtId="0" fontId="31" fillId="2" borderId="0" xfId="0" applyFont="1" applyFill="1" applyAlignment="1" applyProtection="1">
      <alignment horizontal="right"/>
      <protection locked="0"/>
    </xf>
    <xf numFmtId="0" fontId="32" fillId="2" borderId="0" xfId="0" applyFont="1" applyFill="1" applyAlignment="1" applyProtection="1">
      <alignment horizontal="center"/>
      <protection hidden="1"/>
    </xf>
    <xf numFmtId="2" fontId="35" fillId="2" borderId="0" xfId="0" applyNumberFormat="1" applyFont="1" applyFill="1" applyProtection="1">
      <protection hidden="1"/>
    </xf>
    <xf numFmtId="0" fontId="30" fillId="2" borderId="0" xfId="3" applyFont="1" applyFill="1" applyAlignment="1" applyProtection="1">
      <alignment horizontal="left" vertical="center" indent="1"/>
      <protection locked="0"/>
    </xf>
    <xf numFmtId="0" fontId="30" fillId="2" borderId="0" xfId="0" applyFont="1" applyFill="1" applyAlignment="1" applyProtection="1">
      <alignment horizontal="center"/>
      <protection locked="0"/>
    </xf>
    <xf numFmtId="0" fontId="32" fillId="2" borderId="0" xfId="0" applyFont="1" applyFill="1" applyProtection="1">
      <protection hidden="1"/>
    </xf>
    <xf numFmtId="0" fontId="36" fillId="2" borderId="0" xfId="0" applyFont="1" applyFill="1" applyAlignment="1" applyProtection="1">
      <alignment horizontal="left"/>
      <protection locked="0"/>
    </xf>
    <xf numFmtId="2" fontId="35" fillId="2" borderId="0" xfId="0" applyNumberFormat="1" applyFont="1" applyFill="1" applyAlignment="1" applyProtection="1">
      <alignment horizontal="right" vertical="center"/>
      <protection hidden="1"/>
    </xf>
    <xf numFmtId="0" fontId="32" fillId="2" borderId="0" xfId="0" applyFont="1" applyFill="1" applyProtection="1">
      <protection locked="0"/>
    </xf>
    <xf numFmtId="0" fontId="37" fillId="2" borderId="0" xfId="0" applyFont="1" applyFill="1" applyAlignment="1" applyProtection="1">
      <alignment horizontal="left"/>
      <protection hidden="1"/>
    </xf>
    <xf numFmtId="0" fontId="38" fillId="2" borderId="0" xfId="0" applyFont="1" applyFill="1" applyAlignment="1" applyProtection="1">
      <alignment horizontal="left"/>
      <protection locked="0"/>
    </xf>
    <xf numFmtId="0" fontId="40" fillId="0" borderId="0" xfId="0" applyFont="1"/>
    <xf numFmtId="0" fontId="39" fillId="2" borderId="0" xfId="2" applyFont="1" applyFill="1" applyBorder="1" applyAlignment="1" applyProtection="1">
      <alignment horizontal="center" vertical="center" wrapText="1"/>
      <protection locked="0"/>
    </xf>
    <xf numFmtId="0" fontId="39" fillId="2" borderId="0" xfId="2" applyFont="1" applyFill="1" applyBorder="1" applyAlignment="1" applyProtection="1">
      <alignment vertical="center" wrapText="1"/>
      <protection locked="0"/>
    </xf>
    <xf numFmtId="0" fontId="39" fillId="2" borderId="0" xfId="2" applyFont="1" applyFill="1" applyBorder="1" applyAlignment="1" applyProtection="1">
      <alignment horizontal="center" vertical="center"/>
      <protection locked="0"/>
    </xf>
    <xf numFmtId="1" fontId="41" fillId="2" borderId="0" xfId="0" applyNumberFormat="1" applyFont="1" applyFill="1" applyBorder="1" applyAlignment="1" applyProtection="1">
      <alignment horizontal="left"/>
      <protection locked="0"/>
    </xf>
    <xf numFmtId="0" fontId="6" fillId="3" borderId="4" xfId="0" applyFont="1" applyFill="1" applyBorder="1" applyAlignment="1" applyProtection="1">
      <alignment horizontal="center" vertical="top" wrapText="1"/>
      <protection locked="0"/>
    </xf>
    <xf numFmtId="0" fontId="6" fillId="3" borderId="5" xfId="0" applyFont="1" applyFill="1" applyBorder="1" applyAlignment="1" applyProtection="1">
      <alignment horizontal="center" vertical="top" wrapText="1"/>
      <protection locked="0"/>
    </xf>
    <xf numFmtId="0" fontId="30" fillId="3" borderId="5"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34" fillId="4" borderId="6" xfId="4" applyFont="1" applyFill="1" applyBorder="1" applyAlignment="1" applyProtection="1">
      <alignment horizontal="center" vertical="top" wrapText="1"/>
      <protection locked="0"/>
    </xf>
    <xf numFmtId="3" fontId="20" fillId="2" borderId="0" xfId="0" applyNumberFormat="1" applyFont="1" applyFill="1" applyAlignment="1" applyProtection="1">
      <alignment horizontal="center" vertical="top" wrapText="1"/>
      <protection locked="0"/>
    </xf>
    <xf numFmtId="3" fontId="20" fillId="2" borderId="0" xfId="0" applyNumberFormat="1" applyFont="1" applyFill="1" applyAlignment="1" applyProtection="1">
      <alignment horizontal="left" vertical="top" wrapText="1"/>
      <protection locked="0"/>
    </xf>
    <xf numFmtId="0" fontId="0" fillId="2" borderId="0" xfId="0" applyFill="1" applyProtection="1">
      <protection locked="0"/>
    </xf>
    <xf numFmtId="1" fontId="41" fillId="2" borderId="0" xfId="0" applyNumberFormat="1" applyFont="1" applyFill="1" applyAlignment="1" applyProtection="1">
      <alignment horizontal="left"/>
      <protection locked="0"/>
    </xf>
    <xf numFmtId="0" fontId="42" fillId="3" borderId="6" xfId="4" applyFont="1" applyFill="1" applyBorder="1" applyAlignment="1" applyProtection="1">
      <alignment horizontal="left" vertical="center"/>
      <protection locked="0"/>
    </xf>
    <xf numFmtId="0" fontId="34" fillId="3" borderId="6" xfId="4" applyFont="1" applyFill="1" applyBorder="1" applyAlignment="1" applyProtection="1">
      <alignment horizontal="center" vertical="center"/>
      <protection locked="0"/>
    </xf>
    <xf numFmtId="165" fontId="34" fillId="3" borderId="6" xfId="4" applyNumberFormat="1" applyFont="1" applyFill="1" applyBorder="1" applyAlignment="1" applyProtection="1">
      <alignment horizontal="center" vertical="center"/>
      <protection locked="0"/>
    </xf>
    <xf numFmtId="2" fontId="0" fillId="2" borderId="0" xfId="0" applyNumberFormat="1" applyFill="1" applyProtection="1">
      <protection locked="0"/>
    </xf>
    <xf numFmtId="0" fontId="0" fillId="0" borderId="0" xfId="0" applyProtection="1">
      <protection locked="0"/>
    </xf>
    <xf numFmtId="1" fontId="8" fillId="2" borderId="0" xfId="0" applyNumberFormat="1" applyFont="1" applyFill="1" applyBorder="1" applyAlignment="1" applyProtection="1">
      <alignment horizontal="center" vertical="center"/>
      <protection locked="0"/>
    </xf>
    <xf numFmtId="1" fontId="6" fillId="2" borderId="4" xfId="0" applyNumberFormat="1" applyFont="1" applyFill="1" applyBorder="1" applyAlignment="1" applyProtection="1">
      <alignment horizontal="left"/>
      <protection locked="0"/>
    </xf>
    <xf numFmtId="1" fontId="6" fillId="2" borderId="4" xfId="0" applyNumberFormat="1" applyFont="1" applyFill="1" applyBorder="1" applyAlignment="1" applyProtection="1">
      <alignment horizontal="left" vertical="center"/>
      <protection locked="0"/>
    </xf>
    <xf numFmtId="1" fontId="6" fillId="2" borderId="4" xfId="0" applyNumberFormat="1" applyFont="1" applyFill="1" applyBorder="1" applyAlignment="1" applyProtection="1">
      <alignment horizontal="left" vertical="center" indent="1"/>
      <protection locked="0"/>
    </xf>
    <xf numFmtId="0" fontId="43" fillId="2" borderId="4" xfId="0" applyFont="1" applyFill="1" applyBorder="1" applyAlignment="1" applyProtection="1">
      <alignment horizontal="left" vertical="center" indent="1"/>
      <protection locked="0"/>
    </xf>
    <xf numFmtId="0" fontId="43" fillId="2" borderId="4"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xf>
    <xf numFmtId="0" fontId="7" fillId="2" borderId="4" xfId="0" applyNumberFormat="1" applyFont="1" applyFill="1" applyBorder="1" applyAlignment="1" applyProtection="1">
      <alignment horizontal="center" vertical="center"/>
    </xf>
    <xf numFmtId="3" fontId="6" fillId="2" borderId="4" xfId="0" applyNumberFormat="1" applyFont="1" applyFill="1" applyBorder="1" applyAlignment="1" applyProtection="1">
      <alignment vertical="center"/>
      <protection locked="0"/>
    </xf>
    <xf numFmtId="1" fontId="6" fillId="2" borderId="7" xfId="0" applyNumberFormat="1"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1" fontId="6" fillId="2" borderId="7" xfId="0" applyNumberFormat="1" applyFont="1" applyFill="1" applyBorder="1" applyAlignment="1" applyProtection="1">
      <alignment horizontal="left" vertical="center"/>
      <protection locked="0"/>
    </xf>
    <xf numFmtId="0" fontId="34" fillId="4" borderId="8" xfId="4"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xf>
    <xf numFmtId="2" fontId="6" fillId="2" borderId="7" xfId="0" applyNumberFormat="1" applyFont="1" applyFill="1" applyBorder="1" applyAlignment="1" applyProtection="1">
      <alignment horizontal="center" vertical="center"/>
    </xf>
    <xf numFmtId="0" fontId="44" fillId="0" borderId="0" xfId="0" applyFont="1" applyFill="1" applyBorder="1" applyAlignment="1" applyProtection="1">
      <alignment horizontal="center" vertical="center"/>
      <protection locked="0"/>
    </xf>
    <xf numFmtId="2" fontId="0" fillId="2" borderId="0" xfId="0" applyNumberFormat="1" applyFill="1" applyAlignment="1" applyProtection="1">
      <alignment horizontal="center"/>
      <protection hidden="1"/>
    </xf>
    <xf numFmtId="0" fontId="0" fillId="2" borderId="0" xfId="0" applyFill="1" applyAlignment="1" applyProtection="1">
      <alignment horizontal="center"/>
      <protection locked="0"/>
    </xf>
    <xf numFmtId="0" fontId="45" fillId="2" borderId="4" xfId="0" applyFont="1" applyFill="1" applyBorder="1" applyAlignment="1" applyProtection="1">
      <alignment horizontal="left" vertical="center" indent="1"/>
      <protection locked="0"/>
    </xf>
    <xf numFmtId="0" fontId="24" fillId="2" borderId="0" xfId="0" applyFont="1" applyFill="1" applyAlignment="1" applyProtection="1">
      <alignment horizontal="left"/>
      <protection locked="0"/>
    </xf>
    <xf numFmtId="0" fontId="34" fillId="3" borderId="6" xfId="4" applyFont="1" applyFill="1" applyBorder="1" applyAlignment="1" applyProtection="1">
      <alignment horizontal="left" vertical="center" indent="1"/>
      <protection locked="0"/>
    </xf>
    <xf numFmtId="0" fontId="34" fillId="3" borderId="6" xfId="4" applyFont="1" applyFill="1" applyBorder="1" applyAlignment="1" applyProtection="1">
      <alignment horizontal="center" vertical="center"/>
    </xf>
    <xf numFmtId="165" fontId="34" fillId="3" borderId="6" xfId="4" applyNumberFormat="1" applyFont="1" applyFill="1" applyBorder="1" applyAlignment="1" applyProtection="1">
      <alignment horizontal="center" vertical="center"/>
    </xf>
    <xf numFmtId="1" fontId="6" fillId="2" borderId="6" xfId="0" applyNumberFormat="1" applyFont="1" applyFill="1" applyBorder="1" applyAlignment="1" applyProtection="1">
      <alignment horizontal="left"/>
      <protection locked="0"/>
    </xf>
    <xf numFmtId="0" fontId="20" fillId="2" borderId="6" xfId="0" applyFont="1" applyFill="1" applyBorder="1" applyProtection="1">
      <protection locked="0"/>
    </xf>
    <xf numFmtId="1" fontId="20" fillId="2" borderId="6" xfId="0" applyNumberFormat="1" applyFont="1" applyFill="1" applyBorder="1" applyAlignment="1" applyProtection="1">
      <alignment horizontal="left" indent="1"/>
      <protection locked="0"/>
    </xf>
    <xf numFmtId="1" fontId="7" fillId="2" borderId="6" xfId="5" applyNumberFormat="1" applyFont="1" applyFill="1" applyBorder="1" applyAlignment="1" applyProtection="1">
      <alignment horizontal="left" vertical="center" indent="1"/>
      <protection locked="0"/>
    </xf>
    <xf numFmtId="0" fontId="19" fillId="2" borderId="6" xfId="1" applyFont="1" applyFill="1" applyBorder="1" applyAlignment="1" applyProtection="1">
      <alignment horizontal="center" vertical="center" wrapText="1"/>
      <protection locked="0"/>
    </xf>
    <xf numFmtId="1" fontId="20" fillId="2" borderId="6" xfId="5" applyNumberFormat="1" applyFont="1" applyFill="1" applyBorder="1" applyAlignment="1" applyProtection="1">
      <alignment horizontal="center" vertical="center"/>
      <protection locked="0"/>
    </xf>
    <xf numFmtId="0" fontId="0" fillId="2" borderId="6" xfId="0"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0" fillId="2" borderId="6" xfId="0" applyFill="1" applyBorder="1" applyProtection="1">
      <protection locked="0"/>
    </xf>
    <xf numFmtId="1" fontId="48" fillId="2" borderId="8" xfId="1" applyNumberFormat="1" applyFont="1" applyFill="1" applyBorder="1" applyAlignment="1" applyProtection="1">
      <alignment horizontal="left"/>
      <protection locked="0"/>
    </xf>
    <xf numFmtId="0" fontId="49" fillId="2" borderId="8" xfId="0" applyFont="1" applyFill="1" applyBorder="1" applyProtection="1">
      <protection locked="0"/>
    </xf>
    <xf numFmtId="1" fontId="6" fillId="2" borderId="8" xfId="1" applyNumberFormat="1" applyFont="1" applyFill="1" applyBorder="1" applyAlignment="1" applyProtection="1">
      <alignment horizontal="left" indent="1"/>
      <protection locked="0"/>
    </xf>
    <xf numFmtId="1" fontId="50" fillId="2" borderId="8" xfId="1" applyNumberFormat="1" applyFont="1" applyFill="1" applyBorder="1" applyAlignment="1" applyProtection="1">
      <alignment horizontal="left" indent="1"/>
      <protection locked="0"/>
    </xf>
    <xf numFmtId="1" fontId="51" fillId="2" borderId="8" xfId="1" applyNumberFormat="1"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1" fontId="50" fillId="2" borderId="8" xfId="1" applyNumberFormat="1" applyFont="1" applyFill="1" applyBorder="1" applyAlignment="1" applyProtection="1">
      <alignment horizontal="left"/>
      <protection locked="0"/>
    </xf>
    <xf numFmtId="0" fontId="0" fillId="2" borderId="8" xfId="0" applyFill="1" applyBorder="1" applyProtection="1">
      <protection locked="0"/>
    </xf>
    <xf numFmtId="1" fontId="48" fillId="2" borderId="0" xfId="1" applyNumberFormat="1" applyFont="1" applyFill="1" applyBorder="1" applyAlignment="1" applyProtection="1">
      <alignment horizontal="left"/>
      <protection locked="0"/>
    </xf>
    <xf numFmtId="0" fontId="49" fillId="2" borderId="0" xfId="0" applyFont="1" applyFill="1" applyBorder="1" applyProtection="1">
      <protection locked="0"/>
    </xf>
    <xf numFmtId="1" fontId="6" fillId="2" borderId="0" xfId="1" applyNumberFormat="1" applyFont="1" applyFill="1" applyBorder="1" applyAlignment="1" applyProtection="1">
      <alignment horizontal="left" indent="1"/>
      <protection locked="0"/>
    </xf>
    <xf numFmtId="1" fontId="50" fillId="2" borderId="0" xfId="1" applyNumberFormat="1" applyFont="1" applyFill="1" applyBorder="1" applyAlignment="1" applyProtection="1">
      <alignment horizontal="left" indent="1"/>
      <protection locked="0"/>
    </xf>
    <xf numFmtId="1" fontId="51" fillId="2" borderId="0" xfId="1" applyNumberFormat="1"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1" fontId="50" fillId="2" borderId="0" xfId="1" applyNumberFormat="1" applyFont="1" applyFill="1" applyBorder="1" applyAlignment="1" applyProtection="1">
      <alignment horizontal="left"/>
      <protection locked="0"/>
    </xf>
    <xf numFmtId="0" fontId="0" fillId="2" borderId="0" xfId="0" applyFill="1" applyBorder="1" applyProtection="1">
      <protection locked="0"/>
    </xf>
    <xf numFmtId="1" fontId="48" fillId="2" borderId="9" xfId="1" applyNumberFormat="1" applyFont="1" applyFill="1" applyBorder="1" applyAlignment="1" applyProtection="1">
      <alignment horizontal="left"/>
      <protection locked="0"/>
    </xf>
    <xf numFmtId="0" fontId="49" fillId="2" borderId="9" xfId="0" applyFont="1" applyFill="1" applyBorder="1" applyProtection="1">
      <protection locked="0"/>
    </xf>
    <xf numFmtId="49" fontId="6" fillId="2" borderId="9" xfId="1" applyNumberFormat="1" applyFont="1" applyFill="1" applyBorder="1" applyAlignment="1" applyProtection="1">
      <alignment horizontal="left" indent="1"/>
      <protection locked="0"/>
    </xf>
    <xf numFmtId="49" fontId="50" fillId="2" borderId="9" xfId="1" applyNumberFormat="1" applyFont="1" applyFill="1" applyBorder="1" applyAlignment="1" applyProtection="1">
      <alignment horizontal="left" indent="1"/>
      <protection locked="0"/>
    </xf>
    <xf numFmtId="1" fontId="51" fillId="2" borderId="9" xfId="1" applyNumberFormat="1"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49" fontId="50" fillId="2" borderId="9" xfId="1" applyNumberFormat="1" applyFont="1" applyFill="1" applyBorder="1" applyAlignment="1" applyProtection="1">
      <alignment horizontal="left"/>
      <protection locked="0"/>
    </xf>
    <xf numFmtId="0" fontId="0" fillId="2" borderId="9" xfId="0" applyFill="1" applyBorder="1" applyProtection="1">
      <protection locked="0"/>
    </xf>
    <xf numFmtId="1" fontId="21" fillId="2" borderId="6" xfId="5" applyNumberFormat="1" applyFont="1" applyFill="1" applyBorder="1" applyAlignment="1" applyProtection="1">
      <alignment horizontal="left" vertical="center" indent="1"/>
      <protection locked="0"/>
    </xf>
    <xf numFmtId="1" fontId="45" fillId="2" borderId="6" xfId="5" applyNumberFormat="1" applyFont="1" applyFill="1" applyBorder="1" applyAlignment="1" applyProtection="1">
      <alignment horizontal="left" vertical="center" indent="1"/>
      <protection locked="0"/>
    </xf>
    <xf numFmtId="0" fontId="34" fillId="4" borderId="6" xfId="4" applyFont="1" applyFill="1" applyBorder="1" applyAlignment="1" applyProtection="1">
      <alignment horizontal="left" vertical="center" indent="1"/>
      <protection locked="0"/>
    </xf>
    <xf numFmtId="0" fontId="42" fillId="4" borderId="6" xfId="4" applyFont="1" applyFill="1" applyBorder="1" applyAlignment="1" applyProtection="1">
      <alignment horizontal="left" vertical="center"/>
      <protection locked="0"/>
    </xf>
    <xf numFmtId="0" fontId="34" fillId="4" borderId="6" xfId="4" applyFont="1" applyFill="1" applyBorder="1" applyAlignment="1" applyProtection="1">
      <alignment horizontal="center" vertical="center"/>
      <protection locked="0"/>
    </xf>
    <xf numFmtId="0" fontId="34" fillId="4" borderId="6" xfId="4" applyFont="1" applyFill="1" applyBorder="1" applyAlignment="1" applyProtection="1">
      <alignment horizontal="center" vertical="center"/>
    </xf>
    <xf numFmtId="165" fontId="34" fillId="4" borderId="6" xfId="4" applyNumberFormat="1" applyFont="1" applyFill="1" applyBorder="1" applyAlignment="1" applyProtection="1">
      <alignment horizontal="center" vertical="center"/>
    </xf>
    <xf numFmtId="2" fontId="34" fillId="4" borderId="6" xfId="4" applyNumberFormat="1" applyFont="1" applyFill="1" applyBorder="1" applyAlignment="1" applyProtection="1">
      <alignment horizontal="center" vertical="center"/>
      <protection locked="0"/>
    </xf>
    <xf numFmtId="0" fontId="36" fillId="2" borderId="0" xfId="0" applyFont="1" applyFill="1" applyProtection="1">
      <protection locked="0"/>
    </xf>
    <xf numFmtId="0" fontId="52" fillId="2" borderId="0" xfId="0" applyFont="1" applyFill="1" applyBorder="1" applyAlignment="1" applyProtection="1">
      <alignment vertical="center"/>
      <protection locked="0"/>
    </xf>
    <xf numFmtId="0" fontId="20" fillId="2" borderId="0" xfId="0" applyFont="1" applyFill="1" applyBorder="1" applyProtection="1">
      <protection locked="0"/>
    </xf>
    <xf numFmtId="0" fontId="1" fillId="0" borderId="10" xfId="6" applyFill="1" applyBorder="1"/>
    <xf numFmtId="0" fontId="1" fillId="0" borderId="11" xfId="6" applyBorder="1"/>
    <xf numFmtId="0" fontId="1" fillId="0" borderId="12" xfId="6" applyBorder="1"/>
    <xf numFmtId="0" fontId="1" fillId="0" borderId="0" xfId="6" applyBorder="1"/>
    <xf numFmtId="0" fontId="1" fillId="0" borderId="13" xfId="6" applyFill="1" applyBorder="1"/>
    <xf numFmtId="0" fontId="1" fillId="0" borderId="14" xfId="6" applyBorder="1"/>
    <xf numFmtId="0" fontId="54" fillId="0" borderId="13" xfId="6" applyFont="1" applyFill="1" applyBorder="1"/>
    <xf numFmtId="0" fontId="54" fillId="0" borderId="0" xfId="6" applyFont="1" applyFill="1" applyBorder="1"/>
    <xf numFmtId="0" fontId="55" fillId="0" borderId="0" xfId="6" applyFont="1" applyBorder="1"/>
    <xf numFmtId="0" fontId="55" fillId="0" borderId="14" xfId="6" applyFont="1" applyBorder="1"/>
    <xf numFmtId="0" fontId="56" fillId="0" borderId="0" xfId="6" applyFont="1" applyBorder="1"/>
    <xf numFmtId="0" fontId="56" fillId="0" borderId="14" xfId="6" applyFont="1" applyBorder="1"/>
    <xf numFmtId="0" fontId="57" fillId="0" borderId="13" xfId="6" applyFont="1" applyFill="1" applyBorder="1"/>
    <xf numFmtId="0" fontId="58" fillId="5" borderId="13" xfId="6" applyFont="1" applyFill="1" applyBorder="1" applyAlignment="1">
      <alignment horizontal="right"/>
    </xf>
    <xf numFmtId="0" fontId="58" fillId="0" borderId="0" xfId="6" applyFont="1" applyBorder="1"/>
    <xf numFmtId="0" fontId="59" fillId="0" borderId="0" xfId="6" applyFont="1" applyBorder="1"/>
    <xf numFmtId="0" fontId="59" fillId="0" borderId="14" xfId="6" applyFont="1" applyBorder="1"/>
    <xf numFmtId="0" fontId="60" fillId="5" borderId="13" xfId="6" applyFont="1" applyFill="1" applyBorder="1" applyAlignment="1">
      <alignment horizontal="left"/>
    </xf>
    <xf numFmtId="0" fontId="62" fillId="0" borderId="0" xfId="6" applyFont="1" applyBorder="1"/>
    <xf numFmtId="0" fontId="63" fillId="0" borderId="0" xfId="6" applyFont="1" applyBorder="1"/>
    <xf numFmtId="0" fontId="60" fillId="0" borderId="0" xfId="6" applyFont="1" applyBorder="1" applyAlignment="1">
      <alignment horizontal="left"/>
    </xf>
    <xf numFmtId="0" fontId="64" fillId="0" borderId="0" xfId="6" applyFont="1" applyBorder="1"/>
    <xf numFmtId="0" fontId="64" fillId="0" borderId="14" xfId="6" applyFont="1" applyBorder="1"/>
    <xf numFmtId="0" fontId="63" fillId="5" borderId="13" xfId="6" applyFont="1" applyFill="1" applyBorder="1" applyAlignment="1"/>
    <xf numFmtId="0" fontId="65" fillId="0" borderId="0" xfId="6" applyFont="1" applyBorder="1" applyAlignment="1">
      <alignment horizontal="left" indent="2"/>
    </xf>
    <xf numFmtId="0" fontId="63" fillId="0" borderId="0" xfId="6" applyFont="1" applyBorder="1" applyAlignment="1"/>
    <xf numFmtId="0" fontId="66" fillId="0" borderId="0" xfId="6" applyFont="1" applyBorder="1" applyAlignment="1">
      <alignment horizontal="right"/>
    </xf>
    <xf numFmtId="0" fontId="65" fillId="0" borderId="0" xfId="6" applyFont="1" applyBorder="1" applyAlignment="1">
      <alignment horizontal="left"/>
    </xf>
    <xf numFmtId="0" fontId="64" fillId="0" borderId="0" xfId="6" applyFont="1" applyBorder="1" applyAlignment="1"/>
    <xf numFmtId="0" fontId="64" fillId="0" borderId="14" xfId="6" applyFont="1" applyBorder="1" applyAlignment="1"/>
    <xf numFmtId="0" fontId="67" fillId="0" borderId="0" xfId="6" applyFont="1" applyBorder="1" applyAlignment="1">
      <alignment vertical="center"/>
    </xf>
    <xf numFmtId="0" fontId="68" fillId="5" borderId="13" xfId="6" applyFont="1" applyFill="1" applyBorder="1"/>
    <xf numFmtId="0" fontId="68" fillId="0" borderId="0" xfId="6" applyFont="1" applyBorder="1"/>
    <xf numFmtId="0" fontId="1" fillId="0" borderId="0" xfId="6" applyFont="1" applyBorder="1"/>
    <xf numFmtId="0" fontId="1" fillId="0" borderId="14" xfId="6" applyFont="1" applyBorder="1"/>
    <xf numFmtId="0" fontId="1" fillId="0" borderId="0" xfId="6" applyBorder="1" applyAlignment="1"/>
    <xf numFmtId="0" fontId="1" fillId="5" borderId="13" xfId="6" applyFill="1" applyBorder="1"/>
    <xf numFmtId="0" fontId="59" fillId="5" borderId="13" xfId="6" applyFont="1" applyFill="1" applyBorder="1" applyAlignment="1">
      <alignment horizontal="right"/>
    </xf>
    <xf numFmtId="0" fontId="69" fillId="0" borderId="0" xfId="6" applyFont="1" applyBorder="1" applyAlignment="1">
      <alignment horizontal="left"/>
    </xf>
    <xf numFmtId="0" fontId="2" fillId="0" borderId="0" xfId="6" applyFont="1" applyBorder="1"/>
    <xf numFmtId="0" fontId="2" fillId="0" borderId="14" xfId="6" applyFont="1" applyBorder="1"/>
    <xf numFmtId="0" fontId="59" fillId="5" borderId="13" xfId="6" applyFont="1" applyFill="1" applyBorder="1" applyAlignment="1">
      <alignment horizontal="right" vertical="top"/>
    </xf>
    <xf numFmtId="0" fontId="2" fillId="0" borderId="14" xfId="6" applyFont="1" applyBorder="1" applyAlignment="1">
      <alignment vertical="top"/>
    </xf>
    <xf numFmtId="0" fontId="2" fillId="0" borderId="0" xfId="6" applyFont="1" applyBorder="1" applyAlignment="1">
      <alignment vertical="top"/>
    </xf>
    <xf numFmtId="0" fontId="65" fillId="0" borderId="0" xfId="6" applyFont="1" applyBorder="1" applyAlignment="1">
      <alignment horizontal="left" vertical="top" wrapText="1" indent="2"/>
    </xf>
    <xf numFmtId="0" fontId="19" fillId="0" borderId="0" xfId="7" applyFont="1" applyBorder="1" applyAlignment="1">
      <alignment horizontal="left" vertical="top" wrapText="1"/>
    </xf>
    <xf numFmtId="0" fontId="1" fillId="0" borderId="0" xfId="6"/>
    <xf numFmtId="0" fontId="1" fillId="0" borderId="15" xfId="6" applyFill="1" applyBorder="1"/>
    <xf numFmtId="0" fontId="1" fillId="0" borderId="16" xfId="6" applyBorder="1"/>
    <xf numFmtId="0" fontId="1" fillId="0" borderId="17" xfId="6" applyBorder="1"/>
    <xf numFmtId="0" fontId="1" fillId="0" borderId="0" xfId="6" applyFill="1"/>
    <xf numFmtId="44" fontId="34" fillId="4" borderId="2" xfId="4" applyNumberFormat="1" applyFont="1" applyFill="1" applyBorder="1" applyAlignment="1" applyProtection="1">
      <alignment horizontal="right" vertical="center"/>
    </xf>
    <xf numFmtId="44" fontId="34" fillId="4" borderId="3" xfId="4" applyNumberFormat="1" applyFont="1" applyFill="1" applyBorder="1" applyAlignment="1" applyProtection="1">
      <alignment horizontal="right" vertical="center"/>
    </xf>
    <xf numFmtId="0" fontId="9" fillId="2" borderId="0" xfId="0" applyFont="1" applyFill="1" applyBorder="1" applyAlignment="1" applyProtection="1">
      <alignment horizontal="center" vertical="center"/>
      <protection locked="0"/>
    </xf>
    <xf numFmtId="0" fontId="15" fillId="2" borderId="0" xfId="2" applyFont="1" applyFill="1" applyAlignment="1" applyProtection="1">
      <alignment horizontal="center" vertical="center"/>
      <protection locked="0"/>
    </xf>
    <xf numFmtId="2" fontId="20" fillId="3" borderId="2" xfId="0" applyNumberFormat="1" applyFont="1" applyFill="1" applyBorder="1" applyAlignment="1" applyProtection="1">
      <alignment horizontal="right"/>
      <protection locked="0"/>
    </xf>
    <xf numFmtId="2" fontId="20" fillId="3" borderId="3" xfId="0" applyNumberFormat="1" applyFont="1" applyFill="1" applyBorder="1" applyAlignment="1" applyProtection="1">
      <alignment horizontal="right"/>
      <protection locked="0"/>
    </xf>
    <xf numFmtId="2" fontId="20" fillId="2" borderId="2" xfId="0" applyNumberFormat="1" applyFont="1" applyFill="1" applyBorder="1" applyAlignment="1" applyProtection="1">
      <alignment horizontal="right"/>
    </xf>
    <xf numFmtId="2" fontId="20" fillId="2" borderId="3" xfId="0" applyNumberFormat="1" applyFont="1" applyFill="1" applyBorder="1" applyAlignment="1" applyProtection="1">
      <alignment horizontal="right"/>
    </xf>
    <xf numFmtId="164" fontId="20" fillId="2" borderId="2" xfId="0" applyNumberFormat="1" applyFont="1" applyFill="1" applyBorder="1" applyAlignment="1" applyProtection="1">
      <alignment horizontal="right"/>
    </xf>
    <xf numFmtId="164" fontId="20" fillId="2" borderId="3" xfId="0" applyNumberFormat="1" applyFont="1" applyFill="1" applyBorder="1" applyAlignment="1" applyProtection="1">
      <alignment horizontal="right"/>
    </xf>
    <xf numFmtId="0" fontId="37" fillId="2" borderId="0" xfId="0" applyFont="1" applyFill="1" applyAlignment="1" applyProtection="1">
      <alignment horizontal="left"/>
      <protection hidden="1"/>
    </xf>
    <xf numFmtId="0" fontId="39" fillId="2" borderId="0" xfId="2" applyFont="1" applyFill="1" applyBorder="1" applyAlignment="1" applyProtection="1">
      <alignment horizontal="center" vertical="center" wrapText="1"/>
      <protection locked="0"/>
    </xf>
    <xf numFmtId="0" fontId="65" fillId="0" borderId="0" xfId="6" applyFont="1" applyBorder="1" applyAlignment="1">
      <alignment horizontal="left" vertical="top" wrapText="1" indent="2"/>
    </xf>
    <xf numFmtId="0" fontId="69" fillId="0" borderId="0" xfId="6" applyFont="1" applyBorder="1" applyAlignment="1">
      <alignment horizontal="left" vertical="top" wrapText="1"/>
    </xf>
    <xf numFmtId="0" fontId="65" fillId="0" borderId="0" xfId="6" quotePrefix="1" applyFont="1" applyBorder="1" applyAlignment="1">
      <alignment horizontal="left" vertical="top" wrapText="1" indent="4"/>
    </xf>
    <xf numFmtId="0" fontId="65" fillId="0" borderId="0" xfId="6" applyFont="1" applyBorder="1" applyAlignment="1">
      <alignment horizontal="left" vertical="top" wrapText="1" indent="4"/>
    </xf>
    <xf numFmtId="0" fontId="19" fillId="0" borderId="0" xfId="7" applyFont="1" applyBorder="1" applyAlignment="1">
      <alignment horizontal="left" vertical="top" wrapText="1"/>
    </xf>
    <xf numFmtId="0" fontId="65" fillId="0" borderId="0" xfId="6" applyFont="1" applyBorder="1" applyAlignment="1">
      <alignment horizontal="left" vertical="top" wrapText="1" indent="3"/>
    </xf>
  </cellXfs>
  <cellStyles count="8">
    <cellStyle name="Standaard 2 4" xfId="5"/>
    <cellStyle name="Гиперссылка" xfId="2" builtinId="8"/>
    <cellStyle name="Обычный" xfId="0" builtinId="0"/>
    <cellStyle name="Обычный 2" xfId="4"/>
    <cellStyle name="Обычный 2 2" xfId="1"/>
    <cellStyle name="Обычный 3" xfId="6"/>
    <cellStyle name="Обычный 3 2" xfId="7"/>
    <cellStyle name="Обычный_Лист1 2" xfId="3"/>
  </cellStyles>
  <dxfs count="29">
    <dxf>
      <fill>
        <patternFill patternType="solid">
          <fgColor indexed="64"/>
          <bgColor theme="0"/>
        </patternFill>
      </fill>
      <alignment horizontal="center" vertical="bottom" textRotation="0" wrapText="0" indent="0" justifyLastLine="0" shrinkToFit="0" readingOrder="0"/>
      <protection locked="0" hidden="0"/>
    </dxf>
    <dxf>
      <numFmt numFmtId="2" formatCode="0.00"/>
      <fill>
        <patternFill patternType="solid">
          <fgColor indexed="64"/>
          <bgColor theme="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left/>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0"/>
        <color theme="1"/>
        <name val="Arial"/>
        <scheme val="none"/>
      </font>
      <numFmt numFmtId="164" formatCode="_-* #,##0.00\ [$€-1]_-;\-* #,##0.00\ [$€-1]_-;_-* &quot;-&quot;??\ [$€-1]_-;_-@_-"/>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24994659260841701"/>
        </bottom>
        <vertical/>
        <horizontal/>
      </border>
      <protection locked="1" hidden="0"/>
    </dxf>
    <dxf>
      <font>
        <b/>
        <i val="0"/>
        <strike val="0"/>
        <condense val="0"/>
        <extend val="0"/>
        <outline val="0"/>
        <shadow val="0"/>
        <u val="none"/>
        <vertAlign val="baseline"/>
        <sz val="10"/>
        <color indexed="8"/>
        <name val="Arial"/>
        <scheme val="none"/>
      </font>
      <fill>
        <patternFill patternType="solid">
          <fgColor indexed="64"/>
          <bgColor rgb="FFD2F2C1"/>
        </patternFill>
      </fill>
      <alignment horizontal="center" vertical="center" textRotation="0" wrapText="0" indent="0" justifyLastLine="0" shrinkToFit="0" readingOrder="0"/>
      <border diagonalUp="0" diagonalDown="0">
        <left/>
        <right/>
        <top style="thin">
          <color theme="0" tint="-0.34998626667073579"/>
        </top>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left" vertical="center" textRotation="0" wrapText="0" indent="0" justifyLastLine="0" shrinkToFit="0" readingOrder="0"/>
      <border diagonalUp="0" diagonalDown="0">
        <left/>
        <right/>
        <top style="thin">
          <color theme="0" tint="-0.24994659260841701"/>
        </top>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0" indent="0" justifyLastLine="0" shrinkToFit="0" readingOrder="0"/>
      <border diagonalUp="0" diagonalDown="0">
        <left/>
        <right/>
        <top style="thin">
          <color theme="0" tint="-0.24994659260841701"/>
        </top>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left/>
        <right/>
        <top style="thin">
          <color theme="0" tint="-0.24994659260841701"/>
        </top>
        <bottom/>
        <vertical/>
        <horizontal/>
      </border>
      <protection locked="0" hidden="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center" textRotation="0" wrapText="0"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0" indent="1"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left" vertical="center" textRotation="0" wrapText="0" indent="1"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left" vertical="center" textRotation="0" wrapText="0"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indexed="64"/>
          <bgColor rgb="FFD2F2C1"/>
        </patternFill>
      </fill>
      <alignment horizontal="center" vertical="top" textRotation="0" wrapText="1" indent="0" justifyLastLine="0" shrinkToFit="0" readingOrder="0"/>
      <protection locked="0" hidden="0"/>
    </dxf>
    <dxf>
      <font>
        <b/>
        <i val="0"/>
        <color rgb="FFFF0000"/>
      </font>
      <fill>
        <patternFill>
          <bgColor theme="0"/>
        </patternFill>
      </fill>
    </dxf>
    <dxf>
      <font>
        <b/>
        <i val="0"/>
        <color auto="1"/>
      </font>
      <fill>
        <patternFill>
          <bgColor rgb="FFFFFF00"/>
        </patternFill>
      </fill>
    </dxf>
    <dxf>
      <font>
        <b/>
        <i val="0"/>
        <color rgb="FFFF0000"/>
      </font>
      <fill>
        <patternFill>
          <bgColor rgb="FFFFFF00"/>
        </patternFill>
      </fill>
    </dxf>
    <dxf>
      <font>
        <b/>
        <i val="0"/>
      </font>
      <fill>
        <patternFill>
          <bgColor rgb="FFFFFF00"/>
        </patternFill>
      </fill>
    </dxf>
    <dxf>
      <font>
        <b/>
        <i val="0"/>
        <color rgb="FFFF0000"/>
      </font>
      <fill>
        <patternFill>
          <bgColor rgb="FFFFFF00"/>
        </patternFill>
      </fill>
    </dxf>
    <dxf>
      <font>
        <b/>
        <i val="0"/>
        <color rgb="FFFF0000"/>
      </font>
    </dxf>
    <dxf>
      <font>
        <b/>
        <i val="0"/>
      </font>
      <fill>
        <patternFill>
          <bgColor rgb="FFFFFF00"/>
        </patternFill>
      </fill>
    </dxf>
    <dxf>
      <font>
        <b/>
        <i val="0"/>
      </font>
      <fill>
        <patternFill>
          <bgColor rgb="FFFFFF00"/>
        </patternFill>
      </fill>
    </dxf>
    <dxf>
      <font>
        <color rgb="FF9C0006"/>
      </font>
      <fill>
        <patternFill>
          <bgColor rgb="FFFFC7CE"/>
        </patternFill>
      </fill>
    </dxf>
    <dxf>
      <font>
        <color theme="2" tint="-0.89996032593768116"/>
      </font>
    </dxf>
  </dxfs>
  <tableStyles count="1" defaultTableStyle="TableStyleMedium2" defaultPivotStyle="PivotStyleLight16">
    <tableStyle name="Стиль таблицы 3" pivot="0" count="1">
      <tableStyleElement type="firstHeaderCell"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10" Type="http://schemas.openxmlformats.org/officeDocument/2006/relationships/image" Target="../media/image12.png"/><Relationship Id="rId4" Type="http://schemas.openxmlformats.org/officeDocument/2006/relationships/image" Target="../media/image7.png"/><Relationship Id="rId9"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17</xdr:col>
      <xdr:colOff>153998</xdr:colOff>
      <xdr:row>0</xdr:row>
      <xdr:rowOff>339996</xdr:rowOff>
    </xdr:from>
    <xdr:to>
      <xdr:col>17</xdr:col>
      <xdr:colOff>648286</xdr:colOff>
      <xdr:row>2</xdr:row>
      <xdr:rowOff>170893</xdr:rowOff>
    </xdr:to>
    <xdr:pic>
      <xdr:nvPicPr>
        <xdr:cNvPr id="2" name="Afbeelding 3">
          <a:extLst>
            <a:ext uri="{FF2B5EF4-FFF2-40B4-BE49-F238E27FC236}">
              <a16:creationId xmlns:a16="http://schemas.microsoft.com/office/drawing/2014/main" id="{3DF379D4-2569-624A-B8CD-571FA46B9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5248" y="339996"/>
          <a:ext cx="494288" cy="554797"/>
        </a:xfrm>
        <a:prstGeom prst="rect">
          <a:avLst/>
        </a:prstGeom>
      </xdr:spPr>
    </xdr:pic>
    <xdr:clientData/>
  </xdr:twoCellAnchor>
  <xdr:twoCellAnchor editAs="oneCell">
    <xdr:from>
      <xdr:col>16</xdr:col>
      <xdr:colOff>53976</xdr:colOff>
      <xdr:row>0</xdr:row>
      <xdr:rowOff>312365</xdr:rowOff>
    </xdr:from>
    <xdr:to>
      <xdr:col>17</xdr:col>
      <xdr:colOff>200025</xdr:colOff>
      <xdr:row>3</xdr:row>
      <xdr:rowOff>35388</xdr:rowOff>
    </xdr:to>
    <xdr:pic>
      <xdr:nvPicPr>
        <xdr:cNvPr id="3" name="Afbeelding 4">
          <a:extLst>
            <a:ext uri="{FF2B5EF4-FFF2-40B4-BE49-F238E27FC236}">
              <a16:creationId xmlns:a16="http://schemas.microsoft.com/office/drawing/2014/main" id="{8299E42C-0F77-904B-8EB2-1B4EE1FABB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26601" y="312365"/>
          <a:ext cx="574674" cy="656473"/>
        </a:xfrm>
        <a:prstGeom prst="rect">
          <a:avLst/>
        </a:prstGeom>
      </xdr:spPr>
    </xdr:pic>
    <xdr:clientData/>
  </xdr:twoCellAnchor>
  <xdr:twoCellAnchor editAs="oneCell">
    <xdr:from>
      <xdr:col>2</xdr:col>
      <xdr:colOff>142876</xdr:colOff>
      <xdr:row>0</xdr:row>
      <xdr:rowOff>323851</xdr:rowOff>
    </xdr:from>
    <xdr:to>
      <xdr:col>2</xdr:col>
      <xdr:colOff>876300</xdr:colOff>
      <xdr:row>3</xdr:row>
      <xdr:rowOff>96435</xdr:rowOff>
    </xdr:to>
    <xdr:pic>
      <xdr:nvPicPr>
        <xdr:cNvPr id="4" name="Изображение 3">
          <a:extLst>
            <a:ext uri="{FF2B5EF4-FFF2-40B4-BE49-F238E27FC236}">
              <a16:creationId xmlns:a16="http://schemas.microsoft.com/office/drawing/2014/main" id="{E2CD9764-ADA7-CB40-951C-13B382164B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6" y="323851"/>
          <a:ext cx="733424" cy="706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22151</xdr:rowOff>
    </xdr:from>
    <xdr:to>
      <xdr:col>15</xdr:col>
      <xdr:colOff>657225</xdr:colOff>
      <xdr:row>8</xdr:row>
      <xdr:rowOff>121832</xdr:rowOff>
    </xdr:to>
    <xdr:sp macro="" textlink="">
      <xdr:nvSpPr>
        <xdr:cNvPr id="2" name="TextBox 1">
          <a:extLst>
            <a:ext uri="{FF2B5EF4-FFF2-40B4-BE49-F238E27FC236}">
              <a16:creationId xmlns:a16="http://schemas.microsoft.com/office/drawing/2014/main" id="{E0E4D076-7BC0-4560-B035-B364362F98F2}"/>
            </a:ext>
          </a:extLst>
        </xdr:cNvPr>
        <xdr:cNvSpPr txBox="1"/>
      </xdr:nvSpPr>
      <xdr:spPr>
        <a:xfrm>
          <a:off x="247650" y="22151"/>
          <a:ext cx="8953500" cy="1576056"/>
        </a:xfrm>
        <a:prstGeom prst="rect">
          <a:avLst/>
        </a:prstGeom>
        <a:solidFill>
          <a:srgbClr val="02392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ru-RU" sz="2000" baseline="0">
              <a:solidFill>
                <a:schemeClr val="bg1"/>
              </a:solidFill>
              <a:latin typeface="Arial" panose="020B0604020202020204" pitchFamily="34" charset="0"/>
              <a:cs typeface="Arial" panose="020B0604020202020204" pitchFamily="34" charset="0"/>
            </a:rPr>
            <a:t>Растения для профессионалов</a:t>
          </a:r>
        </a:p>
        <a:p>
          <a:pPr algn="l"/>
          <a:r>
            <a:rPr lang="ru-RU" sz="1000">
              <a:solidFill>
                <a:schemeClr val="bg1"/>
              </a:solidFill>
              <a:latin typeface="Arial" panose="020B0604020202020204" pitchFamily="34" charset="0"/>
              <a:cs typeface="Arial" panose="020B0604020202020204" pitchFamily="34" charset="0"/>
            </a:rPr>
            <a:t>Россия, Владимирская область, Киржачский район, пос. Знаменское</a:t>
          </a:r>
          <a:br>
            <a:rPr lang="ru-RU" sz="1000">
              <a:solidFill>
                <a:schemeClr val="bg1"/>
              </a:solidFill>
              <a:latin typeface="Arial" panose="020B0604020202020204" pitchFamily="34" charset="0"/>
              <a:cs typeface="Arial" panose="020B0604020202020204" pitchFamily="34" charset="0"/>
            </a:rPr>
          </a:br>
          <a:r>
            <a:rPr lang="ru-RU" sz="1000">
              <a:solidFill>
                <a:schemeClr val="bg1"/>
              </a:solidFill>
              <a:latin typeface="Arial" panose="020B0604020202020204" pitchFamily="34" charset="0"/>
              <a:cs typeface="Arial" panose="020B0604020202020204" pitchFamily="34" charset="0"/>
            </a:rPr>
            <a:t>Тел.: 8 (499) 577-01-86</a:t>
          </a:r>
          <a:br>
            <a:rPr lang="ru-RU" sz="1000">
              <a:solidFill>
                <a:schemeClr val="bg1"/>
              </a:solidFill>
              <a:latin typeface="Arial" panose="020B0604020202020204" pitchFamily="34" charset="0"/>
              <a:cs typeface="Arial" panose="020B0604020202020204" pitchFamily="34" charset="0"/>
            </a:rPr>
          </a:br>
          <a:r>
            <a:rPr lang="en-US" sz="1000">
              <a:solidFill>
                <a:schemeClr val="bg1"/>
              </a:solidFill>
              <a:latin typeface="Arial" panose="020B0604020202020204" pitchFamily="34" charset="0"/>
              <a:cs typeface="Arial" panose="020B0604020202020204" pitchFamily="34" charset="0"/>
            </a:rPr>
            <a:t>E-mail: zakaz@plantmarket.ru</a:t>
          </a:r>
          <a:r>
            <a:rPr lang="ru-RU" sz="1000">
              <a:solidFill>
                <a:schemeClr val="bg1"/>
              </a:solidFill>
              <a:latin typeface="Arial" panose="020B0604020202020204" pitchFamily="34" charset="0"/>
              <a:cs typeface="Arial" panose="020B0604020202020204" pitchFamily="34" charset="0"/>
            </a:rPr>
            <a:t/>
          </a:r>
          <a:br>
            <a:rPr lang="ru-RU" sz="1000">
              <a:solidFill>
                <a:schemeClr val="bg1"/>
              </a:solidFill>
              <a:latin typeface="Arial" panose="020B0604020202020204" pitchFamily="34" charset="0"/>
              <a:cs typeface="Arial" panose="020B0604020202020204" pitchFamily="34" charset="0"/>
            </a:rPr>
          </a:br>
          <a:r>
            <a:rPr lang="ru-RU" sz="1000">
              <a:solidFill>
                <a:schemeClr val="bg1"/>
              </a:solidFill>
              <a:latin typeface="Arial" panose="020B0604020202020204" pitchFamily="34" charset="0"/>
              <a:cs typeface="Arial" panose="020B0604020202020204" pitchFamily="34" charset="0"/>
            </a:rPr>
            <a:t>Сайт: </a:t>
          </a:r>
          <a:r>
            <a:rPr lang="en-US" sz="1000">
              <a:solidFill>
                <a:schemeClr val="bg1"/>
              </a:solidFill>
              <a:latin typeface="Arial" panose="020B0604020202020204" pitchFamily="34" charset="0"/>
              <a:cs typeface="Arial" panose="020B0604020202020204" pitchFamily="34" charset="0"/>
            </a:rPr>
            <a:t>www.plantmarket.ru</a:t>
          </a:r>
          <a:endParaRPr lang="ru-RU" sz="10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30125</xdr:colOff>
      <xdr:row>10</xdr:row>
      <xdr:rowOff>12847</xdr:rowOff>
    </xdr:from>
    <xdr:to>
      <xdr:col>12</xdr:col>
      <xdr:colOff>593084</xdr:colOff>
      <xdr:row>11</xdr:row>
      <xdr:rowOff>248597</xdr:rowOff>
    </xdr:to>
    <xdr:pic>
      <xdr:nvPicPr>
        <xdr:cNvPr id="3" name="Рисунок 2">
          <a:extLst>
            <a:ext uri="{FF2B5EF4-FFF2-40B4-BE49-F238E27FC236}">
              <a16:creationId xmlns:a16="http://schemas.microsoft.com/office/drawing/2014/main" id="{30E5A832-3839-428E-AEEE-3FC25A33778D}"/>
            </a:ext>
          </a:extLst>
        </xdr:cNvPr>
        <xdr:cNvPicPr>
          <a:picLocks noChangeAspect="1"/>
        </xdr:cNvPicPr>
      </xdr:nvPicPr>
      <xdr:blipFill>
        <a:blip xmlns:r="http://schemas.openxmlformats.org/officeDocument/2006/relationships" r:embed="rId1"/>
        <a:stretch>
          <a:fillRect/>
        </a:stretch>
      </xdr:blipFill>
      <xdr:spPr>
        <a:xfrm>
          <a:off x="258725" y="1794022"/>
          <a:ext cx="7049484" cy="445300"/>
        </a:xfrm>
        <a:prstGeom prst="rect">
          <a:avLst/>
        </a:prstGeom>
      </xdr:spPr>
    </xdr:pic>
    <xdr:clientData/>
  </xdr:twoCellAnchor>
  <xdr:twoCellAnchor editAs="oneCell">
    <xdr:from>
      <xdr:col>1</xdr:col>
      <xdr:colOff>19050</xdr:colOff>
      <xdr:row>62</xdr:row>
      <xdr:rowOff>0</xdr:rowOff>
    </xdr:from>
    <xdr:to>
      <xdr:col>5</xdr:col>
      <xdr:colOff>171781</xdr:colOff>
      <xdr:row>64</xdr:row>
      <xdr:rowOff>123895</xdr:rowOff>
    </xdr:to>
    <xdr:pic>
      <xdr:nvPicPr>
        <xdr:cNvPr id="4" name="Рисунок 3">
          <a:extLst>
            <a:ext uri="{FF2B5EF4-FFF2-40B4-BE49-F238E27FC236}">
              <a16:creationId xmlns:a16="http://schemas.microsoft.com/office/drawing/2014/main" id="{750E2A50-4810-43E2-A5FC-76AAE2460B57}"/>
            </a:ext>
          </a:extLst>
        </xdr:cNvPr>
        <xdr:cNvPicPr>
          <a:picLocks noChangeAspect="1"/>
        </xdr:cNvPicPr>
      </xdr:nvPicPr>
      <xdr:blipFill>
        <a:blip xmlns:r="http://schemas.openxmlformats.org/officeDocument/2006/relationships" r:embed="rId2"/>
        <a:stretch>
          <a:fillRect/>
        </a:stretch>
      </xdr:blipFill>
      <xdr:spPr>
        <a:xfrm>
          <a:off x="247650" y="17202150"/>
          <a:ext cx="2372056" cy="504895"/>
        </a:xfrm>
        <a:prstGeom prst="rect">
          <a:avLst/>
        </a:prstGeom>
      </xdr:spPr>
    </xdr:pic>
    <xdr:clientData/>
  </xdr:twoCellAnchor>
  <xdr:twoCellAnchor editAs="oneCell">
    <xdr:from>
      <xdr:col>1</xdr:col>
      <xdr:colOff>19050</xdr:colOff>
      <xdr:row>73</xdr:row>
      <xdr:rowOff>0</xdr:rowOff>
    </xdr:from>
    <xdr:to>
      <xdr:col>6</xdr:col>
      <xdr:colOff>152813</xdr:colOff>
      <xdr:row>75</xdr:row>
      <xdr:rowOff>104843</xdr:rowOff>
    </xdr:to>
    <xdr:pic>
      <xdr:nvPicPr>
        <xdr:cNvPr id="5" name="Рисунок 4">
          <a:extLst>
            <a:ext uri="{FF2B5EF4-FFF2-40B4-BE49-F238E27FC236}">
              <a16:creationId xmlns:a16="http://schemas.microsoft.com/office/drawing/2014/main" id="{3B30DAED-2C16-4253-BD1A-EC22E4A53333}"/>
            </a:ext>
          </a:extLst>
        </xdr:cNvPr>
        <xdr:cNvPicPr>
          <a:picLocks noChangeAspect="1"/>
        </xdr:cNvPicPr>
      </xdr:nvPicPr>
      <xdr:blipFill>
        <a:blip xmlns:r="http://schemas.openxmlformats.org/officeDocument/2006/relationships" r:embed="rId3"/>
        <a:stretch>
          <a:fillRect/>
        </a:stretch>
      </xdr:blipFill>
      <xdr:spPr>
        <a:xfrm>
          <a:off x="247650" y="19926300"/>
          <a:ext cx="2962688" cy="485843"/>
        </a:xfrm>
        <a:prstGeom prst="rect">
          <a:avLst/>
        </a:prstGeom>
      </xdr:spPr>
    </xdr:pic>
    <xdr:clientData/>
  </xdr:twoCellAnchor>
  <xdr:twoCellAnchor editAs="oneCell">
    <xdr:from>
      <xdr:col>1</xdr:col>
      <xdr:colOff>19050</xdr:colOff>
      <xdr:row>22</xdr:row>
      <xdr:rowOff>44302</xdr:rowOff>
    </xdr:from>
    <xdr:to>
      <xdr:col>13</xdr:col>
      <xdr:colOff>153409</xdr:colOff>
      <xdr:row>25</xdr:row>
      <xdr:rowOff>8491</xdr:rowOff>
    </xdr:to>
    <xdr:pic>
      <xdr:nvPicPr>
        <xdr:cNvPr id="6" name="Рисунок 5">
          <a:extLst>
            <a:ext uri="{FF2B5EF4-FFF2-40B4-BE49-F238E27FC236}">
              <a16:creationId xmlns:a16="http://schemas.microsoft.com/office/drawing/2014/main" id="{5B602191-461F-4082-A9F1-D9C0D68B951A}"/>
            </a:ext>
          </a:extLst>
        </xdr:cNvPr>
        <xdr:cNvPicPr>
          <a:picLocks noChangeAspect="1"/>
        </xdr:cNvPicPr>
      </xdr:nvPicPr>
      <xdr:blipFill>
        <a:blip xmlns:r="http://schemas.openxmlformats.org/officeDocument/2006/relationships" r:embed="rId4"/>
        <a:stretch>
          <a:fillRect/>
        </a:stretch>
      </xdr:blipFill>
      <xdr:spPr>
        <a:xfrm>
          <a:off x="247650" y="4244827"/>
          <a:ext cx="7230484" cy="535689"/>
        </a:xfrm>
        <a:prstGeom prst="rect">
          <a:avLst/>
        </a:prstGeom>
      </xdr:spPr>
    </xdr:pic>
    <xdr:clientData/>
  </xdr:twoCellAnchor>
  <xdr:twoCellAnchor editAs="oneCell">
    <xdr:from>
      <xdr:col>1</xdr:col>
      <xdr:colOff>19050</xdr:colOff>
      <xdr:row>38</xdr:row>
      <xdr:rowOff>11076</xdr:rowOff>
    </xdr:from>
    <xdr:to>
      <xdr:col>11</xdr:col>
      <xdr:colOff>458081</xdr:colOff>
      <xdr:row>40</xdr:row>
      <xdr:rowOff>163550</xdr:rowOff>
    </xdr:to>
    <xdr:pic>
      <xdr:nvPicPr>
        <xdr:cNvPr id="7" name="Рисунок 6">
          <a:extLst>
            <a:ext uri="{FF2B5EF4-FFF2-40B4-BE49-F238E27FC236}">
              <a16:creationId xmlns:a16="http://schemas.microsoft.com/office/drawing/2014/main" id="{9B64BF73-14DF-4465-8AFC-2250F3476188}"/>
            </a:ext>
          </a:extLst>
        </xdr:cNvPr>
        <xdr:cNvPicPr>
          <a:picLocks noChangeAspect="1"/>
        </xdr:cNvPicPr>
      </xdr:nvPicPr>
      <xdr:blipFill>
        <a:blip xmlns:r="http://schemas.openxmlformats.org/officeDocument/2006/relationships" r:embed="rId5"/>
        <a:stretch>
          <a:fillRect/>
        </a:stretch>
      </xdr:blipFill>
      <xdr:spPr>
        <a:xfrm>
          <a:off x="247650" y="8974101"/>
          <a:ext cx="6315956" cy="533474"/>
        </a:xfrm>
        <a:prstGeom prst="rect">
          <a:avLst/>
        </a:prstGeom>
      </xdr:spPr>
    </xdr:pic>
    <xdr:clientData/>
  </xdr:twoCellAnchor>
  <xdr:twoCellAnchor editAs="oneCell">
    <xdr:from>
      <xdr:col>1</xdr:col>
      <xdr:colOff>19050</xdr:colOff>
      <xdr:row>91</xdr:row>
      <xdr:rowOff>0</xdr:rowOff>
    </xdr:from>
    <xdr:to>
      <xdr:col>9</xdr:col>
      <xdr:colOff>172121</xdr:colOff>
      <xdr:row>93</xdr:row>
      <xdr:rowOff>104843</xdr:rowOff>
    </xdr:to>
    <xdr:pic>
      <xdr:nvPicPr>
        <xdr:cNvPr id="8" name="Рисунок 7">
          <a:extLst>
            <a:ext uri="{FF2B5EF4-FFF2-40B4-BE49-F238E27FC236}">
              <a16:creationId xmlns:a16="http://schemas.microsoft.com/office/drawing/2014/main" id="{8E8A0C4D-617D-4C9A-9CF7-06FD1D7060B3}"/>
            </a:ext>
          </a:extLst>
        </xdr:cNvPr>
        <xdr:cNvPicPr>
          <a:picLocks noChangeAspect="1"/>
        </xdr:cNvPicPr>
      </xdr:nvPicPr>
      <xdr:blipFill>
        <a:blip xmlns:r="http://schemas.openxmlformats.org/officeDocument/2006/relationships" r:embed="rId6"/>
        <a:stretch>
          <a:fillRect/>
        </a:stretch>
      </xdr:blipFill>
      <xdr:spPr>
        <a:xfrm>
          <a:off x="247650" y="25631775"/>
          <a:ext cx="4810796" cy="485843"/>
        </a:xfrm>
        <a:prstGeom prst="rect">
          <a:avLst/>
        </a:prstGeom>
      </xdr:spPr>
    </xdr:pic>
    <xdr:clientData/>
  </xdr:twoCellAnchor>
  <xdr:twoCellAnchor editAs="oneCell">
    <xdr:from>
      <xdr:col>1</xdr:col>
      <xdr:colOff>38100</xdr:colOff>
      <xdr:row>96</xdr:row>
      <xdr:rowOff>161925</xdr:rowOff>
    </xdr:from>
    <xdr:to>
      <xdr:col>15</xdr:col>
      <xdr:colOff>647700</xdr:colOff>
      <xdr:row>112</xdr:row>
      <xdr:rowOff>95250</xdr:rowOff>
    </xdr:to>
    <xdr:pic>
      <xdr:nvPicPr>
        <xdr:cNvPr id="9" name="Рисунок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700" y="26746200"/>
          <a:ext cx="8924925"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114299</xdr:colOff>
      <xdr:row>0</xdr:row>
      <xdr:rowOff>50726</xdr:rowOff>
    </xdr:from>
    <xdr:to>
      <xdr:col>7</xdr:col>
      <xdr:colOff>5774</xdr:colOff>
      <xdr:row>4</xdr:row>
      <xdr:rowOff>162512</xdr:rowOff>
    </xdr:to>
    <xdr:pic>
      <xdr:nvPicPr>
        <xdr:cNvPr id="10" name="Рисунок 9"/>
        <xdr:cNvPicPr>
          <a:picLocks noChangeAspect="1"/>
        </xdr:cNvPicPr>
      </xdr:nvPicPr>
      <xdr:blipFill rotWithShape="1">
        <a:blip xmlns:r="http://schemas.openxmlformats.org/officeDocument/2006/relationships" r:embed="rId8">
          <a:extLst>
            <a:ext uri="{BEBA8EAE-BF5A-486C-A8C5-ECC9F3942E4B}">
              <a14:imgProps xmlns:a14="http://schemas.microsoft.com/office/drawing/2010/main">
                <a14:imgLayer r:embed="rId9">
                  <a14:imgEffect>
                    <a14:backgroundRemoval t="0" b="100000" l="0" r="100000">
                      <a14:foregroundMark x1="4782" y1="62343" x2="4782" y2="62343"/>
                      <a14:foregroundMark x1="13802" y1="69797" x2="13802" y2="69797"/>
                      <a14:foregroundMark x1="20470" y1="70378" x2="20470" y2="70378"/>
                      <a14:foregroundMark x1="28199" y1="72410" x2="28199" y2="72410"/>
                      <a14:foregroundMark x1="44094" y1="68151" x2="44094" y2="68151"/>
                      <a14:foregroundMark x1="62212" y1="70378" x2="62212" y2="70378"/>
                      <a14:foregroundMark x1="72370" y1="71442" x2="72370" y2="71442"/>
                      <a14:foregroundMark x1="76712" y1="63311" x2="76712" y2="63311"/>
                      <a14:foregroundMark x1="81132" y1="75992" x2="81132" y2="75992"/>
                      <a14:foregroundMark x1="86431" y1="73959" x2="86431" y2="73959"/>
                      <a14:foregroundMark x1="96071" y1="73959" x2="96071" y2="73959"/>
                      <a14:foregroundMark x1="74800" y1="23621" x2="74800" y2="23621"/>
                      <a14:foregroundMark x1="71336" y1="53824" x2="71336" y2="53824"/>
                      <a14:foregroundMark x1="72189" y1="48693" x2="72189" y2="48693"/>
                      <a14:foregroundMark x1="81313" y1="58374" x2="81313" y2="58374"/>
                      <a14:foregroundMark x1="70716" y1="58374" x2="70716" y2="58374"/>
                      <a14:foregroundMark x1="21427" y1="79477" x2="21427" y2="79477"/>
                      <a14:foregroundMark x1="64048" y1="79864" x2="64048" y2="79864"/>
                      <a14:backgroundMark x1="20057" y1="90223" x2="20057" y2="90223"/>
                      <a14:backgroundMark x1="62910" y1="89642" x2="62910" y2="89642"/>
                      <a14:backgroundMark x1="88524" y1="78896" x2="88524" y2="78896"/>
                      <a14:backgroundMark x1="32463" y1="23621" x2="32463" y2="23621"/>
                      <a14:backgroundMark x1="39571" y1="25944" x2="39571" y2="25944"/>
                      <a14:backgroundMark x1="37477" y1="48015" x2="38692" y2="46079"/>
                      <a14:backgroundMark x1="39752" y1="44143" x2="40967" y2="44143"/>
                      <a14:backgroundMark x1="42776" y1="43756" x2="43293" y2="44724"/>
                      <a14:backgroundMark x1="37219" y1="49661" x2="36960" y2="51597"/>
                      <a14:backgroundMark x1="30551" y1="39206" x2="31507" y2="43078"/>
                      <a14:backgroundMark x1="32024" y1="44434" x2="32799" y2="45111"/>
                      <a14:backgroundMark x1="33497" y1="45111" x2="34195" y2="43756"/>
                      <a14:backgroundMark x1="41561" y1="16457" x2="40786" y2="20039"/>
                      <a14:backgroundMark x1="39752" y1="32043" x2="40010" y2="35624"/>
                    </a14:backgroundRemoval>
                  </a14:imgEffect>
                </a14:imgLayer>
              </a14:imgProps>
            </a:ext>
          </a:extLst>
        </a:blip>
        <a:srcRect b="650"/>
        <a:stretch/>
      </xdr:blipFill>
      <xdr:spPr>
        <a:xfrm>
          <a:off x="342899" y="50726"/>
          <a:ext cx="3330000" cy="883311"/>
        </a:xfrm>
        <a:prstGeom prst="rect">
          <a:avLst/>
        </a:prstGeom>
      </xdr:spPr>
    </xdr:pic>
    <xdr:clientData/>
  </xdr:twoCellAnchor>
  <xdr:twoCellAnchor editAs="oneCell">
    <xdr:from>
      <xdr:col>1</xdr:col>
      <xdr:colOff>28575</xdr:colOff>
      <xdr:row>55</xdr:row>
      <xdr:rowOff>9525</xdr:rowOff>
    </xdr:from>
    <xdr:to>
      <xdr:col>10</xdr:col>
      <xdr:colOff>29310</xdr:colOff>
      <xdr:row>57</xdr:row>
      <xdr:rowOff>114368</xdr:rowOff>
    </xdr:to>
    <xdr:pic>
      <xdr:nvPicPr>
        <xdr:cNvPr id="11" name="Рисунок 10">
          <a:extLst>
            <a:ext uri="{FF2B5EF4-FFF2-40B4-BE49-F238E27FC236}">
              <a16:creationId xmlns:a16="http://schemas.microsoft.com/office/drawing/2014/main" id="{06A6302C-BBB2-4247-8937-F1E4D9815028}"/>
            </a:ext>
          </a:extLst>
        </xdr:cNvPr>
        <xdr:cNvPicPr>
          <a:picLocks noChangeAspect="1"/>
        </xdr:cNvPicPr>
      </xdr:nvPicPr>
      <xdr:blipFill>
        <a:blip xmlns:r="http://schemas.openxmlformats.org/officeDocument/2006/relationships" r:embed="rId10"/>
        <a:stretch>
          <a:fillRect/>
        </a:stretch>
      </xdr:blipFill>
      <xdr:spPr>
        <a:xfrm>
          <a:off x="257175" y="14630400"/>
          <a:ext cx="5268060" cy="485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olph\5.%20Calculaties\1.%20Landscape\2021\VJ\20200915.2%20Calculatie%20LS%20VJ%202021%20Ex-Warehou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olph\5.%20Calculaties\1.%20Landscape\2020\NJ\1.%20NL+BE%20EUR%20Incl.%20transport\20200305.4%20Calculatie%20LS%20NJ%202020%20NL+BE%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ijn%20documenten\Calculatie\Calculatie%20JUB\2013\Najaar\Calculatie%20NJ%202013%20Definitief%20met%20aanpassing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Calculatie%20VJ%2020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hlia"/>
      <sheetName val="Gladiolus"/>
      <sheetName val="Lilium"/>
      <sheetName val="Begonia"/>
      <sheetName val="Bijgoed"/>
      <sheetName val="Mengsels"/>
      <sheetName val="Berekeningen"/>
      <sheetName val="Bestellijst LS VJ 2021 EXW"/>
    </sheetNames>
    <sheetDataSet>
      <sheetData sheetId="0">
        <row r="3">
          <cell r="D3">
            <v>1</v>
          </cell>
          <cell r="L3">
            <v>7.5999999999999998E-2</v>
          </cell>
        </row>
        <row r="4">
          <cell r="L4">
            <v>0.09</v>
          </cell>
        </row>
        <row r="5">
          <cell r="L5">
            <v>0.115</v>
          </cell>
          <cell r="X5">
            <v>0.15000000000000002</v>
          </cell>
        </row>
        <row r="9">
          <cell r="L9">
            <v>7.1999999999999995E-2</v>
          </cell>
        </row>
        <row r="10">
          <cell r="D10">
            <v>0</v>
          </cell>
        </row>
        <row r="13">
          <cell r="AD13">
            <v>0</v>
          </cell>
        </row>
        <row r="14">
          <cell r="L14">
            <v>0.13448000000000002</v>
          </cell>
        </row>
        <row r="20">
          <cell r="D20">
            <v>3.3000000000000002E-2</v>
          </cell>
        </row>
        <row r="23">
          <cell r="D23">
            <v>0.04</v>
          </cell>
        </row>
        <row r="24">
          <cell r="D24">
            <v>0.05</v>
          </cell>
        </row>
        <row r="25">
          <cell r="D25">
            <v>0.05</v>
          </cell>
        </row>
        <row r="26">
          <cell r="D26">
            <v>0.01</v>
          </cell>
        </row>
        <row r="27">
          <cell r="D27">
            <v>0.01</v>
          </cell>
        </row>
        <row r="28">
          <cell r="X28">
            <v>1.2</v>
          </cell>
        </row>
        <row r="29">
          <cell r="X29">
            <v>0.65</v>
          </cell>
        </row>
        <row r="30">
          <cell r="L30">
            <v>1.3266013271103896</v>
          </cell>
        </row>
        <row r="32">
          <cell r="D32">
            <v>2.5000000000000001E-2</v>
          </cell>
        </row>
        <row r="33">
          <cell r="X33">
            <v>2.4571428571428569</v>
          </cell>
        </row>
        <row r="37">
          <cell r="D37">
            <v>6.2500000000000003E-3</v>
          </cell>
        </row>
        <row r="49">
          <cell r="X49">
            <v>0.86</v>
          </cell>
        </row>
        <row r="100">
          <cell r="X100">
            <v>0.1</v>
          </cell>
        </row>
      </sheetData>
      <sheetData sheetId="1">
        <row r="4">
          <cell r="AC4">
            <v>16.95</v>
          </cell>
        </row>
      </sheetData>
      <sheetData sheetId="2">
        <row r="4">
          <cell r="AC4">
            <v>12.850000000000001</v>
          </cell>
        </row>
      </sheetData>
      <sheetData sheetId="3">
        <row r="4">
          <cell r="AC4">
            <v>21.6</v>
          </cell>
        </row>
      </sheetData>
      <sheetData sheetId="4">
        <row r="4">
          <cell r="AC4">
            <v>18.900000000000002</v>
          </cell>
        </row>
      </sheetData>
      <sheetData sheetId="5">
        <row r="6">
          <cell r="AC6">
            <v>16.45</v>
          </cell>
        </row>
      </sheetData>
      <sheetData sheetId="6">
        <row r="13">
          <cell r="AD13">
            <v>23.75</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aties input"/>
      <sheetName val="Input"/>
      <sheetName val="Hyacinthen"/>
      <sheetName val="Tulpen"/>
      <sheetName val="Narcissen"/>
      <sheetName val="Crocussen"/>
      <sheetName val="Bijgoed"/>
      <sheetName val="Biologisch"/>
      <sheetName val="Combinaties"/>
      <sheetName val="Mengsels"/>
      <sheetName val="Bestellijst LS"/>
      <sheetName val="Bestellijst Artikel"/>
      <sheetName val="Berekeningen"/>
      <sheetName val="Inhoud"/>
    </sheetNames>
    <sheetDataSet>
      <sheetData sheetId="0"/>
      <sheetData sheetId="1">
        <row r="3">
          <cell r="D3">
            <v>1</v>
          </cell>
        </row>
        <row r="9">
          <cell r="L9">
            <v>0.19800000000000001</v>
          </cell>
        </row>
        <row r="10">
          <cell r="L10">
            <v>9.4E-2</v>
          </cell>
        </row>
        <row r="16">
          <cell r="L16">
            <v>0.12348000000000001</v>
          </cell>
        </row>
        <row r="28">
          <cell r="D28">
            <v>2.5000000000000001E-2</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Input"/>
      <sheetName val="Input"/>
      <sheetName val="Overhead"/>
      <sheetName val="Hyacinten"/>
      <sheetName val="Tulpen"/>
      <sheetName val="Narcissen"/>
      <sheetName val="Crocus"/>
      <sheetName val="Bijgoed"/>
      <sheetName val="Kamer"/>
      <sheetName val="Exclusieve Tulpen"/>
      <sheetName val="Vaste Planten"/>
      <sheetName val="Promotie"/>
      <sheetName val="XXL"/>
      <sheetName val="Houten kist(wooden box)"/>
      <sheetName val="Kado"/>
      <sheetName val="Display"/>
      <sheetName val="Productielijst"/>
      <sheetName val="Showdoos"/>
      <sheetName val="Low Budget"/>
    </sheetNames>
    <sheetDataSet>
      <sheetData sheetId="0" refreshError="1"/>
      <sheetData sheetId="1">
        <row r="12">
          <cell r="D12">
            <v>1.4999999999999999E-2</v>
          </cell>
        </row>
        <row r="43">
          <cell r="L43">
            <v>3.2000000000000001E-2</v>
          </cell>
        </row>
        <row r="67">
          <cell r="D67">
            <v>1.02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VERHEAD"/>
      <sheetName val="DAHLIAS"/>
      <sheetName val="GLADIOLI"/>
      <sheetName val="LILIUM"/>
      <sheetName val="BEGONIA'S"/>
      <sheetName val="VARIOUS FLOWERBULBS"/>
      <sheetName val="ONION"/>
      <sheetName val="PERENLIALS"/>
      <sheetName val="PROMOTION"/>
      <sheetName val="XXL"/>
      <sheetName val="SHOWBOX"/>
      <sheetName val="GIFT ITEMS"/>
      <sheetName val="DISPLAY"/>
      <sheetName val="Blad1"/>
    </sheetNames>
    <sheetDataSet>
      <sheetData sheetId="0">
        <row r="3">
          <cell r="D3">
            <v>0.05</v>
          </cell>
        </row>
        <row r="49">
          <cell r="L49">
            <v>3.7024404761904761</v>
          </cell>
        </row>
      </sheetData>
      <sheetData sheetId="1">
        <row r="93">
          <cell r="AB93">
            <v>0.05</v>
          </cell>
        </row>
        <row r="95">
          <cell r="AB95">
            <v>0.18943878759175942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1" name="Таблица2" displayName="Таблица2" ref="B26:S1157" totalsRowShown="0" headerRowDxfId="18">
  <autoFilter ref="B26:S1157"/>
  <tableColumns count="18">
    <tableColumn id="1" name="Артикул" dataDxfId="17"/>
    <tableColumn id="2" name="Раздел" dataDxfId="16"/>
    <tableColumn id="3" name="Наименование" dataDxfId="15"/>
    <tableColumn id="4" name="Сорт" dataDxfId="14"/>
    <tableColumn id="5" name="В упаковке, шт" dataDxfId="13"/>
    <tableColumn id="6" name="Размер" dataDxfId="12"/>
    <tableColumn id="7" name="Уп. в коробке" dataDxfId="11"/>
    <tableColumn id="8" name="Цена за упаковку, € " dataDxfId="10"/>
    <tableColumn id="9" name="Article no." dataDxfId="9"/>
    <tableColumn id="10" name="EAN code" dataDxfId="8"/>
    <tableColumn id="11" name="Category" dataDxfId="7"/>
    <tableColumn id="12" name="Article" dataDxfId="6"/>
    <tableColumn id="13" name="Заказ (упаковок)_x000a_↓" dataDxfId="5" dataCellStyle="Обычный 2"/>
    <tableColumn id="14" name="Сумма, € " dataDxfId="4">
      <calculatedColumnFormula>I27*N27</calculatedColumnFormula>
    </tableColumn>
    <tableColumn id="15" name="Кол-во коробок" dataDxfId="3">
      <calculatedColumnFormula>IF(N27/H27=0,"-",N27/H27)</calculatedColumnFormula>
    </tableColumn>
    <tableColumn id="16" name=" Стр. каталога" dataDxfId="2"/>
    <tableColumn id="17" name="Еще упаковок до целой коробки" dataDxfId="1">
      <calculatedColumnFormula>IF($I$20=1,"",IF(AND(Таблица2[[#This Row],[Заказ (упаковок)
↓]]=0,$I$20*Таблица2[[#This Row],[Уп. в коробке]]&lt;5),0,ROUNDDOWN($I$20*Таблица2[[#This Row],[Уп. в коробке]],0)))</calculatedColumnFormula>
    </tableColumn>
    <tableColumn id="18" name="← воспользуйтесь столбцом, если в вашем заказе оказалась не целая коробка" dataDxfId="0"/>
  </tableColumns>
  <tableStyleInfo name="Стиль таблицы 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3"/>
  <sheetViews>
    <sheetView tabSelected="1" workbookViewId="0">
      <selection activeCell="N28" sqref="N28"/>
    </sheetView>
  </sheetViews>
  <sheetFormatPr defaultColWidth="9.109375" defaultRowHeight="14.4" outlineLevelCol="1"/>
  <cols>
    <col min="1" max="1" width="9.109375" style="70" customWidth="1"/>
    <col min="2" max="2" width="14.5546875" style="69" hidden="1" customWidth="1"/>
    <col min="3" max="3" width="18.33203125" style="69" customWidth="1"/>
    <col min="4" max="4" width="20.109375" style="69" customWidth="1"/>
    <col min="5" max="5" width="29.109375" style="69" customWidth="1"/>
    <col min="6" max="6" width="8" style="69" customWidth="1"/>
    <col min="7" max="9" width="8" style="94" customWidth="1"/>
    <col min="10" max="10" width="13.33203125" style="69" hidden="1" customWidth="1" outlineLevel="1"/>
    <col min="11" max="11" width="14.88671875" style="69" hidden="1" customWidth="1" outlineLevel="1"/>
    <col min="12" max="12" width="15.33203125" style="69" hidden="1" customWidth="1" outlineLevel="1"/>
    <col min="13" max="13" width="27.88671875" style="69" hidden="1" customWidth="1" outlineLevel="1"/>
    <col min="14" max="14" width="11.109375" style="69" customWidth="1" collapsed="1"/>
    <col min="15" max="15" width="13.6640625" style="69" customWidth="1"/>
    <col min="16" max="16" width="10" style="69" customWidth="1"/>
    <col min="17" max="17" width="6.44140625" style="69" customWidth="1"/>
    <col min="18" max="18" width="12.6640625" style="69" customWidth="1"/>
    <col min="19" max="19" width="27.88671875" style="69" customWidth="1"/>
    <col min="20" max="20" width="32.109375" style="69" customWidth="1"/>
    <col min="21" max="21" width="26.6640625" style="69" customWidth="1"/>
    <col min="22" max="16384" width="9.109375" style="69"/>
  </cols>
  <sheetData>
    <row r="1" spans="1:22" s="3" customFormat="1" ht="30.75" customHeight="1">
      <c r="A1" s="1"/>
      <c r="B1" s="2"/>
      <c r="C1" s="2"/>
      <c r="D1" s="2"/>
      <c r="E1" s="2"/>
      <c r="G1" s="4"/>
      <c r="H1" s="4"/>
      <c r="I1" s="4"/>
      <c r="M1" s="5"/>
      <c r="N1" s="4"/>
      <c r="O1" s="6"/>
      <c r="P1" s="4"/>
      <c r="Q1" s="4"/>
      <c r="R1" s="7"/>
      <c r="S1" s="4"/>
      <c r="T1" s="8"/>
      <c r="U1" s="4"/>
    </row>
    <row r="2" spans="1:22" s="3" customFormat="1" ht="24.6">
      <c r="A2" s="1"/>
      <c r="C2" s="197" t="s">
        <v>0</v>
      </c>
      <c r="D2" s="197"/>
      <c r="E2" s="197"/>
      <c r="F2" s="197"/>
      <c r="G2" s="197"/>
      <c r="H2" s="197"/>
      <c r="I2" s="197"/>
      <c r="J2" s="197"/>
      <c r="K2" s="197"/>
      <c r="L2" s="197"/>
      <c r="M2" s="197"/>
      <c r="N2" s="197"/>
      <c r="O2" s="197"/>
      <c r="P2" s="197"/>
      <c r="Q2" s="197"/>
      <c r="R2" s="197"/>
      <c r="S2" s="9"/>
      <c r="T2" s="10"/>
      <c r="U2" s="10"/>
    </row>
    <row r="3" spans="1:22" s="3" customFormat="1" ht="16.5" customHeight="1">
      <c r="A3" s="1"/>
      <c r="C3" s="11"/>
      <c r="D3" s="11"/>
      <c r="E3" s="12"/>
      <c r="G3" s="13" t="s">
        <v>1</v>
      </c>
      <c r="H3" s="14"/>
      <c r="I3" s="11"/>
      <c r="J3" s="11"/>
      <c r="K3" s="11"/>
      <c r="L3" s="11"/>
      <c r="M3" s="11"/>
      <c r="N3" s="11"/>
      <c r="O3" s="11"/>
      <c r="P3" s="11"/>
      <c r="Q3" s="11"/>
      <c r="R3" s="11"/>
      <c r="S3" s="9"/>
      <c r="T3" s="10"/>
      <c r="U3" s="10"/>
    </row>
    <row r="4" spans="1:22" s="3" customFormat="1" ht="16.5" customHeight="1">
      <c r="A4" s="1"/>
      <c r="C4" s="11"/>
      <c r="D4" s="11"/>
      <c r="E4" s="11"/>
      <c r="F4" s="198" t="s">
        <v>2</v>
      </c>
      <c r="G4" s="198"/>
      <c r="H4" s="198"/>
      <c r="I4" s="15"/>
      <c r="J4" s="11"/>
      <c r="K4" s="11"/>
      <c r="L4" s="11"/>
      <c r="M4" s="11"/>
      <c r="N4" s="11"/>
      <c r="O4" s="11"/>
      <c r="P4" s="11"/>
      <c r="Q4" s="11"/>
      <c r="R4" s="11"/>
      <c r="S4" s="11"/>
      <c r="T4" s="9"/>
      <c r="U4" s="10"/>
      <c r="V4" s="10"/>
    </row>
    <row r="5" spans="1:22" s="3" customFormat="1" ht="16.5" customHeight="1">
      <c r="A5" s="1"/>
      <c r="C5" s="11"/>
      <c r="D5" s="11"/>
      <c r="F5" s="16"/>
      <c r="H5" s="17" t="s">
        <v>3</v>
      </c>
      <c r="I5" s="18" t="s">
        <v>4</v>
      </c>
      <c r="J5" s="11"/>
      <c r="K5" s="11"/>
      <c r="L5" s="11"/>
      <c r="M5" s="11"/>
      <c r="N5" s="11"/>
      <c r="O5" s="11"/>
      <c r="P5" s="11"/>
      <c r="Q5" s="11"/>
      <c r="R5" s="11"/>
      <c r="S5" s="9"/>
      <c r="T5" s="10"/>
      <c r="U5" s="10"/>
    </row>
    <row r="6" spans="1:22" s="3" customFormat="1" ht="12" customHeight="1">
      <c r="A6" s="1"/>
      <c r="B6" s="19"/>
      <c r="D6" s="19"/>
      <c r="F6" s="19"/>
      <c r="G6" s="20"/>
      <c r="H6" s="20"/>
      <c r="I6" s="21"/>
      <c r="J6" s="6"/>
      <c r="K6" s="6"/>
      <c r="L6" s="6"/>
      <c r="M6" s="6"/>
      <c r="N6" s="6"/>
      <c r="O6" s="6"/>
      <c r="P6" s="4"/>
      <c r="R6" s="7"/>
      <c r="S6" s="4"/>
    </row>
    <row r="7" spans="1:22" s="3" customFormat="1" ht="13.5" customHeight="1">
      <c r="A7" s="1"/>
      <c r="B7" s="19"/>
      <c r="C7" s="22" t="s">
        <v>5</v>
      </c>
      <c r="D7" s="19"/>
      <c r="E7" s="19"/>
      <c r="F7" s="20"/>
      <c r="G7" s="20"/>
      <c r="H7" s="20"/>
      <c r="I7" s="21"/>
      <c r="J7" s="6"/>
      <c r="K7" s="6"/>
      <c r="L7" s="6"/>
      <c r="M7" s="6"/>
      <c r="N7" s="6"/>
      <c r="O7" s="199">
        <v>90</v>
      </c>
      <c r="P7" s="200"/>
      <c r="Q7" s="23" t="s">
        <v>6</v>
      </c>
      <c r="R7" s="4"/>
    </row>
    <row r="8" spans="1:22" s="25" customFormat="1" ht="15.75" customHeight="1">
      <c r="A8" s="24"/>
      <c r="C8" s="26" t="s">
        <v>2871</v>
      </c>
      <c r="E8" s="22"/>
      <c r="F8" s="27"/>
      <c r="G8" s="28"/>
      <c r="H8" s="28"/>
      <c r="I8" s="28"/>
      <c r="J8" s="29"/>
      <c r="K8" s="29"/>
      <c r="L8" s="29"/>
      <c r="M8" s="29"/>
      <c r="N8" s="29"/>
      <c r="O8" s="201">
        <f>SUM(N28:N569)</f>
        <v>0</v>
      </c>
      <c r="P8" s="202"/>
      <c r="Q8" s="23" t="s">
        <v>7</v>
      </c>
    </row>
    <row r="9" spans="1:22" s="25" customFormat="1" ht="13.8">
      <c r="A9" s="24"/>
      <c r="C9" s="26" t="s">
        <v>8</v>
      </c>
      <c r="E9" s="22"/>
      <c r="F9" s="27"/>
      <c r="G9" s="30"/>
      <c r="H9" s="30"/>
      <c r="I9" s="31"/>
      <c r="J9" s="32"/>
      <c r="K9" s="32"/>
      <c r="L9" s="32"/>
      <c r="M9" s="32"/>
      <c r="N9" s="31" t="str">
        <f>IF(AND(I17&gt;0,I20&lt;&gt;1),"не целая коробка!","")</f>
        <v/>
      </c>
      <c r="O9" s="201">
        <f>SUM(P28:P569)</f>
        <v>0</v>
      </c>
      <c r="P9" s="202"/>
      <c r="Q9" s="23" t="s">
        <v>9</v>
      </c>
      <c r="S9" s="33"/>
    </row>
    <row r="10" spans="1:22" s="25" customFormat="1" ht="13.8">
      <c r="A10" s="24"/>
      <c r="C10" s="26" t="s">
        <v>10</v>
      </c>
      <c r="E10" s="34"/>
      <c r="F10" s="35"/>
      <c r="G10" s="30"/>
      <c r="H10" s="30"/>
      <c r="I10" s="30"/>
      <c r="J10" s="32"/>
      <c r="K10" s="32"/>
      <c r="L10" s="32"/>
      <c r="M10" s="32"/>
      <c r="N10" s="32"/>
      <c r="O10" s="201">
        <f>SUM(N571:N900)</f>
        <v>0</v>
      </c>
      <c r="P10" s="202"/>
      <c r="Q10" s="23" t="s">
        <v>11</v>
      </c>
      <c r="S10" s="33"/>
    </row>
    <row r="11" spans="1:22" s="25" customFormat="1" ht="13.8">
      <c r="A11" s="24"/>
      <c r="C11" s="36" t="s">
        <v>12</v>
      </c>
      <c r="G11" s="30"/>
      <c r="H11" s="30"/>
      <c r="I11" s="30"/>
      <c r="J11" s="32"/>
      <c r="K11" s="32"/>
      <c r="L11" s="32"/>
      <c r="M11" s="32"/>
      <c r="N11" s="37"/>
      <c r="O11" s="201">
        <f>SUM(N902:N1157)</f>
        <v>0</v>
      </c>
      <c r="P11" s="202"/>
      <c r="Q11" s="23" t="s">
        <v>13</v>
      </c>
      <c r="S11" s="33"/>
    </row>
    <row r="12" spans="1:22" s="25" customFormat="1" ht="15" customHeight="1">
      <c r="A12" s="24"/>
      <c r="C12" s="38" t="s">
        <v>14</v>
      </c>
      <c r="D12" s="39" t="s">
        <v>15</v>
      </c>
      <c r="G12" s="30"/>
      <c r="H12" s="30"/>
      <c r="I12" s="31"/>
      <c r="J12" s="32"/>
      <c r="K12" s="32"/>
      <c r="L12" s="32"/>
      <c r="M12" s="32"/>
      <c r="N12" s="40" t="str">
        <f>IF(AND(I18&gt;0,I22&lt;&gt;1),"не целая коробка!","")</f>
        <v/>
      </c>
      <c r="O12" s="201">
        <f>SUM(P902:P1157)</f>
        <v>0</v>
      </c>
      <c r="P12" s="202"/>
      <c r="Q12" s="23" t="s">
        <v>16</v>
      </c>
      <c r="S12" s="33"/>
    </row>
    <row r="13" spans="1:22" s="25" customFormat="1" ht="15" customHeight="1">
      <c r="A13" s="24"/>
      <c r="C13" s="41"/>
      <c r="D13" s="42" t="s">
        <v>17</v>
      </c>
      <c r="G13" s="30"/>
      <c r="H13" s="30"/>
      <c r="I13" s="30"/>
      <c r="J13" s="32"/>
      <c r="K13" s="32"/>
      <c r="L13" s="32"/>
      <c r="M13" s="32"/>
      <c r="N13" s="43"/>
      <c r="O13" s="203">
        <f>SUM(O28:O1157)</f>
        <v>0</v>
      </c>
      <c r="P13" s="204"/>
      <c r="Q13" s="36" t="s">
        <v>18</v>
      </c>
      <c r="S13" s="33"/>
    </row>
    <row r="14" spans="1:22" s="25" customFormat="1" ht="17.25" customHeight="1">
      <c r="A14" s="24"/>
      <c r="C14" s="38" t="s">
        <v>19</v>
      </c>
      <c r="D14" s="25" t="s">
        <v>20</v>
      </c>
      <c r="G14" s="30"/>
      <c r="H14" s="30"/>
      <c r="I14" s="30"/>
      <c r="J14" s="32"/>
      <c r="K14" s="32"/>
      <c r="L14" s="32"/>
      <c r="M14" s="32"/>
      <c r="N14" s="43"/>
      <c r="O14" s="203" t="str">
        <f>IF(AND(O13&gt;0,O13&lt;400),"+10%","-   %")</f>
        <v>-   %</v>
      </c>
      <c r="P14" s="204"/>
      <c r="Q14" s="36" t="s">
        <v>21</v>
      </c>
      <c r="S14" s="33"/>
    </row>
    <row r="15" spans="1:22" s="25" customFormat="1" ht="15" customHeight="1">
      <c r="A15" s="24"/>
      <c r="D15" s="44" t="s">
        <v>22</v>
      </c>
      <c r="G15" s="30"/>
      <c r="H15" s="30"/>
      <c r="I15" s="30"/>
      <c r="J15" s="32"/>
      <c r="K15" s="32"/>
      <c r="L15" s="32"/>
      <c r="M15" s="32"/>
      <c r="N15" s="37"/>
      <c r="O15" s="203">
        <f>IF(O13&lt;400,O13*1.1,O13)</f>
        <v>0</v>
      </c>
      <c r="P15" s="204"/>
      <c r="Q15" s="36" t="s">
        <v>23</v>
      </c>
      <c r="S15" s="33"/>
    </row>
    <row r="16" spans="1:22" s="25" customFormat="1" ht="15" customHeight="1">
      <c r="A16" s="24"/>
      <c r="C16" s="45"/>
      <c r="D16" s="44" t="s">
        <v>24</v>
      </c>
      <c r="G16" s="30"/>
      <c r="H16" s="30"/>
      <c r="I16" s="46"/>
      <c r="J16" s="32"/>
      <c r="K16" s="32"/>
      <c r="L16" s="32"/>
      <c r="M16" s="32"/>
      <c r="N16" s="37"/>
      <c r="O16" s="195">
        <f>O15*O7</f>
        <v>0</v>
      </c>
      <c r="P16" s="196"/>
      <c r="Q16" s="36" t="s">
        <v>23</v>
      </c>
      <c r="S16" s="33"/>
    </row>
    <row r="17" spans="1:21" s="25" customFormat="1" ht="15" customHeight="1">
      <c r="A17" s="24"/>
      <c r="C17" s="38" t="s">
        <v>25</v>
      </c>
      <c r="D17" s="25" t="s">
        <v>26</v>
      </c>
      <c r="G17" s="30"/>
      <c r="H17" s="30"/>
      <c r="I17" s="47">
        <f>SUM(R28:R569)</f>
        <v>0</v>
      </c>
      <c r="J17" s="32"/>
      <c r="K17" s="32"/>
      <c r="L17" s="32"/>
      <c r="M17" s="32"/>
      <c r="N17" s="32"/>
      <c r="P17" s="48"/>
      <c r="Q17" s="43"/>
      <c r="R17" s="43"/>
      <c r="S17" s="43"/>
      <c r="T17" s="49"/>
      <c r="U17" s="43"/>
    </row>
    <row r="18" spans="1:21" s="25" customFormat="1" ht="15" customHeight="1">
      <c r="A18" s="24"/>
      <c r="D18" s="42" t="s">
        <v>17</v>
      </c>
      <c r="G18" s="30"/>
      <c r="H18" s="30"/>
      <c r="I18" s="47">
        <f>SUM(R902:R1157)</f>
        <v>0</v>
      </c>
      <c r="J18" s="32"/>
      <c r="K18" s="32"/>
      <c r="L18" s="32"/>
      <c r="M18" s="32"/>
      <c r="N18" s="32"/>
      <c r="P18" s="43"/>
      <c r="Q18" s="43"/>
      <c r="R18" s="43"/>
      <c r="S18" s="43"/>
      <c r="T18" s="49"/>
      <c r="U18" s="43"/>
    </row>
    <row r="19" spans="1:21" s="25" customFormat="1" ht="17.25" customHeight="1">
      <c r="A19" s="24"/>
      <c r="C19" s="44" t="s">
        <v>27</v>
      </c>
      <c r="G19" s="30"/>
      <c r="H19" s="30"/>
      <c r="I19" s="50"/>
      <c r="J19" s="32"/>
      <c r="K19" s="32"/>
      <c r="L19" s="32"/>
      <c r="M19" s="32"/>
      <c r="N19" s="32"/>
      <c r="O19" s="37"/>
      <c r="P19" s="43"/>
      <c r="Q19" s="43"/>
      <c r="R19" s="43"/>
      <c r="S19" s="49"/>
      <c r="T19" s="43"/>
    </row>
    <row r="20" spans="1:21" s="25" customFormat="1" ht="15" customHeight="1">
      <c r="A20" s="24"/>
      <c r="C20" s="44" t="s">
        <v>28</v>
      </c>
      <c r="F20" s="51"/>
      <c r="G20" s="30"/>
      <c r="H20" s="30"/>
      <c r="I20" s="52">
        <f>1-(O9-INT(O9))</f>
        <v>1</v>
      </c>
      <c r="K20" s="53"/>
      <c r="L20" s="53"/>
      <c r="M20" s="53"/>
      <c r="N20" s="53"/>
      <c r="O20" s="205" t="str">
        <f>IF(AND(I17&gt;0,I20&lt;&gt;1),CONCATENATE("Коробка с малой упаковкой заполнена не полностью. Свободно ",ROUND(I20,2)*100,"%"),"")</f>
        <v/>
      </c>
      <c r="P20" s="205"/>
      <c r="Q20" s="205"/>
      <c r="R20" s="205"/>
      <c r="S20" s="205"/>
      <c r="T20" s="205"/>
    </row>
    <row r="21" spans="1:21" s="25" customFormat="1" ht="15" customHeight="1">
      <c r="A21" s="24"/>
      <c r="C21" s="44" t="s">
        <v>29</v>
      </c>
      <c r="F21" s="51"/>
      <c r="G21" s="30"/>
      <c r="H21" s="30"/>
      <c r="I21" s="52"/>
      <c r="K21" s="53"/>
      <c r="L21" s="53"/>
      <c r="M21" s="53"/>
      <c r="N21" s="53"/>
      <c r="O21" s="54"/>
      <c r="Q21" s="54"/>
      <c r="R21" s="54"/>
      <c r="S21" s="54"/>
      <c r="T21" s="54"/>
    </row>
    <row r="22" spans="1:21" s="25" customFormat="1" ht="13.8">
      <c r="A22" s="24"/>
      <c r="F22" s="55"/>
      <c r="G22" s="30"/>
      <c r="H22" s="30"/>
      <c r="I22" s="47">
        <f>1-(O12-INT(O12))</f>
        <v>1</v>
      </c>
      <c r="K22" s="53"/>
      <c r="L22" s="53"/>
      <c r="M22" s="53"/>
      <c r="N22" s="53"/>
      <c r="O22" s="205" t="str">
        <f>IF(AND(I18&gt;0,I22&lt;&gt;1),CONCATENATE("Коробка с сетками заполнена не полностью. Свободно ",ROUND(I22,2)*100,"%"),"")</f>
        <v/>
      </c>
      <c r="P22" s="205"/>
      <c r="Q22" s="205"/>
      <c r="R22" s="205"/>
      <c r="S22" s="205"/>
      <c r="T22" s="205"/>
    </row>
    <row r="23" spans="1:21" s="25" customFormat="1" ht="7.5" customHeight="1">
      <c r="A23" s="24"/>
      <c r="C23" s="44"/>
      <c r="F23" s="55"/>
      <c r="G23" s="30"/>
      <c r="H23" s="30"/>
      <c r="I23" s="47"/>
      <c r="K23" s="53"/>
      <c r="L23" s="53"/>
      <c r="M23" s="53"/>
      <c r="N23" s="53"/>
      <c r="O23" s="54"/>
      <c r="Q23" s="54"/>
      <c r="R23" s="54"/>
      <c r="S23" s="54"/>
      <c r="T23" s="54"/>
    </row>
    <row r="24" spans="1:21" s="25" customFormat="1" ht="18" customHeight="1">
      <c r="A24" s="24"/>
      <c r="C24" s="206" t="s">
        <v>30</v>
      </c>
      <c r="D24" s="206"/>
      <c r="E24" s="206" t="s">
        <v>31</v>
      </c>
      <c r="F24" s="206"/>
      <c r="G24" s="56"/>
      <c r="H24" s="57"/>
      <c r="I24" s="206" t="s">
        <v>32</v>
      </c>
      <c r="J24" s="206"/>
      <c r="K24" s="206"/>
      <c r="L24" s="206"/>
      <c r="M24" s="206"/>
      <c r="N24" s="206"/>
      <c r="O24" s="206"/>
      <c r="P24" s="58"/>
      <c r="Q24" s="43" t="s">
        <v>33</v>
      </c>
      <c r="R24" s="43"/>
      <c r="S24" s="43"/>
      <c r="T24" s="43"/>
    </row>
    <row r="25" spans="1:21" s="25" customFormat="1" ht="11.25" customHeight="1">
      <c r="A25" s="24"/>
      <c r="C25" s="57"/>
      <c r="D25" s="57"/>
      <c r="E25" s="57"/>
      <c r="F25" s="57"/>
      <c r="G25" s="57"/>
      <c r="H25" s="57"/>
      <c r="I25" s="59"/>
      <c r="J25" s="59"/>
      <c r="K25" s="59"/>
      <c r="L25" s="59"/>
      <c r="M25" s="59"/>
      <c r="N25" s="59"/>
      <c r="O25" s="59"/>
      <c r="P25" s="59"/>
      <c r="Q25" s="43"/>
      <c r="R25" s="43"/>
      <c r="S25" s="43"/>
      <c r="T25" s="43"/>
    </row>
    <row r="26" spans="1:21" ht="51" customHeight="1">
      <c r="A26" s="60"/>
      <c r="B26" s="61" t="s">
        <v>34</v>
      </c>
      <c r="C26" s="61" t="s">
        <v>35</v>
      </c>
      <c r="D26" s="61" t="s">
        <v>36</v>
      </c>
      <c r="E26" s="62" t="s">
        <v>37</v>
      </c>
      <c r="F26" s="62" t="s">
        <v>38</v>
      </c>
      <c r="G26" s="62" t="s">
        <v>39</v>
      </c>
      <c r="H26" s="63" t="s">
        <v>40</v>
      </c>
      <c r="I26" s="63" t="s">
        <v>41</v>
      </c>
      <c r="J26" s="64" t="s">
        <v>42</v>
      </c>
      <c r="K26" s="64" t="s">
        <v>43</v>
      </c>
      <c r="L26" s="65" t="s">
        <v>44</v>
      </c>
      <c r="M26" s="65" t="s">
        <v>45</v>
      </c>
      <c r="N26" s="66" t="s">
        <v>46</v>
      </c>
      <c r="O26" s="62" t="s">
        <v>47</v>
      </c>
      <c r="P26" s="62" t="s">
        <v>48</v>
      </c>
      <c r="Q26" s="62" t="s">
        <v>49</v>
      </c>
      <c r="R26" s="67" t="s">
        <v>50</v>
      </c>
      <c r="S26" s="68" t="s">
        <v>51</v>
      </c>
    </row>
    <row r="27" spans="1:21" s="75" customFormat="1" ht="21">
      <c r="A27" s="70"/>
      <c r="B27" s="71" t="s">
        <v>52</v>
      </c>
      <c r="C27" s="71" t="s">
        <v>53</v>
      </c>
      <c r="D27" s="72"/>
      <c r="E27" s="72"/>
      <c r="F27" s="72"/>
      <c r="G27" s="72"/>
      <c r="H27" s="72"/>
      <c r="I27" s="73"/>
      <c r="J27" s="72" t="s">
        <v>54</v>
      </c>
      <c r="K27" s="72" t="s">
        <v>54</v>
      </c>
      <c r="L27" s="72" t="s">
        <v>54</v>
      </c>
      <c r="M27" s="72" t="s">
        <v>54</v>
      </c>
      <c r="N27" s="72"/>
      <c r="O27" s="72"/>
      <c r="P27" s="72"/>
      <c r="Q27" s="72"/>
      <c r="R27" s="74"/>
      <c r="S27" s="69"/>
    </row>
    <row r="28" spans="1:21">
      <c r="A28" s="76"/>
      <c r="B28" s="77" t="s">
        <v>55</v>
      </c>
      <c r="C28" s="78" t="s">
        <v>30</v>
      </c>
      <c r="D28" s="79" t="s">
        <v>56</v>
      </c>
      <c r="E28" s="80" t="s">
        <v>57</v>
      </c>
      <c r="F28" s="81">
        <v>1</v>
      </c>
      <c r="G28" s="82" t="s">
        <v>58</v>
      </c>
      <c r="H28" s="83">
        <v>50</v>
      </c>
      <c r="I28" s="84">
        <v>1.69</v>
      </c>
      <c r="J28" s="85">
        <v>100005</v>
      </c>
      <c r="K28" s="86">
        <v>8712438610059</v>
      </c>
      <c r="L28" s="87" t="s">
        <v>59</v>
      </c>
      <c r="M28" s="88" t="s">
        <v>60</v>
      </c>
      <c r="N28" s="89"/>
      <c r="O28" s="90">
        <f>N28*I28</f>
        <v>0</v>
      </c>
      <c r="P28" s="91" t="str">
        <f>IF(N28/H28=0,"-",N28/H28)</f>
        <v>-</v>
      </c>
      <c r="Q28" s="92">
        <v>27</v>
      </c>
      <c r="R28" s="93" t="str">
        <f>IF($I$20=1,"",IF(AND(Таблица2[[#This Row],[Заказ (упаковок)
↓]]=0,$I$20*Таблица2[[#This Row],[Уп. в коробке]]&lt;5),0,ROUNDDOWN($I$20*Таблица2[[#This Row],[Уп. в коробке]],0)))</f>
        <v/>
      </c>
      <c r="S28" s="94"/>
    </row>
    <row r="29" spans="1:21">
      <c r="A29" s="76"/>
      <c r="B29" s="77" t="s">
        <v>61</v>
      </c>
      <c r="C29" s="78" t="s">
        <v>30</v>
      </c>
      <c r="D29" s="79" t="s">
        <v>56</v>
      </c>
      <c r="E29" s="80" t="s">
        <v>62</v>
      </c>
      <c r="F29" s="81">
        <v>1</v>
      </c>
      <c r="G29" s="82" t="s">
        <v>58</v>
      </c>
      <c r="H29" s="83">
        <v>50</v>
      </c>
      <c r="I29" s="84">
        <v>1.65</v>
      </c>
      <c r="J29" s="85">
        <v>100010</v>
      </c>
      <c r="K29" s="86">
        <v>8712438610103</v>
      </c>
      <c r="L29" s="87" t="s">
        <v>59</v>
      </c>
      <c r="M29" s="88" t="s">
        <v>63</v>
      </c>
      <c r="N29" s="89"/>
      <c r="O29" s="90">
        <f t="shared" ref="O29:O92" si="0">N29*I29</f>
        <v>0</v>
      </c>
      <c r="P29" s="91" t="str">
        <f t="shared" ref="P29:P92" si="1">IF(N29/H29=0,"-",N29/H29)</f>
        <v>-</v>
      </c>
      <c r="Q29" s="92">
        <v>27</v>
      </c>
      <c r="R29" s="93" t="str">
        <f>IF($I$20=1,"",IF(AND(Таблица2[[#This Row],[Заказ (упаковок)
↓]]=0,$I$20*Таблица2[[#This Row],[Уп. в коробке]]&lt;5),0,ROUNDDOWN($I$20*Таблица2[[#This Row],[Уп. в коробке]],0)))</f>
        <v/>
      </c>
      <c r="S29" s="94"/>
    </row>
    <row r="30" spans="1:21">
      <c r="A30" s="76"/>
      <c r="B30" s="77" t="s">
        <v>64</v>
      </c>
      <c r="C30" s="78" t="s">
        <v>30</v>
      </c>
      <c r="D30" s="79" t="s">
        <v>56</v>
      </c>
      <c r="E30" s="80" t="s">
        <v>65</v>
      </c>
      <c r="F30" s="81">
        <v>1</v>
      </c>
      <c r="G30" s="82" t="s">
        <v>58</v>
      </c>
      <c r="H30" s="83">
        <v>50</v>
      </c>
      <c r="I30" s="84">
        <v>1.69</v>
      </c>
      <c r="J30" s="85">
        <v>100050</v>
      </c>
      <c r="K30" s="86">
        <v>8712438610134</v>
      </c>
      <c r="L30" s="87" t="s">
        <v>59</v>
      </c>
      <c r="M30" s="88" t="s">
        <v>66</v>
      </c>
      <c r="N30" s="89"/>
      <c r="O30" s="90">
        <f t="shared" si="0"/>
        <v>0</v>
      </c>
      <c r="P30" s="91" t="str">
        <f t="shared" si="1"/>
        <v>-</v>
      </c>
      <c r="Q30" s="92">
        <v>27</v>
      </c>
      <c r="R30" s="93" t="str">
        <f>IF($I$20=1,"",IF(AND(Таблица2[[#This Row],[Заказ (упаковок)
↓]]=0,$I$20*Таблица2[[#This Row],[Уп. в коробке]]&lt;5),0,ROUNDDOWN($I$20*Таблица2[[#This Row],[Уп. в коробке]],0)))</f>
        <v/>
      </c>
      <c r="S30" s="94"/>
    </row>
    <row r="31" spans="1:21">
      <c r="A31" s="76"/>
      <c r="B31" s="77" t="s">
        <v>67</v>
      </c>
      <c r="C31" s="78" t="s">
        <v>30</v>
      </c>
      <c r="D31" s="79" t="s">
        <v>56</v>
      </c>
      <c r="E31" s="80" t="s">
        <v>68</v>
      </c>
      <c r="F31" s="81">
        <v>1</v>
      </c>
      <c r="G31" s="82" t="s">
        <v>58</v>
      </c>
      <c r="H31" s="83">
        <v>50</v>
      </c>
      <c r="I31" s="84">
        <v>1.85</v>
      </c>
      <c r="J31" s="85">
        <v>100120</v>
      </c>
      <c r="K31" s="86">
        <v>8712438610066</v>
      </c>
      <c r="L31" s="87" t="s">
        <v>59</v>
      </c>
      <c r="M31" s="88" t="s">
        <v>69</v>
      </c>
      <c r="N31" s="89"/>
      <c r="O31" s="90">
        <f t="shared" si="0"/>
        <v>0</v>
      </c>
      <c r="P31" s="91" t="str">
        <f t="shared" si="1"/>
        <v>-</v>
      </c>
      <c r="Q31" s="92">
        <v>27</v>
      </c>
      <c r="R31" s="93" t="str">
        <f>IF($I$20=1,"",IF(AND(Таблица2[[#This Row],[Заказ (упаковок)
↓]]=0,$I$20*Таблица2[[#This Row],[Уп. в коробке]]&lt;5),0,ROUNDDOWN($I$20*Таблица2[[#This Row],[Уп. в коробке]],0)))</f>
        <v/>
      </c>
      <c r="S31" s="94"/>
    </row>
    <row r="32" spans="1:21">
      <c r="A32" s="76"/>
      <c r="B32" s="77" t="s">
        <v>70</v>
      </c>
      <c r="C32" s="78" t="s">
        <v>30</v>
      </c>
      <c r="D32" s="79" t="s">
        <v>56</v>
      </c>
      <c r="E32" s="95" t="s">
        <v>71</v>
      </c>
      <c r="F32" s="81">
        <v>1</v>
      </c>
      <c r="G32" s="82" t="s">
        <v>58</v>
      </c>
      <c r="H32" s="83">
        <v>50</v>
      </c>
      <c r="I32" s="84">
        <v>1.84</v>
      </c>
      <c r="J32" s="85">
        <v>100130</v>
      </c>
      <c r="K32" s="86">
        <v>8712438610165</v>
      </c>
      <c r="L32" s="87" t="s">
        <v>59</v>
      </c>
      <c r="M32" s="88" t="s">
        <v>72</v>
      </c>
      <c r="N32" s="89"/>
      <c r="O32" s="90">
        <f t="shared" si="0"/>
        <v>0</v>
      </c>
      <c r="P32" s="91" t="str">
        <f t="shared" si="1"/>
        <v>-</v>
      </c>
      <c r="Q32" s="92">
        <v>27</v>
      </c>
      <c r="R32" s="93" t="str">
        <f>IF($I$20=1,"",IF(AND(Таблица2[[#This Row],[Заказ (упаковок)
↓]]=0,$I$20*Таблица2[[#This Row],[Уп. в коробке]]&lt;5),0,ROUNDDOWN($I$20*Таблица2[[#This Row],[Уп. в коробке]],0)))</f>
        <v/>
      </c>
      <c r="S32" s="94"/>
    </row>
    <row r="33" spans="1:19">
      <c r="A33" s="76"/>
      <c r="B33" s="77" t="s">
        <v>73</v>
      </c>
      <c r="C33" s="78" t="s">
        <v>30</v>
      </c>
      <c r="D33" s="79" t="s">
        <v>56</v>
      </c>
      <c r="E33" s="80" t="s">
        <v>74</v>
      </c>
      <c r="F33" s="81">
        <v>1</v>
      </c>
      <c r="G33" s="82" t="s">
        <v>58</v>
      </c>
      <c r="H33" s="83">
        <v>50</v>
      </c>
      <c r="I33" s="84">
        <v>1.65</v>
      </c>
      <c r="J33" s="85">
        <v>100190</v>
      </c>
      <c r="K33" s="86">
        <v>8712438610202</v>
      </c>
      <c r="L33" s="87" t="s">
        <v>59</v>
      </c>
      <c r="M33" s="88" t="s">
        <v>75</v>
      </c>
      <c r="N33" s="89"/>
      <c r="O33" s="90">
        <f t="shared" si="0"/>
        <v>0</v>
      </c>
      <c r="P33" s="91" t="str">
        <f t="shared" si="1"/>
        <v>-</v>
      </c>
      <c r="Q33" s="92">
        <v>27</v>
      </c>
      <c r="R33" s="93" t="str">
        <f>IF($I$20=1,"",IF(AND(Таблица2[[#This Row],[Заказ (упаковок)
↓]]=0,$I$20*Таблица2[[#This Row],[Уп. в коробке]]&lt;5),0,ROUNDDOWN($I$20*Таблица2[[#This Row],[Уп. в коробке]],0)))</f>
        <v/>
      </c>
      <c r="S33" s="94"/>
    </row>
    <row r="34" spans="1:19">
      <c r="A34" s="76"/>
      <c r="B34" s="77" t="s">
        <v>76</v>
      </c>
      <c r="C34" s="78" t="s">
        <v>30</v>
      </c>
      <c r="D34" s="79" t="s">
        <v>56</v>
      </c>
      <c r="E34" s="80" t="s">
        <v>77</v>
      </c>
      <c r="F34" s="81">
        <v>1</v>
      </c>
      <c r="G34" s="82" t="s">
        <v>58</v>
      </c>
      <c r="H34" s="83">
        <v>50</v>
      </c>
      <c r="I34" s="84">
        <v>1.69</v>
      </c>
      <c r="J34" s="85">
        <v>100200</v>
      </c>
      <c r="K34" s="86">
        <v>8712438610219</v>
      </c>
      <c r="L34" s="87" t="s">
        <v>59</v>
      </c>
      <c r="M34" s="88" t="s">
        <v>78</v>
      </c>
      <c r="N34" s="89"/>
      <c r="O34" s="90">
        <f t="shared" si="0"/>
        <v>0</v>
      </c>
      <c r="P34" s="91" t="str">
        <f t="shared" si="1"/>
        <v>-</v>
      </c>
      <c r="Q34" s="92">
        <v>27</v>
      </c>
      <c r="R34" s="93" t="str">
        <f>IF($I$20=1,"",IF(AND(Таблица2[[#This Row],[Заказ (упаковок)
↓]]=0,$I$20*Таблица2[[#This Row],[Уп. в коробке]]&lt;5),0,ROUNDDOWN($I$20*Таблица2[[#This Row],[Уп. в коробке]],0)))</f>
        <v/>
      </c>
      <c r="S34" s="94"/>
    </row>
    <row r="35" spans="1:19">
      <c r="A35" s="76"/>
      <c r="B35" s="77" t="s">
        <v>79</v>
      </c>
      <c r="C35" s="78" t="s">
        <v>30</v>
      </c>
      <c r="D35" s="79" t="s">
        <v>56</v>
      </c>
      <c r="E35" s="80" t="s">
        <v>80</v>
      </c>
      <c r="F35" s="81">
        <v>1</v>
      </c>
      <c r="G35" s="82" t="s">
        <v>58</v>
      </c>
      <c r="H35" s="83">
        <v>50</v>
      </c>
      <c r="I35" s="84">
        <v>1.84</v>
      </c>
      <c r="J35" s="85">
        <v>100240</v>
      </c>
      <c r="K35" s="86">
        <v>8712438610264</v>
      </c>
      <c r="L35" s="87" t="s">
        <v>59</v>
      </c>
      <c r="M35" s="88" t="s">
        <v>81</v>
      </c>
      <c r="N35" s="89"/>
      <c r="O35" s="90">
        <f t="shared" si="0"/>
        <v>0</v>
      </c>
      <c r="P35" s="91" t="str">
        <f t="shared" si="1"/>
        <v>-</v>
      </c>
      <c r="Q35" s="92">
        <v>27</v>
      </c>
      <c r="R35" s="93" t="str">
        <f>IF($I$20=1,"",IF(AND(Таблица2[[#This Row],[Заказ (упаковок)
↓]]=0,$I$20*Таблица2[[#This Row],[Уп. в коробке]]&lt;5),0,ROUNDDOWN($I$20*Таблица2[[#This Row],[Уп. в коробке]],0)))</f>
        <v/>
      </c>
      <c r="S35" s="94"/>
    </row>
    <row r="36" spans="1:19">
      <c r="A36" s="76"/>
      <c r="B36" s="77" t="s">
        <v>82</v>
      </c>
      <c r="C36" s="78" t="s">
        <v>30</v>
      </c>
      <c r="D36" s="79" t="s">
        <v>56</v>
      </c>
      <c r="E36" s="80" t="s">
        <v>83</v>
      </c>
      <c r="F36" s="81">
        <v>1</v>
      </c>
      <c r="G36" s="82" t="s">
        <v>58</v>
      </c>
      <c r="H36" s="83">
        <v>50</v>
      </c>
      <c r="I36" s="84">
        <v>1.65</v>
      </c>
      <c r="J36" s="85">
        <v>100250</v>
      </c>
      <c r="K36" s="86">
        <v>8712438610257</v>
      </c>
      <c r="L36" s="87" t="s">
        <v>59</v>
      </c>
      <c r="M36" s="88" t="s">
        <v>84</v>
      </c>
      <c r="N36" s="89"/>
      <c r="O36" s="90">
        <f t="shared" si="0"/>
        <v>0</v>
      </c>
      <c r="P36" s="91" t="str">
        <f t="shared" si="1"/>
        <v>-</v>
      </c>
      <c r="Q36" s="92">
        <v>27</v>
      </c>
      <c r="R36" s="93" t="str">
        <f>IF($I$20=1,"",IF(AND(Таблица2[[#This Row],[Заказ (упаковок)
↓]]=0,$I$20*Таблица2[[#This Row],[Уп. в коробке]]&lt;5),0,ROUNDDOWN($I$20*Таблица2[[#This Row],[Уп. в коробке]],0)))</f>
        <v/>
      </c>
      <c r="S36" s="94"/>
    </row>
    <row r="37" spans="1:19">
      <c r="A37" s="76"/>
      <c r="B37" s="77" t="s">
        <v>85</v>
      </c>
      <c r="C37" s="78" t="s">
        <v>30</v>
      </c>
      <c r="D37" s="79" t="s">
        <v>56</v>
      </c>
      <c r="E37" s="80" t="s">
        <v>86</v>
      </c>
      <c r="F37" s="81">
        <v>1</v>
      </c>
      <c r="G37" s="82" t="s">
        <v>58</v>
      </c>
      <c r="H37" s="83">
        <v>50</v>
      </c>
      <c r="I37" s="84">
        <v>1.79</v>
      </c>
      <c r="J37" s="85">
        <v>100260</v>
      </c>
      <c r="K37" s="86">
        <v>8712438610271</v>
      </c>
      <c r="L37" s="87" t="s">
        <v>59</v>
      </c>
      <c r="M37" s="88" t="s">
        <v>87</v>
      </c>
      <c r="N37" s="89"/>
      <c r="O37" s="90">
        <f t="shared" si="0"/>
        <v>0</v>
      </c>
      <c r="P37" s="91" t="str">
        <f t="shared" si="1"/>
        <v>-</v>
      </c>
      <c r="Q37" s="92">
        <v>27</v>
      </c>
      <c r="R37" s="93" t="str">
        <f>IF($I$20=1,"",IF(AND(Таблица2[[#This Row],[Заказ (упаковок)
↓]]=0,$I$20*Таблица2[[#This Row],[Уп. в коробке]]&lt;5),0,ROUNDDOWN($I$20*Таблица2[[#This Row],[Уп. в коробке]],0)))</f>
        <v/>
      </c>
      <c r="S37" s="94"/>
    </row>
    <row r="38" spans="1:19">
      <c r="A38" s="76"/>
      <c r="B38" s="77" t="s">
        <v>88</v>
      </c>
      <c r="C38" s="78" t="s">
        <v>30</v>
      </c>
      <c r="D38" s="79" t="s">
        <v>56</v>
      </c>
      <c r="E38" s="80" t="s">
        <v>89</v>
      </c>
      <c r="F38" s="81">
        <v>1</v>
      </c>
      <c r="G38" s="82" t="s">
        <v>58</v>
      </c>
      <c r="H38" s="83">
        <v>50</v>
      </c>
      <c r="I38" s="84">
        <v>1.67</v>
      </c>
      <c r="J38" s="85">
        <v>100310</v>
      </c>
      <c r="K38" s="86">
        <v>8712438610400</v>
      </c>
      <c r="L38" s="87" t="s">
        <v>59</v>
      </c>
      <c r="M38" s="88" t="s">
        <v>90</v>
      </c>
      <c r="N38" s="89"/>
      <c r="O38" s="90">
        <f t="shared" si="0"/>
        <v>0</v>
      </c>
      <c r="P38" s="91" t="str">
        <f t="shared" si="1"/>
        <v>-</v>
      </c>
      <c r="Q38" s="92">
        <v>27</v>
      </c>
      <c r="R38" s="93" t="str">
        <f>IF($I$20=1,"",IF(AND(Таблица2[[#This Row],[Заказ (упаковок)
↓]]=0,$I$20*Таблица2[[#This Row],[Уп. в коробке]]&lt;5),0,ROUNDDOWN($I$20*Таблица2[[#This Row],[Уп. в коробке]],0)))</f>
        <v/>
      </c>
      <c r="S38" s="94"/>
    </row>
    <row r="39" spans="1:19">
      <c r="A39" s="76"/>
      <c r="B39" s="77" t="s">
        <v>91</v>
      </c>
      <c r="C39" s="78" t="s">
        <v>30</v>
      </c>
      <c r="D39" s="79" t="s">
        <v>56</v>
      </c>
      <c r="E39" s="80" t="s">
        <v>92</v>
      </c>
      <c r="F39" s="81">
        <v>1</v>
      </c>
      <c r="G39" s="82" t="s">
        <v>58</v>
      </c>
      <c r="H39" s="83">
        <v>50</v>
      </c>
      <c r="I39" s="84">
        <v>1.67</v>
      </c>
      <c r="J39" s="85">
        <v>100340</v>
      </c>
      <c r="K39" s="86">
        <v>8712438610455</v>
      </c>
      <c r="L39" s="87" t="s">
        <v>59</v>
      </c>
      <c r="M39" s="88" t="s">
        <v>93</v>
      </c>
      <c r="N39" s="89"/>
      <c r="O39" s="90">
        <f t="shared" si="0"/>
        <v>0</v>
      </c>
      <c r="P39" s="91" t="str">
        <f t="shared" si="1"/>
        <v>-</v>
      </c>
      <c r="Q39" s="92">
        <v>27</v>
      </c>
      <c r="R39" s="93" t="str">
        <f>IF($I$20=1,"",IF(AND(Таблица2[[#This Row],[Заказ (упаковок)
↓]]=0,$I$20*Таблица2[[#This Row],[Уп. в коробке]]&lt;5),0,ROUNDDOWN($I$20*Таблица2[[#This Row],[Уп. в коробке]],0)))</f>
        <v/>
      </c>
      <c r="S39" s="94"/>
    </row>
    <row r="40" spans="1:19">
      <c r="A40" s="76"/>
      <c r="B40" s="77" t="s">
        <v>94</v>
      </c>
      <c r="C40" s="78" t="s">
        <v>30</v>
      </c>
      <c r="D40" s="79" t="s">
        <v>56</v>
      </c>
      <c r="E40" s="80" t="s">
        <v>95</v>
      </c>
      <c r="F40" s="81">
        <v>1</v>
      </c>
      <c r="G40" s="82" t="s">
        <v>58</v>
      </c>
      <c r="H40" s="83">
        <v>50</v>
      </c>
      <c r="I40" s="84">
        <v>1.65</v>
      </c>
      <c r="J40" s="85">
        <v>100370</v>
      </c>
      <c r="K40" s="86">
        <v>8712438610509</v>
      </c>
      <c r="L40" s="87" t="s">
        <v>59</v>
      </c>
      <c r="M40" s="88" t="s">
        <v>96</v>
      </c>
      <c r="N40" s="89"/>
      <c r="O40" s="90">
        <f t="shared" si="0"/>
        <v>0</v>
      </c>
      <c r="P40" s="91" t="str">
        <f t="shared" si="1"/>
        <v>-</v>
      </c>
      <c r="Q40" s="92">
        <v>27</v>
      </c>
      <c r="R40" s="93" t="str">
        <f>IF($I$20=1,"",IF(AND(Таблица2[[#This Row],[Заказ (упаковок)
↓]]=0,$I$20*Таблица2[[#This Row],[Уп. в коробке]]&lt;5),0,ROUNDDOWN($I$20*Таблица2[[#This Row],[Уп. в коробке]],0)))</f>
        <v/>
      </c>
      <c r="S40" s="94"/>
    </row>
    <row r="41" spans="1:19">
      <c r="A41" s="76"/>
      <c r="B41" s="77" t="s">
        <v>97</v>
      </c>
      <c r="C41" s="78" t="s">
        <v>30</v>
      </c>
      <c r="D41" s="79" t="s">
        <v>56</v>
      </c>
      <c r="E41" s="80" t="s">
        <v>98</v>
      </c>
      <c r="F41" s="81">
        <v>1</v>
      </c>
      <c r="G41" s="82" t="s">
        <v>58</v>
      </c>
      <c r="H41" s="83">
        <v>50</v>
      </c>
      <c r="I41" s="84">
        <v>1.76</v>
      </c>
      <c r="J41" s="85">
        <v>100500</v>
      </c>
      <c r="K41" s="86">
        <v>8712438610523</v>
      </c>
      <c r="L41" s="87" t="s">
        <v>59</v>
      </c>
      <c r="M41" s="88" t="s">
        <v>99</v>
      </c>
      <c r="N41" s="89"/>
      <c r="O41" s="90">
        <f t="shared" si="0"/>
        <v>0</v>
      </c>
      <c r="P41" s="91" t="str">
        <f t="shared" si="1"/>
        <v>-</v>
      </c>
      <c r="Q41" s="92">
        <v>27</v>
      </c>
      <c r="R41" s="93" t="str">
        <f>IF($I$20=1,"",IF(AND(Таблица2[[#This Row],[Заказ (упаковок)
↓]]=0,$I$20*Таблица2[[#This Row],[Уп. в коробке]]&lt;5),0,ROUNDDOWN($I$20*Таблица2[[#This Row],[Уп. в коробке]],0)))</f>
        <v/>
      </c>
      <c r="S41" s="94"/>
    </row>
    <row r="42" spans="1:19">
      <c r="A42" s="76"/>
      <c r="B42" s="77" t="s">
        <v>100</v>
      </c>
      <c r="C42" s="78" t="s">
        <v>30</v>
      </c>
      <c r="D42" s="79" t="s">
        <v>56</v>
      </c>
      <c r="E42" s="95" t="s">
        <v>101</v>
      </c>
      <c r="F42" s="81">
        <v>1</v>
      </c>
      <c r="G42" s="82" t="s">
        <v>58</v>
      </c>
      <c r="H42" s="83">
        <v>50</v>
      </c>
      <c r="I42" s="84">
        <v>1.85</v>
      </c>
      <c r="J42" s="85">
        <v>100530</v>
      </c>
      <c r="K42" s="86">
        <v>8712438610530</v>
      </c>
      <c r="L42" s="87" t="s">
        <v>59</v>
      </c>
      <c r="M42" s="88" t="s">
        <v>102</v>
      </c>
      <c r="N42" s="89"/>
      <c r="O42" s="90">
        <f t="shared" si="0"/>
        <v>0</v>
      </c>
      <c r="P42" s="91" t="str">
        <f t="shared" si="1"/>
        <v>-</v>
      </c>
      <c r="Q42" s="92">
        <v>27</v>
      </c>
      <c r="R42" s="93" t="str">
        <f>IF($I$20=1,"",IF(AND(Таблица2[[#This Row],[Заказ (упаковок)
↓]]=0,$I$20*Таблица2[[#This Row],[Уп. в коробке]]&lt;5),0,ROUNDDOWN($I$20*Таблица2[[#This Row],[Уп. в коробке]],0)))</f>
        <v/>
      </c>
      <c r="S42" s="94"/>
    </row>
    <row r="43" spans="1:19">
      <c r="A43" s="76"/>
      <c r="B43" s="77" t="s">
        <v>103</v>
      </c>
      <c r="C43" s="78" t="s">
        <v>30</v>
      </c>
      <c r="D43" s="79" t="s">
        <v>56</v>
      </c>
      <c r="E43" s="80" t="s">
        <v>104</v>
      </c>
      <c r="F43" s="81">
        <v>1</v>
      </c>
      <c r="G43" s="82" t="s">
        <v>58</v>
      </c>
      <c r="H43" s="83">
        <v>50</v>
      </c>
      <c r="I43" s="84">
        <v>1.6300000000000001</v>
      </c>
      <c r="J43" s="85">
        <v>100550</v>
      </c>
      <c r="K43" s="86">
        <v>8712438610554</v>
      </c>
      <c r="L43" s="87" t="s">
        <v>59</v>
      </c>
      <c r="M43" s="88" t="s">
        <v>105</v>
      </c>
      <c r="N43" s="89"/>
      <c r="O43" s="90">
        <f t="shared" si="0"/>
        <v>0</v>
      </c>
      <c r="P43" s="91" t="str">
        <f t="shared" si="1"/>
        <v>-</v>
      </c>
      <c r="Q43" s="92">
        <v>27</v>
      </c>
      <c r="R43" s="93" t="str">
        <f>IF($I$20=1,"",IF(AND(Таблица2[[#This Row],[Заказ (упаковок)
↓]]=0,$I$20*Таблица2[[#This Row],[Уп. в коробке]]&lt;5),0,ROUNDDOWN($I$20*Таблица2[[#This Row],[Уп. в коробке]],0)))</f>
        <v/>
      </c>
      <c r="S43" s="94"/>
    </row>
    <row r="44" spans="1:19">
      <c r="A44" s="76"/>
      <c r="B44" s="77" t="s">
        <v>106</v>
      </c>
      <c r="C44" s="78" t="s">
        <v>30</v>
      </c>
      <c r="D44" s="79" t="s">
        <v>56</v>
      </c>
      <c r="E44" s="80" t="s">
        <v>107</v>
      </c>
      <c r="F44" s="81">
        <v>1</v>
      </c>
      <c r="G44" s="82" t="s">
        <v>58</v>
      </c>
      <c r="H44" s="83">
        <v>50</v>
      </c>
      <c r="I44" s="84">
        <v>1.79</v>
      </c>
      <c r="J44" s="85">
        <v>100580</v>
      </c>
      <c r="K44" s="86">
        <v>8712438610653</v>
      </c>
      <c r="L44" s="87" t="s">
        <v>59</v>
      </c>
      <c r="M44" s="88" t="s">
        <v>108</v>
      </c>
      <c r="N44" s="89"/>
      <c r="O44" s="90">
        <f t="shared" si="0"/>
        <v>0</v>
      </c>
      <c r="P44" s="91" t="str">
        <f t="shared" si="1"/>
        <v>-</v>
      </c>
      <c r="Q44" s="92">
        <v>27</v>
      </c>
      <c r="R44" s="93" t="str">
        <f>IF($I$20=1,"",IF(AND(Таблица2[[#This Row],[Заказ (упаковок)
↓]]=0,$I$20*Таблица2[[#This Row],[Уп. в коробке]]&lt;5),0,ROUNDDOWN($I$20*Таблица2[[#This Row],[Уп. в коробке]],0)))</f>
        <v/>
      </c>
      <c r="S44" s="94"/>
    </row>
    <row r="45" spans="1:19">
      <c r="A45" s="76"/>
      <c r="B45" s="77" t="s">
        <v>109</v>
      </c>
      <c r="C45" s="78" t="s">
        <v>30</v>
      </c>
      <c r="D45" s="79" t="s">
        <v>56</v>
      </c>
      <c r="E45" s="80" t="s">
        <v>110</v>
      </c>
      <c r="F45" s="81">
        <v>1</v>
      </c>
      <c r="G45" s="82" t="s">
        <v>58</v>
      </c>
      <c r="H45" s="83">
        <v>50</v>
      </c>
      <c r="I45" s="84">
        <v>1.69</v>
      </c>
      <c r="J45" s="85">
        <v>100610</v>
      </c>
      <c r="K45" s="86">
        <v>8712438610707</v>
      </c>
      <c r="L45" s="87" t="s">
        <v>59</v>
      </c>
      <c r="M45" s="88" t="s">
        <v>111</v>
      </c>
      <c r="N45" s="89"/>
      <c r="O45" s="90">
        <f t="shared" si="0"/>
        <v>0</v>
      </c>
      <c r="P45" s="91" t="str">
        <f t="shared" si="1"/>
        <v>-</v>
      </c>
      <c r="Q45" s="92">
        <v>27</v>
      </c>
      <c r="R45" s="93" t="str">
        <f>IF($I$20=1,"",IF(AND(Таблица2[[#This Row],[Заказ (упаковок)
↓]]=0,$I$20*Таблица2[[#This Row],[Уп. в коробке]]&lt;5),0,ROUNDDOWN($I$20*Таблица2[[#This Row],[Уп. в коробке]],0)))</f>
        <v/>
      </c>
      <c r="S45" s="94"/>
    </row>
    <row r="46" spans="1:19">
      <c r="A46" s="76"/>
      <c r="B46" s="77" t="s">
        <v>112</v>
      </c>
      <c r="C46" s="78" t="s">
        <v>30</v>
      </c>
      <c r="D46" s="79" t="s">
        <v>56</v>
      </c>
      <c r="E46" s="80" t="s">
        <v>113</v>
      </c>
      <c r="F46" s="81">
        <v>1</v>
      </c>
      <c r="G46" s="82" t="s">
        <v>58</v>
      </c>
      <c r="H46" s="83">
        <v>50</v>
      </c>
      <c r="I46" s="84">
        <v>1.81</v>
      </c>
      <c r="J46" s="85">
        <v>100650</v>
      </c>
      <c r="K46" s="86">
        <v>8712438610745</v>
      </c>
      <c r="L46" s="87" t="s">
        <v>59</v>
      </c>
      <c r="M46" s="88" t="s">
        <v>114</v>
      </c>
      <c r="N46" s="89"/>
      <c r="O46" s="90">
        <f t="shared" si="0"/>
        <v>0</v>
      </c>
      <c r="P46" s="91" t="str">
        <f t="shared" si="1"/>
        <v>-</v>
      </c>
      <c r="Q46" s="92">
        <v>27</v>
      </c>
      <c r="R46" s="93" t="str">
        <f>IF($I$20=1,"",IF(AND(Таблица2[[#This Row],[Заказ (упаковок)
↓]]=0,$I$20*Таблица2[[#This Row],[Уп. в коробке]]&lt;5),0,ROUNDDOWN($I$20*Таблица2[[#This Row],[Уп. в коробке]],0)))</f>
        <v/>
      </c>
      <c r="S46" s="94"/>
    </row>
    <row r="47" spans="1:19">
      <c r="A47" s="76"/>
      <c r="B47" s="77" t="s">
        <v>115</v>
      </c>
      <c r="C47" s="78" t="s">
        <v>30</v>
      </c>
      <c r="D47" s="79" t="s">
        <v>56</v>
      </c>
      <c r="E47" s="80" t="s">
        <v>116</v>
      </c>
      <c r="F47" s="81">
        <v>1</v>
      </c>
      <c r="G47" s="82" t="s">
        <v>58</v>
      </c>
      <c r="H47" s="83">
        <v>50</v>
      </c>
      <c r="I47" s="84">
        <v>1.65</v>
      </c>
      <c r="J47" s="85">
        <v>100670</v>
      </c>
      <c r="K47" s="86">
        <v>8712438610752</v>
      </c>
      <c r="L47" s="87" t="s">
        <v>59</v>
      </c>
      <c r="M47" s="88" t="s">
        <v>117</v>
      </c>
      <c r="N47" s="89"/>
      <c r="O47" s="90">
        <f t="shared" si="0"/>
        <v>0</v>
      </c>
      <c r="P47" s="91" t="str">
        <f t="shared" si="1"/>
        <v>-</v>
      </c>
      <c r="Q47" s="92">
        <v>27</v>
      </c>
      <c r="R47" s="93" t="str">
        <f>IF($I$20=1,"",IF(AND(Таблица2[[#This Row],[Заказ (упаковок)
↓]]=0,$I$20*Таблица2[[#This Row],[Уп. в коробке]]&lt;5),0,ROUNDDOWN($I$20*Таблица2[[#This Row],[Уп. в коробке]],0)))</f>
        <v/>
      </c>
      <c r="S47" s="94"/>
    </row>
    <row r="48" spans="1:19">
      <c r="A48" s="76"/>
      <c r="B48" s="77" t="s">
        <v>118</v>
      </c>
      <c r="C48" s="78" t="s">
        <v>30</v>
      </c>
      <c r="D48" s="79" t="s">
        <v>56</v>
      </c>
      <c r="E48" s="80" t="s">
        <v>119</v>
      </c>
      <c r="F48" s="81">
        <v>1</v>
      </c>
      <c r="G48" s="82" t="s">
        <v>58</v>
      </c>
      <c r="H48" s="83">
        <v>50</v>
      </c>
      <c r="I48" s="84">
        <v>1.85</v>
      </c>
      <c r="J48" s="85">
        <v>100680</v>
      </c>
      <c r="K48" s="86">
        <v>8712438610769</v>
      </c>
      <c r="L48" s="87" t="s">
        <v>59</v>
      </c>
      <c r="M48" s="88" t="s">
        <v>120</v>
      </c>
      <c r="N48" s="89"/>
      <c r="O48" s="90">
        <f t="shared" si="0"/>
        <v>0</v>
      </c>
      <c r="P48" s="91" t="str">
        <f t="shared" si="1"/>
        <v>-</v>
      </c>
      <c r="Q48" s="92">
        <v>27</v>
      </c>
      <c r="R48" s="93" t="str">
        <f>IF($I$20=1,"",IF(AND(Таблица2[[#This Row],[Заказ (упаковок)
↓]]=0,$I$20*Таблица2[[#This Row],[Уп. в коробке]]&lt;5),0,ROUNDDOWN($I$20*Таблица2[[#This Row],[Уп. в коробке]],0)))</f>
        <v/>
      </c>
      <c r="S48" s="94"/>
    </row>
    <row r="49" spans="1:19">
      <c r="A49" s="76"/>
      <c r="B49" s="77" t="s">
        <v>121</v>
      </c>
      <c r="C49" s="78" t="s">
        <v>30</v>
      </c>
      <c r="D49" s="79" t="s">
        <v>56</v>
      </c>
      <c r="E49" s="80" t="s">
        <v>122</v>
      </c>
      <c r="F49" s="81">
        <v>1</v>
      </c>
      <c r="G49" s="82" t="s">
        <v>58</v>
      </c>
      <c r="H49" s="83">
        <v>50</v>
      </c>
      <c r="I49" s="84">
        <v>1.76</v>
      </c>
      <c r="J49" s="85">
        <v>100765</v>
      </c>
      <c r="K49" s="86">
        <v>8712438610776</v>
      </c>
      <c r="L49" s="87" t="s">
        <v>59</v>
      </c>
      <c r="M49" s="88" t="s">
        <v>123</v>
      </c>
      <c r="N49" s="89"/>
      <c r="O49" s="90">
        <f t="shared" si="0"/>
        <v>0</v>
      </c>
      <c r="P49" s="91" t="str">
        <f t="shared" si="1"/>
        <v>-</v>
      </c>
      <c r="Q49" s="92">
        <v>27</v>
      </c>
      <c r="R49" s="93" t="str">
        <f>IF($I$20=1,"",IF(AND(Таблица2[[#This Row],[Заказ (упаковок)
↓]]=0,$I$20*Таблица2[[#This Row],[Уп. в коробке]]&lt;5),0,ROUNDDOWN($I$20*Таблица2[[#This Row],[Уп. в коробке]],0)))</f>
        <v/>
      </c>
      <c r="S49" s="94"/>
    </row>
    <row r="50" spans="1:19">
      <c r="A50" s="76"/>
      <c r="B50" s="77" t="s">
        <v>124</v>
      </c>
      <c r="C50" s="78" t="s">
        <v>30</v>
      </c>
      <c r="D50" s="79" t="s">
        <v>125</v>
      </c>
      <c r="E50" s="80" t="s">
        <v>126</v>
      </c>
      <c r="F50" s="81">
        <v>1</v>
      </c>
      <c r="G50" s="82" t="s">
        <v>58</v>
      </c>
      <c r="H50" s="83">
        <v>50</v>
      </c>
      <c r="I50" s="84">
        <v>1.76</v>
      </c>
      <c r="J50" s="85">
        <v>100910</v>
      </c>
      <c r="K50" s="86">
        <v>8712438611186</v>
      </c>
      <c r="L50" s="87" t="s">
        <v>59</v>
      </c>
      <c r="M50" s="88" t="s">
        <v>127</v>
      </c>
      <c r="N50" s="89"/>
      <c r="O50" s="90">
        <f t="shared" si="0"/>
        <v>0</v>
      </c>
      <c r="P50" s="91" t="str">
        <f t="shared" si="1"/>
        <v>-</v>
      </c>
      <c r="Q50" s="92">
        <v>28</v>
      </c>
      <c r="R50" s="93" t="str">
        <f>IF($I$20=1,"",IF(AND(Таблица2[[#This Row],[Заказ (упаковок)
↓]]=0,$I$20*Таблица2[[#This Row],[Уп. в коробке]]&lt;5),0,ROUNDDOWN($I$20*Таблица2[[#This Row],[Уп. в коробке]],0)))</f>
        <v/>
      </c>
      <c r="S50" s="94"/>
    </row>
    <row r="51" spans="1:19">
      <c r="A51" s="76"/>
      <c r="B51" s="77" t="s">
        <v>128</v>
      </c>
      <c r="C51" s="78" t="s">
        <v>30</v>
      </c>
      <c r="D51" s="79" t="s">
        <v>125</v>
      </c>
      <c r="E51" s="95" t="s">
        <v>129</v>
      </c>
      <c r="F51" s="81">
        <v>1</v>
      </c>
      <c r="G51" s="82" t="s">
        <v>58</v>
      </c>
      <c r="H51" s="83">
        <v>50</v>
      </c>
      <c r="I51" s="84">
        <v>1.89</v>
      </c>
      <c r="J51" s="85">
        <v>100950</v>
      </c>
      <c r="K51" s="86">
        <v>8712438611216</v>
      </c>
      <c r="L51" s="87" t="s">
        <v>59</v>
      </c>
      <c r="M51" s="88" t="s">
        <v>130</v>
      </c>
      <c r="N51" s="89"/>
      <c r="O51" s="90">
        <f t="shared" si="0"/>
        <v>0</v>
      </c>
      <c r="P51" s="91" t="str">
        <f t="shared" si="1"/>
        <v>-</v>
      </c>
      <c r="Q51" s="92">
        <v>28</v>
      </c>
      <c r="R51" s="93" t="str">
        <f>IF($I$20=1,"",IF(AND(Таблица2[[#This Row],[Заказ (упаковок)
↓]]=0,$I$20*Таблица2[[#This Row],[Уп. в коробке]]&lt;5),0,ROUNDDOWN($I$20*Таблица2[[#This Row],[Уп. в коробке]],0)))</f>
        <v/>
      </c>
      <c r="S51" s="94"/>
    </row>
    <row r="52" spans="1:19">
      <c r="A52" s="76"/>
      <c r="B52" s="77" t="s">
        <v>131</v>
      </c>
      <c r="C52" s="78" t="s">
        <v>30</v>
      </c>
      <c r="D52" s="79" t="s">
        <v>125</v>
      </c>
      <c r="E52" s="80" t="s">
        <v>132</v>
      </c>
      <c r="F52" s="81">
        <v>1</v>
      </c>
      <c r="G52" s="82" t="s">
        <v>58</v>
      </c>
      <c r="H52" s="83">
        <v>50</v>
      </c>
      <c r="I52" s="84">
        <v>1.85</v>
      </c>
      <c r="J52" s="85">
        <v>100140</v>
      </c>
      <c r="K52" s="86">
        <v>8712438610189</v>
      </c>
      <c r="L52" s="87" t="s">
        <v>59</v>
      </c>
      <c r="M52" s="88" t="s">
        <v>133</v>
      </c>
      <c r="N52" s="89"/>
      <c r="O52" s="90">
        <f t="shared" si="0"/>
        <v>0</v>
      </c>
      <c r="P52" s="91" t="str">
        <f t="shared" si="1"/>
        <v>-</v>
      </c>
      <c r="Q52" s="92">
        <v>28</v>
      </c>
      <c r="R52" s="93" t="str">
        <f>IF($I$20=1,"",IF(AND(Таблица2[[#This Row],[Заказ (упаковок)
↓]]=0,$I$20*Таблица2[[#This Row],[Уп. в коробке]]&lt;5),0,ROUNDDOWN($I$20*Таблица2[[#This Row],[Уп. в коробке]],0)))</f>
        <v/>
      </c>
      <c r="S52" s="94"/>
    </row>
    <row r="53" spans="1:19">
      <c r="A53" s="76"/>
      <c r="B53" s="77" t="s">
        <v>134</v>
      </c>
      <c r="C53" s="78" t="s">
        <v>30</v>
      </c>
      <c r="D53" s="79" t="s">
        <v>125</v>
      </c>
      <c r="E53" s="80" t="s">
        <v>135</v>
      </c>
      <c r="F53" s="81">
        <v>1</v>
      </c>
      <c r="G53" s="82" t="s">
        <v>58</v>
      </c>
      <c r="H53" s="83">
        <v>50</v>
      </c>
      <c r="I53" s="84">
        <v>1.8800000000000001</v>
      </c>
      <c r="J53" s="85">
        <v>100970</v>
      </c>
      <c r="K53" s="86">
        <v>8712438611230</v>
      </c>
      <c r="L53" s="87" t="s">
        <v>59</v>
      </c>
      <c r="M53" s="88" t="s">
        <v>136</v>
      </c>
      <c r="N53" s="89"/>
      <c r="O53" s="90">
        <f t="shared" si="0"/>
        <v>0</v>
      </c>
      <c r="P53" s="91" t="str">
        <f t="shared" si="1"/>
        <v>-</v>
      </c>
      <c r="Q53" s="92">
        <v>28</v>
      </c>
      <c r="R53" s="93" t="str">
        <f>IF($I$20=1,"",IF(AND(Таблица2[[#This Row],[Заказ (упаковок)
↓]]=0,$I$20*Таблица2[[#This Row],[Уп. в коробке]]&lt;5),0,ROUNDDOWN($I$20*Таблица2[[#This Row],[Уп. в коробке]],0)))</f>
        <v/>
      </c>
      <c r="S53" s="94"/>
    </row>
    <row r="54" spans="1:19">
      <c r="A54" s="76"/>
      <c r="B54" s="77" t="s">
        <v>137</v>
      </c>
      <c r="C54" s="78" t="s">
        <v>30</v>
      </c>
      <c r="D54" s="79" t="s">
        <v>125</v>
      </c>
      <c r="E54" s="80" t="s">
        <v>138</v>
      </c>
      <c r="F54" s="81">
        <v>1</v>
      </c>
      <c r="G54" s="82" t="s">
        <v>58</v>
      </c>
      <c r="H54" s="83">
        <v>50</v>
      </c>
      <c r="I54" s="84">
        <v>1.76</v>
      </c>
      <c r="J54" s="85">
        <v>101060</v>
      </c>
      <c r="K54" s="86">
        <v>8712438611322</v>
      </c>
      <c r="L54" s="87" t="s">
        <v>59</v>
      </c>
      <c r="M54" s="88" t="s">
        <v>139</v>
      </c>
      <c r="N54" s="89"/>
      <c r="O54" s="90">
        <f t="shared" si="0"/>
        <v>0</v>
      </c>
      <c r="P54" s="91" t="str">
        <f t="shared" si="1"/>
        <v>-</v>
      </c>
      <c r="Q54" s="92">
        <v>28</v>
      </c>
      <c r="R54" s="93" t="str">
        <f>IF($I$20=1,"",IF(AND(Таблица2[[#This Row],[Заказ (упаковок)
↓]]=0,$I$20*Таблица2[[#This Row],[Уп. в коробке]]&lt;5),0,ROUNDDOWN($I$20*Таблица2[[#This Row],[Уп. в коробке]],0)))</f>
        <v/>
      </c>
      <c r="S54" s="94"/>
    </row>
    <row r="55" spans="1:19">
      <c r="A55" s="76"/>
      <c r="B55" s="77" t="s">
        <v>140</v>
      </c>
      <c r="C55" s="78" t="s">
        <v>30</v>
      </c>
      <c r="D55" s="79" t="s">
        <v>125</v>
      </c>
      <c r="E55" s="80" t="s">
        <v>141</v>
      </c>
      <c r="F55" s="81">
        <v>1</v>
      </c>
      <c r="G55" s="82" t="s">
        <v>58</v>
      </c>
      <c r="H55" s="83">
        <v>50</v>
      </c>
      <c r="I55" s="84">
        <v>1.93</v>
      </c>
      <c r="J55" s="85">
        <v>101080</v>
      </c>
      <c r="K55" s="86">
        <v>8712438611308</v>
      </c>
      <c r="L55" s="87" t="s">
        <v>59</v>
      </c>
      <c r="M55" s="88" t="s">
        <v>142</v>
      </c>
      <c r="N55" s="89"/>
      <c r="O55" s="90">
        <f t="shared" si="0"/>
        <v>0</v>
      </c>
      <c r="P55" s="91" t="str">
        <f t="shared" si="1"/>
        <v>-</v>
      </c>
      <c r="Q55" s="92">
        <v>28</v>
      </c>
      <c r="R55" s="93" t="str">
        <f>IF($I$20=1,"",IF(AND(Таблица2[[#This Row],[Заказ (упаковок)
↓]]=0,$I$20*Таблица2[[#This Row],[Уп. в коробке]]&lt;5),0,ROUNDDOWN($I$20*Таблица2[[#This Row],[Уп. в коробке]],0)))</f>
        <v/>
      </c>
      <c r="S55" s="94"/>
    </row>
    <row r="56" spans="1:19">
      <c r="A56" s="76"/>
      <c r="B56" s="77" t="s">
        <v>143</v>
      </c>
      <c r="C56" s="78" t="s">
        <v>30</v>
      </c>
      <c r="D56" s="79" t="s">
        <v>125</v>
      </c>
      <c r="E56" s="80" t="s">
        <v>144</v>
      </c>
      <c r="F56" s="81">
        <v>1</v>
      </c>
      <c r="G56" s="82" t="s">
        <v>58</v>
      </c>
      <c r="H56" s="83">
        <v>50</v>
      </c>
      <c r="I56" s="84">
        <v>1.67</v>
      </c>
      <c r="J56" s="85">
        <v>101150</v>
      </c>
      <c r="K56" s="86">
        <v>8712438611353</v>
      </c>
      <c r="L56" s="87" t="s">
        <v>59</v>
      </c>
      <c r="M56" s="88" t="s">
        <v>145</v>
      </c>
      <c r="N56" s="89"/>
      <c r="O56" s="90">
        <f t="shared" si="0"/>
        <v>0</v>
      </c>
      <c r="P56" s="91" t="str">
        <f t="shared" si="1"/>
        <v>-</v>
      </c>
      <c r="Q56" s="92">
        <v>28</v>
      </c>
      <c r="R56" s="93" t="str">
        <f>IF($I$20=1,"",IF(AND(Таблица2[[#This Row],[Заказ (упаковок)
↓]]=0,$I$20*Таблица2[[#This Row],[Уп. в коробке]]&lt;5),0,ROUNDDOWN($I$20*Таблица2[[#This Row],[Уп. в коробке]],0)))</f>
        <v/>
      </c>
      <c r="S56" s="94"/>
    </row>
    <row r="57" spans="1:19">
      <c r="A57" s="76"/>
      <c r="B57" s="77" t="s">
        <v>146</v>
      </c>
      <c r="C57" s="78" t="s">
        <v>30</v>
      </c>
      <c r="D57" s="79" t="s">
        <v>125</v>
      </c>
      <c r="E57" s="80" t="s">
        <v>147</v>
      </c>
      <c r="F57" s="81">
        <v>1</v>
      </c>
      <c r="G57" s="82" t="s">
        <v>58</v>
      </c>
      <c r="H57" s="83">
        <v>50</v>
      </c>
      <c r="I57" s="84">
        <v>1.69</v>
      </c>
      <c r="J57" s="85">
        <v>101180</v>
      </c>
      <c r="K57" s="86">
        <v>8712438611407</v>
      </c>
      <c r="L57" s="87" t="s">
        <v>59</v>
      </c>
      <c r="M57" s="88" t="s">
        <v>148</v>
      </c>
      <c r="N57" s="89"/>
      <c r="O57" s="90">
        <f t="shared" si="0"/>
        <v>0</v>
      </c>
      <c r="P57" s="91" t="str">
        <f t="shared" si="1"/>
        <v>-</v>
      </c>
      <c r="Q57" s="92">
        <v>28</v>
      </c>
      <c r="R57" s="93" t="str">
        <f>IF($I$20=1,"",IF(AND(Таблица2[[#This Row],[Заказ (упаковок)
↓]]=0,$I$20*Таблица2[[#This Row],[Уп. в коробке]]&lt;5),0,ROUNDDOWN($I$20*Таблица2[[#This Row],[Уп. в коробке]],0)))</f>
        <v/>
      </c>
      <c r="S57" s="94"/>
    </row>
    <row r="58" spans="1:19">
      <c r="A58" s="76"/>
      <c r="B58" s="77" t="s">
        <v>149</v>
      </c>
      <c r="C58" s="78" t="s">
        <v>30</v>
      </c>
      <c r="D58" s="79" t="s">
        <v>125</v>
      </c>
      <c r="E58" s="80" t="s">
        <v>150</v>
      </c>
      <c r="F58" s="81">
        <v>1</v>
      </c>
      <c r="G58" s="82" t="s">
        <v>58</v>
      </c>
      <c r="H58" s="83">
        <v>50</v>
      </c>
      <c r="I58" s="84">
        <v>1.85</v>
      </c>
      <c r="J58" s="85">
        <v>101270</v>
      </c>
      <c r="K58" s="86">
        <v>8712438611438</v>
      </c>
      <c r="L58" s="87" t="s">
        <v>59</v>
      </c>
      <c r="M58" s="88" t="s">
        <v>151</v>
      </c>
      <c r="N58" s="89"/>
      <c r="O58" s="90">
        <f t="shared" si="0"/>
        <v>0</v>
      </c>
      <c r="P58" s="91" t="str">
        <f t="shared" si="1"/>
        <v>-</v>
      </c>
      <c r="Q58" s="92">
        <v>28</v>
      </c>
      <c r="R58" s="93" t="str">
        <f>IF($I$20=1,"",IF(AND(Таблица2[[#This Row],[Заказ (упаковок)
↓]]=0,$I$20*Таблица2[[#This Row],[Уп. в коробке]]&lt;5),0,ROUNDDOWN($I$20*Таблица2[[#This Row],[Уп. в коробке]],0)))</f>
        <v/>
      </c>
      <c r="S58" s="94"/>
    </row>
    <row r="59" spans="1:19">
      <c r="A59" s="76"/>
      <c r="B59" s="77" t="s">
        <v>152</v>
      </c>
      <c r="C59" s="78" t="s">
        <v>30</v>
      </c>
      <c r="D59" s="79" t="s">
        <v>125</v>
      </c>
      <c r="E59" s="80" t="s">
        <v>153</v>
      </c>
      <c r="F59" s="81">
        <v>1</v>
      </c>
      <c r="G59" s="82" t="s">
        <v>58</v>
      </c>
      <c r="H59" s="83">
        <v>50</v>
      </c>
      <c r="I59" s="84">
        <v>1.84</v>
      </c>
      <c r="J59" s="85">
        <v>101300</v>
      </c>
      <c r="K59" s="86">
        <v>8712438611414</v>
      </c>
      <c r="L59" s="87" t="s">
        <v>59</v>
      </c>
      <c r="M59" s="88" t="s">
        <v>154</v>
      </c>
      <c r="N59" s="89"/>
      <c r="O59" s="90">
        <f t="shared" si="0"/>
        <v>0</v>
      </c>
      <c r="P59" s="91" t="str">
        <f t="shared" si="1"/>
        <v>-</v>
      </c>
      <c r="Q59" s="92">
        <v>28</v>
      </c>
      <c r="R59" s="93" t="str">
        <f>IF($I$20=1,"",IF(AND(Таблица2[[#This Row],[Заказ (упаковок)
↓]]=0,$I$20*Таблица2[[#This Row],[Уп. в коробке]]&lt;5),0,ROUNDDOWN($I$20*Таблица2[[#This Row],[Уп. в коробке]],0)))</f>
        <v/>
      </c>
      <c r="S59" s="94"/>
    </row>
    <row r="60" spans="1:19">
      <c r="A60" s="76"/>
      <c r="B60" s="77" t="s">
        <v>155</v>
      </c>
      <c r="C60" s="78" t="s">
        <v>30</v>
      </c>
      <c r="D60" s="79" t="s">
        <v>125</v>
      </c>
      <c r="E60" s="95" t="s">
        <v>156</v>
      </c>
      <c r="F60" s="81">
        <v>1</v>
      </c>
      <c r="G60" s="82" t="s">
        <v>58</v>
      </c>
      <c r="H60" s="83">
        <v>50</v>
      </c>
      <c r="I60" s="84">
        <v>1.85</v>
      </c>
      <c r="J60" s="85">
        <v>101320</v>
      </c>
      <c r="K60" s="86">
        <v>8712438611421</v>
      </c>
      <c r="L60" s="87" t="s">
        <v>59</v>
      </c>
      <c r="M60" s="88" t="s">
        <v>157</v>
      </c>
      <c r="N60" s="89"/>
      <c r="O60" s="90">
        <f t="shared" si="0"/>
        <v>0</v>
      </c>
      <c r="P60" s="91" t="str">
        <f t="shared" si="1"/>
        <v>-</v>
      </c>
      <c r="Q60" s="92">
        <v>28</v>
      </c>
      <c r="R60" s="93" t="str">
        <f>IF($I$20=1,"",IF(AND(Таблица2[[#This Row],[Заказ (упаковок)
↓]]=0,$I$20*Таблица2[[#This Row],[Уп. в коробке]]&lt;5),0,ROUNDDOWN($I$20*Таблица2[[#This Row],[Уп. в коробке]],0)))</f>
        <v/>
      </c>
      <c r="S60" s="94"/>
    </row>
    <row r="61" spans="1:19">
      <c r="A61" s="76"/>
      <c r="B61" s="77" t="s">
        <v>158</v>
      </c>
      <c r="C61" s="78" t="s">
        <v>30</v>
      </c>
      <c r="D61" s="79" t="s">
        <v>125</v>
      </c>
      <c r="E61" s="80" t="s">
        <v>159</v>
      </c>
      <c r="F61" s="81">
        <v>1</v>
      </c>
      <c r="G61" s="82" t="s">
        <v>58</v>
      </c>
      <c r="H61" s="83">
        <v>50</v>
      </c>
      <c r="I61" s="84">
        <v>2.0599999999999996</v>
      </c>
      <c r="J61" s="85">
        <v>101350</v>
      </c>
      <c r="K61" s="86">
        <v>8712438611452</v>
      </c>
      <c r="L61" s="87" t="s">
        <v>59</v>
      </c>
      <c r="M61" s="88" t="s">
        <v>160</v>
      </c>
      <c r="N61" s="89"/>
      <c r="O61" s="90">
        <f t="shared" si="0"/>
        <v>0</v>
      </c>
      <c r="P61" s="91" t="str">
        <f t="shared" si="1"/>
        <v>-</v>
      </c>
      <c r="Q61" s="92">
        <v>28</v>
      </c>
      <c r="R61" s="93" t="str">
        <f>IF($I$20=1,"",IF(AND(Таблица2[[#This Row],[Заказ (упаковок)
↓]]=0,$I$20*Таблица2[[#This Row],[Уп. в коробке]]&lt;5),0,ROUNDDOWN($I$20*Таблица2[[#This Row],[Уп. в коробке]],0)))</f>
        <v/>
      </c>
      <c r="S61" s="94"/>
    </row>
    <row r="62" spans="1:19">
      <c r="A62" s="76"/>
      <c r="B62" s="77" t="s">
        <v>161</v>
      </c>
      <c r="C62" s="78" t="s">
        <v>30</v>
      </c>
      <c r="D62" s="79" t="s">
        <v>125</v>
      </c>
      <c r="E62" s="95" t="s">
        <v>162</v>
      </c>
      <c r="F62" s="81">
        <v>1</v>
      </c>
      <c r="G62" s="82" t="s">
        <v>58</v>
      </c>
      <c r="H62" s="83">
        <v>50</v>
      </c>
      <c r="I62" s="84">
        <v>1.85</v>
      </c>
      <c r="J62" s="85">
        <v>101355</v>
      </c>
      <c r="K62" s="86">
        <v>8712438611490</v>
      </c>
      <c r="L62" s="87" t="s">
        <v>59</v>
      </c>
      <c r="M62" s="88" t="s">
        <v>163</v>
      </c>
      <c r="N62" s="89"/>
      <c r="O62" s="90">
        <f t="shared" si="0"/>
        <v>0</v>
      </c>
      <c r="P62" s="91" t="str">
        <f t="shared" si="1"/>
        <v>-</v>
      </c>
      <c r="Q62" s="92">
        <v>28</v>
      </c>
      <c r="R62" s="93" t="str">
        <f>IF($I$20=1,"",IF(AND(Таблица2[[#This Row],[Заказ (упаковок)
↓]]=0,$I$20*Таблица2[[#This Row],[Уп. в коробке]]&lt;5),0,ROUNDDOWN($I$20*Таблица2[[#This Row],[Уп. в коробке]],0)))</f>
        <v/>
      </c>
      <c r="S62" s="94"/>
    </row>
    <row r="63" spans="1:19">
      <c r="A63" s="76"/>
      <c r="B63" s="77" t="s">
        <v>164</v>
      </c>
      <c r="C63" s="78" t="s">
        <v>30</v>
      </c>
      <c r="D63" s="79" t="s">
        <v>125</v>
      </c>
      <c r="E63" s="80" t="s">
        <v>165</v>
      </c>
      <c r="F63" s="81">
        <v>1</v>
      </c>
      <c r="G63" s="82" t="s">
        <v>58</v>
      </c>
      <c r="H63" s="83">
        <v>50</v>
      </c>
      <c r="I63" s="84">
        <v>1.76</v>
      </c>
      <c r="J63" s="85">
        <v>101360</v>
      </c>
      <c r="K63" s="86">
        <v>8712438611476</v>
      </c>
      <c r="L63" s="87" t="s">
        <v>59</v>
      </c>
      <c r="M63" s="88" t="s">
        <v>166</v>
      </c>
      <c r="N63" s="89"/>
      <c r="O63" s="90">
        <f t="shared" si="0"/>
        <v>0</v>
      </c>
      <c r="P63" s="91" t="str">
        <f t="shared" si="1"/>
        <v>-</v>
      </c>
      <c r="Q63" s="92">
        <v>28</v>
      </c>
      <c r="R63" s="93" t="str">
        <f>IF($I$20=1,"",IF(AND(Таблица2[[#This Row],[Заказ (упаковок)
↓]]=0,$I$20*Таблица2[[#This Row],[Уп. в коробке]]&lt;5),0,ROUNDDOWN($I$20*Таблица2[[#This Row],[Уп. в коробке]],0)))</f>
        <v/>
      </c>
      <c r="S63" s="94"/>
    </row>
    <row r="64" spans="1:19">
      <c r="A64" s="76"/>
      <c r="B64" s="77" t="s">
        <v>167</v>
      </c>
      <c r="C64" s="78" t="s">
        <v>30</v>
      </c>
      <c r="D64" s="79" t="s">
        <v>168</v>
      </c>
      <c r="E64" s="80" t="s">
        <v>169</v>
      </c>
      <c r="F64" s="81">
        <v>1</v>
      </c>
      <c r="G64" s="82" t="s">
        <v>58</v>
      </c>
      <c r="H64" s="83">
        <v>50</v>
      </c>
      <c r="I64" s="84">
        <v>1.65</v>
      </c>
      <c r="J64" s="85">
        <v>101390</v>
      </c>
      <c r="K64" s="86">
        <v>8712438611506</v>
      </c>
      <c r="L64" s="87" t="s">
        <v>59</v>
      </c>
      <c r="M64" s="88" t="s">
        <v>170</v>
      </c>
      <c r="N64" s="89"/>
      <c r="O64" s="90">
        <f t="shared" si="0"/>
        <v>0</v>
      </c>
      <c r="P64" s="91" t="str">
        <f t="shared" si="1"/>
        <v>-</v>
      </c>
      <c r="Q64" s="92">
        <v>28</v>
      </c>
      <c r="R64" s="93" t="str">
        <f>IF($I$20=1,"",IF(AND(Таблица2[[#This Row],[Заказ (упаковок)
↓]]=0,$I$20*Таблица2[[#This Row],[Уп. в коробке]]&lt;5),0,ROUNDDOWN($I$20*Таблица2[[#This Row],[Уп. в коробке]],0)))</f>
        <v/>
      </c>
      <c r="S64" s="94"/>
    </row>
    <row r="65" spans="1:19">
      <c r="A65" s="76"/>
      <c r="B65" s="77" t="s">
        <v>171</v>
      </c>
      <c r="C65" s="78" t="s">
        <v>30</v>
      </c>
      <c r="D65" s="79" t="s">
        <v>168</v>
      </c>
      <c r="E65" s="80" t="s">
        <v>172</v>
      </c>
      <c r="F65" s="81">
        <v>1</v>
      </c>
      <c r="G65" s="82" t="s">
        <v>58</v>
      </c>
      <c r="H65" s="83">
        <v>50</v>
      </c>
      <c r="I65" s="84">
        <v>1.65</v>
      </c>
      <c r="J65" s="85">
        <v>101490</v>
      </c>
      <c r="K65" s="86">
        <v>8712438611605</v>
      </c>
      <c r="L65" s="87" t="s">
        <v>59</v>
      </c>
      <c r="M65" s="88" t="s">
        <v>173</v>
      </c>
      <c r="N65" s="89"/>
      <c r="O65" s="90">
        <f t="shared" si="0"/>
        <v>0</v>
      </c>
      <c r="P65" s="91" t="str">
        <f t="shared" si="1"/>
        <v>-</v>
      </c>
      <c r="Q65" s="92">
        <v>28</v>
      </c>
      <c r="R65" s="93" t="str">
        <f>IF($I$20=1,"",IF(AND(Таблица2[[#This Row],[Заказ (упаковок)
↓]]=0,$I$20*Таблица2[[#This Row],[Уп. в коробке]]&lt;5),0,ROUNDDOWN($I$20*Таблица2[[#This Row],[Уп. в коробке]],0)))</f>
        <v/>
      </c>
      <c r="S65" s="94"/>
    </row>
    <row r="66" spans="1:19">
      <c r="A66" s="76"/>
      <c r="B66" s="77" t="s">
        <v>174</v>
      </c>
      <c r="C66" s="78" t="s">
        <v>30</v>
      </c>
      <c r="D66" s="79" t="s">
        <v>168</v>
      </c>
      <c r="E66" s="80" t="s">
        <v>175</v>
      </c>
      <c r="F66" s="81">
        <v>1</v>
      </c>
      <c r="G66" s="82" t="s">
        <v>58</v>
      </c>
      <c r="H66" s="83">
        <v>50</v>
      </c>
      <c r="I66" s="84">
        <v>1.77</v>
      </c>
      <c r="J66" s="85">
        <v>101520</v>
      </c>
      <c r="K66" s="86">
        <v>8712438611650</v>
      </c>
      <c r="L66" s="87" t="s">
        <v>59</v>
      </c>
      <c r="M66" s="88" t="s">
        <v>176</v>
      </c>
      <c r="N66" s="89"/>
      <c r="O66" s="90">
        <f t="shared" si="0"/>
        <v>0</v>
      </c>
      <c r="P66" s="91" t="str">
        <f t="shared" si="1"/>
        <v>-</v>
      </c>
      <c r="Q66" s="92">
        <v>28</v>
      </c>
      <c r="R66" s="93" t="str">
        <f>IF($I$20=1,"",IF(AND(Таблица2[[#This Row],[Заказ (упаковок)
↓]]=0,$I$20*Таблица2[[#This Row],[Уп. в коробке]]&lt;5),0,ROUNDDOWN($I$20*Таблица2[[#This Row],[Уп. в коробке]],0)))</f>
        <v/>
      </c>
      <c r="S66" s="94"/>
    </row>
    <row r="67" spans="1:19">
      <c r="A67" s="76"/>
      <c r="B67" s="77" t="s">
        <v>177</v>
      </c>
      <c r="C67" s="78" t="s">
        <v>30</v>
      </c>
      <c r="D67" s="79" t="s">
        <v>168</v>
      </c>
      <c r="E67" s="80" t="s">
        <v>178</v>
      </c>
      <c r="F67" s="81">
        <v>1</v>
      </c>
      <c r="G67" s="82" t="s">
        <v>58</v>
      </c>
      <c r="H67" s="83">
        <v>50</v>
      </c>
      <c r="I67" s="84">
        <v>1.85</v>
      </c>
      <c r="J67" s="85">
        <v>101555</v>
      </c>
      <c r="K67" s="86">
        <v>8712438612077</v>
      </c>
      <c r="L67" s="87" t="s">
        <v>59</v>
      </c>
      <c r="M67" s="88" t="s">
        <v>179</v>
      </c>
      <c r="N67" s="89"/>
      <c r="O67" s="90">
        <f t="shared" si="0"/>
        <v>0</v>
      </c>
      <c r="P67" s="91" t="str">
        <f t="shared" si="1"/>
        <v>-</v>
      </c>
      <c r="Q67" s="92">
        <v>28</v>
      </c>
      <c r="R67" s="93" t="str">
        <f>IF($I$20=1,"",IF(AND(Таблица2[[#This Row],[Заказ (упаковок)
↓]]=0,$I$20*Таблица2[[#This Row],[Уп. в коробке]]&lt;5),0,ROUNDDOWN($I$20*Таблица2[[#This Row],[Уп. в коробке]],0)))</f>
        <v/>
      </c>
      <c r="S67" s="94"/>
    </row>
    <row r="68" spans="1:19">
      <c r="A68" s="76"/>
      <c r="B68" s="77" t="s">
        <v>180</v>
      </c>
      <c r="C68" s="78" t="s">
        <v>30</v>
      </c>
      <c r="D68" s="79" t="s">
        <v>168</v>
      </c>
      <c r="E68" s="95" t="s">
        <v>181</v>
      </c>
      <c r="F68" s="81">
        <v>1</v>
      </c>
      <c r="G68" s="82" t="s">
        <v>58</v>
      </c>
      <c r="H68" s="83">
        <v>50</v>
      </c>
      <c r="I68" s="84">
        <v>1.85</v>
      </c>
      <c r="J68" s="85">
        <v>101570</v>
      </c>
      <c r="K68" s="86">
        <v>8712438612091</v>
      </c>
      <c r="L68" s="87" t="s">
        <v>59</v>
      </c>
      <c r="M68" s="88" t="s">
        <v>182</v>
      </c>
      <c r="N68" s="89"/>
      <c r="O68" s="90">
        <f t="shared" si="0"/>
        <v>0</v>
      </c>
      <c r="P68" s="91" t="str">
        <f t="shared" si="1"/>
        <v>-</v>
      </c>
      <c r="Q68" s="92">
        <v>28</v>
      </c>
      <c r="R68" s="93" t="str">
        <f>IF($I$20=1,"",IF(AND(Таблица2[[#This Row],[Заказ (упаковок)
↓]]=0,$I$20*Таблица2[[#This Row],[Уп. в коробке]]&lt;5),0,ROUNDDOWN($I$20*Таблица2[[#This Row],[Уп. в коробке]],0)))</f>
        <v/>
      </c>
      <c r="S68" s="94"/>
    </row>
    <row r="69" spans="1:19">
      <c r="A69" s="76"/>
      <c r="B69" s="77" t="s">
        <v>183</v>
      </c>
      <c r="C69" s="78" t="s">
        <v>30</v>
      </c>
      <c r="D69" s="79" t="s">
        <v>168</v>
      </c>
      <c r="E69" s="80" t="s">
        <v>184</v>
      </c>
      <c r="F69" s="81">
        <v>1</v>
      </c>
      <c r="G69" s="82" t="s">
        <v>58</v>
      </c>
      <c r="H69" s="83">
        <v>50</v>
      </c>
      <c r="I69" s="84">
        <v>1.85</v>
      </c>
      <c r="J69" s="85">
        <v>101580</v>
      </c>
      <c r="K69" s="86">
        <v>8712438611810</v>
      </c>
      <c r="L69" s="87" t="s">
        <v>59</v>
      </c>
      <c r="M69" s="88" t="s">
        <v>185</v>
      </c>
      <c r="N69" s="89"/>
      <c r="O69" s="90">
        <f t="shared" si="0"/>
        <v>0</v>
      </c>
      <c r="P69" s="91" t="str">
        <f t="shared" si="1"/>
        <v>-</v>
      </c>
      <c r="Q69" s="92">
        <v>28</v>
      </c>
      <c r="R69" s="93" t="str">
        <f>IF($I$20=1,"",IF(AND(Таблица2[[#This Row],[Заказ (упаковок)
↓]]=0,$I$20*Таблица2[[#This Row],[Уп. в коробке]]&lt;5),0,ROUNDDOWN($I$20*Таблица2[[#This Row],[Уп. в коробке]],0)))</f>
        <v/>
      </c>
      <c r="S69" s="94"/>
    </row>
    <row r="70" spans="1:19">
      <c r="A70" s="76"/>
      <c r="B70" s="77" t="s">
        <v>186</v>
      </c>
      <c r="C70" s="78" t="s">
        <v>30</v>
      </c>
      <c r="D70" s="79" t="s">
        <v>168</v>
      </c>
      <c r="E70" s="80" t="s">
        <v>187</v>
      </c>
      <c r="F70" s="81">
        <v>1</v>
      </c>
      <c r="G70" s="82" t="s">
        <v>58</v>
      </c>
      <c r="H70" s="83">
        <v>50</v>
      </c>
      <c r="I70" s="84">
        <v>1.65</v>
      </c>
      <c r="J70" s="85">
        <v>101640</v>
      </c>
      <c r="K70" s="86">
        <v>8712438611858</v>
      </c>
      <c r="L70" s="87" t="s">
        <v>59</v>
      </c>
      <c r="M70" s="88" t="s">
        <v>188</v>
      </c>
      <c r="N70" s="89"/>
      <c r="O70" s="90">
        <f t="shared" si="0"/>
        <v>0</v>
      </c>
      <c r="P70" s="91" t="str">
        <f t="shared" si="1"/>
        <v>-</v>
      </c>
      <c r="Q70" s="92">
        <v>28</v>
      </c>
      <c r="R70" s="93" t="str">
        <f>IF($I$20=1,"",IF(AND(Таблица2[[#This Row],[Заказ (упаковок)
↓]]=0,$I$20*Таблица2[[#This Row],[Уп. в коробке]]&lt;5),0,ROUNDDOWN($I$20*Таблица2[[#This Row],[Уп. в коробке]],0)))</f>
        <v/>
      </c>
      <c r="S70" s="94"/>
    </row>
    <row r="71" spans="1:19">
      <c r="A71" s="76"/>
      <c r="B71" s="77" t="s">
        <v>189</v>
      </c>
      <c r="C71" s="78" t="s">
        <v>30</v>
      </c>
      <c r="D71" s="79" t="s">
        <v>168</v>
      </c>
      <c r="E71" s="80" t="s">
        <v>190</v>
      </c>
      <c r="F71" s="81">
        <v>1</v>
      </c>
      <c r="G71" s="82" t="s">
        <v>58</v>
      </c>
      <c r="H71" s="83">
        <v>50</v>
      </c>
      <c r="I71" s="84">
        <v>1.76</v>
      </c>
      <c r="J71" s="85">
        <v>101670</v>
      </c>
      <c r="K71" s="86">
        <v>8712438611902</v>
      </c>
      <c r="L71" s="87" t="s">
        <v>59</v>
      </c>
      <c r="M71" s="88" t="s">
        <v>191</v>
      </c>
      <c r="N71" s="89"/>
      <c r="O71" s="90">
        <f t="shared" si="0"/>
        <v>0</v>
      </c>
      <c r="P71" s="91" t="str">
        <f t="shared" si="1"/>
        <v>-</v>
      </c>
      <c r="Q71" s="92">
        <v>28</v>
      </c>
      <c r="R71" s="93" t="str">
        <f>IF($I$20=1,"",IF(AND(Таблица2[[#This Row],[Заказ (упаковок)
↓]]=0,$I$20*Таблица2[[#This Row],[Уп. в коробке]]&lt;5),0,ROUNDDOWN($I$20*Таблица2[[#This Row],[Уп. в коробке]],0)))</f>
        <v/>
      </c>
      <c r="S71" s="94"/>
    </row>
    <row r="72" spans="1:19">
      <c r="A72" s="76"/>
      <c r="B72" s="77" t="s">
        <v>192</v>
      </c>
      <c r="C72" s="78" t="s">
        <v>30</v>
      </c>
      <c r="D72" s="79" t="s">
        <v>168</v>
      </c>
      <c r="E72" s="95" t="s">
        <v>193</v>
      </c>
      <c r="F72" s="81">
        <v>1</v>
      </c>
      <c r="G72" s="82" t="s">
        <v>58</v>
      </c>
      <c r="H72" s="83">
        <v>50</v>
      </c>
      <c r="I72" s="84">
        <v>2.17</v>
      </c>
      <c r="J72" s="85">
        <v>101680</v>
      </c>
      <c r="K72" s="86">
        <v>8712438611919</v>
      </c>
      <c r="L72" s="87" t="s">
        <v>59</v>
      </c>
      <c r="M72" s="88" t="s">
        <v>194</v>
      </c>
      <c r="N72" s="89"/>
      <c r="O72" s="90">
        <f t="shared" si="0"/>
        <v>0</v>
      </c>
      <c r="P72" s="91" t="str">
        <f t="shared" si="1"/>
        <v>-</v>
      </c>
      <c r="Q72" s="92">
        <v>29</v>
      </c>
      <c r="R72" s="93" t="str">
        <f>IF($I$20=1,"",IF(AND(Таблица2[[#This Row],[Заказ (упаковок)
↓]]=0,$I$20*Таблица2[[#This Row],[Уп. в коробке]]&lt;5),0,ROUNDDOWN($I$20*Таблица2[[#This Row],[Уп. в коробке]],0)))</f>
        <v/>
      </c>
      <c r="S72" s="94"/>
    </row>
    <row r="73" spans="1:19">
      <c r="A73" s="76"/>
      <c r="B73" s="77" t="s">
        <v>195</v>
      </c>
      <c r="C73" s="78" t="s">
        <v>30</v>
      </c>
      <c r="D73" s="79" t="s">
        <v>168</v>
      </c>
      <c r="E73" s="80" t="s">
        <v>196</v>
      </c>
      <c r="F73" s="81">
        <v>1</v>
      </c>
      <c r="G73" s="82" t="s">
        <v>58</v>
      </c>
      <c r="H73" s="83">
        <v>50</v>
      </c>
      <c r="I73" s="84">
        <v>1.67</v>
      </c>
      <c r="J73" s="85">
        <v>101730</v>
      </c>
      <c r="K73" s="86">
        <v>8712438611957</v>
      </c>
      <c r="L73" s="87" t="s">
        <v>59</v>
      </c>
      <c r="M73" s="88" t="s">
        <v>197</v>
      </c>
      <c r="N73" s="89"/>
      <c r="O73" s="90">
        <f t="shared" si="0"/>
        <v>0</v>
      </c>
      <c r="P73" s="91" t="str">
        <f t="shared" si="1"/>
        <v>-</v>
      </c>
      <c r="Q73" s="92">
        <v>29</v>
      </c>
      <c r="R73" s="93" t="str">
        <f>IF($I$20=1,"",IF(AND(Таблица2[[#This Row],[Заказ (упаковок)
↓]]=0,$I$20*Таблица2[[#This Row],[Уп. в коробке]]&lt;5),0,ROUNDDOWN($I$20*Таблица2[[#This Row],[Уп. в коробке]],0)))</f>
        <v/>
      </c>
      <c r="S73" s="94"/>
    </row>
    <row r="74" spans="1:19">
      <c r="A74" s="76"/>
      <c r="B74" s="77" t="s">
        <v>198</v>
      </c>
      <c r="C74" s="78" t="s">
        <v>30</v>
      </c>
      <c r="D74" s="79" t="s">
        <v>168</v>
      </c>
      <c r="E74" s="80" t="s">
        <v>199</v>
      </c>
      <c r="F74" s="81">
        <v>1</v>
      </c>
      <c r="G74" s="82" t="s">
        <v>58</v>
      </c>
      <c r="H74" s="83">
        <v>50</v>
      </c>
      <c r="I74" s="84">
        <v>1.73</v>
      </c>
      <c r="J74" s="85">
        <v>101760</v>
      </c>
      <c r="K74" s="86">
        <v>8712438612008</v>
      </c>
      <c r="L74" s="87" t="s">
        <v>59</v>
      </c>
      <c r="M74" s="88" t="s">
        <v>200</v>
      </c>
      <c r="N74" s="89"/>
      <c r="O74" s="90">
        <f t="shared" si="0"/>
        <v>0</v>
      </c>
      <c r="P74" s="91" t="str">
        <f t="shared" si="1"/>
        <v>-</v>
      </c>
      <c r="Q74" s="92">
        <v>29</v>
      </c>
      <c r="R74" s="93" t="str">
        <f>IF($I$20=1,"",IF(AND(Таблица2[[#This Row],[Заказ (упаковок)
↓]]=0,$I$20*Таблица2[[#This Row],[Уп. в коробке]]&lt;5),0,ROUNDDOWN($I$20*Таблица2[[#This Row],[Уп. в коробке]],0)))</f>
        <v/>
      </c>
      <c r="S74" s="94"/>
    </row>
    <row r="75" spans="1:19">
      <c r="A75" s="76"/>
      <c r="B75" s="77" t="s">
        <v>201</v>
      </c>
      <c r="C75" s="78" t="s">
        <v>30</v>
      </c>
      <c r="D75" s="79" t="s">
        <v>168</v>
      </c>
      <c r="E75" s="80" t="s">
        <v>202</v>
      </c>
      <c r="F75" s="81">
        <v>1</v>
      </c>
      <c r="G75" s="82" t="s">
        <v>58</v>
      </c>
      <c r="H75" s="83">
        <v>50</v>
      </c>
      <c r="I75" s="84">
        <v>1.79</v>
      </c>
      <c r="J75" s="85">
        <v>101820</v>
      </c>
      <c r="K75" s="86">
        <v>8712438612107</v>
      </c>
      <c r="L75" s="87" t="s">
        <v>59</v>
      </c>
      <c r="M75" s="88" t="s">
        <v>203</v>
      </c>
      <c r="N75" s="89"/>
      <c r="O75" s="90">
        <f t="shared" si="0"/>
        <v>0</v>
      </c>
      <c r="P75" s="91" t="str">
        <f t="shared" si="1"/>
        <v>-</v>
      </c>
      <c r="Q75" s="92">
        <v>29</v>
      </c>
      <c r="R75" s="93" t="str">
        <f>IF($I$20=1,"",IF(AND(Таблица2[[#This Row],[Заказ (упаковок)
↓]]=0,$I$20*Таблица2[[#This Row],[Уп. в коробке]]&lt;5),0,ROUNDDOWN($I$20*Таблица2[[#This Row],[Уп. в коробке]],0)))</f>
        <v/>
      </c>
      <c r="S75" s="94"/>
    </row>
    <row r="76" spans="1:19">
      <c r="A76" s="76"/>
      <c r="B76" s="77" t="s">
        <v>204</v>
      </c>
      <c r="C76" s="78" t="s">
        <v>30</v>
      </c>
      <c r="D76" s="79" t="s">
        <v>168</v>
      </c>
      <c r="E76" s="80" t="s">
        <v>205</v>
      </c>
      <c r="F76" s="81">
        <v>1</v>
      </c>
      <c r="G76" s="82" t="s">
        <v>58</v>
      </c>
      <c r="H76" s="83">
        <v>50</v>
      </c>
      <c r="I76" s="84">
        <v>1.69</v>
      </c>
      <c r="J76" s="85">
        <v>101850</v>
      </c>
      <c r="K76" s="86">
        <v>8712438612152</v>
      </c>
      <c r="L76" s="87" t="s">
        <v>59</v>
      </c>
      <c r="M76" s="88" t="s">
        <v>206</v>
      </c>
      <c r="N76" s="89"/>
      <c r="O76" s="90">
        <f t="shared" si="0"/>
        <v>0</v>
      </c>
      <c r="P76" s="91" t="str">
        <f t="shared" si="1"/>
        <v>-</v>
      </c>
      <c r="Q76" s="92">
        <v>29</v>
      </c>
      <c r="R76" s="93" t="str">
        <f>IF($I$20=1,"",IF(AND(Таблица2[[#This Row],[Заказ (упаковок)
↓]]=0,$I$20*Таблица2[[#This Row],[Уп. в коробке]]&lt;5),0,ROUNDDOWN($I$20*Таблица2[[#This Row],[Уп. в коробке]],0)))</f>
        <v/>
      </c>
      <c r="S76" s="94"/>
    </row>
    <row r="77" spans="1:19">
      <c r="A77" s="76"/>
      <c r="B77" s="77" t="s">
        <v>207</v>
      </c>
      <c r="C77" s="78" t="s">
        <v>30</v>
      </c>
      <c r="D77" s="79" t="s">
        <v>168</v>
      </c>
      <c r="E77" s="80" t="s">
        <v>208</v>
      </c>
      <c r="F77" s="81">
        <v>1</v>
      </c>
      <c r="G77" s="82" t="s">
        <v>58</v>
      </c>
      <c r="H77" s="83">
        <v>50</v>
      </c>
      <c r="I77" s="84">
        <v>1.92</v>
      </c>
      <c r="J77" s="85">
        <v>101880</v>
      </c>
      <c r="K77" s="86">
        <v>8712438612169</v>
      </c>
      <c r="L77" s="87" t="s">
        <v>59</v>
      </c>
      <c r="M77" s="88" t="s">
        <v>209</v>
      </c>
      <c r="N77" s="89"/>
      <c r="O77" s="90">
        <f t="shared" si="0"/>
        <v>0</v>
      </c>
      <c r="P77" s="91" t="str">
        <f t="shared" si="1"/>
        <v>-</v>
      </c>
      <c r="Q77" s="92">
        <v>29</v>
      </c>
      <c r="R77" s="93" t="str">
        <f>IF($I$20=1,"",IF(AND(Таблица2[[#This Row],[Заказ (упаковок)
↓]]=0,$I$20*Таблица2[[#This Row],[Уп. в коробке]]&lt;5),0,ROUNDDOWN($I$20*Таблица2[[#This Row],[Уп. в коробке]],0)))</f>
        <v/>
      </c>
      <c r="S77" s="94"/>
    </row>
    <row r="78" spans="1:19">
      <c r="A78" s="76"/>
      <c r="B78" s="77" t="s">
        <v>210</v>
      </c>
      <c r="C78" s="78" t="s">
        <v>30</v>
      </c>
      <c r="D78" s="79" t="s">
        <v>168</v>
      </c>
      <c r="E78" s="80" t="s">
        <v>211</v>
      </c>
      <c r="F78" s="81">
        <v>1</v>
      </c>
      <c r="G78" s="82" t="s">
        <v>58</v>
      </c>
      <c r="H78" s="83">
        <v>50</v>
      </c>
      <c r="I78" s="84">
        <v>1.76</v>
      </c>
      <c r="J78" s="85">
        <v>101970</v>
      </c>
      <c r="K78" s="86">
        <v>8712438612237</v>
      </c>
      <c r="L78" s="87" t="s">
        <v>59</v>
      </c>
      <c r="M78" s="88" t="s">
        <v>212</v>
      </c>
      <c r="N78" s="89"/>
      <c r="O78" s="90">
        <f t="shared" si="0"/>
        <v>0</v>
      </c>
      <c r="P78" s="91" t="str">
        <f t="shared" si="1"/>
        <v>-</v>
      </c>
      <c r="Q78" s="92">
        <v>29</v>
      </c>
      <c r="R78" s="93" t="str">
        <f>IF($I$20=1,"",IF(AND(Таблица2[[#This Row],[Заказ (упаковок)
↓]]=0,$I$20*Таблица2[[#This Row],[Уп. в коробке]]&lt;5),0,ROUNDDOWN($I$20*Таблица2[[#This Row],[Уп. в коробке]],0)))</f>
        <v/>
      </c>
      <c r="S78" s="94"/>
    </row>
    <row r="79" spans="1:19">
      <c r="A79" s="76"/>
      <c r="B79" s="77" t="s">
        <v>213</v>
      </c>
      <c r="C79" s="78" t="s">
        <v>30</v>
      </c>
      <c r="D79" s="79" t="s">
        <v>168</v>
      </c>
      <c r="E79" s="80" t="s">
        <v>214</v>
      </c>
      <c r="F79" s="81">
        <v>1</v>
      </c>
      <c r="G79" s="82" t="s">
        <v>58</v>
      </c>
      <c r="H79" s="83">
        <v>50</v>
      </c>
      <c r="I79" s="84">
        <v>1.73</v>
      </c>
      <c r="J79" s="85">
        <v>102000</v>
      </c>
      <c r="K79" s="86">
        <v>8712438612251</v>
      </c>
      <c r="L79" s="87" t="s">
        <v>59</v>
      </c>
      <c r="M79" s="88" t="s">
        <v>215</v>
      </c>
      <c r="N79" s="89"/>
      <c r="O79" s="90">
        <f t="shared" si="0"/>
        <v>0</v>
      </c>
      <c r="P79" s="91" t="str">
        <f t="shared" si="1"/>
        <v>-</v>
      </c>
      <c r="Q79" s="92">
        <v>29</v>
      </c>
      <c r="R79" s="93" t="str">
        <f>IF($I$20=1,"",IF(AND(Таблица2[[#This Row],[Заказ (упаковок)
↓]]=0,$I$20*Таблица2[[#This Row],[Уп. в коробке]]&lt;5),0,ROUNDDOWN($I$20*Таблица2[[#This Row],[Уп. в коробке]],0)))</f>
        <v/>
      </c>
      <c r="S79" s="94"/>
    </row>
    <row r="80" spans="1:19">
      <c r="A80" s="76"/>
      <c r="B80" s="77" t="s">
        <v>216</v>
      </c>
      <c r="C80" s="78" t="s">
        <v>30</v>
      </c>
      <c r="D80" s="79" t="s">
        <v>168</v>
      </c>
      <c r="E80" s="80" t="s">
        <v>217</v>
      </c>
      <c r="F80" s="81">
        <v>1</v>
      </c>
      <c r="G80" s="82" t="s">
        <v>58</v>
      </c>
      <c r="H80" s="83">
        <v>50</v>
      </c>
      <c r="I80" s="84">
        <v>1.67</v>
      </c>
      <c r="J80" s="85">
        <v>102030</v>
      </c>
      <c r="K80" s="86">
        <v>8712438612282</v>
      </c>
      <c r="L80" s="87" t="s">
        <v>59</v>
      </c>
      <c r="M80" s="88" t="s">
        <v>218</v>
      </c>
      <c r="N80" s="89"/>
      <c r="O80" s="90">
        <f t="shared" si="0"/>
        <v>0</v>
      </c>
      <c r="P80" s="91" t="str">
        <f t="shared" si="1"/>
        <v>-</v>
      </c>
      <c r="Q80" s="92">
        <v>29</v>
      </c>
      <c r="R80" s="93" t="str">
        <f>IF($I$20=1,"",IF(AND(Таблица2[[#This Row],[Заказ (упаковок)
↓]]=0,$I$20*Таблица2[[#This Row],[Уп. в коробке]]&lt;5),0,ROUNDDOWN($I$20*Таблица2[[#This Row],[Уп. в коробке]],0)))</f>
        <v/>
      </c>
      <c r="S80" s="94"/>
    </row>
    <row r="81" spans="1:19">
      <c r="A81" s="76"/>
      <c r="B81" s="77" t="s">
        <v>219</v>
      </c>
      <c r="C81" s="78" t="s">
        <v>30</v>
      </c>
      <c r="D81" s="79" t="s">
        <v>220</v>
      </c>
      <c r="E81" s="80" t="s">
        <v>221</v>
      </c>
      <c r="F81" s="81">
        <v>1</v>
      </c>
      <c r="G81" s="82" t="s">
        <v>58</v>
      </c>
      <c r="H81" s="83">
        <v>50</v>
      </c>
      <c r="I81" s="84">
        <v>1.84</v>
      </c>
      <c r="J81" s="85">
        <v>102160</v>
      </c>
      <c r="K81" s="86">
        <v>8712438612527</v>
      </c>
      <c r="L81" s="87" t="s">
        <v>59</v>
      </c>
      <c r="M81" s="88" t="s">
        <v>222</v>
      </c>
      <c r="N81" s="89"/>
      <c r="O81" s="90">
        <f t="shared" si="0"/>
        <v>0</v>
      </c>
      <c r="P81" s="91" t="str">
        <f t="shared" si="1"/>
        <v>-</v>
      </c>
      <c r="Q81" s="92">
        <v>29</v>
      </c>
      <c r="R81" s="93" t="str">
        <f>IF($I$20=1,"",IF(AND(Таблица2[[#This Row],[Заказ (упаковок)
↓]]=0,$I$20*Таблица2[[#This Row],[Уп. в коробке]]&lt;5),0,ROUNDDOWN($I$20*Таблица2[[#This Row],[Уп. в коробке]],0)))</f>
        <v/>
      </c>
      <c r="S81" s="94"/>
    </row>
    <row r="82" spans="1:19">
      <c r="A82" s="76"/>
      <c r="B82" s="77" t="s">
        <v>223</v>
      </c>
      <c r="C82" s="78" t="s">
        <v>30</v>
      </c>
      <c r="D82" s="79" t="s">
        <v>220</v>
      </c>
      <c r="E82" s="80" t="s">
        <v>224</v>
      </c>
      <c r="F82" s="81">
        <v>1</v>
      </c>
      <c r="G82" s="82" t="s">
        <v>58</v>
      </c>
      <c r="H82" s="83">
        <v>50</v>
      </c>
      <c r="I82" s="84">
        <v>1.69</v>
      </c>
      <c r="J82" s="85">
        <v>102190</v>
      </c>
      <c r="K82" s="86">
        <v>8712438612503</v>
      </c>
      <c r="L82" s="87" t="s">
        <v>59</v>
      </c>
      <c r="M82" s="88" t="s">
        <v>225</v>
      </c>
      <c r="N82" s="89"/>
      <c r="O82" s="90">
        <f t="shared" si="0"/>
        <v>0</v>
      </c>
      <c r="P82" s="91" t="str">
        <f t="shared" si="1"/>
        <v>-</v>
      </c>
      <c r="Q82" s="92">
        <v>29</v>
      </c>
      <c r="R82" s="93" t="str">
        <f>IF($I$20=1,"",IF(AND(Таблица2[[#This Row],[Заказ (упаковок)
↓]]=0,$I$20*Таблица2[[#This Row],[Уп. в коробке]]&lt;5),0,ROUNDDOWN($I$20*Таблица2[[#This Row],[Уп. в коробке]],0)))</f>
        <v/>
      </c>
      <c r="S82" s="94"/>
    </row>
    <row r="83" spans="1:19">
      <c r="A83" s="76"/>
      <c r="B83" s="77" t="s">
        <v>226</v>
      </c>
      <c r="C83" s="78" t="s">
        <v>30</v>
      </c>
      <c r="D83" s="79" t="s">
        <v>220</v>
      </c>
      <c r="E83" s="80" t="s">
        <v>227</v>
      </c>
      <c r="F83" s="81">
        <v>1</v>
      </c>
      <c r="G83" s="82" t="s">
        <v>58</v>
      </c>
      <c r="H83" s="83">
        <v>50</v>
      </c>
      <c r="I83" s="84">
        <v>1.85</v>
      </c>
      <c r="J83" s="85">
        <v>102265</v>
      </c>
      <c r="K83" s="86">
        <v>8712438615726</v>
      </c>
      <c r="L83" s="87" t="s">
        <v>59</v>
      </c>
      <c r="M83" s="88" t="s">
        <v>228</v>
      </c>
      <c r="N83" s="89"/>
      <c r="O83" s="90">
        <f t="shared" si="0"/>
        <v>0</v>
      </c>
      <c r="P83" s="91" t="str">
        <f t="shared" si="1"/>
        <v>-</v>
      </c>
      <c r="Q83" s="92">
        <v>29</v>
      </c>
      <c r="R83" s="93" t="str">
        <f>IF($I$20=1,"",IF(AND(Таблица2[[#This Row],[Заказ (упаковок)
↓]]=0,$I$20*Таблица2[[#This Row],[Уп. в коробке]]&lt;5),0,ROUNDDOWN($I$20*Таблица2[[#This Row],[Уп. в коробке]],0)))</f>
        <v/>
      </c>
      <c r="S83" s="94"/>
    </row>
    <row r="84" spans="1:19">
      <c r="A84" s="76"/>
      <c r="B84" s="77" t="s">
        <v>229</v>
      </c>
      <c r="C84" s="78" t="s">
        <v>30</v>
      </c>
      <c r="D84" s="79" t="s">
        <v>220</v>
      </c>
      <c r="E84" s="80" t="s">
        <v>230</v>
      </c>
      <c r="F84" s="81">
        <v>1</v>
      </c>
      <c r="G84" s="82" t="s">
        <v>58</v>
      </c>
      <c r="H84" s="83">
        <v>50</v>
      </c>
      <c r="I84" s="84">
        <v>1.85</v>
      </c>
      <c r="J84" s="85">
        <v>102270</v>
      </c>
      <c r="K84" s="86">
        <v>8712438615740</v>
      </c>
      <c r="L84" s="87" t="s">
        <v>59</v>
      </c>
      <c r="M84" s="88" t="s">
        <v>231</v>
      </c>
      <c r="N84" s="89"/>
      <c r="O84" s="90">
        <f t="shared" si="0"/>
        <v>0</v>
      </c>
      <c r="P84" s="91" t="str">
        <f t="shared" si="1"/>
        <v>-</v>
      </c>
      <c r="Q84" s="92">
        <v>29</v>
      </c>
      <c r="R84" s="93" t="str">
        <f>IF($I$20=1,"",IF(AND(Таблица2[[#This Row],[Заказ (упаковок)
↓]]=0,$I$20*Таблица2[[#This Row],[Уп. в коробке]]&lt;5),0,ROUNDDOWN($I$20*Таблица2[[#This Row],[Уп. в коробке]],0)))</f>
        <v/>
      </c>
      <c r="S84" s="94"/>
    </row>
    <row r="85" spans="1:19">
      <c r="A85" s="76"/>
      <c r="B85" s="77" t="s">
        <v>232</v>
      </c>
      <c r="C85" s="78" t="s">
        <v>30</v>
      </c>
      <c r="D85" s="79" t="s">
        <v>220</v>
      </c>
      <c r="E85" s="80" t="s">
        <v>233</v>
      </c>
      <c r="F85" s="81">
        <v>1</v>
      </c>
      <c r="G85" s="82" t="s">
        <v>58</v>
      </c>
      <c r="H85" s="83">
        <v>50</v>
      </c>
      <c r="I85" s="84">
        <v>1.85</v>
      </c>
      <c r="J85" s="85">
        <v>102290</v>
      </c>
      <c r="K85" s="86">
        <v>8712438615764</v>
      </c>
      <c r="L85" s="87" t="s">
        <v>59</v>
      </c>
      <c r="M85" s="88" t="s">
        <v>234</v>
      </c>
      <c r="N85" s="89"/>
      <c r="O85" s="90">
        <f t="shared" si="0"/>
        <v>0</v>
      </c>
      <c r="P85" s="91" t="str">
        <f t="shared" si="1"/>
        <v>-</v>
      </c>
      <c r="Q85" s="92">
        <v>29</v>
      </c>
      <c r="R85" s="93" t="str">
        <f>IF($I$20=1,"",IF(AND(Таблица2[[#This Row],[Заказ (упаковок)
↓]]=0,$I$20*Таблица2[[#This Row],[Уп. в коробке]]&lt;5),0,ROUNDDOWN($I$20*Таблица2[[#This Row],[Уп. в коробке]],0)))</f>
        <v/>
      </c>
      <c r="S85" s="94"/>
    </row>
    <row r="86" spans="1:19">
      <c r="A86" s="76"/>
      <c r="B86" s="77" t="s">
        <v>235</v>
      </c>
      <c r="C86" s="78" t="s">
        <v>30</v>
      </c>
      <c r="D86" s="79" t="s">
        <v>220</v>
      </c>
      <c r="E86" s="80" t="s">
        <v>236</v>
      </c>
      <c r="F86" s="81">
        <v>1</v>
      </c>
      <c r="G86" s="82" t="s">
        <v>58</v>
      </c>
      <c r="H86" s="83">
        <v>50</v>
      </c>
      <c r="I86" s="84">
        <v>1.85</v>
      </c>
      <c r="J86" s="85">
        <v>102360</v>
      </c>
      <c r="K86" s="86">
        <v>8712438615825</v>
      </c>
      <c r="L86" s="87" t="s">
        <v>59</v>
      </c>
      <c r="M86" s="88" t="s">
        <v>237</v>
      </c>
      <c r="N86" s="89"/>
      <c r="O86" s="90">
        <f t="shared" si="0"/>
        <v>0</v>
      </c>
      <c r="P86" s="91" t="str">
        <f t="shared" si="1"/>
        <v>-</v>
      </c>
      <c r="Q86" s="92">
        <v>29</v>
      </c>
      <c r="R86" s="93" t="str">
        <f>IF($I$20=1,"",IF(AND(Таблица2[[#This Row],[Заказ (упаковок)
↓]]=0,$I$20*Таблица2[[#This Row],[Уп. в коробке]]&lt;5),0,ROUNDDOWN($I$20*Таблица2[[#This Row],[Уп. в коробке]],0)))</f>
        <v/>
      </c>
      <c r="S86" s="94"/>
    </row>
    <row r="87" spans="1:19">
      <c r="A87" s="76"/>
      <c r="B87" s="77" t="s">
        <v>238</v>
      </c>
      <c r="C87" s="78" t="s">
        <v>30</v>
      </c>
      <c r="D87" s="79" t="s">
        <v>220</v>
      </c>
      <c r="E87" s="80" t="s">
        <v>239</v>
      </c>
      <c r="F87" s="81">
        <v>1</v>
      </c>
      <c r="G87" s="82" t="s">
        <v>58</v>
      </c>
      <c r="H87" s="83">
        <v>50</v>
      </c>
      <c r="I87" s="84">
        <v>1.67</v>
      </c>
      <c r="J87" s="85">
        <v>102400</v>
      </c>
      <c r="K87" s="86">
        <v>8712438612572</v>
      </c>
      <c r="L87" s="87" t="s">
        <v>59</v>
      </c>
      <c r="M87" s="88" t="s">
        <v>240</v>
      </c>
      <c r="N87" s="89"/>
      <c r="O87" s="90">
        <f t="shared" si="0"/>
        <v>0</v>
      </c>
      <c r="P87" s="91" t="str">
        <f t="shared" si="1"/>
        <v>-</v>
      </c>
      <c r="Q87" s="92">
        <v>29</v>
      </c>
      <c r="R87" s="93" t="str">
        <f>IF($I$20=1,"",IF(AND(Таблица2[[#This Row],[Заказ (упаковок)
↓]]=0,$I$20*Таблица2[[#This Row],[Уп. в коробке]]&lt;5),0,ROUNDDOWN($I$20*Таблица2[[#This Row],[Уп. в коробке]],0)))</f>
        <v/>
      </c>
      <c r="S87" s="94"/>
    </row>
    <row r="88" spans="1:19">
      <c r="A88" s="76"/>
      <c r="B88" s="77" t="s">
        <v>241</v>
      </c>
      <c r="C88" s="78" t="s">
        <v>30</v>
      </c>
      <c r="D88" s="79" t="s">
        <v>242</v>
      </c>
      <c r="E88" s="80" t="s">
        <v>243</v>
      </c>
      <c r="F88" s="81">
        <v>1</v>
      </c>
      <c r="G88" s="82" t="s">
        <v>58</v>
      </c>
      <c r="H88" s="83">
        <v>50</v>
      </c>
      <c r="I88" s="84">
        <v>1.69</v>
      </c>
      <c r="J88" s="85">
        <v>102510</v>
      </c>
      <c r="K88" s="86">
        <v>8712438612909</v>
      </c>
      <c r="L88" s="87" t="s">
        <v>59</v>
      </c>
      <c r="M88" s="88" t="s">
        <v>244</v>
      </c>
      <c r="N88" s="89"/>
      <c r="O88" s="90">
        <f t="shared" si="0"/>
        <v>0</v>
      </c>
      <c r="P88" s="91" t="str">
        <f t="shared" si="1"/>
        <v>-</v>
      </c>
      <c r="Q88" s="92">
        <v>29</v>
      </c>
      <c r="R88" s="93" t="str">
        <f>IF($I$20=1,"",IF(AND(Таблица2[[#This Row],[Заказ (упаковок)
↓]]=0,$I$20*Таблица2[[#This Row],[Уп. в коробке]]&lt;5),0,ROUNDDOWN($I$20*Таблица2[[#This Row],[Уп. в коробке]],0)))</f>
        <v/>
      </c>
      <c r="S88" s="94"/>
    </row>
    <row r="89" spans="1:19">
      <c r="A89" s="76"/>
      <c r="B89" s="77" t="s">
        <v>245</v>
      </c>
      <c r="C89" s="78" t="s">
        <v>30</v>
      </c>
      <c r="D89" s="79" t="s">
        <v>242</v>
      </c>
      <c r="E89" s="80" t="s">
        <v>246</v>
      </c>
      <c r="F89" s="81">
        <v>1</v>
      </c>
      <c r="G89" s="82" t="s">
        <v>58</v>
      </c>
      <c r="H89" s="83">
        <v>50</v>
      </c>
      <c r="I89" s="84">
        <v>1.65</v>
      </c>
      <c r="J89" s="85">
        <v>102540</v>
      </c>
      <c r="K89" s="86">
        <v>8712438612954</v>
      </c>
      <c r="L89" s="87" t="s">
        <v>59</v>
      </c>
      <c r="M89" s="88" t="s">
        <v>247</v>
      </c>
      <c r="N89" s="89"/>
      <c r="O89" s="90">
        <f t="shared" si="0"/>
        <v>0</v>
      </c>
      <c r="P89" s="91" t="str">
        <f t="shared" si="1"/>
        <v>-</v>
      </c>
      <c r="Q89" s="92">
        <v>29</v>
      </c>
      <c r="R89" s="93" t="str">
        <f>IF($I$20=1,"",IF(AND(Таблица2[[#This Row],[Заказ (упаковок)
↓]]=0,$I$20*Таблица2[[#This Row],[Уп. в коробке]]&lt;5),0,ROUNDDOWN($I$20*Таблица2[[#This Row],[Уп. в коробке]],0)))</f>
        <v/>
      </c>
      <c r="S89" s="94"/>
    </row>
    <row r="90" spans="1:19">
      <c r="A90" s="76"/>
      <c r="B90" s="77" t="s">
        <v>248</v>
      </c>
      <c r="C90" s="78" t="s">
        <v>30</v>
      </c>
      <c r="D90" s="79" t="s">
        <v>242</v>
      </c>
      <c r="E90" s="80" t="s">
        <v>249</v>
      </c>
      <c r="F90" s="81">
        <v>1</v>
      </c>
      <c r="G90" s="82" t="s">
        <v>58</v>
      </c>
      <c r="H90" s="83">
        <v>50</v>
      </c>
      <c r="I90" s="84">
        <v>1.73</v>
      </c>
      <c r="J90" s="85">
        <v>102570</v>
      </c>
      <c r="K90" s="86">
        <v>8712438613005</v>
      </c>
      <c r="L90" s="87" t="s">
        <v>59</v>
      </c>
      <c r="M90" s="88" t="s">
        <v>250</v>
      </c>
      <c r="N90" s="89"/>
      <c r="O90" s="90">
        <f t="shared" si="0"/>
        <v>0</v>
      </c>
      <c r="P90" s="91" t="str">
        <f t="shared" si="1"/>
        <v>-</v>
      </c>
      <c r="Q90" s="92">
        <v>29</v>
      </c>
      <c r="R90" s="93" t="str">
        <f>IF($I$20=1,"",IF(AND(Таблица2[[#This Row],[Заказ (упаковок)
↓]]=0,$I$20*Таблица2[[#This Row],[Уп. в коробке]]&lt;5),0,ROUNDDOWN($I$20*Таблица2[[#This Row],[Уп. в коробке]],0)))</f>
        <v/>
      </c>
      <c r="S90" s="94"/>
    </row>
    <row r="91" spans="1:19">
      <c r="A91" s="76"/>
      <c r="B91" s="77" t="s">
        <v>251</v>
      </c>
      <c r="C91" s="78" t="s">
        <v>30</v>
      </c>
      <c r="D91" s="79" t="s">
        <v>242</v>
      </c>
      <c r="E91" s="95" t="s">
        <v>252</v>
      </c>
      <c r="F91" s="81">
        <v>1</v>
      </c>
      <c r="G91" s="82" t="s">
        <v>58</v>
      </c>
      <c r="H91" s="83">
        <v>50</v>
      </c>
      <c r="I91" s="84">
        <v>1.65</v>
      </c>
      <c r="J91" s="85">
        <v>102630</v>
      </c>
      <c r="K91" s="86">
        <v>8712438613104</v>
      </c>
      <c r="L91" s="87" t="s">
        <v>59</v>
      </c>
      <c r="M91" s="88" t="s">
        <v>253</v>
      </c>
      <c r="N91" s="89"/>
      <c r="O91" s="90">
        <f t="shared" si="0"/>
        <v>0</v>
      </c>
      <c r="P91" s="91" t="str">
        <f t="shared" si="1"/>
        <v>-</v>
      </c>
      <c r="Q91" s="92">
        <v>29</v>
      </c>
      <c r="R91" s="93" t="str">
        <f>IF($I$20=1,"",IF(AND(Таблица2[[#This Row],[Заказ (упаковок)
↓]]=0,$I$20*Таблица2[[#This Row],[Уп. в коробке]]&lt;5),0,ROUNDDOWN($I$20*Таблица2[[#This Row],[Уп. в коробке]],0)))</f>
        <v/>
      </c>
      <c r="S91" s="94"/>
    </row>
    <row r="92" spans="1:19">
      <c r="A92" s="76"/>
      <c r="B92" s="77" t="s">
        <v>254</v>
      </c>
      <c r="C92" s="78" t="s">
        <v>30</v>
      </c>
      <c r="D92" s="79" t="s">
        <v>242</v>
      </c>
      <c r="E92" s="80" t="s">
        <v>255</v>
      </c>
      <c r="F92" s="81">
        <v>1</v>
      </c>
      <c r="G92" s="82" t="s">
        <v>58</v>
      </c>
      <c r="H92" s="83">
        <v>50</v>
      </c>
      <c r="I92" s="84">
        <v>1.65</v>
      </c>
      <c r="J92" s="85">
        <v>102660</v>
      </c>
      <c r="K92" s="86">
        <v>8712438613128</v>
      </c>
      <c r="L92" s="87" t="s">
        <v>59</v>
      </c>
      <c r="M92" s="88" t="s">
        <v>256</v>
      </c>
      <c r="N92" s="89"/>
      <c r="O92" s="90">
        <f t="shared" si="0"/>
        <v>0</v>
      </c>
      <c r="P92" s="91" t="str">
        <f t="shared" si="1"/>
        <v>-</v>
      </c>
      <c r="Q92" s="92">
        <v>29</v>
      </c>
      <c r="R92" s="93" t="str">
        <f>IF($I$20=1,"",IF(AND(Таблица2[[#This Row],[Заказ (упаковок)
↓]]=0,$I$20*Таблица2[[#This Row],[Уп. в коробке]]&lt;5),0,ROUNDDOWN($I$20*Таблица2[[#This Row],[Уп. в коробке]],0)))</f>
        <v/>
      </c>
      <c r="S92" s="94"/>
    </row>
    <row r="93" spans="1:19">
      <c r="A93" s="76"/>
      <c r="B93" s="77" t="s">
        <v>257</v>
      </c>
      <c r="C93" s="78" t="s">
        <v>30</v>
      </c>
      <c r="D93" s="79" t="s">
        <v>258</v>
      </c>
      <c r="E93" s="80" t="s">
        <v>259</v>
      </c>
      <c r="F93" s="81">
        <v>1</v>
      </c>
      <c r="G93" s="82" t="s">
        <v>58</v>
      </c>
      <c r="H93" s="83">
        <v>50</v>
      </c>
      <c r="I93" s="84">
        <v>1.67</v>
      </c>
      <c r="J93" s="85">
        <v>102810</v>
      </c>
      <c r="K93" s="86">
        <v>8712438613296</v>
      </c>
      <c r="L93" s="87" t="s">
        <v>59</v>
      </c>
      <c r="M93" s="88" t="s">
        <v>260</v>
      </c>
      <c r="N93" s="89"/>
      <c r="O93" s="90">
        <f t="shared" ref="O93:O156" si="2">N93*I93</f>
        <v>0</v>
      </c>
      <c r="P93" s="91" t="str">
        <f t="shared" ref="P93:P156" si="3">IF(N93/H93=0,"-",N93/H93)</f>
        <v>-</v>
      </c>
      <c r="Q93" s="92">
        <v>30</v>
      </c>
      <c r="R93" s="93" t="str">
        <f>IF($I$20=1,"",IF(AND(Таблица2[[#This Row],[Заказ (упаковок)
↓]]=0,$I$20*Таблица2[[#This Row],[Уп. в коробке]]&lt;5),0,ROUNDDOWN($I$20*Таблица2[[#This Row],[Уп. в коробке]],0)))</f>
        <v/>
      </c>
      <c r="S93" s="94"/>
    </row>
    <row r="94" spans="1:19">
      <c r="A94" s="76"/>
      <c r="B94" s="77" t="s">
        <v>261</v>
      </c>
      <c r="C94" s="78" t="s">
        <v>30</v>
      </c>
      <c r="D94" s="79" t="s">
        <v>258</v>
      </c>
      <c r="E94" s="80" t="s">
        <v>262</v>
      </c>
      <c r="F94" s="81">
        <v>1</v>
      </c>
      <c r="G94" s="82" t="s">
        <v>58</v>
      </c>
      <c r="H94" s="83">
        <v>50</v>
      </c>
      <c r="I94" s="84">
        <v>1.67</v>
      </c>
      <c r="J94" s="85">
        <v>102840</v>
      </c>
      <c r="K94" s="86">
        <v>8712438613302</v>
      </c>
      <c r="L94" s="87" t="s">
        <v>59</v>
      </c>
      <c r="M94" s="88" t="s">
        <v>263</v>
      </c>
      <c r="N94" s="89"/>
      <c r="O94" s="90">
        <f t="shared" si="2"/>
        <v>0</v>
      </c>
      <c r="P94" s="91" t="str">
        <f t="shared" si="3"/>
        <v>-</v>
      </c>
      <c r="Q94" s="92">
        <v>30</v>
      </c>
      <c r="R94" s="93" t="str">
        <f>IF($I$20=1,"",IF(AND(Таблица2[[#This Row],[Заказ (упаковок)
↓]]=0,$I$20*Таблица2[[#This Row],[Уп. в коробке]]&lt;5),0,ROUNDDOWN($I$20*Таблица2[[#This Row],[Уп. в коробке]],0)))</f>
        <v/>
      </c>
      <c r="S94" s="94"/>
    </row>
    <row r="95" spans="1:19">
      <c r="A95" s="76"/>
      <c r="B95" s="77" t="s">
        <v>264</v>
      </c>
      <c r="C95" s="78" t="s">
        <v>30</v>
      </c>
      <c r="D95" s="79" t="s">
        <v>258</v>
      </c>
      <c r="E95" s="80" t="s">
        <v>265</v>
      </c>
      <c r="F95" s="81">
        <v>1</v>
      </c>
      <c r="G95" s="82" t="s">
        <v>58</v>
      </c>
      <c r="H95" s="83">
        <v>50</v>
      </c>
      <c r="I95" s="84">
        <v>1.67</v>
      </c>
      <c r="J95" s="85">
        <v>102870</v>
      </c>
      <c r="K95" s="86">
        <v>8712438613357</v>
      </c>
      <c r="L95" s="87" t="s">
        <v>59</v>
      </c>
      <c r="M95" s="88" t="s">
        <v>266</v>
      </c>
      <c r="N95" s="89"/>
      <c r="O95" s="90">
        <f t="shared" si="2"/>
        <v>0</v>
      </c>
      <c r="P95" s="91" t="str">
        <f t="shared" si="3"/>
        <v>-</v>
      </c>
      <c r="Q95" s="92">
        <v>30</v>
      </c>
      <c r="R95" s="93" t="str">
        <f>IF($I$20=1,"",IF(AND(Таблица2[[#This Row],[Заказ (упаковок)
↓]]=0,$I$20*Таблица2[[#This Row],[Уп. в коробке]]&lt;5),0,ROUNDDOWN($I$20*Таблица2[[#This Row],[Уп. в коробке]],0)))</f>
        <v/>
      </c>
      <c r="S95" s="94"/>
    </row>
    <row r="96" spans="1:19">
      <c r="A96" s="76"/>
      <c r="B96" s="77" t="s">
        <v>267</v>
      </c>
      <c r="C96" s="78" t="s">
        <v>30</v>
      </c>
      <c r="D96" s="79" t="s">
        <v>258</v>
      </c>
      <c r="E96" s="95" t="s">
        <v>268</v>
      </c>
      <c r="F96" s="81">
        <v>1</v>
      </c>
      <c r="G96" s="82" t="s">
        <v>58</v>
      </c>
      <c r="H96" s="83">
        <v>50</v>
      </c>
      <c r="I96" s="84">
        <v>1.83</v>
      </c>
      <c r="J96" s="85">
        <v>102880</v>
      </c>
      <c r="K96" s="86">
        <v>8712438613425</v>
      </c>
      <c r="L96" s="87" t="s">
        <v>59</v>
      </c>
      <c r="M96" s="88" t="s">
        <v>269</v>
      </c>
      <c r="N96" s="89"/>
      <c r="O96" s="90">
        <f t="shared" si="2"/>
        <v>0</v>
      </c>
      <c r="P96" s="91" t="str">
        <f t="shared" si="3"/>
        <v>-</v>
      </c>
      <c r="Q96" s="92">
        <v>30</v>
      </c>
      <c r="R96" s="93" t="str">
        <f>IF($I$20=1,"",IF(AND(Таблица2[[#This Row],[Заказ (упаковок)
↓]]=0,$I$20*Таблица2[[#This Row],[Уп. в коробке]]&lt;5),0,ROUNDDOWN($I$20*Таблица2[[#This Row],[Уп. в коробке]],0)))</f>
        <v/>
      </c>
      <c r="S96" s="94"/>
    </row>
    <row r="97" spans="1:19">
      <c r="A97" s="76"/>
      <c r="B97" s="77" t="s">
        <v>270</v>
      </c>
      <c r="C97" s="78" t="s">
        <v>30</v>
      </c>
      <c r="D97" s="79" t="s">
        <v>258</v>
      </c>
      <c r="E97" s="80" t="s">
        <v>271</v>
      </c>
      <c r="F97" s="81">
        <v>1</v>
      </c>
      <c r="G97" s="82" t="s">
        <v>58</v>
      </c>
      <c r="H97" s="83">
        <v>50</v>
      </c>
      <c r="I97" s="84">
        <v>1.65</v>
      </c>
      <c r="J97" s="85">
        <v>102900</v>
      </c>
      <c r="K97" s="86">
        <v>8712438613401</v>
      </c>
      <c r="L97" s="87" t="s">
        <v>59</v>
      </c>
      <c r="M97" s="88" t="s">
        <v>272</v>
      </c>
      <c r="N97" s="89"/>
      <c r="O97" s="90">
        <f t="shared" si="2"/>
        <v>0</v>
      </c>
      <c r="P97" s="91" t="str">
        <f t="shared" si="3"/>
        <v>-</v>
      </c>
      <c r="Q97" s="92">
        <v>30</v>
      </c>
      <c r="R97" s="93" t="str">
        <f>IF($I$20=1,"",IF(AND(Таблица2[[#This Row],[Заказ (упаковок)
↓]]=0,$I$20*Таблица2[[#This Row],[Уп. в коробке]]&lt;5),0,ROUNDDOWN($I$20*Таблица2[[#This Row],[Уп. в коробке]],0)))</f>
        <v/>
      </c>
      <c r="S97" s="94"/>
    </row>
    <row r="98" spans="1:19">
      <c r="A98" s="76"/>
      <c r="B98" s="77" t="s">
        <v>273</v>
      </c>
      <c r="C98" s="78" t="s">
        <v>30</v>
      </c>
      <c r="D98" s="79" t="s">
        <v>274</v>
      </c>
      <c r="E98" s="80" t="s">
        <v>275</v>
      </c>
      <c r="F98" s="81">
        <v>1</v>
      </c>
      <c r="G98" s="82" t="s">
        <v>58</v>
      </c>
      <c r="H98" s="83">
        <v>50</v>
      </c>
      <c r="I98" s="84">
        <v>1.65</v>
      </c>
      <c r="J98" s="85">
        <v>103020</v>
      </c>
      <c r="K98" s="86">
        <v>8712438613548</v>
      </c>
      <c r="L98" s="87" t="s">
        <v>59</v>
      </c>
      <c r="M98" s="88" t="s">
        <v>276</v>
      </c>
      <c r="N98" s="89"/>
      <c r="O98" s="90">
        <f t="shared" si="2"/>
        <v>0</v>
      </c>
      <c r="P98" s="91" t="str">
        <f t="shared" si="3"/>
        <v>-</v>
      </c>
      <c r="Q98" s="92">
        <v>30</v>
      </c>
      <c r="R98" s="93" t="str">
        <f>IF($I$20=1,"",IF(AND(Таблица2[[#This Row],[Заказ (упаковок)
↓]]=0,$I$20*Таблица2[[#This Row],[Уп. в коробке]]&lt;5),0,ROUNDDOWN($I$20*Таблица2[[#This Row],[Уп. в коробке]],0)))</f>
        <v/>
      </c>
      <c r="S98" s="94"/>
    </row>
    <row r="99" spans="1:19">
      <c r="A99" s="76"/>
      <c r="B99" s="77" t="s">
        <v>277</v>
      </c>
      <c r="C99" s="78" t="s">
        <v>30</v>
      </c>
      <c r="D99" s="79" t="s">
        <v>274</v>
      </c>
      <c r="E99" s="95" t="s">
        <v>278</v>
      </c>
      <c r="F99" s="81">
        <v>1</v>
      </c>
      <c r="G99" s="82" t="s">
        <v>58</v>
      </c>
      <c r="H99" s="83">
        <v>50</v>
      </c>
      <c r="I99" s="84">
        <v>1.67</v>
      </c>
      <c r="J99" s="85">
        <v>103070</v>
      </c>
      <c r="K99" s="86">
        <v>8712438613593</v>
      </c>
      <c r="L99" s="87" t="s">
        <v>59</v>
      </c>
      <c r="M99" s="88" t="s">
        <v>279</v>
      </c>
      <c r="N99" s="89"/>
      <c r="O99" s="90">
        <f t="shared" si="2"/>
        <v>0</v>
      </c>
      <c r="P99" s="91" t="str">
        <f t="shared" si="3"/>
        <v>-</v>
      </c>
      <c r="Q99" s="92">
        <v>30</v>
      </c>
      <c r="R99" s="93" t="str">
        <f>IF($I$20=1,"",IF(AND(Таблица2[[#This Row],[Заказ (упаковок)
↓]]=0,$I$20*Таблица2[[#This Row],[Уп. в коробке]]&lt;5),0,ROUNDDOWN($I$20*Таблица2[[#This Row],[Уп. в коробке]],0)))</f>
        <v/>
      </c>
      <c r="S99" s="94"/>
    </row>
    <row r="100" spans="1:19">
      <c r="A100" s="76"/>
      <c r="B100" s="77" t="s">
        <v>280</v>
      </c>
      <c r="C100" s="78" t="s">
        <v>30</v>
      </c>
      <c r="D100" s="79" t="s">
        <v>274</v>
      </c>
      <c r="E100" s="80" t="s">
        <v>281</v>
      </c>
      <c r="F100" s="81">
        <v>1</v>
      </c>
      <c r="G100" s="82" t="s">
        <v>58</v>
      </c>
      <c r="H100" s="83">
        <v>50</v>
      </c>
      <c r="I100" s="84">
        <v>1.68</v>
      </c>
      <c r="J100" s="85">
        <v>103110</v>
      </c>
      <c r="K100" s="86">
        <v>8712438613654</v>
      </c>
      <c r="L100" s="87" t="s">
        <v>59</v>
      </c>
      <c r="M100" s="88" t="s">
        <v>282</v>
      </c>
      <c r="N100" s="89"/>
      <c r="O100" s="90">
        <f t="shared" si="2"/>
        <v>0</v>
      </c>
      <c r="P100" s="91" t="str">
        <f t="shared" si="3"/>
        <v>-</v>
      </c>
      <c r="Q100" s="92">
        <v>30</v>
      </c>
      <c r="R100" s="93" t="str">
        <f>IF($I$20=1,"",IF(AND(Таблица2[[#This Row],[Заказ (упаковок)
↓]]=0,$I$20*Таблица2[[#This Row],[Уп. в коробке]]&lt;5),0,ROUNDDOWN($I$20*Таблица2[[#This Row],[Уп. в коробке]],0)))</f>
        <v/>
      </c>
      <c r="S100" s="94"/>
    </row>
    <row r="101" spans="1:19">
      <c r="A101" s="76"/>
      <c r="B101" s="77" t="s">
        <v>283</v>
      </c>
      <c r="C101" s="78" t="s">
        <v>30</v>
      </c>
      <c r="D101" s="79" t="s">
        <v>274</v>
      </c>
      <c r="E101" s="80" t="s">
        <v>284</v>
      </c>
      <c r="F101" s="81">
        <v>1</v>
      </c>
      <c r="G101" s="82" t="s">
        <v>58</v>
      </c>
      <c r="H101" s="83">
        <v>50</v>
      </c>
      <c r="I101" s="84">
        <v>1.67</v>
      </c>
      <c r="J101" s="85">
        <v>103140</v>
      </c>
      <c r="K101" s="86">
        <v>8712438613708</v>
      </c>
      <c r="L101" s="87" t="s">
        <v>59</v>
      </c>
      <c r="M101" s="88" t="s">
        <v>285</v>
      </c>
      <c r="N101" s="89"/>
      <c r="O101" s="90">
        <f t="shared" si="2"/>
        <v>0</v>
      </c>
      <c r="P101" s="91" t="str">
        <f t="shared" si="3"/>
        <v>-</v>
      </c>
      <c r="Q101" s="92">
        <v>30</v>
      </c>
      <c r="R101" s="93" t="str">
        <f>IF($I$20=1,"",IF(AND(Таблица2[[#This Row],[Заказ (упаковок)
↓]]=0,$I$20*Таблица2[[#This Row],[Уп. в коробке]]&lt;5),0,ROUNDDOWN($I$20*Таблица2[[#This Row],[Уп. в коробке]],0)))</f>
        <v/>
      </c>
      <c r="S101" s="94"/>
    </row>
    <row r="102" spans="1:19">
      <c r="A102" s="76"/>
      <c r="B102" s="77" t="s">
        <v>286</v>
      </c>
      <c r="C102" s="78" t="s">
        <v>30</v>
      </c>
      <c r="D102" s="79" t="s">
        <v>274</v>
      </c>
      <c r="E102" s="80" t="s">
        <v>287</v>
      </c>
      <c r="F102" s="81">
        <v>1</v>
      </c>
      <c r="G102" s="82" t="s">
        <v>58</v>
      </c>
      <c r="H102" s="83">
        <v>50</v>
      </c>
      <c r="I102" s="84">
        <v>1.69</v>
      </c>
      <c r="J102" s="85">
        <v>103160</v>
      </c>
      <c r="K102" s="86">
        <v>8712438613739</v>
      </c>
      <c r="L102" s="87" t="s">
        <v>59</v>
      </c>
      <c r="M102" s="88" t="s">
        <v>288</v>
      </c>
      <c r="N102" s="89"/>
      <c r="O102" s="90">
        <f t="shared" si="2"/>
        <v>0</v>
      </c>
      <c r="P102" s="91" t="str">
        <f t="shared" si="3"/>
        <v>-</v>
      </c>
      <c r="Q102" s="92">
        <v>30</v>
      </c>
      <c r="R102" s="93" t="str">
        <f>IF($I$20=1,"",IF(AND(Таблица2[[#This Row],[Заказ (упаковок)
↓]]=0,$I$20*Таблица2[[#This Row],[Уп. в коробке]]&lt;5),0,ROUNDDOWN($I$20*Таблица2[[#This Row],[Уп. в коробке]],0)))</f>
        <v/>
      </c>
      <c r="S102" s="94"/>
    </row>
    <row r="103" spans="1:19">
      <c r="A103" s="76"/>
      <c r="B103" s="77" t="s">
        <v>289</v>
      </c>
      <c r="C103" s="78" t="s">
        <v>30</v>
      </c>
      <c r="D103" s="79" t="s">
        <v>274</v>
      </c>
      <c r="E103" s="80" t="s">
        <v>290</v>
      </c>
      <c r="F103" s="81">
        <v>1</v>
      </c>
      <c r="G103" s="82" t="s">
        <v>58</v>
      </c>
      <c r="H103" s="83">
        <v>50</v>
      </c>
      <c r="I103" s="84">
        <v>1.75</v>
      </c>
      <c r="J103" s="85">
        <v>103200</v>
      </c>
      <c r="K103" s="86">
        <v>8712438613753</v>
      </c>
      <c r="L103" s="87" t="s">
        <v>59</v>
      </c>
      <c r="M103" s="88" t="s">
        <v>291</v>
      </c>
      <c r="N103" s="89"/>
      <c r="O103" s="90">
        <f t="shared" si="2"/>
        <v>0</v>
      </c>
      <c r="P103" s="91" t="str">
        <f t="shared" si="3"/>
        <v>-</v>
      </c>
      <c r="Q103" s="92">
        <v>30</v>
      </c>
      <c r="R103" s="93" t="str">
        <f>IF($I$20=1,"",IF(AND(Таблица2[[#This Row],[Заказ (упаковок)
↓]]=0,$I$20*Таблица2[[#This Row],[Уп. в коробке]]&lt;5),0,ROUNDDOWN($I$20*Таблица2[[#This Row],[Уп. в коробке]],0)))</f>
        <v/>
      </c>
      <c r="S103" s="94"/>
    </row>
    <row r="104" spans="1:19">
      <c r="A104" s="76"/>
      <c r="B104" s="77" t="s">
        <v>292</v>
      </c>
      <c r="C104" s="78" t="s">
        <v>30</v>
      </c>
      <c r="D104" s="79" t="s">
        <v>274</v>
      </c>
      <c r="E104" s="80" t="s">
        <v>293</v>
      </c>
      <c r="F104" s="81">
        <v>1</v>
      </c>
      <c r="G104" s="82" t="s">
        <v>58</v>
      </c>
      <c r="H104" s="83">
        <v>50</v>
      </c>
      <c r="I104" s="84">
        <v>1.69</v>
      </c>
      <c r="J104" s="85">
        <v>103230</v>
      </c>
      <c r="K104" s="86">
        <v>8712438613807</v>
      </c>
      <c r="L104" s="87" t="s">
        <v>59</v>
      </c>
      <c r="M104" s="88" t="s">
        <v>294</v>
      </c>
      <c r="N104" s="89"/>
      <c r="O104" s="90">
        <f t="shared" si="2"/>
        <v>0</v>
      </c>
      <c r="P104" s="91" t="str">
        <f t="shared" si="3"/>
        <v>-</v>
      </c>
      <c r="Q104" s="92">
        <v>30</v>
      </c>
      <c r="R104" s="93" t="str">
        <f>IF($I$20=1,"",IF(AND(Таблица2[[#This Row],[Заказ (упаковок)
↓]]=0,$I$20*Таблица2[[#This Row],[Уп. в коробке]]&lt;5),0,ROUNDDOWN($I$20*Таблица2[[#This Row],[Уп. в коробке]],0)))</f>
        <v/>
      </c>
      <c r="S104" s="94"/>
    </row>
    <row r="105" spans="1:19">
      <c r="A105" s="76"/>
      <c r="B105" s="77" t="s">
        <v>295</v>
      </c>
      <c r="C105" s="78" t="s">
        <v>30</v>
      </c>
      <c r="D105" s="79" t="s">
        <v>274</v>
      </c>
      <c r="E105" s="80" t="s">
        <v>296</v>
      </c>
      <c r="F105" s="81">
        <v>1</v>
      </c>
      <c r="G105" s="82" t="s">
        <v>58</v>
      </c>
      <c r="H105" s="83">
        <v>50</v>
      </c>
      <c r="I105" s="84">
        <v>1.84</v>
      </c>
      <c r="J105" s="85">
        <v>103280</v>
      </c>
      <c r="K105" s="86">
        <v>8712438613883</v>
      </c>
      <c r="L105" s="87" t="s">
        <v>59</v>
      </c>
      <c r="M105" s="88" t="s">
        <v>297</v>
      </c>
      <c r="N105" s="89"/>
      <c r="O105" s="90">
        <f t="shared" si="2"/>
        <v>0</v>
      </c>
      <c r="P105" s="91" t="str">
        <f t="shared" si="3"/>
        <v>-</v>
      </c>
      <c r="Q105" s="92">
        <v>30</v>
      </c>
      <c r="R105" s="93" t="str">
        <f>IF($I$20=1,"",IF(AND(Таблица2[[#This Row],[Заказ (упаковок)
↓]]=0,$I$20*Таблица2[[#This Row],[Уп. в коробке]]&lt;5),0,ROUNDDOWN($I$20*Таблица2[[#This Row],[Уп. в коробке]],0)))</f>
        <v/>
      </c>
      <c r="S105" s="94"/>
    </row>
    <row r="106" spans="1:19">
      <c r="A106" s="76"/>
      <c r="B106" s="77" t="s">
        <v>298</v>
      </c>
      <c r="C106" s="78" t="s">
        <v>30</v>
      </c>
      <c r="D106" s="79" t="s">
        <v>299</v>
      </c>
      <c r="E106" s="80" t="s">
        <v>300</v>
      </c>
      <c r="F106" s="81">
        <v>1</v>
      </c>
      <c r="G106" s="82" t="s">
        <v>58</v>
      </c>
      <c r="H106" s="83">
        <v>50</v>
      </c>
      <c r="I106" s="84">
        <v>1.67</v>
      </c>
      <c r="J106" s="85">
        <v>103360</v>
      </c>
      <c r="K106" s="86">
        <v>8712438614002</v>
      </c>
      <c r="L106" s="87" t="s">
        <v>59</v>
      </c>
      <c r="M106" s="88" t="s">
        <v>301</v>
      </c>
      <c r="N106" s="89"/>
      <c r="O106" s="90">
        <f t="shared" si="2"/>
        <v>0</v>
      </c>
      <c r="P106" s="91" t="str">
        <f t="shared" si="3"/>
        <v>-</v>
      </c>
      <c r="Q106" s="92">
        <v>30</v>
      </c>
      <c r="R106" s="93" t="str">
        <f>IF($I$20=1,"",IF(AND(Таблица2[[#This Row],[Заказ (упаковок)
↓]]=0,$I$20*Таблица2[[#This Row],[Уп. в коробке]]&lt;5),0,ROUNDDOWN($I$20*Таблица2[[#This Row],[Уп. в коробке]],0)))</f>
        <v/>
      </c>
      <c r="S106" s="94"/>
    </row>
    <row r="107" spans="1:19">
      <c r="A107" s="76"/>
      <c r="B107" s="77" t="s">
        <v>302</v>
      </c>
      <c r="C107" s="78" t="s">
        <v>30</v>
      </c>
      <c r="D107" s="79" t="s">
        <v>299</v>
      </c>
      <c r="E107" s="80" t="s">
        <v>303</v>
      </c>
      <c r="F107" s="81">
        <v>1</v>
      </c>
      <c r="G107" s="82" t="s">
        <v>58</v>
      </c>
      <c r="H107" s="83">
        <v>50</v>
      </c>
      <c r="I107" s="84">
        <v>1.83</v>
      </c>
      <c r="J107" s="85">
        <v>103390</v>
      </c>
      <c r="K107" s="86">
        <v>8712438614033</v>
      </c>
      <c r="L107" s="87" t="s">
        <v>59</v>
      </c>
      <c r="M107" s="88" t="s">
        <v>304</v>
      </c>
      <c r="N107" s="89"/>
      <c r="O107" s="90">
        <f t="shared" si="2"/>
        <v>0</v>
      </c>
      <c r="P107" s="91" t="str">
        <f t="shared" si="3"/>
        <v>-</v>
      </c>
      <c r="Q107" s="92">
        <v>30</v>
      </c>
      <c r="R107" s="93" t="str">
        <f>IF($I$20=1,"",IF(AND(Таблица2[[#This Row],[Заказ (упаковок)
↓]]=0,$I$20*Таблица2[[#This Row],[Уп. в коробке]]&lt;5),0,ROUNDDOWN($I$20*Таблица2[[#This Row],[Уп. в коробке]],0)))</f>
        <v/>
      </c>
      <c r="S107" s="94"/>
    </row>
    <row r="108" spans="1:19">
      <c r="A108" s="76"/>
      <c r="B108" s="77" t="s">
        <v>305</v>
      </c>
      <c r="C108" s="78" t="s">
        <v>30</v>
      </c>
      <c r="D108" s="79" t="s">
        <v>299</v>
      </c>
      <c r="E108" s="80" t="s">
        <v>306</v>
      </c>
      <c r="F108" s="81">
        <v>1</v>
      </c>
      <c r="G108" s="82" t="s">
        <v>58</v>
      </c>
      <c r="H108" s="83">
        <v>50</v>
      </c>
      <c r="I108" s="84">
        <v>1.67</v>
      </c>
      <c r="J108" s="85">
        <v>103450</v>
      </c>
      <c r="K108" s="86">
        <v>8712438614156</v>
      </c>
      <c r="L108" s="87" t="s">
        <v>59</v>
      </c>
      <c r="M108" s="88" t="s">
        <v>307</v>
      </c>
      <c r="N108" s="89"/>
      <c r="O108" s="90">
        <f t="shared" si="2"/>
        <v>0</v>
      </c>
      <c r="P108" s="91" t="str">
        <f t="shared" si="3"/>
        <v>-</v>
      </c>
      <c r="Q108" s="92">
        <v>30</v>
      </c>
      <c r="R108" s="93" t="str">
        <f>IF($I$20=1,"",IF(AND(Таблица2[[#This Row],[Заказ (упаковок)
↓]]=0,$I$20*Таблица2[[#This Row],[Уп. в коробке]]&lt;5),0,ROUNDDOWN($I$20*Таблица2[[#This Row],[Уп. в коробке]],0)))</f>
        <v/>
      </c>
      <c r="S108" s="94"/>
    </row>
    <row r="109" spans="1:19">
      <c r="A109" s="76"/>
      <c r="B109" s="77" t="s">
        <v>308</v>
      </c>
      <c r="C109" s="78" t="s">
        <v>30</v>
      </c>
      <c r="D109" s="79" t="s">
        <v>299</v>
      </c>
      <c r="E109" s="80" t="s">
        <v>309</v>
      </c>
      <c r="F109" s="81">
        <v>1</v>
      </c>
      <c r="G109" s="82" t="s">
        <v>58</v>
      </c>
      <c r="H109" s="83">
        <v>50</v>
      </c>
      <c r="I109" s="84">
        <v>1.67</v>
      </c>
      <c r="J109" s="85">
        <v>103480</v>
      </c>
      <c r="K109" s="86">
        <v>8712438614200</v>
      </c>
      <c r="L109" s="87" t="s">
        <v>59</v>
      </c>
      <c r="M109" s="88" t="s">
        <v>310</v>
      </c>
      <c r="N109" s="89"/>
      <c r="O109" s="90">
        <f t="shared" si="2"/>
        <v>0</v>
      </c>
      <c r="P109" s="91" t="str">
        <f t="shared" si="3"/>
        <v>-</v>
      </c>
      <c r="Q109" s="92">
        <v>30</v>
      </c>
      <c r="R109" s="93" t="str">
        <f>IF($I$20=1,"",IF(AND(Таблица2[[#This Row],[Заказ (упаковок)
↓]]=0,$I$20*Таблица2[[#This Row],[Уп. в коробке]]&lt;5),0,ROUNDDOWN($I$20*Таблица2[[#This Row],[Уп. в коробке]],0)))</f>
        <v/>
      </c>
      <c r="S109" s="94"/>
    </row>
    <row r="110" spans="1:19">
      <c r="A110" s="76"/>
      <c r="B110" s="77" t="s">
        <v>311</v>
      </c>
      <c r="C110" s="78" t="s">
        <v>30</v>
      </c>
      <c r="D110" s="79" t="s">
        <v>312</v>
      </c>
      <c r="E110" s="80" t="s">
        <v>313</v>
      </c>
      <c r="F110" s="81">
        <v>1</v>
      </c>
      <c r="G110" s="82" t="s">
        <v>58</v>
      </c>
      <c r="H110" s="83">
        <v>50</v>
      </c>
      <c r="I110" s="84">
        <v>1.8800000000000001</v>
      </c>
      <c r="J110" s="85">
        <v>103490</v>
      </c>
      <c r="K110" s="86">
        <v>8712438614224</v>
      </c>
      <c r="L110" s="87" t="s">
        <v>59</v>
      </c>
      <c r="M110" s="88" t="s">
        <v>314</v>
      </c>
      <c r="N110" s="89"/>
      <c r="O110" s="90">
        <f t="shared" si="2"/>
        <v>0</v>
      </c>
      <c r="P110" s="91" t="str">
        <f t="shared" si="3"/>
        <v>-</v>
      </c>
      <c r="Q110" s="92">
        <v>30</v>
      </c>
      <c r="R110" s="93" t="str">
        <f>IF($I$20=1,"",IF(AND(Таблица2[[#This Row],[Заказ (упаковок)
↓]]=0,$I$20*Таблица2[[#This Row],[Уп. в коробке]]&lt;5),0,ROUNDDOWN($I$20*Таблица2[[#This Row],[Уп. в коробке]],0)))</f>
        <v/>
      </c>
      <c r="S110" s="94"/>
    </row>
    <row r="111" spans="1:19">
      <c r="A111" s="76"/>
      <c r="B111" s="77" t="s">
        <v>315</v>
      </c>
      <c r="C111" s="78" t="s">
        <v>30</v>
      </c>
      <c r="D111" s="79" t="s">
        <v>312</v>
      </c>
      <c r="E111" s="80" t="s">
        <v>316</v>
      </c>
      <c r="F111" s="81">
        <v>1</v>
      </c>
      <c r="G111" s="82" t="s">
        <v>58</v>
      </c>
      <c r="H111" s="83">
        <v>50</v>
      </c>
      <c r="I111" s="84">
        <v>1.8800000000000001</v>
      </c>
      <c r="J111" s="85">
        <v>103510</v>
      </c>
      <c r="K111" s="86">
        <v>8712438614231</v>
      </c>
      <c r="L111" s="87" t="s">
        <v>59</v>
      </c>
      <c r="M111" s="88" t="s">
        <v>317</v>
      </c>
      <c r="N111" s="89"/>
      <c r="O111" s="90">
        <f t="shared" si="2"/>
        <v>0</v>
      </c>
      <c r="P111" s="91" t="str">
        <f t="shared" si="3"/>
        <v>-</v>
      </c>
      <c r="Q111" s="92">
        <v>30</v>
      </c>
      <c r="R111" s="93" t="str">
        <f>IF($I$20=1,"",IF(AND(Таблица2[[#This Row],[Заказ (упаковок)
↓]]=0,$I$20*Таблица2[[#This Row],[Уп. в коробке]]&lt;5),0,ROUNDDOWN($I$20*Таблица2[[#This Row],[Уп. в коробке]],0)))</f>
        <v/>
      </c>
      <c r="S111" s="94"/>
    </row>
    <row r="112" spans="1:19">
      <c r="A112" s="76"/>
      <c r="B112" s="77" t="s">
        <v>318</v>
      </c>
      <c r="C112" s="78" t="s">
        <v>30</v>
      </c>
      <c r="D112" s="79" t="s">
        <v>312</v>
      </c>
      <c r="E112" s="80" t="s">
        <v>319</v>
      </c>
      <c r="F112" s="81">
        <v>1</v>
      </c>
      <c r="G112" s="82" t="s">
        <v>58</v>
      </c>
      <c r="H112" s="83">
        <v>50</v>
      </c>
      <c r="I112" s="84">
        <v>1.8800000000000001</v>
      </c>
      <c r="J112" s="85">
        <v>103520</v>
      </c>
      <c r="K112" s="86">
        <v>8712438614248</v>
      </c>
      <c r="L112" s="87" t="s">
        <v>59</v>
      </c>
      <c r="M112" s="88" t="s">
        <v>320</v>
      </c>
      <c r="N112" s="89"/>
      <c r="O112" s="90">
        <f t="shared" si="2"/>
        <v>0</v>
      </c>
      <c r="P112" s="91" t="str">
        <f t="shared" si="3"/>
        <v>-</v>
      </c>
      <c r="Q112" s="92">
        <v>30</v>
      </c>
      <c r="R112" s="93" t="str">
        <f>IF($I$20=1,"",IF(AND(Таблица2[[#This Row],[Заказ (упаковок)
↓]]=0,$I$20*Таблица2[[#This Row],[Уп. в коробке]]&lt;5),0,ROUNDDOWN($I$20*Таблица2[[#This Row],[Уп. в коробке]],0)))</f>
        <v/>
      </c>
      <c r="S112" s="94"/>
    </row>
    <row r="113" spans="1:19">
      <c r="A113" s="76"/>
      <c r="B113" s="77" t="s">
        <v>321</v>
      </c>
      <c r="C113" s="78" t="s">
        <v>30</v>
      </c>
      <c r="D113" s="79" t="s">
        <v>322</v>
      </c>
      <c r="E113" s="80" t="s">
        <v>323</v>
      </c>
      <c r="F113" s="81">
        <v>1</v>
      </c>
      <c r="G113" s="82" t="s">
        <v>58</v>
      </c>
      <c r="H113" s="83">
        <v>50</v>
      </c>
      <c r="I113" s="84">
        <v>1.67</v>
      </c>
      <c r="J113" s="85">
        <v>103540</v>
      </c>
      <c r="K113" s="86">
        <v>8712438614354</v>
      </c>
      <c r="L113" s="87" t="s">
        <v>59</v>
      </c>
      <c r="M113" s="88" t="s">
        <v>324</v>
      </c>
      <c r="N113" s="89"/>
      <c r="O113" s="90">
        <f t="shared" si="2"/>
        <v>0</v>
      </c>
      <c r="P113" s="91" t="str">
        <f t="shared" si="3"/>
        <v>-</v>
      </c>
      <c r="Q113" s="92">
        <v>31</v>
      </c>
      <c r="R113" s="93" t="str">
        <f>IF($I$20=1,"",IF(AND(Таблица2[[#This Row],[Заказ (упаковок)
↓]]=0,$I$20*Таблица2[[#This Row],[Уп. в коробке]]&lt;5),0,ROUNDDOWN($I$20*Таблица2[[#This Row],[Уп. в коробке]],0)))</f>
        <v/>
      </c>
      <c r="S113" s="94"/>
    </row>
    <row r="114" spans="1:19">
      <c r="A114" s="76"/>
      <c r="B114" s="77" t="s">
        <v>325</v>
      </c>
      <c r="C114" s="78" t="s">
        <v>30</v>
      </c>
      <c r="D114" s="79" t="s">
        <v>322</v>
      </c>
      <c r="E114" s="80" t="s">
        <v>326</v>
      </c>
      <c r="F114" s="81">
        <v>1</v>
      </c>
      <c r="G114" s="82" t="s">
        <v>58</v>
      </c>
      <c r="H114" s="83">
        <v>50</v>
      </c>
      <c r="I114" s="84">
        <v>1.67</v>
      </c>
      <c r="J114" s="85">
        <v>103570</v>
      </c>
      <c r="K114" s="86">
        <v>8712438614408</v>
      </c>
      <c r="L114" s="87" t="s">
        <v>59</v>
      </c>
      <c r="M114" s="88" t="s">
        <v>327</v>
      </c>
      <c r="N114" s="89"/>
      <c r="O114" s="90">
        <f t="shared" si="2"/>
        <v>0</v>
      </c>
      <c r="P114" s="91" t="str">
        <f t="shared" si="3"/>
        <v>-</v>
      </c>
      <c r="Q114" s="92">
        <v>31</v>
      </c>
      <c r="R114" s="93" t="str">
        <f>IF($I$20=1,"",IF(AND(Таблица2[[#This Row],[Заказ (упаковок)
↓]]=0,$I$20*Таблица2[[#This Row],[Уп. в коробке]]&lt;5),0,ROUNDDOWN($I$20*Таблица2[[#This Row],[Уп. в коробке]],0)))</f>
        <v/>
      </c>
      <c r="S114" s="94"/>
    </row>
    <row r="115" spans="1:19">
      <c r="A115" s="76"/>
      <c r="B115" s="77" t="s">
        <v>328</v>
      </c>
      <c r="C115" s="78" t="s">
        <v>30</v>
      </c>
      <c r="D115" s="79" t="s">
        <v>322</v>
      </c>
      <c r="E115" s="80" t="s">
        <v>329</v>
      </c>
      <c r="F115" s="81">
        <v>1</v>
      </c>
      <c r="G115" s="82" t="s">
        <v>58</v>
      </c>
      <c r="H115" s="83">
        <v>50</v>
      </c>
      <c r="I115" s="84">
        <v>1.67</v>
      </c>
      <c r="J115" s="85">
        <v>103600</v>
      </c>
      <c r="K115" s="86">
        <v>8712438614453</v>
      </c>
      <c r="L115" s="87" t="s">
        <v>59</v>
      </c>
      <c r="M115" s="88" t="s">
        <v>330</v>
      </c>
      <c r="N115" s="89"/>
      <c r="O115" s="90">
        <f t="shared" si="2"/>
        <v>0</v>
      </c>
      <c r="P115" s="91" t="str">
        <f t="shared" si="3"/>
        <v>-</v>
      </c>
      <c r="Q115" s="92">
        <v>31</v>
      </c>
      <c r="R115" s="93" t="str">
        <f>IF($I$20=1,"",IF(AND(Таблица2[[#This Row],[Заказ (упаковок)
↓]]=0,$I$20*Таблица2[[#This Row],[Уп. в коробке]]&lt;5),0,ROUNDDOWN($I$20*Таблица2[[#This Row],[Уп. в коробке]],0)))</f>
        <v/>
      </c>
      <c r="S115" s="94"/>
    </row>
    <row r="116" spans="1:19">
      <c r="A116" s="76"/>
      <c r="B116" s="77" t="s">
        <v>331</v>
      </c>
      <c r="C116" s="78" t="s">
        <v>30</v>
      </c>
      <c r="D116" s="79" t="s">
        <v>322</v>
      </c>
      <c r="E116" s="80" t="s">
        <v>332</v>
      </c>
      <c r="F116" s="81">
        <v>1</v>
      </c>
      <c r="G116" s="82" t="s">
        <v>58</v>
      </c>
      <c r="H116" s="83">
        <v>50</v>
      </c>
      <c r="I116" s="84">
        <v>1.67</v>
      </c>
      <c r="J116" s="85">
        <v>103630</v>
      </c>
      <c r="K116" s="86">
        <v>8712438614477</v>
      </c>
      <c r="L116" s="87" t="s">
        <v>59</v>
      </c>
      <c r="M116" s="88" t="s">
        <v>333</v>
      </c>
      <c r="N116" s="89"/>
      <c r="O116" s="90">
        <f t="shared" si="2"/>
        <v>0</v>
      </c>
      <c r="P116" s="91" t="str">
        <f t="shared" si="3"/>
        <v>-</v>
      </c>
      <c r="Q116" s="92">
        <v>31</v>
      </c>
      <c r="R116" s="93" t="str">
        <f>IF($I$20=1,"",IF(AND(Таблица2[[#This Row],[Заказ (упаковок)
↓]]=0,$I$20*Таблица2[[#This Row],[Уп. в коробке]]&lt;5),0,ROUNDDOWN($I$20*Таблица2[[#This Row],[Уп. в коробке]],0)))</f>
        <v/>
      </c>
      <c r="S116" s="94"/>
    </row>
    <row r="117" spans="1:19">
      <c r="A117" s="76"/>
      <c r="B117" s="77" t="s">
        <v>334</v>
      </c>
      <c r="C117" s="78" t="s">
        <v>30</v>
      </c>
      <c r="D117" s="79" t="s">
        <v>322</v>
      </c>
      <c r="E117" s="80" t="s">
        <v>335</v>
      </c>
      <c r="F117" s="81">
        <v>1</v>
      </c>
      <c r="G117" s="82" t="s">
        <v>58</v>
      </c>
      <c r="H117" s="83">
        <v>50</v>
      </c>
      <c r="I117" s="84">
        <v>1.67</v>
      </c>
      <c r="J117" s="85">
        <v>103660</v>
      </c>
      <c r="K117" s="86">
        <v>8712438614507</v>
      </c>
      <c r="L117" s="87" t="s">
        <v>59</v>
      </c>
      <c r="M117" s="88" t="s">
        <v>336</v>
      </c>
      <c r="N117" s="89"/>
      <c r="O117" s="90">
        <f t="shared" si="2"/>
        <v>0</v>
      </c>
      <c r="P117" s="91" t="str">
        <f t="shared" si="3"/>
        <v>-</v>
      </c>
      <c r="Q117" s="92">
        <v>31</v>
      </c>
      <c r="R117" s="93" t="str">
        <f>IF($I$20=1,"",IF(AND(Таблица2[[#This Row],[Заказ (упаковок)
↓]]=0,$I$20*Таблица2[[#This Row],[Уп. в коробке]]&lt;5),0,ROUNDDOWN($I$20*Таблица2[[#This Row],[Уп. в коробке]],0)))</f>
        <v/>
      </c>
      <c r="S117" s="94"/>
    </row>
    <row r="118" spans="1:19">
      <c r="A118" s="76"/>
      <c r="B118" s="77" t="s">
        <v>337</v>
      </c>
      <c r="C118" s="78" t="s">
        <v>30</v>
      </c>
      <c r="D118" s="79" t="s">
        <v>338</v>
      </c>
      <c r="E118" s="80" t="s">
        <v>339</v>
      </c>
      <c r="F118" s="81">
        <v>1</v>
      </c>
      <c r="G118" s="82" t="s">
        <v>58</v>
      </c>
      <c r="H118" s="83">
        <v>50</v>
      </c>
      <c r="I118" s="84">
        <v>1.94</v>
      </c>
      <c r="J118" s="85">
        <v>103680</v>
      </c>
      <c r="K118" s="86">
        <v>8712438614583</v>
      </c>
      <c r="L118" s="87" t="s">
        <v>59</v>
      </c>
      <c r="M118" s="88" t="s">
        <v>340</v>
      </c>
      <c r="N118" s="89"/>
      <c r="O118" s="90">
        <f t="shared" si="2"/>
        <v>0</v>
      </c>
      <c r="P118" s="91" t="str">
        <f t="shared" si="3"/>
        <v>-</v>
      </c>
      <c r="Q118" s="92">
        <v>31</v>
      </c>
      <c r="R118" s="93" t="str">
        <f>IF($I$20=1,"",IF(AND(Таблица2[[#This Row],[Заказ (упаковок)
↓]]=0,$I$20*Таблица2[[#This Row],[Уп. в коробке]]&lt;5),0,ROUNDDOWN($I$20*Таблица2[[#This Row],[Уп. в коробке]],0)))</f>
        <v/>
      </c>
      <c r="S118" s="94"/>
    </row>
    <row r="119" spans="1:19">
      <c r="A119" s="76"/>
      <c r="B119" s="77" t="s">
        <v>341</v>
      </c>
      <c r="C119" s="78" t="s">
        <v>30</v>
      </c>
      <c r="D119" s="79" t="s">
        <v>338</v>
      </c>
      <c r="E119" s="80" t="s">
        <v>342</v>
      </c>
      <c r="F119" s="81">
        <v>1</v>
      </c>
      <c r="G119" s="82" t="s">
        <v>58</v>
      </c>
      <c r="H119" s="83">
        <v>50</v>
      </c>
      <c r="I119" s="84">
        <v>1.76</v>
      </c>
      <c r="J119" s="85">
        <v>103820</v>
      </c>
      <c r="K119" s="86">
        <v>8712438614866</v>
      </c>
      <c r="L119" s="87" t="s">
        <v>59</v>
      </c>
      <c r="M119" s="88" t="s">
        <v>343</v>
      </c>
      <c r="N119" s="89"/>
      <c r="O119" s="90">
        <f t="shared" si="2"/>
        <v>0</v>
      </c>
      <c r="P119" s="91" t="str">
        <f t="shared" si="3"/>
        <v>-</v>
      </c>
      <c r="Q119" s="92">
        <v>31</v>
      </c>
      <c r="R119" s="93" t="str">
        <f>IF($I$20=1,"",IF(AND(Таблица2[[#This Row],[Заказ (упаковок)
↓]]=0,$I$20*Таблица2[[#This Row],[Уп. в коробке]]&lt;5),0,ROUNDDOWN($I$20*Таблица2[[#This Row],[Уп. в коробке]],0)))</f>
        <v/>
      </c>
      <c r="S119" s="94"/>
    </row>
    <row r="120" spans="1:19">
      <c r="A120" s="76"/>
      <c r="B120" s="77" t="s">
        <v>344</v>
      </c>
      <c r="C120" s="78" t="s">
        <v>30</v>
      </c>
      <c r="D120" s="79" t="s">
        <v>338</v>
      </c>
      <c r="E120" s="80" t="s">
        <v>345</v>
      </c>
      <c r="F120" s="81">
        <v>1</v>
      </c>
      <c r="G120" s="82" t="s">
        <v>58</v>
      </c>
      <c r="H120" s="83">
        <v>50</v>
      </c>
      <c r="I120" s="84">
        <v>1.84</v>
      </c>
      <c r="J120" s="85">
        <v>103850</v>
      </c>
      <c r="K120" s="86">
        <v>8712438614897</v>
      </c>
      <c r="L120" s="87" t="s">
        <v>59</v>
      </c>
      <c r="M120" s="88" t="s">
        <v>346</v>
      </c>
      <c r="N120" s="89"/>
      <c r="O120" s="90">
        <f t="shared" si="2"/>
        <v>0</v>
      </c>
      <c r="P120" s="91" t="str">
        <f t="shared" si="3"/>
        <v>-</v>
      </c>
      <c r="Q120" s="92">
        <v>31</v>
      </c>
      <c r="R120" s="93" t="str">
        <f>IF($I$20=1,"",IF(AND(Таблица2[[#This Row],[Заказ (упаковок)
↓]]=0,$I$20*Таблица2[[#This Row],[Уп. в коробке]]&lt;5),0,ROUNDDOWN($I$20*Таблица2[[#This Row],[Уп. в коробке]],0)))</f>
        <v/>
      </c>
      <c r="S120" s="94"/>
    </row>
    <row r="121" spans="1:19">
      <c r="A121" s="76"/>
      <c r="B121" s="77" t="s">
        <v>347</v>
      </c>
      <c r="C121" s="78" t="s">
        <v>30</v>
      </c>
      <c r="D121" s="79" t="s">
        <v>338</v>
      </c>
      <c r="E121" s="80" t="s">
        <v>348</v>
      </c>
      <c r="F121" s="81">
        <v>1</v>
      </c>
      <c r="G121" s="82" t="s">
        <v>58</v>
      </c>
      <c r="H121" s="83">
        <v>50</v>
      </c>
      <c r="I121" s="84">
        <v>1.84</v>
      </c>
      <c r="J121" s="85">
        <v>103860</v>
      </c>
      <c r="K121" s="86">
        <v>8712438614842</v>
      </c>
      <c r="L121" s="87" t="s">
        <v>59</v>
      </c>
      <c r="M121" s="88" t="s">
        <v>349</v>
      </c>
      <c r="N121" s="89"/>
      <c r="O121" s="90">
        <f t="shared" si="2"/>
        <v>0</v>
      </c>
      <c r="P121" s="91" t="str">
        <f t="shared" si="3"/>
        <v>-</v>
      </c>
      <c r="Q121" s="92">
        <v>31</v>
      </c>
      <c r="R121" s="93" t="str">
        <f>IF($I$20=1,"",IF(AND(Таблица2[[#This Row],[Заказ (упаковок)
↓]]=0,$I$20*Таблица2[[#This Row],[Уп. в коробке]]&lt;5),0,ROUNDDOWN($I$20*Таблица2[[#This Row],[Уп. в коробке]],0)))</f>
        <v/>
      </c>
      <c r="S121" s="94"/>
    </row>
    <row r="122" spans="1:19">
      <c r="A122" s="76"/>
      <c r="B122" s="77" t="s">
        <v>350</v>
      </c>
      <c r="C122" s="78" t="s">
        <v>30</v>
      </c>
      <c r="D122" s="79" t="s">
        <v>338</v>
      </c>
      <c r="E122" s="80" t="s">
        <v>351</v>
      </c>
      <c r="F122" s="81">
        <v>1</v>
      </c>
      <c r="G122" s="82" t="s">
        <v>58</v>
      </c>
      <c r="H122" s="83">
        <v>50</v>
      </c>
      <c r="I122" s="84">
        <v>1.85</v>
      </c>
      <c r="J122" s="85">
        <v>103910</v>
      </c>
      <c r="K122" s="86">
        <v>8712438614910</v>
      </c>
      <c r="L122" s="87" t="s">
        <v>59</v>
      </c>
      <c r="M122" s="88" t="s">
        <v>352</v>
      </c>
      <c r="N122" s="89"/>
      <c r="O122" s="90">
        <f t="shared" si="2"/>
        <v>0</v>
      </c>
      <c r="P122" s="91" t="str">
        <f t="shared" si="3"/>
        <v>-</v>
      </c>
      <c r="Q122" s="92">
        <v>31</v>
      </c>
      <c r="R122" s="93" t="str">
        <f>IF($I$20=1,"",IF(AND(Таблица2[[#This Row],[Заказ (упаковок)
↓]]=0,$I$20*Таблица2[[#This Row],[Уп. в коробке]]&lt;5),0,ROUNDDOWN($I$20*Таблица2[[#This Row],[Уп. в коробке]],0)))</f>
        <v/>
      </c>
      <c r="S122" s="94"/>
    </row>
    <row r="123" spans="1:19">
      <c r="A123" s="76"/>
      <c r="B123" s="77" t="s">
        <v>353</v>
      </c>
      <c r="C123" s="78" t="s">
        <v>30</v>
      </c>
      <c r="D123" s="79" t="s">
        <v>354</v>
      </c>
      <c r="E123" s="95" t="s">
        <v>355</v>
      </c>
      <c r="F123" s="81">
        <v>1</v>
      </c>
      <c r="G123" s="82" t="s">
        <v>58</v>
      </c>
      <c r="H123" s="83">
        <v>50</v>
      </c>
      <c r="I123" s="84">
        <v>1.72</v>
      </c>
      <c r="J123" s="85">
        <v>103950</v>
      </c>
      <c r="K123" s="86">
        <v>8712438614934</v>
      </c>
      <c r="L123" s="87" t="s">
        <v>59</v>
      </c>
      <c r="M123" s="88" t="s">
        <v>356</v>
      </c>
      <c r="N123" s="89"/>
      <c r="O123" s="90">
        <f t="shared" si="2"/>
        <v>0</v>
      </c>
      <c r="P123" s="91" t="str">
        <f t="shared" si="3"/>
        <v>-</v>
      </c>
      <c r="Q123" s="92">
        <v>31</v>
      </c>
      <c r="R123" s="93" t="str">
        <f>IF($I$20=1,"",IF(AND(Таблица2[[#This Row],[Заказ (упаковок)
↓]]=0,$I$20*Таблица2[[#This Row],[Уп. в коробке]]&lt;5),0,ROUNDDOWN($I$20*Таблица2[[#This Row],[Уп. в коробке]],0)))</f>
        <v/>
      </c>
      <c r="S123" s="94"/>
    </row>
    <row r="124" spans="1:19">
      <c r="A124" s="76"/>
      <c r="B124" s="77" t="s">
        <v>357</v>
      </c>
      <c r="C124" s="78" t="s">
        <v>30</v>
      </c>
      <c r="D124" s="79" t="s">
        <v>354</v>
      </c>
      <c r="E124" s="80" t="s">
        <v>358</v>
      </c>
      <c r="F124" s="81">
        <v>1</v>
      </c>
      <c r="G124" s="82" t="s">
        <v>58</v>
      </c>
      <c r="H124" s="83">
        <v>50</v>
      </c>
      <c r="I124" s="84">
        <v>1.85</v>
      </c>
      <c r="J124" s="85">
        <v>103970</v>
      </c>
      <c r="K124" s="86">
        <v>8712438615146</v>
      </c>
      <c r="L124" s="87" t="s">
        <v>59</v>
      </c>
      <c r="M124" s="88" t="s">
        <v>359</v>
      </c>
      <c r="N124" s="89"/>
      <c r="O124" s="90">
        <f t="shared" si="2"/>
        <v>0</v>
      </c>
      <c r="P124" s="91" t="str">
        <f t="shared" si="3"/>
        <v>-</v>
      </c>
      <c r="Q124" s="92">
        <v>31</v>
      </c>
      <c r="R124" s="93" t="str">
        <f>IF($I$20=1,"",IF(AND(Таблица2[[#This Row],[Заказ (упаковок)
↓]]=0,$I$20*Таблица2[[#This Row],[Уп. в коробке]]&lt;5),0,ROUNDDOWN($I$20*Таблица2[[#This Row],[Уп. в коробке]],0)))</f>
        <v/>
      </c>
      <c r="S124" s="94"/>
    </row>
    <row r="125" spans="1:19">
      <c r="A125" s="76"/>
      <c r="B125" s="77" t="s">
        <v>360</v>
      </c>
      <c r="C125" s="78" t="s">
        <v>30</v>
      </c>
      <c r="D125" s="79" t="s">
        <v>354</v>
      </c>
      <c r="E125" s="95" t="s">
        <v>361</v>
      </c>
      <c r="F125" s="81">
        <v>1</v>
      </c>
      <c r="G125" s="82" t="s">
        <v>58</v>
      </c>
      <c r="H125" s="83">
        <v>50</v>
      </c>
      <c r="I125" s="84">
        <v>1.94</v>
      </c>
      <c r="J125" s="85">
        <v>103975</v>
      </c>
      <c r="K125" s="86">
        <v>8712438615153</v>
      </c>
      <c r="L125" s="87" t="s">
        <v>59</v>
      </c>
      <c r="M125" s="88" t="s">
        <v>362</v>
      </c>
      <c r="N125" s="89"/>
      <c r="O125" s="90">
        <f t="shared" si="2"/>
        <v>0</v>
      </c>
      <c r="P125" s="91" t="str">
        <f t="shared" si="3"/>
        <v>-</v>
      </c>
      <c r="Q125" s="92">
        <v>31</v>
      </c>
      <c r="R125" s="93" t="str">
        <f>IF($I$20=1,"",IF(AND(Таблица2[[#This Row],[Заказ (упаковок)
↓]]=0,$I$20*Таблица2[[#This Row],[Уп. в коробке]]&lt;5),0,ROUNDDOWN($I$20*Таблица2[[#This Row],[Уп. в коробке]],0)))</f>
        <v/>
      </c>
      <c r="S125" s="94"/>
    </row>
    <row r="126" spans="1:19">
      <c r="A126" s="76"/>
      <c r="B126" s="77" t="s">
        <v>363</v>
      </c>
      <c r="C126" s="78" t="s">
        <v>30</v>
      </c>
      <c r="D126" s="79" t="s">
        <v>354</v>
      </c>
      <c r="E126" s="80" t="s">
        <v>364</v>
      </c>
      <c r="F126" s="81">
        <v>1</v>
      </c>
      <c r="G126" s="82" t="s">
        <v>58</v>
      </c>
      <c r="H126" s="83">
        <v>50</v>
      </c>
      <c r="I126" s="84">
        <v>1.85</v>
      </c>
      <c r="J126" s="85">
        <v>103990</v>
      </c>
      <c r="K126" s="86">
        <v>8712438615177</v>
      </c>
      <c r="L126" s="87" t="s">
        <v>59</v>
      </c>
      <c r="M126" s="88" t="s">
        <v>365</v>
      </c>
      <c r="N126" s="89"/>
      <c r="O126" s="90">
        <f t="shared" si="2"/>
        <v>0</v>
      </c>
      <c r="P126" s="91" t="str">
        <f t="shared" si="3"/>
        <v>-</v>
      </c>
      <c r="Q126" s="92">
        <v>31</v>
      </c>
      <c r="R126" s="93" t="str">
        <f>IF($I$20=1,"",IF(AND(Таблица2[[#This Row],[Заказ (упаковок)
↓]]=0,$I$20*Таблица2[[#This Row],[Уп. в коробке]]&lt;5),0,ROUNDDOWN($I$20*Таблица2[[#This Row],[Уп. в коробке]],0)))</f>
        <v/>
      </c>
      <c r="S126" s="94"/>
    </row>
    <row r="127" spans="1:19">
      <c r="A127" s="76"/>
      <c r="B127" s="77" t="s">
        <v>366</v>
      </c>
      <c r="C127" s="78" t="s">
        <v>30</v>
      </c>
      <c r="D127" s="79" t="s">
        <v>354</v>
      </c>
      <c r="E127" s="80" t="s">
        <v>367</v>
      </c>
      <c r="F127" s="81">
        <v>1</v>
      </c>
      <c r="G127" s="82" t="s">
        <v>58</v>
      </c>
      <c r="H127" s="83">
        <v>50</v>
      </c>
      <c r="I127" s="84">
        <v>1.69</v>
      </c>
      <c r="J127" s="85">
        <v>104010</v>
      </c>
      <c r="K127" s="86">
        <v>8712438615221</v>
      </c>
      <c r="L127" s="87" t="s">
        <v>59</v>
      </c>
      <c r="M127" s="88" t="s">
        <v>368</v>
      </c>
      <c r="N127" s="89"/>
      <c r="O127" s="90">
        <f t="shared" si="2"/>
        <v>0</v>
      </c>
      <c r="P127" s="91" t="str">
        <f t="shared" si="3"/>
        <v>-</v>
      </c>
      <c r="Q127" s="92">
        <v>31</v>
      </c>
      <c r="R127" s="93" t="str">
        <f>IF($I$20=1,"",IF(AND(Таблица2[[#This Row],[Заказ (упаковок)
↓]]=0,$I$20*Таблица2[[#This Row],[Уп. в коробке]]&lt;5),0,ROUNDDOWN($I$20*Таблица2[[#This Row],[Уп. в коробке]],0)))</f>
        <v/>
      </c>
      <c r="S127" s="94"/>
    </row>
    <row r="128" spans="1:19">
      <c r="A128" s="76"/>
      <c r="B128" s="77" t="s">
        <v>369</v>
      </c>
      <c r="C128" s="78" t="s">
        <v>30</v>
      </c>
      <c r="D128" s="79" t="s">
        <v>370</v>
      </c>
      <c r="E128" s="80" t="s">
        <v>371</v>
      </c>
      <c r="F128" s="81">
        <v>1</v>
      </c>
      <c r="G128" s="82" t="s">
        <v>58</v>
      </c>
      <c r="H128" s="83">
        <v>50</v>
      </c>
      <c r="I128" s="84">
        <v>1.77</v>
      </c>
      <c r="J128" s="85">
        <v>104160</v>
      </c>
      <c r="K128" s="86">
        <v>8712438615283</v>
      </c>
      <c r="L128" s="87" t="s">
        <v>59</v>
      </c>
      <c r="M128" s="88" t="s">
        <v>372</v>
      </c>
      <c r="N128" s="89"/>
      <c r="O128" s="90">
        <f t="shared" si="2"/>
        <v>0</v>
      </c>
      <c r="P128" s="91" t="str">
        <f t="shared" si="3"/>
        <v>-</v>
      </c>
      <c r="Q128" s="92">
        <v>31</v>
      </c>
      <c r="R128" s="93" t="str">
        <f>IF($I$20=1,"",IF(AND(Таблица2[[#This Row],[Заказ (упаковок)
↓]]=0,$I$20*Таблица2[[#This Row],[Уп. в коробке]]&lt;5),0,ROUNDDOWN($I$20*Таблица2[[#This Row],[Уп. в коробке]],0)))</f>
        <v/>
      </c>
      <c r="S128" s="94"/>
    </row>
    <row r="129" spans="1:19">
      <c r="A129" s="76"/>
      <c r="B129" s="77" t="s">
        <v>373</v>
      </c>
      <c r="C129" s="78" t="s">
        <v>30</v>
      </c>
      <c r="D129" s="79" t="s">
        <v>370</v>
      </c>
      <c r="E129" s="80" t="s">
        <v>374</v>
      </c>
      <c r="F129" s="81">
        <v>1</v>
      </c>
      <c r="G129" s="82" t="s">
        <v>58</v>
      </c>
      <c r="H129" s="83">
        <v>50</v>
      </c>
      <c r="I129" s="84">
        <v>1.85</v>
      </c>
      <c r="J129" s="85">
        <v>104230</v>
      </c>
      <c r="K129" s="86">
        <v>8712438615412</v>
      </c>
      <c r="L129" s="87" t="s">
        <v>59</v>
      </c>
      <c r="M129" s="88" t="s">
        <v>375</v>
      </c>
      <c r="N129" s="89"/>
      <c r="O129" s="90">
        <f t="shared" si="2"/>
        <v>0</v>
      </c>
      <c r="P129" s="91" t="str">
        <f t="shared" si="3"/>
        <v>-</v>
      </c>
      <c r="Q129" s="92">
        <v>31</v>
      </c>
      <c r="R129" s="93" t="str">
        <f>IF($I$20=1,"",IF(AND(Таблица2[[#This Row],[Заказ (упаковок)
↓]]=0,$I$20*Таблица2[[#This Row],[Уп. в коробке]]&lt;5),0,ROUNDDOWN($I$20*Таблица2[[#This Row],[Уп. в коробке]],0)))</f>
        <v/>
      </c>
      <c r="S129" s="94"/>
    </row>
    <row r="130" spans="1:19">
      <c r="A130" s="76"/>
      <c r="B130" s="77" t="s">
        <v>376</v>
      </c>
      <c r="C130" s="78" t="s">
        <v>30</v>
      </c>
      <c r="D130" s="79" t="s">
        <v>370</v>
      </c>
      <c r="E130" s="80" t="s">
        <v>377</v>
      </c>
      <c r="F130" s="81">
        <v>1</v>
      </c>
      <c r="G130" s="82" t="s">
        <v>58</v>
      </c>
      <c r="H130" s="83">
        <v>50</v>
      </c>
      <c r="I130" s="84">
        <v>1.77</v>
      </c>
      <c r="J130" s="85">
        <v>104240</v>
      </c>
      <c r="K130" s="86">
        <v>8712438615436</v>
      </c>
      <c r="L130" s="87" t="s">
        <v>59</v>
      </c>
      <c r="M130" s="88" t="s">
        <v>378</v>
      </c>
      <c r="N130" s="89"/>
      <c r="O130" s="90">
        <f t="shared" si="2"/>
        <v>0</v>
      </c>
      <c r="P130" s="91" t="str">
        <f t="shared" si="3"/>
        <v>-</v>
      </c>
      <c r="Q130" s="92">
        <v>31</v>
      </c>
      <c r="R130" s="93" t="str">
        <f>IF($I$20=1,"",IF(AND(Таблица2[[#This Row],[Заказ (упаковок)
↓]]=0,$I$20*Таблица2[[#This Row],[Уп. в коробке]]&lt;5),0,ROUNDDOWN($I$20*Таблица2[[#This Row],[Уп. в коробке]],0)))</f>
        <v/>
      </c>
      <c r="S130" s="94"/>
    </row>
    <row r="131" spans="1:19">
      <c r="A131" s="76"/>
      <c r="B131" s="77" t="s">
        <v>379</v>
      </c>
      <c r="C131" s="78" t="s">
        <v>30</v>
      </c>
      <c r="D131" s="79" t="s">
        <v>370</v>
      </c>
      <c r="E131" s="80" t="s">
        <v>380</v>
      </c>
      <c r="F131" s="81">
        <v>1</v>
      </c>
      <c r="G131" s="82" t="s">
        <v>58</v>
      </c>
      <c r="H131" s="83">
        <v>50</v>
      </c>
      <c r="I131" s="84">
        <v>1.77</v>
      </c>
      <c r="J131" s="85">
        <v>104270</v>
      </c>
      <c r="K131" s="86">
        <v>8712438615467</v>
      </c>
      <c r="L131" s="87" t="s">
        <v>59</v>
      </c>
      <c r="M131" s="88" t="s">
        <v>381</v>
      </c>
      <c r="N131" s="89"/>
      <c r="O131" s="90">
        <f t="shared" si="2"/>
        <v>0</v>
      </c>
      <c r="P131" s="91" t="str">
        <f t="shared" si="3"/>
        <v>-</v>
      </c>
      <c r="Q131" s="92">
        <v>31</v>
      </c>
      <c r="R131" s="93" t="str">
        <f>IF($I$20=1,"",IF(AND(Таблица2[[#This Row],[Заказ (упаковок)
↓]]=0,$I$20*Таблица2[[#This Row],[Уп. в коробке]]&lt;5),0,ROUNDDOWN($I$20*Таблица2[[#This Row],[Уп. в коробке]],0)))</f>
        <v/>
      </c>
      <c r="S131" s="94"/>
    </row>
    <row r="132" spans="1:19">
      <c r="A132" s="76"/>
      <c r="B132" s="77" t="s">
        <v>382</v>
      </c>
      <c r="C132" s="78" t="s">
        <v>30</v>
      </c>
      <c r="D132" s="79" t="s">
        <v>370</v>
      </c>
      <c r="E132" s="80" t="s">
        <v>383</v>
      </c>
      <c r="F132" s="81">
        <v>1</v>
      </c>
      <c r="G132" s="82" t="s">
        <v>58</v>
      </c>
      <c r="H132" s="83">
        <v>50</v>
      </c>
      <c r="I132" s="84">
        <v>1.77</v>
      </c>
      <c r="J132" s="85">
        <v>104290</v>
      </c>
      <c r="K132" s="86">
        <v>8712438615474</v>
      </c>
      <c r="L132" s="87" t="s">
        <v>59</v>
      </c>
      <c r="M132" s="88" t="s">
        <v>384</v>
      </c>
      <c r="N132" s="89"/>
      <c r="O132" s="90">
        <f t="shared" si="2"/>
        <v>0</v>
      </c>
      <c r="P132" s="91" t="str">
        <f t="shared" si="3"/>
        <v>-</v>
      </c>
      <c r="Q132" s="92">
        <v>31</v>
      </c>
      <c r="R132" s="93" t="str">
        <f>IF($I$20=1,"",IF(AND(Таблица2[[#This Row],[Заказ (упаковок)
↓]]=0,$I$20*Таблица2[[#This Row],[Уп. в коробке]]&lt;5),0,ROUNDDOWN($I$20*Таблица2[[#This Row],[Уп. в коробке]],0)))</f>
        <v/>
      </c>
      <c r="S132" s="94"/>
    </row>
    <row r="133" spans="1:19">
      <c r="A133" s="76"/>
      <c r="B133" s="77" t="s">
        <v>385</v>
      </c>
      <c r="C133" s="78" t="s">
        <v>30</v>
      </c>
      <c r="D133" s="79" t="s">
        <v>386</v>
      </c>
      <c r="E133" s="80" t="s">
        <v>387</v>
      </c>
      <c r="F133" s="81">
        <v>1</v>
      </c>
      <c r="G133" s="82" t="s">
        <v>58</v>
      </c>
      <c r="H133" s="83">
        <v>50</v>
      </c>
      <c r="I133" s="84">
        <v>1.8800000000000001</v>
      </c>
      <c r="J133" s="85">
        <v>104330</v>
      </c>
      <c r="K133" s="86">
        <v>8712438615504</v>
      </c>
      <c r="L133" s="87" t="s">
        <v>59</v>
      </c>
      <c r="M133" s="88" t="s">
        <v>388</v>
      </c>
      <c r="N133" s="89"/>
      <c r="O133" s="90">
        <f t="shared" si="2"/>
        <v>0</v>
      </c>
      <c r="P133" s="91" t="str">
        <f t="shared" si="3"/>
        <v>-</v>
      </c>
      <c r="Q133" s="92">
        <v>32</v>
      </c>
      <c r="R133" s="93" t="str">
        <f>IF($I$20=1,"",IF(AND(Таблица2[[#This Row],[Заказ (упаковок)
↓]]=0,$I$20*Таблица2[[#This Row],[Уп. в коробке]]&lt;5),0,ROUNDDOWN($I$20*Таблица2[[#This Row],[Уп. в коробке]],0)))</f>
        <v/>
      </c>
      <c r="S133" s="94"/>
    </row>
    <row r="134" spans="1:19">
      <c r="A134" s="76"/>
      <c r="B134" s="77" t="s">
        <v>389</v>
      </c>
      <c r="C134" s="78" t="s">
        <v>30</v>
      </c>
      <c r="D134" s="79" t="s">
        <v>386</v>
      </c>
      <c r="E134" s="80" t="s">
        <v>390</v>
      </c>
      <c r="F134" s="81">
        <v>1</v>
      </c>
      <c r="G134" s="82" t="s">
        <v>58</v>
      </c>
      <c r="H134" s="83">
        <v>50</v>
      </c>
      <c r="I134" s="84">
        <v>1.92</v>
      </c>
      <c r="J134" s="85">
        <v>104340</v>
      </c>
      <c r="K134" s="86">
        <v>8712438615535</v>
      </c>
      <c r="L134" s="87" t="s">
        <v>59</v>
      </c>
      <c r="M134" s="88" t="s">
        <v>391</v>
      </c>
      <c r="N134" s="89"/>
      <c r="O134" s="90">
        <f t="shared" si="2"/>
        <v>0</v>
      </c>
      <c r="P134" s="91" t="str">
        <f t="shared" si="3"/>
        <v>-</v>
      </c>
      <c r="Q134" s="92">
        <v>32</v>
      </c>
      <c r="R134" s="93" t="str">
        <f>IF($I$20=1,"",IF(AND(Таблица2[[#This Row],[Заказ (упаковок)
↓]]=0,$I$20*Таблица2[[#This Row],[Уп. в коробке]]&lt;5),0,ROUNDDOWN($I$20*Таблица2[[#This Row],[Уп. в коробке]],0)))</f>
        <v/>
      </c>
      <c r="S134" s="94"/>
    </row>
    <row r="135" spans="1:19">
      <c r="A135" s="76"/>
      <c r="B135" s="77" t="s">
        <v>392</v>
      </c>
      <c r="C135" s="78" t="s">
        <v>30</v>
      </c>
      <c r="D135" s="79" t="s">
        <v>386</v>
      </c>
      <c r="E135" s="80" t="s">
        <v>393</v>
      </c>
      <c r="F135" s="81">
        <v>1</v>
      </c>
      <c r="G135" s="82" t="s">
        <v>58</v>
      </c>
      <c r="H135" s="83">
        <v>50</v>
      </c>
      <c r="I135" s="84">
        <v>1.92</v>
      </c>
      <c r="J135" s="85">
        <v>104350</v>
      </c>
      <c r="K135" s="86">
        <v>8712438615559</v>
      </c>
      <c r="L135" s="87" t="s">
        <v>59</v>
      </c>
      <c r="M135" s="88" t="s">
        <v>394</v>
      </c>
      <c r="N135" s="89"/>
      <c r="O135" s="90">
        <f t="shared" si="2"/>
        <v>0</v>
      </c>
      <c r="P135" s="91" t="str">
        <f t="shared" si="3"/>
        <v>-</v>
      </c>
      <c r="Q135" s="92">
        <v>32</v>
      </c>
      <c r="R135" s="93" t="str">
        <f>IF($I$20=1,"",IF(AND(Таблица2[[#This Row],[Заказ (упаковок)
↓]]=0,$I$20*Таблица2[[#This Row],[Уп. в коробке]]&lt;5),0,ROUNDDOWN($I$20*Таблица2[[#This Row],[Уп. в коробке]],0)))</f>
        <v/>
      </c>
      <c r="S135" s="94"/>
    </row>
    <row r="136" spans="1:19">
      <c r="A136" s="76"/>
      <c r="B136" s="77" t="s">
        <v>395</v>
      </c>
      <c r="C136" s="78" t="s">
        <v>30</v>
      </c>
      <c r="D136" s="79" t="s">
        <v>386</v>
      </c>
      <c r="E136" s="80" t="s">
        <v>396</v>
      </c>
      <c r="F136" s="81">
        <v>1</v>
      </c>
      <c r="G136" s="82" t="s">
        <v>58</v>
      </c>
      <c r="H136" s="83">
        <v>50</v>
      </c>
      <c r="I136" s="84">
        <v>1.75</v>
      </c>
      <c r="J136" s="85">
        <v>104400</v>
      </c>
      <c r="K136" s="86">
        <v>8712438615603</v>
      </c>
      <c r="L136" s="87" t="s">
        <v>59</v>
      </c>
      <c r="M136" s="88" t="s">
        <v>397</v>
      </c>
      <c r="N136" s="89"/>
      <c r="O136" s="90">
        <f t="shared" si="2"/>
        <v>0</v>
      </c>
      <c r="P136" s="91" t="str">
        <f t="shared" si="3"/>
        <v>-</v>
      </c>
      <c r="Q136" s="92">
        <v>32</v>
      </c>
      <c r="R136" s="93" t="str">
        <f>IF($I$20=1,"",IF(AND(Таблица2[[#This Row],[Заказ (упаковок)
↓]]=0,$I$20*Таблица2[[#This Row],[Уп. в коробке]]&lt;5),0,ROUNDDOWN($I$20*Таблица2[[#This Row],[Уп. в коробке]],0)))</f>
        <v/>
      </c>
      <c r="S136" s="94"/>
    </row>
    <row r="137" spans="1:19">
      <c r="A137" s="76"/>
      <c r="B137" s="77" t="s">
        <v>398</v>
      </c>
      <c r="C137" s="78" t="s">
        <v>30</v>
      </c>
      <c r="D137" s="79" t="s">
        <v>386</v>
      </c>
      <c r="E137" s="80" t="s">
        <v>399</v>
      </c>
      <c r="F137" s="81">
        <v>1</v>
      </c>
      <c r="G137" s="82" t="s">
        <v>58</v>
      </c>
      <c r="H137" s="83">
        <v>50</v>
      </c>
      <c r="I137" s="84">
        <v>1.93</v>
      </c>
      <c r="J137" s="85">
        <v>104440</v>
      </c>
      <c r="K137" s="86">
        <v>8712438615634</v>
      </c>
      <c r="L137" s="87" t="s">
        <v>59</v>
      </c>
      <c r="M137" s="88" t="s">
        <v>400</v>
      </c>
      <c r="N137" s="89"/>
      <c r="O137" s="90">
        <f t="shared" si="2"/>
        <v>0</v>
      </c>
      <c r="P137" s="91" t="str">
        <f t="shared" si="3"/>
        <v>-</v>
      </c>
      <c r="Q137" s="92">
        <v>32</v>
      </c>
      <c r="R137" s="93" t="str">
        <f>IF($I$20=1,"",IF(AND(Таблица2[[#This Row],[Заказ (упаковок)
↓]]=0,$I$20*Таблица2[[#This Row],[Уп. в коробке]]&lt;5),0,ROUNDDOWN($I$20*Таблица2[[#This Row],[Уп. в коробке]],0)))</f>
        <v/>
      </c>
      <c r="S137" s="94"/>
    </row>
    <row r="138" spans="1:19">
      <c r="A138" s="76"/>
      <c r="B138" s="77" t="s">
        <v>401</v>
      </c>
      <c r="C138" s="78" t="s">
        <v>30</v>
      </c>
      <c r="D138" s="79" t="s">
        <v>386</v>
      </c>
      <c r="E138" s="80" t="s">
        <v>402</v>
      </c>
      <c r="F138" s="81">
        <v>1</v>
      </c>
      <c r="G138" s="82" t="s">
        <v>58</v>
      </c>
      <c r="H138" s="83">
        <v>50</v>
      </c>
      <c r="I138" s="84">
        <v>1.93</v>
      </c>
      <c r="J138" s="85">
        <v>104445</v>
      </c>
      <c r="K138" s="86">
        <v>8712438615665</v>
      </c>
      <c r="L138" s="87" t="s">
        <v>59</v>
      </c>
      <c r="M138" s="88" t="s">
        <v>403</v>
      </c>
      <c r="N138" s="89"/>
      <c r="O138" s="90">
        <f t="shared" si="2"/>
        <v>0</v>
      </c>
      <c r="P138" s="91" t="str">
        <f t="shared" si="3"/>
        <v>-</v>
      </c>
      <c r="Q138" s="92">
        <v>32</v>
      </c>
      <c r="R138" s="93" t="str">
        <f>IF($I$20=1,"",IF(AND(Таблица2[[#This Row],[Заказ (упаковок)
↓]]=0,$I$20*Таблица2[[#This Row],[Уп. в коробке]]&lt;5),0,ROUNDDOWN($I$20*Таблица2[[#This Row],[Уп. в коробке]],0)))</f>
        <v/>
      </c>
      <c r="S138" s="94"/>
    </row>
    <row r="139" spans="1:19">
      <c r="A139" s="76"/>
      <c r="B139" s="77" t="s">
        <v>404</v>
      </c>
      <c r="C139" s="78" t="s">
        <v>30</v>
      </c>
      <c r="D139" s="79" t="s">
        <v>405</v>
      </c>
      <c r="E139" s="95" t="s">
        <v>406</v>
      </c>
      <c r="F139" s="81">
        <v>1</v>
      </c>
      <c r="G139" s="82" t="s">
        <v>58</v>
      </c>
      <c r="H139" s="83">
        <v>50</v>
      </c>
      <c r="I139" s="84">
        <v>1.85</v>
      </c>
      <c r="J139" s="85">
        <v>104630</v>
      </c>
      <c r="K139" s="86">
        <v>8712438616198</v>
      </c>
      <c r="L139" s="87" t="s">
        <v>59</v>
      </c>
      <c r="M139" s="88" t="s">
        <v>407</v>
      </c>
      <c r="N139" s="89"/>
      <c r="O139" s="90">
        <f t="shared" si="2"/>
        <v>0</v>
      </c>
      <c r="P139" s="91" t="str">
        <f t="shared" si="3"/>
        <v>-</v>
      </c>
      <c r="Q139" s="92">
        <v>32</v>
      </c>
      <c r="R139" s="93" t="str">
        <f>IF($I$20=1,"",IF(AND(Таблица2[[#This Row],[Заказ (упаковок)
↓]]=0,$I$20*Таблица2[[#This Row],[Уп. в коробке]]&lt;5),0,ROUNDDOWN($I$20*Таблица2[[#This Row],[Уп. в коробке]],0)))</f>
        <v/>
      </c>
      <c r="S139" s="94"/>
    </row>
    <row r="140" spans="1:19">
      <c r="A140" s="76"/>
      <c r="B140" s="77" t="s">
        <v>408</v>
      </c>
      <c r="C140" s="78" t="s">
        <v>30</v>
      </c>
      <c r="D140" s="79" t="s">
        <v>405</v>
      </c>
      <c r="E140" s="80" t="s">
        <v>409</v>
      </c>
      <c r="F140" s="81">
        <v>1</v>
      </c>
      <c r="G140" s="82" t="s">
        <v>58</v>
      </c>
      <c r="H140" s="83">
        <v>50</v>
      </c>
      <c r="I140" s="84">
        <v>1.85</v>
      </c>
      <c r="J140" s="85">
        <v>104710</v>
      </c>
      <c r="K140" s="86">
        <v>8712438616303</v>
      </c>
      <c r="L140" s="87" t="s">
        <v>59</v>
      </c>
      <c r="M140" s="88" t="s">
        <v>410</v>
      </c>
      <c r="N140" s="89"/>
      <c r="O140" s="90">
        <f t="shared" si="2"/>
        <v>0</v>
      </c>
      <c r="P140" s="91" t="str">
        <f t="shared" si="3"/>
        <v>-</v>
      </c>
      <c r="Q140" s="92">
        <v>32</v>
      </c>
      <c r="R140" s="93" t="str">
        <f>IF($I$20=1,"",IF(AND(Таблица2[[#This Row],[Заказ (упаковок)
↓]]=0,$I$20*Таблица2[[#This Row],[Уп. в коробке]]&lt;5),0,ROUNDDOWN($I$20*Таблица2[[#This Row],[Уп. в коробке]],0)))</f>
        <v/>
      </c>
      <c r="S140" s="94"/>
    </row>
    <row r="141" spans="1:19">
      <c r="A141" s="76"/>
      <c r="B141" s="77" t="s">
        <v>411</v>
      </c>
      <c r="C141" s="78" t="s">
        <v>30</v>
      </c>
      <c r="D141" s="79" t="s">
        <v>412</v>
      </c>
      <c r="E141" s="80" t="s">
        <v>413</v>
      </c>
      <c r="F141" s="81">
        <v>7</v>
      </c>
      <c r="G141" s="82" t="s">
        <v>414</v>
      </c>
      <c r="H141" s="83">
        <v>60</v>
      </c>
      <c r="I141" s="84">
        <v>1.86</v>
      </c>
      <c r="J141" s="85">
        <v>105095</v>
      </c>
      <c r="K141" s="86">
        <v>8712438616525</v>
      </c>
      <c r="L141" s="87" t="s">
        <v>59</v>
      </c>
      <c r="M141" s="88" t="s">
        <v>415</v>
      </c>
      <c r="N141" s="89"/>
      <c r="O141" s="90">
        <f t="shared" si="2"/>
        <v>0</v>
      </c>
      <c r="P141" s="91" t="str">
        <f t="shared" si="3"/>
        <v>-</v>
      </c>
      <c r="Q141" s="92">
        <v>32</v>
      </c>
      <c r="R141" s="93" t="str">
        <f>IF($I$20=1,"",IF(AND(Таблица2[[#This Row],[Заказ (упаковок)
↓]]=0,$I$20*Таблица2[[#This Row],[Уп. в коробке]]&lt;5),0,ROUNDDOWN($I$20*Таблица2[[#This Row],[Уп. в коробке]],0)))</f>
        <v/>
      </c>
      <c r="S141" s="94"/>
    </row>
    <row r="142" spans="1:19">
      <c r="A142" s="76"/>
      <c r="B142" s="77" t="s">
        <v>416</v>
      </c>
      <c r="C142" s="78" t="s">
        <v>30</v>
      </c>
      <c r="D142" s="79" t="s">
        <v>412</v>
      </c>
      <c r="E142" s="80" t="s">
        <v>417</v>
      </c>
      <c r="F142" s="81">
        <v>7</v>
      </c>
      <c r="G142" s="82" t="s">
        <v>414</v>
      </c>
      <c r="H142" s="83">
        <v>60</v>
      </c>
      <c r="I142" s="84">
        <v>1.7</v>
      </c>
      <c r="J142" s="85">
        <v>105160</v>
      </c>
      <c r="K142" s="86">
        <v>8712438616556</v>
      </c>
      <c r="L142" s="87" t="s">
        <v>59</v>
      </c>
      <c r="M142" s="88" t="s">
        <v>418</v>
      </c>
      <c r="N142" s="89"/>
      <c r="O142" s="90">
        <f t="shared" si="2"/>
        <v>0</v>
      </c>
      <c r="P142" s="91" t="str">
        <f t="shared" si="3"/>
        <v>-</v>
      </c>
      <c r="Q142" s="92">
        <v>32</v>
      </c>
      <c r="R142" s="93" t="str">
        <f>IF($I$20=1,"",IF(AND(Таблица2[[#This Row],[Заказ (упаковок)
↓]]=0,$I$20*Таблица2[[#This Row],[Уп. в коробке]]&lt;5),0,ROUNDDOWN($I$20*Таблица2[[#This Row],[Уп. в коробке]],0)))</f>
        <v/>
      </c>
      <c r="S142" s="94"/>
    </row>
    <row r="143" spans="1:19">
      <c r="A143" s="76"/>
      <c r="B143" s="77" t="s">
        <v>419</v>
      </c>
      <c r="C143" s="78" t="s">
        <v>30</v>
      </c>
      <c r="D143" s="79" t="s">
        <v>412</v>
      </c>
      <c r="E143" s="80" t="s">
        <v>420</v>
      </c>
      <c r="F143" s="81">
        <v>7</v>
      </c>
      <c r="G143" s="82" t="s">
        <v>414</v>
      </c>
      <c r="H143" s="83">
        <v>60</v>
      </c>
      <c r="I143" s="84">
        <v>1.86</v>
      </c>
      <c r="J143" s="85">
        <v>105163</v>
      </c>
      <c r="K143" s="86">
        <v>8712438616563</v>
      </c>
      <c r="L143" s="87" t="s">
        <v>59</v>
      </c>
      <c r="M143" s="88" t="s">
        <v>421</v>
      </c>
      <c r="N143" s="89"/>
      <c r="O143" s="90">
        <f t="shared" si="2"/>
        <v>0</v>
      </c>
      <c r="P143" s="91" t="str">
        <f t="shared" si="3"/>
        <v>-</v>
      </c>
      <c r="Q143" s="92">
        <v>32</v>
      </c>
      <c r="R143" s="93" t="str">
        <f>IF($I$20=1,"",IF(AND(Таблица2[[#This Row],[Заказ (упаковок)
↓]]=0,$I$20*Таблица2[[#This Row],[Уп. в коробке]]&lt;5),0,ROUNDDOWN($I$20*Таблица2[[#This Row],[Уп. в коробке]],0)))</f>
        <v/>
      </c>
      <c r="S143" s="94"/>
    </row>
    <row r="144" spans="1:19">
      <c r="A144" s="76"/>
      <c r="B144" s="77" t="s">
        <v>422</v>
      </c>
      <c r="C144" s="78" t="s">
        <v>30</v>
      </c>
      <c r="D144" s="79" t="s">
        <v>412</v>
      </c>
      <c r="E144" s="80" t="s">
        <v>423</v>
      </c>
      <c r="F144" s="81">
        <v>7</v>
      </c>
      <c r="G144" s="82" t="s">
        <v>414</v>
      </c>
      <c r="H144" s="83">
        <v>60</v>
      </c>
      <c r="I144" s="84">
        <v>1.86</v>
      </c>
      <c r="J144" s="85">
        <v>105166</v>
      </c>
      <c r="K144" s="86">
        <v>8712438616570</v>
      </c>
      <c r="L144" s="87" t="s">
        <v>59</v>
      </c>
      <c r="M144" s="88" t="s">
        <v>424</v>
      </c>
      <c r="N144" s="89"/>
      <c r="O144" s="90">
        <f t="shared" si="2"/>
        <v>0</v>
      </c>
      <c r="P144" s="91" t="str">
        <f t="shared" si="3"/>
        <v>-</v>
      </c>
      <c r="Q144" s="92">
        <v>32</v>
      </c>
      <c r="R144" s="93" t="str">
        <f>IF($I$20=1,"",IF(AND(Таблица2[[#This Row],[Заказ (упаковок)
↓]]=0,$I$20*Таблица2[[#This Row],[Уп. в коробке]]&lt;5),0,ROUNDDOWN($I$20*Таблица2[[#This Row],[Уп. в коробке]],0)))</f>
        <v/>
      </c>
      <c r="S144" s="94"/>
    </row>
    <row r="145" spans="1:19">
      <c r="A145" s="76"/>
      <c r="B145" s="77" t="s">
        <v>425</v>
      </c>
      <c r="C145" s="78" t="s">
        <v>30</v>
      </c>
      <c r="D145" s="79" t="s">
        <v>412</v>
      </c>
      <c r="E145" s="80" t="s">
        <v>426</v>
      </c>
      <c r="F145" s="81">
        <v>7</v>
      </c>
      <c r="G145" s="82" t="s">
        <v>414</v>
      </c>
      <c r="H145" s="83">
        <v>60</v>
      </c>
      <c r="I145" s="84">
        <v>1.94</v>
      </c>
      <c r="J145" s="85">
        <v>105170</v>
      </c>
      <c r="K145" s="86">
        <v>8712438616631</v>
      </c>
      <c r="L145" s="87" t="s">
        <v>59</v>
      </c>
      <c r="M145" s="88" t="s">
        <v>427</v>
      </c>
      <c r="N145" s="89"/>
      <c r="O145" s="90">
        <f t="shared" si="2"/>
        <v>0</v>
      </c>
      <c r="P145" s="91" t="str">
        <f t="shared" si="3"/>
        <v>-</v>
      </c>
      <c r="Q145" s="92">
        <v>32</v>
      </c>
      <c r="R145" s="93" t="str">
        <f>IF($I$20=1,"",IF(AND(Таблица2[[#This Row],[Заказ (упаковок)
↓]]=0,$I$20*Таблица2[[#This Row],[Уп. в коробке]]&lt;5),0,ROUNDDOWN($I$20*Таблица2[[#This Row],[Уп. в коробке]],0)))</f>
        <v/>
      </c>
      <c r="S145" s="94"/>
    </row>
    <row r="146" spans="1:19">
      <c r="A146" s="76"/>
      <c r="B146" s="77" t="s">
        <v>428</v>
      </c>
      <c r="C146" s="78" t="s">
        <v>30</v>
      </c>
      <c r="D146" s="79" t="s">
        <v>412</v>
      </c>
      <c r="E146" s="80" t="s">
        <v>429</v>
      </c>
      <c r="F146" s="81">
        <v>7</v>
      </c>
      <c r="G146" s="82" t="s">
        <v>414</v>
      </c>
      <c r="H146" s="83">
        <v>60</v>
      </c>
      <c r="I146" s="84">
        <v>1.74</v>
      </c>
      <c r="J146" s="85">
        <v>105250</v>
      </c>
      <c r="K146" s="86">
        <v>8712438616723</v>
      </c>
      <c r="L146" s="87" t="s">
        <v>59</v>
      </c>
      <c r="M146" s="88" t="s">
        <v>430</v>
      </c>
      <c r="N146" s="89"/>
      <c r="O146" s="90">
        <f t="shared" si="2"/>
        <v>0</v>
      </c>
      <c r="P146" s="91" t="str">
        <f t="shared" si="3"/>
        <v>-</v>
      </c>
      <c r="Q146" s="92">
        <v>33</v>
      </c>
      <c r="R146" s="93" t="str">
        <f>IF($I$20=1,"",IF(AND(Таблица2[[#This Row],[Заказ (упаковок)
↓]]=0,$I$20*Таблица2[[#This Row],[Уп. в коробке]]&lt;5),0,ROUNDDOWN($I$20*Таблица2[[#This Row],[Уп. в коробке]],0)))</f>
        <v/>
      </c>
      <c r="S146" s="94"/>
    </row>
    <row r="147" spans="1:19">
      <c r="A147" s="76"/>
      <c r="B147" s="77" t="s">
        <v>431</v>
      </c>
      <c r="C147" s="78" t="s">
        <v>30</v>
      </c>
      <c r="D147" s="79" t="s">
        <v>412</v>
      </c>
      <c r="E147" s="80" t="s">
        <v>432</v>
      </c>
      <c r="F147" s="81">
        <v>7</v>
      </c>
      <c r="G147" s="82" t="s">
        <v>414</v>
      </c>
      <c r="H147" s="83">
        <v>60</v>
      </c>
      <c r="I147" s="84">
        <v>1.86</v>
      </c>
      <c r="J147" s="85">
        <v>105290</v>
      </c>
      <c r="K147" s="86">
        <v>8712438616716</v>
      </c>
      <c r="L147" s="87" t="s">
        <v>59</v>
      </c>
      <c r="M147" s="88" t="s">
        <v>433</v>
      </c>
      <c r="N147" s="89"/>
      <c r="O147" s="90">
        <f t="shared" si="2"/>
        <v>0</v>
      </c>
      <c r="P147" s="91" t="str">
        <f t="shared" si="3"/>
        <v>-</v>
      </c>
      <c r="Q147" s="92">
        <v>33</v>
      </c>
      <c r="R147" s="93" t="str">
        <f>IF($I$20=1,"",IF(AND(Таблица2[[#This Row],[Заказ (упаковок)
↓]]=0,$I$20*Таблица2[[#This Row],[Уп. в коробке]]&lt;5),0,ROUNDDOWN($I$20*Таблица2[[#This Row],[Уп. в коробке]],0)))</f>
        <v/>
      </c>
      <c r="S147" s="94"/>
    </row>
    <row r="148" spans="1:19">
      <c r="A148" s="76"/>
      <c r="B148" s="77" t="s">
        <v>434</v>
      </c>
      <c r="C148" s="78" t="s">
        <v>30</v>
      </c>
      <c r="D148" s="79" t="s">
        <v>412</v>
      </c>
      <c r="E148" s="80" t="s">
        <v>435</v>
      </c>
      <c r="F148" s="81">
        <v>7</v>
      </c>
      <c r="G148" s="82" t="s">
        <v>414</v>
      </c>
      <c r="H148" s="83">
        <v>60</v>
      </c>
      <c r="I148" s="84">
        <v>1.86</v>
      </c>
      <c r="J148" s="85">
        <v>105390</v>
      </c>
      <c r="K148" s="86">
        <v>8712438616891</v>
      </c>
      <c r="L148" s="87" t="s">
        <v>59</v>
      </c>
      <c r="M148" s="88" t="s">
        <v>436</v>
      </c>
      <c r="N148" s="89"/>
      <c r="O148" s="90">
        <f t="shared" si="2"/>
        <v>0</v>
      </c>
      <c r="P148" s="91" t="str">
        <f t="shared" si="3"/>
        <v>-</v>
      </c>
      <c r="Q148" s="92">
        <v>33</v>
      </c>
      <c r="R148" s="93" t="str">
        <f>IF($I$20=1,"",IF(AND(Таблица2[[#This Row],[Заказ (упаковок)
↓]]=0,$I$20*Таблица2[[#This Row],[Уп. в коробке]]&lt;5),0,ROUNDDOWN($I$20*Таблица2[[#This Row],[Уп. в коробке]],0)))</f>
        <v/>
      </c>
      <c r="S148" s="94"/>
    </row>
    <row r="149" spans="1:19">
      <c r="A149" s="76"/>
      <c r="B149" s="77" t="s">
        <v>437</v>
      </c>
      <c r="C149" s="78" t="s">
        <v>30</v>
      </c>
      <c r="D149" s="79" t="s">
        <v>412</v>
      </c>
      <c r="E149" s="80" t="s">
        <v>196</v>
      </c>
      <c r="F149" s="81">
        <v>7</v>
      </c>
      <c r="G149" s="82" t="s">
        <v>414</v>
      </c>
      <c r="H149" s="83">
        <v>60</v>
      </c>
      <c r="I149" s="84">
        <v>1.78</v>
      </c>
      <c r="J149" s="85">
        <v>105430</v>
      </c>
      <c r="K149" s="86">
        <v>8712438616938</v>
      </c>
      <c r="L149" s="87" t="s">
        <v>59</v>
      </c>
      <c r="M149" s="88" t="s">
        <v>438</v>
      </c>
      <c r="N149" s="89"/>
      <c r="O149" s="90">
        <f t="shared" si="2"/>
        <v>0</v>
      </c>
      <c r="P149" s="91" t="str">
        <f t="shared" si="3"/>
        <v>-</v>
      </c>
      <c r="Q149" s="92">
        <v>33</v>
      </c>
      <c r="R149" s="93" t="str">
        <f>IF($I$20=1,"",IF(AND(Таблица2[[#This Row],[Заказ (упаковок)
↓]]=0,$I$20*Таблица2[[#This Row],[Уп. в коробке]]&lt;5),0,ROUNDDOWN($I$20*Таблица2[[#This Row],[Уп. в коробке]],0)))</f>
        <v/>
      </c>
      <c r="S149" s="94"/>
    </row>
    <row r="150" spans="1:19">
      <c r="A150" s="76"/>
      <c r="B150" s="77" t="s">
        <v>439</v>
      </c>
      <c r="C150" s="78" t="s">
        <v>30</v>
      </c>
      <c r="D150" s="79" t="s">
        <v>412</v>
      </c>
      <c r="E150" s="80" t="s">
        <v>440</v>
      </c>
      <c r="F150" s="81">
        <v>10</v>
      </c>
      <c r="G150" s="82" t="s">
        <v>414</v>
      </c>
      <c r="H150" s="83">
        <v>60</v>
      </c>
      <c r="I150" s="84">
        <v>2.11</v>
      </c>
      <c r="J150" s="85">
        <v>105460</v>
      </c>
      <c r="K150" s="86">
        <v>8712438617003</v>
      </c>
      <c r="L150" s="87" t="s">
        <v>59</v>
      </c>
      <c r="M150" s="88" t="s">
        <v>441</v>
      </c>
      <c r="N150" s="89"/>
      <c r="O150" s="90">
        <f t="shared" si="2"/>
        <v>0</v>
      </c>
      <c r="P150" s="91" t="str">
        <f t="shared" si="3"/>
        <v>-</v>
      </c>
      <c r="Q150" s="92">
        <v>33</v>
      </c>
      <c r="R150" s="93" t="str">
        <f>IF($I$20=1,"",IF(AND(Таблица2[[#This Row],[Заказ (упаковок)
↓]]=0,$I$20*Таблица2[[#This Row],[Уп. в коробке]]&lt;5),0,ROUNDDOWN($I$20*Таблица2[[#This Row],[Уп. в коробке]],0)))</f>
        <v/>
      </c>
      <c r="S150" s="94"/>
    </row>
    <row r="151" spans="1:19">
      <c r="A151" s="76"/>
      <c r="B151" s="77" t="s">
        <v>442</v>
      </c>
      <c r="C151" s="78" t="s">
        <v>30</v>
      </c>
      <c r="D151" s="79" t="s">
        <v>412</v>
      </c>
      <c r="E151" s="80" t="s">
        <v>443</v>
      </c>
      <c r="F151" s="81">
        <v>10</v>
      </c>
      <c r="G151" s="82" t="s">
        <v>414</v>
      </c>
      <c r="H151" s="83">
        <v>60</v>
      </c>
      <c r="I151" s="84">
        <v>1.7</v>
      </c>
      <c r="J151" s="85">
        <v>105490</v>
      </c>
      <c r="K151" s="86">
        <v>8712438617058</v>
      </c>
      <c r="L151" s="87" t="s">
        <v>59</v>
      </c>
      <c r="M151" s="88" t="s">
        <v>444</v>
      </c>
      <c r="N151" s="89"/>
      <c r="O151" s="90">
        <f t="shared" si="2"/>
        <v>0</v>
      </c>
      <c r="P151" s="91" t="str">
        <f t="shared" si="3"/>
        <v>-</v>
      </c>
      <c r="Q151" s="92">
        <v>33</v>
      </c>
      <c r="R151" s="93" t="str">
        <f>IF($I$20=1,"",IF(AND(Таблица2[[#This Row],[Заказ (упаковок)
↓]]=0,$I$20*Таблица2[[#This Row],[Уп. в коробке]]&lt;5),0,ROUNDDOWN($I$20*Таблица2[[#This Row],[Уп. в коробке]],0)))</f>
        <v/>
      </c>
      <c r="S151" s="94"/>
    </row>
    <row r="152" spans="1:19">
      <c r="A152" s="76"/>
      <c r="B152" s="77" t="s">
        <v>445</v>
      </c>
      <c r="C152" s="78" t="s">
        <v>30</v>
      </c>
      <c r="D152" s="79" t="s">
        <v>412</v>
      </c>
      <c r="E152" s="80" t="s">
        <v>446</v>
      </c>
      <c r="F152" s="81">
        <v>7</v>
      </c>
      <c r="G152" s="82" t="s">
        <v>414</v>
      </c>
      <c r="H152" s="83">
        <v>60</v>
      </c>
      <c r="I152" s="84">
        <v>1.94</v>
      </c>
      <c r="J152" s="85">
        <v>105530</v>
      </c>
      <c r="K152" s="86">
        <v>8712438617096</v>
      </c>
      <c r="L152" s="87" t="s">
        <v>59</v>
      </c>
      <c r="M152" s="88" t="s">
        <v>447</v>
      </c>
      <c r="N152" s="89"/>
      <c r="O152" s="90">
        <f t="shared" si="2"/>
        <v>0</v>
      </c>
      <c r="P152" s="91" t="str">
        <f t="shared" si="3"/>
        <v>-</v>
      </c>
      <c r="Q152" s="92">
        <v>33</v>
      </c>
      <c r="R152" s="93" t="str">
        <f>IF($I$20=1,"",IF(AND(Таблица2[[#This Row],[Заказ (упаковок)
↓]]=0,$I$20*Таблица2[[#This Row],[Уп. в коробке]]&lt;5),0,ROUNDDOWN($I$20*Таблица2[[#This Row],[Уп. в коробке]],0)))</f>
        <v/>
      </c>
      <c r="S152" s="94"/>
    </row>
    <row r="153" spans="1:19">
      <c r="A153" s="76"/>
      <c r="B153" s="77" t="s">
        <v>448</v>
      </c>
      <c r="C153" s="78" t="s">
        <v>30</v>
      </c>
      <c r="D153" s="79" t="s">
        <v>412</v>
      </c>
      <c r="E153" s="80" t="s">
        <v>449</v>
      </c>
      <c r="F153" s="81">
        <v>10</v>
      </c>
      <c r="G153" s="82" t="s">
        <v>414</v>
      </c>
      <c r="H153" s="83">
        <v>60</v>
      </c>
      <c r="I153" s="84">
        <v>1.77</v>
      </c>
      <c r="J153" s="85">
        <v>105550</v>
      </c>
      <c r="K153" s="86">
        <v>8712438617102</v>
      </c>
      <c r="L153" s="87" t="s">
        <v>59</v>
      </c>
      <c r="M153" s="88" t="s">
        <v>450</v>
      </c>
      <c r="N153" s="89"/>
      <c r="O153" s="90">
        <f t="shared" si="2"/>
        <v>0</v>
      </c>
      <c r="P153" s="91" t="str">
        <f t="shared" si="3"/>
        <v>-</v>
      </c>
      <c r="Q153" s="92">
        <v>33</v>
      </c>
      <c r="R153" s="93" t="str">
        <f>IF($I$20=1,"",IF(AND(Таблица2[[#This Row],[Заказ (упаковок)
↓]]=0,$I$20*Таблица2[[#This Row],[Уп. в коробке]]&lt;5),0,ROUNDDOWN($I$20*Таблица2[[#This Row],[Уп. в коробке]],0)))</f>
        <v/>
      </c>
      <c r="S153" s="94"/>
    </row>
    <row r="154" spans="1:19">
      <c r="A154" s="76"/>
      <c r="B154" s="77" t="s">
        <v>451</v>
      </c>
      <c r="C154" s="78" t="s">
        <v>30</v>
      </c>
      <c r="D154" s="79" t="s">
        <v>412</v>
      </c>
      <c r="E154" s="80" t="s">
        <v>452</v>
      </c>
      <c r="F154" s="81">
        <v>7</v>
      </c>
      <c r="G154" s="82" t="s">
        <v>414</v>
      </c>
      <c r="H154" s="83">
        <v>60</v>
      </c>
      <c r="I154" s="84">
        <v>1.86</v>
      </c>
      <c r="J154" s="85">
        <v>105580</v>
      </c>
      <c r="K154" s="86">
        <v>8712438617133</v>
      </c>
      <c r="L154" s="87" t="s">
        <v>59</v>
      </c>
      <c r="M154" s="88" t="s">
        <v>453</v>
      </c>
      <c r="N154" s="89"/>
      <c r="O154" s="90">
        <f t="shared" si="2"/>
        <v>0</v>
      </c>
      <c r="P154" s="91" t="str">
        <f t="shared" si="3"/>
        <v>-</v>
      </c>
      <c r="Q154" s="92">
        <v>33</v>
      </c>
      <c r="R154" s="93" t="str">
        <f>IF($I$20=1,"",IF(AND(Таблица2[[#This Row],[Заказ (упаковок)
↓]]=0,$I$20*Таблица2[[#This Row],[Уп. в коробке]]&lt;5),0,ROUNDDOWN($I$20*Таблица2[[#This Row],[Уп. в коробке]],0)))</f>
        <v/>
      </c>
      <c r="S154" s="94"/>
    </row>
    <row r="155" spans="1:19">
      <c r="A155" s="76"/>
      <c r="B155" s="77" t="s">
        <v>454</v>
      </c>
      <c r="C155" s="78" t="s">
        <v>30</v>
      </c>
      <c r="D155" s="79" t="s">
        <v>412</v>
      </c>
      <c r="E155" s="80" t="s">
        <v>455</v>
      </c>
      <c r="F155" s="81">
        <v>10</v>
      </c>
      <c r="G155" s="82" t="s">
        <v>414</v>
      </c>
      <c r="H155" s="83">
        <v>60</v>
      </c>
      <c r="I155" s="84">
        <v>1.7</v>
      </c>
      <c r="J155" s="85">
        <v>105610</v>
      </c>
      <c r="K155" s="86">
        <v>8712438617157</v>
      </c>
      <c r="L155" s="87" t="s">
        <v>59</v>
      </c>
      <c r="M155" s="88" t="s">
        <v>456</v>
      </c>
      <c r="N155" s="89"/>
      <c r="O155" s="90">
        <f t="shared" si="2"/>
        <v>0</v>
      </c>
      <c r="P155" s="91" t="str">
        <f t="shared" si="3"/>
        <v>-</v>
      </c>
      <c r="Q155" s="92">
        <v>33</v>
      </c>
      <c r="R155" s="93" t="str">
        <f>IF($I$20=1,"",IF(AND(Таблица2[[#This Row],[Заказ (упаковок)
↓]]=0,$I$20*Таблица2[[#This Row],[Уп. в коробке]]&lt;5),0,ROUNDDOWN($I$20*Таблица2[[#This Row],[Уп. в коробке]],0)))</f>
        <v/>
      </c>
      <c r="S155" s="94"/>
    </row>
    <row r="156" spans="1:19">
      <c r="A156" s="76"/>
      <c r="B156" s="77" t="s">
        <v>457</v>
      </c>
      <c r="C156" s="78" t="s">
        <v>30</v>
      </c>
      <c r="D156" s="79" t="s">
        <v>412</v>
      </c>
      <c r="E156" s="80" t="s">
        <v>458</v>
      </c>
      <c r="F156" s="81">
        <v>10</v>
      </c>
      <c r="G156" s="82" t="s">
        <v>414</v>
      </c>
      <c r="H156" s="83">
        <v>60</v>
      </c>
      <c r="I156" s="84">
        <v>1.7</v>
      </c>
      <c r="J156" s="85">
        <v>105670</v>
      </c>
      <c r="K156" s="86">
        <v>8712438617256</v>
      </c>
      <c r="L156" s="87" t="s">
        <v>59</v>
      </c>
      <c r="M156" s="88" t="s">
        <v>459</v>
      </c>
      <c r="N156" s="89"/>
      <c r="O156" s="90">
        <f t="shared" si="2"/>
        <v>0</v>
      </c>
      <c r="P156" s="91" t="str">
        <f t="shared" si="3"/>
        <v>-</v>
      </c>
      <c r="Q156" s="92">
        <v>33</v>
      </c>
      <c r="R156" s="93" t="str">
        <f>IF($I$20=1,"",IF(AND(Таблица2[[#This Row],[Заказ (упаковок)
↓]]=0,$I$20*Таблица2[[#This Row],[Уп. в коробке]]&lt;5),0,ROUNDDOWN($I$20*Таблица2[[#This Row],[Уп. в коробке]],0)))</f>
        <v/>
      </c>
      <c r="S156" s="94"/>
    </row>
    <row r="157" spans="1:19">
      <c r="A157" s="76"/>
      <c r="B157" s="77" t="s">
        <v>460</v>
      </c>
      <c r="C157" s="78" t="s">
        <v>30</v>
      </c>
      <c r="D157" s="79" t="s">
        <v>412</v>
      </c>
      <c r="E157" s="80" t="s">
        <v>461</v>
      </c>
      <c r="F157" s="81">
        <v>10</v>
      </c>
      <c r="G157" s="82" t="s">
        <v>414</v>
      </c>
      <c r="H157" s="83">
        <v>60</v>
      </c>
      <c r="I157" s="84">
        <v>1.7</v>
      </c>
      <c r="J157" s="85">
        <v>105700</v>
      </c>
      <c r="K157" s="86">
        <v>8712438617270</v>
      </c>
      <c r="L157" s="87" t="s">
        <v>59</v>
      </c>
      <c r="M157" s="88" t="s">
        <v>462</v>
      </c>
      <c r="N157" s="89"/>
      <c r="O157" s="90">
        <f t="shared" ref="O157:O220" si="4">N157*I157</f>
        <v>0</v>
      </c>
      <c r="P157" s="91" t="str">
        <f t="shared" ref="P157:P220" si="5">IF(N157/H157=0,"-",N157/H157)</f>
        <v>-</v>
      </c>
      <c r="Q157" s="92">
        <v>33</v>
      </c>
      <c r="R157" s="93" t="str">
        <f>IF($I$20=1,"",IF(AND(Таблица2[[#This Row],[Заказ (упаковок)
↓]]=0,$I$20*Таблица2[[#This Row],[Уп. в коробке]]&lt;5),0,ROUNDDOWN($I$20*Таблица2[[#This Row],[Уп. в коробке]],0)))</f>
        <v/>
      </c>
      <c r="S157" s="94"/>
    </row>
    <row r="158" spans="1:19">
      <c r="A158" s="76"/>
      <c r="B158" s="77" t="s">
        <v>463</v>
      </c>
      <c r="C158" s="78" t="s">
        <v>30</v>
      </c>
      <c r="D158" s="79" t="s">
        <v>412</v>
      </c>
      <c r="E158" s="80" t="s">
        <v>464</v>
      </c>
      <c r="F158" s="81">
        <v>10</v>
      </c>
      <c r="G158" s="82" t="s">
        <v>414</v>
      </c>
      <c r="H158" s="83">
        <v>60</v>
      </c>
      <c r="I158" s="84">
        <v>1.7</v>
      </c>
      <c r="J158" s="85">
        <v>105730</v>
      </c>
      <c r="K158" s="86">
        <v>8712438617300</v>
      </c>
      <c r="L158" s="87" t="s">
        <v>59</v>
      </c>
      <c r="M158" s="88" t="s">
        <v>465</v>
      </c>
      <c r="N158" s="89"/>
      <c r="O158" s="90">
        <f t="shared" si="4"/>
        <v>0</v>
      </c>
      <c r="P158" s="91" t="str">
        <f t="shared" si="5"/>
        <v>-</v>
      </c>
      <c r="Q158" s="92">
        <v>33</v>
      </c>
      <c r="R158" s="93" t="str">
        <f>IF($I$20=1,"",IF(AND(Таблица2[[#This Row],[Заказ (упаковок)
↓]]=0,$I$20*Таблица2[[#This Row],[Уп. в коробке]]&lt;5),0,ROUNDDOWN($I$20*Таблица2[[#This Row],[Уп. в коробке]],0)))</f>
        <v/>
      </c>
      <c r="S158" s="94"/>
    </row>
    <row r="159" spans="1:19">
      <c r="A159" s="76"/>
      <c r="B159" s="77" t="s">
        <v>466</v>
      </c>
      <c r="C159" s="78" t="s">
        <v>30</v>
      </c>
      <c r="D159" s="79" t="s">
        <v>412</v>
      </c>
      <c r="E159" s="95" t="s">
        <v>467</v>
      </c>
      <c r="F159" s="81">
        <v>7</v>
      </c>
      <c r="G159" s="82" t="s">
        <v>414</v>
      </c>
      <c r="H159" s="83">
        <v>60</v>
      </c>
      <c r="I159" s="84">
        <v>1.86</v>
      </c>
      <c r="J159" s="85">
        <v>105740</v>
      </c>
      <c r="K159" s="86">
        <v>8712438617317</v>
      </c>
      <c r="L159" s="87" t="s">
        <v>59</v>
      </c>
      <c r="M159" s="88" t="s">
        <v>468</v>
      </c>
      <c r="N159" s="89"/>
      <c r="O159" s="90">
        <f t="shared" si="4"/>
        <v>0</v>
      </c>
      <c r="P159" s="91" t="str">
        <f t="shared" si="5"/>
        <v>-</v>
      </c>
      <c r="Q159" s="92">
        <v>33</v>
      </c>
      <c r="R159" s="93" t="str">
        <f>IF($I$20=1,"",IF(AND(Таблица2[[#This Row],[Заказ (упаковок)
↓]]=0,$I$20*Таблица2[[#This Row],[Уп. в коробке]]&lt;5),0,ROUNDDOWN($I$20*Таблица2[[#This Row],[Уп. в коробке]],0)))</f>
        <v/>
      </c>
      <c r="S159" s="94"/>
    </row>
    <row r="160" spans="1:19">
      <c r="A160" s="76"/>
      <c r="B160" s="77" t="s">
        <v>469</v>
      </c>
      <c r="C160" s="78" t="s">
        <v>30</v>
      </c>
      <c r="D160" s="79" t="s">
        <v>412</v>
      </c>
      <c r="E160" s="80" t="s">
        <v>470</v>
      </c>
      <c r="F160" s="81">
        <v>10</v>
      </c>
      <c r="G160" s="82" t="s">
        <v>414</v>
      </c>
      <c r="H160" s="83">
        <v>60</v>
      </c>
      <c r="I160" s="84">
        <v>1.82</v>
      </c>
      <c r="J160" s="85">
        <v>105750</v>
      </c>
      <c r="K160" s="86">
        <v>8712438617331</v>
      </c>
      <c r="L160" s="87" t="s">
        <v>59</v>
      </c>
      <c r="M160" s="88" t="s">
        <v>471</v>
      </c>
      <c r="N160" s="89"/>
      <c r="O160" s="90">
        <f t="shared" si="4"/>
        <v>0</v>
      </c>
      <c r="P160" s="91" t="str">
        <f t="shared" si="5"/>
        <v>-</v>
      </c>
      <c r="Q160" s="92">
        <v>33</v>
      </c>
      <c r="R160" s="93" t="str">
        <f>IF($I$20=1,"",IF(AND(Таблица2[[#This Row],[Заказ (упаковок)
↓]]=0,$I$20*Таблица2[[#This Row],[Уп. в коробке]]&lt;5),0,ROUNDDOWN($I$20*Таблица2[[#This Row],[Уп. в коробке]],0)))</f>
        <v/>
      </c>
      <c r="S160" s="94"/>
    </row>
    <row r="161" spans="1:19">
      <c r="A161" s="76"/>
      <c r="B161" s="77" t="s">
        <v>472</v>
      </c>
      <c r="C161" s="78" t="s">
        <v>30</v>
      </c>
      <c r="D161" s="79" t="s">
        <v>412</v>
      </c>
      <c r="E161" s="80" t="s">
        <v>473</v>
      </c>
      <c r="F161" s="81">
        <v>10</v>
      </c>
      <c r="G161" s="82" t="s">
        <v>414</v>
      </c>
      <c r="H161" s="83">
        <v>60</v>
      </c>
      <c r="I161" s="84">
        <v>1.7</v>
      </c>
      <c r="J161" s="85">
        <v>105760</v>
      </c>
      <c r="K161" s="86">
        <v>8712438617355</v>
      </c>
      <c r="L161" s="87" t="s">
        <v>59</v>
      </c>
      <c r="M161" s="88" t="s">
        <v>474</v>
      </c>
      <c r="N161" s="89"/>
      <c r="O161" s="90">
        <f t="shared" si="4"/>
        <v>0</v>
      </c>
      <c r="P161" s="91" t="str">
        <f t="shared" si="5"/>
        <v>-</v>
      </c>
      <c r="Q161" s="92">
        <v>33</v>
      </c>
      <c r="R161" s="93" t="str">
        <f>IF($I$20=1,"",IF(AND(Таблица2[[#This Row],[Заказ (упаковок)
↓]]=0,$I$20*Таблица2[[#This Row],[Уп. в коробке]]&lt;5),0,ROUNDDOWN($I$20*Таблица2[[#This Row],[Уп. в коробке]],0)))</f>
        <v/>
      </c>
      <c r="S161" s="94"/>
    </row>
    <row r="162" spans="1:19">
      <c r="A162" s="76"/>
      <c r="B162" s="77" t="s">
        <v>475</v>
      </c>
      <c r="C162" s="78" t="s">
        <v>30</v>
      </c>
      <c r="D162" s="79" t="s">
        <v>412</v>
      </c>
      <c r="E162" s="80" t="s">
        <v>476</v>
      </c>
      <c r="F162" s="81">
        <v>10</v>
      </c>
      <c r="G162" s="82" t="s">
        <v>414</v>
      </c>
      <c r="H162" s="83">
        <v>60</v>
      </c>
      <c r="I162" s="84">
        <v>2.2799999999999998</v>
      </c>
      <c r="J162" s="85">
        <v>105770</v>
      </c>
      <c r="K162" s="86">
        <v>8712438617362</v>
      </c>
      <c r="L162" s="87" t="s">
        <v>59</v>
      </c>
      <c r="M162" s="88" t="s">
        <v>477</v>
      </c>
      <c r="N162" s="89"/>
      <c r="O162" s="90">
        <f t="shared" si="4"/>
        <v>0</v>
      </c>
      <c r="P162" s="91" t="str">
        <f t="shared" si="5"/>
        <v>-</v>
      </c>
      <c r="Q162" s="92">
        <v>33</v>
      </c>
      <c r="R162" s="93" t="str">
        <f>IF($I$20=1,"",IF(AND(Таблица2[[#This Row],[Заказ (упаковок)
↓]]=0,$I$20*Таблица2[[#This Row],[Уп. в коробке]]&lt;5),0,ROUNDDOWN($I$20*Таблица2[[#This Row],[Уп. в коробке]],0)))</f>
        <v/>
      </c>
      <c r="S162" s="94"/>
    </row>
    <row r="163" spans="1:19">
      <c r="A163" s="76"/>
      <c r="B163" s="77" t="s">
        <v>478</v>
      </c>
      <c r="C163" s="78" t="s">
        <v>30</v>
      </c>
      <c r="D163" s="79" t="s">
        <v>412</v>
      </c>
      <c r="E163" s="80" t="s">
        <v>479</v>
      </c>
      <c r="F163" s="81">
        <v>10</v>
      </c>
      <c r="G163" s="82" t="s">
        <v>414</v>
      </c>
      <c r="H163" s="83">
        <v>60</v>
      </c>
      <c r="I163" s="84">
        <v>1.7</v>
      </c>
      <c r="J163" s="85">
        <v>105790</v>
      </c>
      <c r="K163" s="86">
        <v>8712438617508</v>
      </c>
      <c r="L163" s="87" t="s">
        <v>59</v>
      </c>
      <c r="M163" s="88" t="s">
        <v>480</v>
      </c>
      <c r="N163" s="89"/>
      <c r="O163" s="90">
        <f t="shared" si="4"/>
        <v>0</v>
      </c>
      <c r="P163" s="91" t="str">
        <f t="shared" si="5"/>
        <v>-</v>
      </c>
      <c r="Q163" s="92">
        <v>33</v>
      </c>
      <c r="R163" s="93" t="str">
        <f>IF($I$20=1,"",IF(AND(Таблица2[[#This Row],[Заказ (упаковок)
↓]]=0,$I$20*Таблица2[[#This Row],[Уп. в коробке]]&lt;5),0,ROUNDDOWN($I$20*Таблица2[[#This Row],[Уп. в коробке]],0)))</f>
        <v/>
      </c>
      <c r="S163" s="94"/>
    </row>
    <row r="164" spans="1:19">
      <c r="A164" s="76"/>
      <c r="B164" s="77" t="s">
        <v>481</v>
      </c>
      <c r="C164" s="78" t="s">
        <v>30</v>
      </c>
      <c r="D164" s="79" t="s">
        <v>412</v>
      </c>
      <c r="E164" s="80" t="s">
        <v>482</v>
      </c>
      <c r="F164" s="81">
        <v>7</v>
      </c>
      <c r="G164" s="82" t="s">
        <v>414</v>
      </c>
      <c r="H164" s="83">
        <v>60</v>
      </c>
      <c r="I164" s="84">
        <v>1.86</v>
      </c>
      <c r="J164" s="85">
        <v>105840</v>
      </c>
      <c r="K164" s="86">
        <v>8712438617584</v>
      </c>
      <c r="L164" s="87" t="s">
        <v>59</v>
      </c>
      <c r="M164" s="88" t="s">
        <v>483</v>
      </c>
      <c r="N164" s="89"/>
      <c r="O164" s="90">
        <f t="shared" si="4"/>
        <v>0</v>
      </c>
      <c r="P164" s="91" t="str">
        <f t="shared" si="5"/>
        <v>-</v>
      </c>
      <c r="Q164" s="92">
        <v>33</v>
      </c>
      <c r="R164" s="93" t="str">
        <f>IF($I$20=1,"",IF(AND(Таблица2[[#This Row],[Заказ (упаковок)
↓]]=0,$I$20*Таблица2[[#This Row],[Уп. в коробке]]&lt;5),0,ROUNDDOWN($I$20*Таблица2[[#This Row],[Уп. в коробке]],0)))</f>
        <v/>
      </c>
      <c r="S164" s="94"/>
    </row>
    <row r="165" spans="1:19">
      <c r="A165" s="76"/>
      <c r="B165" s="77" t="s">
        <v>484</v>
      </c>
      <c r="C165" s="78" t="s">
        <v>30</v>
      </c>
      <c r="D165" s="79" t="s">
        <v>412</v>
      </c>
      <c r="E165" s="80" t="s">
        <v>485</v>
      </c>
      <c r="F165" s="81">
        <v>10</v>
      </c>
      <c r="G165" s="82" t="s">
        <v>414</v>
      </c>
      <c r="H165" s="83">
        <v>60</v>
      </c>
      <c r="I165" s="84">
        <v>1.77</v>
      </c>
      <c r="J165" s="85">
        <v>105850</v>
      </c>
      <c r="K165" s="86">
        <v>8712438617607</v>
      </c>
      <c r="L165" s="87" t="s">
        <v>59</v>
      </c>
      <c r="M165" s="88" t="s">
        <v>486</v>
      </c>
      <c r="N165" s="89"/>
      <c r="O165" s="90">
        <f t="shared" si="4"/>
        <v>0</v>
      </c>
      <c r="P165" s="91" t="str">
        <f t="shared" si="5"/>
        <v>-</v>
      </c>
      <c r="Q165" s="92">
        <v>33</v>
      </c>
      <c r="R165" s="93" t="str">
        <f>IF($I$20=1,"",IF(AND(Таблица2[[#This Row],[Заказ (упаковок)
↓]]=0,$I$20*Таблица2[[#This Row],[Уп. в коробке]]&lt;5),0,ROUNDDOWN($I$20*Таблица2[[#This Row],[Уп. в коробке]],0)))</f>
        <v/>
      </c>
      <c r="S165" s="94"/>
    </row>
    <row r="166" spans="1:19">
      <c r="A166" s="76"/>
      <c r="B166" s="77" t="s">
        <v>487</v>
      </c>
      <c r="C166" s="78" t="s">
        <v>30</v>
      </c>
      <c r="D166" s="79" t="s">
        <v>488</v>
      </c>
      <c r="E166" s="80" t="s">
        <v>489</v>
      </c>
      <c r="F166" s="81">
        <v>7</v>
      </c>
      <c r="G166" s="82" t="s">
        <v>414</v>
      </c>
      <c r="H166" s="83">
        <v>60</v>
      </c>
      <c r="I166" s="84">
        <v>2.0999999999999996</v>
      </c>
      <c r="J166" s="85">
        <v>105910</v>
      </c>
      <c r="K166" s="86">
        <v>8712438617645</v>
      </c>
      <c r="L166" s="87" t="s">
        <v>59</v>
      </c>
      <c r="M166" s="88" t="s">
        <v>490</v>
      </c>
      <c r="N166" s="89"/>
      <c r="O166" s="90">
        <f t="shared" si="4"/>
        <v>0</v>
      </c>
      <c r="P166" s="91" t="str">
        <f t="shared" si="5"/>
        <v>-</v>
      </c>
      <c r="Q166" s="92">
        <v>33</v>
      </c>
      <c r="R166" s="93" t="str">
        <f>IF($I$20=1,"",IF(AND(Таблица2[[#This Row],[Заказ (упаковок)
↓]]=0,$I$20*Таблица2[[#This Row],[Уп. в коробке]]&lt;5),0,ROUNDDOWN($I$20*Таблица2[[#This Row],[Уп. в коробке]],0)))</f>
        <v/>
      </c>
      <c r="S166" s="94"/>
    </row>
    <row r="167" spans="1:19">
      <c r="A167" s="76"/>
      <c r="B167" s="77" t="s">
        <v>491</v>
      </c>
      <c r="C167" s="78" t="s">
        <v>30</v>
      </c>
      <c r="D167" s="79" t="s">
        <v>488</v>
      </c>
      <c r="E167" s="80" t="s">
        <v>492</v>
      </c>
      <c r="F167" s="81">
        <v>7</v>
      </c>
      <c r="G167" s="82" t="s">
        <v>414</v>
      </c>
      <c r="H167" s="83">
        <v>60</v>
      </c>
      <c r="I167" s="84">
        <v>2.0999999999999996</v>
      </c>
      <c r="J167" s="85">
        <v>105920</v>
      </c>
      <c r="K167" s="86">
        <v>8712438617652</v>
      </c>
      <c r="L167" s="87" t="s">
        <v>59</v>
      </c>
      <c r="M167" s="88" t="s">
        <v>493</v>
      </c>
      <c r="N167" s="89"/>
      <c r="O167" s="90">
        <f t="shared" si="4"/>
        <v>0</v>
      </c>
      <c r="P167" s="91" t="str">
        <f t="shared" si="5"/>
        <v>-</v>
      </c>
      <c r="Q167" s="92">
        <v>33</v>
      </c>
      <c r="R167" s="93" t="str">
        <f>IF($I$20=1,"",IF(AND(Таблица2[[#This Row],[Заказ (упаковок)
↓]]=0,$I$20*Таблица2[[#This Row],[Уп. в коробке]]&lt;5),0,ROUNDDOWN($I$20*Таблица2[[#This Row],[Уп. в коробке]],0)))</f>
        <v/>
      </c>
      <c r="S167" s="94"/>
    </row>
    <row r="168" spans="1:19">
      <c r="A168" s="76"/>
      <c r="B168" s="77" t="s">
        <v>494</v>
      </c>
      <c r="C168" s="78" t="s">
        <v>30</v>
      </c>
      <c r="D168" s="79" t="s">
        <v>488</v>
      </c>
      <c r="E168" s="80" t="s">
        <v>495</v>
      </c>
      <c r="F168" s="81">
        <v>7</v>
      </c>
      <c r="G168" s="82" t="s">
        <v>414</v>
      </c>
      <c r="H168" s="83">
        <v>60</v>
      </c>
      <c r="I168" s="84">
        <v>2.0999999999999996</v>
      </c>
      <c r="J168" s="85">
        <v>105940</v>
      </c>
      <c r="K168" s="86">
        <v>8712438617669</v>
      </c>
      <c r="L168" s="87" t="s">
        <v>59</v>
      </c>
      <c r="M168" s="88" t="s">
        <v>496</v>
      </c>
      <c r="N168" s="89"/>
      <c r="O168" s="90">
        <f t="shared" si="4"/>
        <v>0</v>
      </c>
      <c r="P168" s="91" t="str">
        <f t="shared" si="5"/>
        <v>-</v>
      </c>
      <c r="Q168" s="92">
        <v>33</v>
      </c>
      <c r="R168" s="93" t="str">
        <f>IF($I$20=1,"",IF(AND(Таблица2[[#This Row],[Заказ (упаковок)
↓]]=0,$I$20*Таблица2[[#This Row],[Уп. в коробке]]&lt;5),0,ROUNDDOWN($I$20*Таблица2[[#This Row],[Уп. в коробке]],0)))</f>
        <v/>
      </c>
      <c r="S168" s="94"/>
    </row>
    <row r="169" spans="1:19">
      <c r="A169" s="76"/>
      <c r="B169" s="77" t="s">
        <v>497</v>
      </c>
      <c r="C169" s="78" t="s">
        <v>30</v>
      </c>
      <c r="D169" s="79" t="s">
        <v>488</v>
      </c>
      <c r="E169" s="80" t="s">
        <v>498</v>
      </c>
      <c r="F169" s="81">
        <v>7</v>
      </c>
      <c r="G169" s="82" t="s">
        <v>414</v>
      </c>
      <c r="H169" s="83">
        <v>60</v>
      </c>
      <c r="I169" s="84">
        <v>2.0999999999999996</v>
      </c>
      <c r="J169" s="85">
        <v>105950</v>
      </c>
      <c r="K169" s="86">
        <v>8712438617676</v>
      </c>
      <c r="L169" s="87" t="s">
        <v>59</v>
      </c>
      <c r="M169" s="88" t="s">
        <v>499</v>
      </c>
      <c r="N169" s="89"/>
      <c r="O169" s="90">
        <f t="shared" si="4"/>
        <v>0</v>
      </c>
      <c r="P169" s="91" t="str">
        <f t="shared" si="5"/>
        <v>-</v>
      </c>
      <c r="Q169" s="92">
        <v>34</v>
      </c>
      <c r="R169" s="93" t="str">
        <f>IF($I$20=1,"",IF(AND(Таблица2[[#This Row],[Заказ (упаковок)
↓]]=0,$I$20*Таблица2[[#This Row],[Уп. в коробке]]&lt;5),0,ROUNDDOWN($I$20*Таблица2[[#This Row],[Уп. в коробке]],0)))</f>
        <v/>
      </c>
      <c r="S169" s="94"/>
    </row>
    <row r="170" spans="1:19">
      <c r="A170" s="76"/>
      <c r="B170" s="77" t="s">
        <v>500</v>
      </c>
      <c r="C170" s="78" t="s">
        <v>30</v>
      </c>
      <c r="D170" s="79" t="s">
        <v>488</v>
      </c>
      <c r="E170" s="80" t="s">
        <v>501</v>
      </c>
      <c r="F170" s="81">
        <v>7</v>
      </c>
      <c r="G170" s="82" t="s">
        <v>414</v>
      </c>
      <c r="H170" s="83">
        <v>60</v>
      </c>
      <c r="I170" s="84">
        <v>2.0999999999999996</v>
      </c>
      <c r="J170" s="85">
        <v>105970</v>
      </c>
      <c r="K170" s="86">
        <v>8712438617683</v>
      </c>
      <c r="L170" s="87" t="s">
        <v>59</v>
      </c>
      <c r="M170" s="88" t="s">
        <v>502</v>
      </c>
      <c r="N170" s="89"/>
      <c r="O170" s="90">
        <f t="shared" si="4"/>
        <v>0</v>
      </c>
      <c r="P170" s="91" t="str">
        <f t="shared" si="5"/>
        <v>-</v>
      </c>
      <c r="Q170" s="92">
        <v>34</v>
      </c>
      <c r="R170" s="93" t="str">
        <f>IF($I$20=1,"",IF(AND(Таблица2[[#This Row],[Заказ (упаковок)
↓]]=0,$I$20*Таблица2[[#This Row],[Уп. в коробке]]&lt;5),0,ROUNDDOWN($I$20*Таблица2[[#This Row],[Уп. в коробке]],0)))</f>
        <v/>
      </c>
      <c r="S170" s="94"/>
    </row>
    <row r="171" spans="1:19">
      <c r="A171" s="76"/>
      <c r="B171" s="77" t="s">
        <v>503</v>
      </c>
      <c r="C171" s="78" t="s">
        <v>30</v>
      </c>
      <c r="D171" s="79" t="s">
        <v>488</v>
      </c>
      <c r="E171" s="95" t="s">
        <v>504</v>
      </c>
      <c r="F171" s="81">
        <v>7</v>
      </c>
      <c r="G171" s="82" t="s">
        <v>414</v>
      </c>
      <c r="H171" s="83">
        <v>60</v>
      </c>
      <c r="I171" s="84">
        <v>2.0999999999999996</v>
      </c>
      <c r="J171" s="85">
        <v>105990</v>
      </c>
      <c r="K171" s="86">
        <v>8712438617690</v>
      </c>
      <c r="L171" s="87" t="s">
        <v>59</v>
      </c>
      <c r="M171" s="88" t="s">
        <v>505</v>
      </c>
      <c r="N171" s="89"/>
      <c r="O171" s="90">
        <f t="shared" si="4"/>
        <v>0</v>
      </c>
      <c r="P171" s="91" t="str">
        <f t="shared" si="5"/>
        <v>-</v>
      </c>
      <c r="Q171" s="92">
        <v>34</v>
      </c>
      <c r="R171" s="93" t="str">
        <f>IF($I$20=1,"",IF(AND(Таблица2[[#This Row],[Заказ (упаковок)
↓]]=0,$I$20*Таблица2[[#This Row],[Уп. в коробке]]&lt;5),0,ROUNDDOWN($I$20*Таблица2[[#This Row],[Уп. в коробке]],0)))</f>
        <v/>
      </c>
      <c r="S171" s="94"/>
    </row>
    <row r="172" spans="1:19">
      <c r="A172" s="76"/>
      <c r="B172" s="77" t="s">
        <v>506</v>
      </c>
      <c r="C172" s="78" t="s">
        <v>30</v>
      </c>
      <c r="D172" s="79" t="s">
        <v>507</v>
      </c>
      <c r="E172" s="80" t="s">
        <v>508</v>
      </c>
      <c r="F172" s="81">
        <v>10</v>
      </c>
      <c r="G172" s="82" t="s">
        <v>509</v>
      </c>
      <c r="H172" s="83">
        <v>60</v>
      </c>
      <c r="I172" s="84">
        <v>2.1999999999999997</v>
      </c>
      <c r="J172" s="85">
        <v>106070</v>
      </c>
      <c r="K172" s="86">
        <v>8712438617805</v>
      </c>
      <c r="L172" s="87" t="s">
        <v>59</v>
      </c>
      <c r="M172" s="88" t="s">
        <v>510</v>
      </c>
      <c r="N172" s="89"/>
      <c r="O172" s="90">
        <f t="shared" si="4"/>
        <v>0</v>
      </c>
      <c r="P172" s="91" t="str">
        <f t="shared" si="5"/>
        <v>-</v>
      </c>
      <c r="Q172" s="92">
        <v>34</v>
      </c>
      <c r="R172" s="93" t="str">
        <f>IF($I$20=1,"",IF(AND(Таблица2[[#This Row],[Заказ (упаковок)
↓]]=0,$I$20*Таблица2[[#This Row],[Уп. в коробке]]&lt;5),0,ROUNDDOWN($I$20*Таблица2[[#This Row],[Уп. в коробке]],0)))</f>
        <v/>
      </c>
      <c r="S172" s="94"/>
    </row>
    <row r="173" spans="1:19">
      <c r="A173" s="76"/>
      <c r="B173" s="77" t="s">
        <v>511</v>
      </c>
      <c r="C173" s="78" t="s">
        <v>30</v>
      </c>
      <c r="D173" s="79" t="s">
        <v>507</v>
      </c>
      <c r="E173" s="80" t="s">
        <v>512</v>
      </c>
      <c r="F173" s="81">
        <v>10</v>
      </c>
      <c r="G173" s="82" t="s">
        <v>509</v>
      </c>
      <c r="H173" s="83">
        <v>60</v>
      </c>
      <c r="I173" s="84">
        <v>1.96</v>
      </c>
      <c r="J173" s="85">
        <v>106130</v>
      </c>
      <c r="K173" s="86">
        <v>8712438617904</v>
      </c>
      <c r="L173" s="87" t="s">
        <v>59</v>
      </c>
      <c r="M173" s="88" t="s">
        <v>513</v>
      </c>
      <c r="N173" s="89"/>
      <c r="O173" s="90">
        <f t="shared" si="4"/>
        <v>0</v>
      </c>
      <c r="P173" s="91" t="str">
        <f t="shared" si="5"/>
        <v>-</v>
      </c>
      <c r="Q173" s="92">
        <v>34</v>
      </c>
      <c r="R173" s="93" t="str">
        <f>IF($I$20=1,"",IF(AND(Таблица2[[#This Row],[Заказ (упаковок)
↓]]=0,$I$20*Таблица2[[#This Row],[Уп. в коробке]]&lt;5),0,ROUNDDOWN($I$20*Таблица2[[#This Row],[Уп. в коробке]],0)))</f>
        <v/>
      </c>
      <c r="S173" s="94"/>
    </row>
    <row r="174" spans="1:19">
      <c r="A174" s="76"/>
      <c r="B174" s="77" t="s">
        <v>514</v>
      </c>
      <c r="C174" s="78" t="s">
        <v>30</v>
      </c>
      <c r="D174" s="79" t="s">
        <v>515</v>
      </c>
      <c r="E174" s="80" t="s">
        <v>516</v>
      </c>
      <c r="F174" s="81">
        <v>10</v>
      </c>
      <c r="G174" s="82" t="s">
        <v>517</v>
      </c>
      <c r="H174" s="83">
        <v>60</v>
      </c>
      <c r="I174" s="84">
        <v>2</v>
      </c>
      <c r="J174" s="85">
        <v>106140</v>
      </c>
      <c r="K174" s="86">
        <v>8712438616440</v>
      </c>
      <c r="L174" s="87" t="s">
        <v>59</v>
      </c>
      <c r="M174" s="88" t="s">
        <v>518</v>
      </c>
      <c r="N174" s="89"/>
      <c r="O174" s="90">
        <f t="shared" si="4"/>
        <v>0</v>
      </c>
      <c r="P174" s="91" t="str">
        <f t="shared" si="5"/>
        <v>-</v>
      </c>
      <c r="Q174" s="92">
        <v>34</v>
      </c>
      <c r="R174" s="93" t="str">
        <f>IF($I$20=1,"",IF(AND(Таблица2[[#This Row],[Заказ (упаковок)
↓]]=0,$I$20*Таблица2[[#This Row],[Уп. в коробке]]&lt;5),0,ROUNDDOWN($I$20*Таблица2[[#This Row],[Уп. в коробке]],0)))</f>
        <v/>
      </c>
      <c r="S174" s="94"/>
    </row>
    <row r="175" spans="1:19">
      <c r="A175" s="76"/>
      <c r="B175" s="77" t="s">
        <v>519</v>
      </c>
      <c r="C175" s="78" t="s">
        <v>30</v>
      </c>
      <c r="D175" s="79" t="s">
        <v>515</v>
      </c>
      <c r="E175" s="80" t="s">
        <v>520</v>
      </c>
      <c r="F175" s="81">
        <v>10</v>
      </c>
      <c r="G175" s="82" t="s">
        <v>517</v>
      </c>
      <c r="H175" s="83">
        <v>60</v>
      </c>
      <c r="I175" s="84">
        <v>2</v>
      </c>
      <c r="J175" s="85">
        <v>106150</v>
      </c>
      <c r="K175" s="86">
        <v>8712438616662</v>
      </c>
      <c r="L175" s="87" t="s">
        <v>59</v>
      </c>
      <c r="M175" s="88" t="s">
        <v>521</v>
      </c>
      <c r="N175" s="89"/>
      <c r="O175" s="90">
        <f t="shared" si="4"/>
        <v>0</v>
      </c>
      <c r="P175" s="91" t="str">
        <f t="shared" si="5"/>
        <v>-</v>
      </c>
      <c r="Q175" s="92">
        <v>34</v>
      </c>
      <c r="R175" s="93" t="str">
        <f>IF($I$20=1,"",IF(AND(Таблица2[[#This Row],[Заказ (упаковок)
↓]]=0,$I$20*Таблица2[[#This Row],[Уп. в коробке]]&lt;5),0,ROUNDDOWN($I$20*Таблица2[[#This Row],[Уп. в коробке]],0)))</f>
        <v/>
      </c>
      <c r="S175" s="94"/>
    </row>
    <row r="176" spans="1:19">
      <c r="A176" s="76"/>
      <c r="B176" s="77" t="s">
        <v>522</v>
      </c>
      <c r="C176" s="78" t="s">
        <v>30</v>
      </c>
      <c r="D176" s="79" t="s">
        <v>515</v>
      </c>
      <c r="E176" s="80" t="s">
        <v>523</v>
      </c>
      <c r="F176" s="81">
        <v>10</v>
      </c>
      <c r="G176" s="82" t="s">
        <v>517</v>
      </c>
      <c r="H176" s="83">
        <v>60</v>
      </c>
      <c r="I176" s="84">
        <v>2</v>
      </c>
      <c r="J176" s="85">
        <v>106230</v>
      </c>
      <c r="K176" s="86">
        <v>8712438618048</v>
      </c>
      <c r="L176" s="87" t="s">
        <v>59</v>
      </c>
      <c r="M176" s="88" t="s">
        <v>524</v>
      </c>
      <c r="N176" s="89"/>
      <c r="O176" s="90">
        <f t="shared" si="4"/>
        <v>0</v>
      </c>
      <c r="P176" s="91" t="str">
        <f t="shared" si="5"/>
        <v>-</v>
      </c>
      <c r="Q176" s="92">
        <v>34</v>
      </c>
      <c r="R176" s="93" t="str">
        <f>IF($I$20=1,"",IF(AND(Таблица2[[#This Row],[Заказ (упаковок)
↓]]=0,$I$20*Таблица2[[#This Row],[Уп. в коробке]]&lt;5),0,ROUNDDOWN($I$20*Таблица2[[#This Row],[Уп. в коробке]],0)))</f>
        <v/>
      </c>
      <c r="S176" s="94"/>
    </row>
    <row r="177" spans="1:19">
      <c r="A177" s="76"/>
      <c r="B177" s="77" t="s">
        <v>525</v>
      </c>
      <c r="C177" s="78" t="s">
        <v>30</v>
      </c>
      <c r="D177" s="79" t="s">
        <v>515</v>
      </c>
      <c r="E177" s="80" t="s">
        <v>526</v>
      </c>
      <c r="F177" s="81">
        <v>10</v>
      </c>
      <c r="G177" s="82" t="s">
        <v>517</v>
      </c>
      <c r="H177" s="83">
        <v>60</v>
      </c>
      <c r="I177" s="84">
        <v>2</v>
      </c>
      <c r="J177" s="85">
        <v>106280</v>
      </c>
      <c r="K177" s="86">
        <v>8712438618154</v>
      </c>
      <c r="L177" s="87" t="s">
        <v>59</v>
      </c>
      <c r="M177" s="88" t="s">
        <v>527</v>
      </c>
      <c r="N177" s="89"/>
      <c r="O177" s="90">
        <f t="shared" si="4"/>
        <v>0</v>
      </c>
      <c r="P177" s="91" t="str">
        <f t="shared" si="5"/>
        <v>-</v>
      </c>
      <c r="Q177" s="92">
        <v>34</v>
      </c>
      <c r="R177" s="93" t="str">
        <f>IF($I$20=1,"",IF(AND(Таблица2[[#This Row],[Заказ (упаковок)
↓]]=0,$I$20*Таблица2[[#This Row],[Уп. в коробке]]&lt;5),0,ROUNDDOWN($I$20*Таблица2[[#This Row],[Уп. в коробке]],0)))</f>
        <v/>
      </c>
      <c r="S177" s="94"/>
    </row>
    <row r="178" spans="1:19">
      <c r="A178" s="76"/>
      <c r="B178" s="77" t="s">
        <v>528</v>
      </c>
      <c r="C178" s="78" t="s">
        <v>30</v>
      </c>
      <c r="D178" s="79" t="s">
        <v>515</v>
      </c>
      <c r="E178" s="80" t="s">
        <v>529</v>
      </c>
      <c r="F178" s="81">
        <v>10</v>
      </c>
      <c r="G178" s="82" t="s">
        <v>517</v>
      </c>
      <c r="H178" s="83">
        <v>60</v>
      </c>
      <c r="I178" s="84">
        <v>2</v>
      </c>
      <c r="J178" s="85">
        <v>106310</v>
      </c>
      <c r="K178" s="86">
        <v>8712438618208</v>
      </c>
      <c r="L178" s="87" t="s">
        <v>59</v>
      </c>
      <c r="M178" s="88" t="s">
        <v>530</v>
      </c>
      <c r="N178" s="89"/>
      <c r="O178" s="90">
        <f t="shared" si="4"/>
        <v>0</v>
      </c>
      <c r="P178" s="91" t="str">
        <f t="shared" si="5"/>
        <v>-</v>
      </c>
      <c r="Q178" s="92">
        <v>34</v>
      </c>
      <c r="R178" s="93" t="str">
        <f>IF($I$20=1,"",IF(AND(Таблица2[[#This Row],[Заказ (упаковок)
↓]]=0,$I$20*Таблица2[[#This Row],[Уп. в коробке]]&lt;5),0,ROUNDDOWN($I$20*Таблица2[[#This Row],[Уп. в коробке]],0)))</f>
        <v/>
      </c>
      <c r="S178" s="94"/>
    </row>
    <row r="179" spans="1:19">
      <c r="A179" s="76"/>
      <c r="B179" s="77" t="s">
        <v>531</v>
      </c>
      <c r="C179" s="78" t="s">
        <v>30</v>
      </c>
      <c r="D179" s="79" t="s">
        <v>532</v>
      </c>
      <c r="E179" s="95" t="s">
        <v>533</v>
      </c>
      <c r="F179" s="81">
        <v>2</v>
      </c>
      <c r="G179" s="82" t="s">
        <v>534</v>
      </c>
      <c r="H179" s="83">
        <v>80</v>
      </c>
      <c r="I179" s="84">
        <v>1.9</v>
      </c>
      <c r="J179" s="85">
        <v>108150</v>
      </c>
      <c r="K179" s="86">
        <v>8712438619014</v>
      </c>
      <c r="L179" s="87" t="s">
        <v>59</v>
      </c>
      <c r="M179" s="88" t="s">
        <v>535</v>
      </c>
      <c r="N179" s="89"/>
      <c r="O179" s="90">
        <f t="shared" si="4"/>
        <v>0</v>
      </c>
      <c r="P179" s="91" t="str">
        <f t="shared" si="5"/>
        <v>-</v>
      </c>
      <c r="Q179" s="92">
        <v>34</v>
      </c>
      <c r="R179" s="93" t="str">
        <f>IF($I$20=1,"",IF(AND(Таблица2[[#This Row],[Заказ (упаковок)
↓]]=0,$I$20*Таблица2[[#This Row],[Уп. в коробке]]&lt;5),0,ROUNDDOWN($I$20*Таблица2[[#This Row],[Уп. в коробке]],0)))</f>
        <v/>
      </c>
      <c r="S179" s="94"/>
    </row>
    <row r="180" spans="1:19">
      <c r="A180" s="76"/>
      <c r="B180" s="77" t="s">
        <v>536</v>
      </c>
      <c r="C180" s="78" t="s">
        <v>30</v>
      </c>
      <c r="D180" s="79" t="s">
        <v>532</v>
      </c>
      <c r="E180" s="95" t="s">
        <v>537</v>
      </c>
      <c r="F180" s="81">
        <v>2</v>
      </c>
      <c r="G180" s="82" t="s">
        <v>534</v>
      </c>
      <c r="H180" s="83">
        <v>80</v>
      </c>
      <c r="I180" s="84">
        <v>1.55</v>
      </c>
      <c r="J180" s="85">
        <v>108170</v>
      </c>
      <c r="K180" s="86">
        <v>8712438619021</v>
      </c>
      <c r="L180" s="87" t="s">
        <v>59</v>
      </c>
      <c r="M180" s="88" t="s">
        <v>538</v>
      </c>
      <c r="N180" s="89"/>
      <c r="O180" s="90">
        <f t="shared" si="4"/>
        <v>0</v>
      </c>
      <c r="P180" s="91" t="str">
        <f t="shared" si="5"/>
        <v>-</v>
      </c>
      <c r="Q180" s="92">
        <v>34</v>
      </c>
      <c r="R180" s="93" t="str">
        <f>IF($I$20=1,"",IF(AND(Таблица2[[#This Row],[Заказ (упаковок)
↓]]=0,$I$20*Таблица2[[#This Row],[Уп. в коробке]]&lt;5),0,ROUNDDOWN($I$20*Таблица2[[#This Row],[Уп. в коробке]],0)))</f>
        <v/>
      </c>
      <c r="S180" s="94"/>
    </row>
    <row r="181" spans="1:19">
      <c r="A181" s="76"/>
      <c r="B181" s="77" t="s">
        <v>539</v>
      </c>
      <c r="C181" s="78" t="s">
        <v>30</v>
      </c>
      <c r="D181" s="79" t="s">
        <v>532</v>
      </c>
      <c r="E181" s="80" t="s">
        <v>540</v>
      </c>
      <c r="F181" s="81">
        <v>2</v>
      </c>
      <c r="G181" s="82" t="s">
        <v>534</v>
      </c>
      <c r="H181" s="83">
        <v>80</v>
      </c>
      <c r="I181" s="84">
        <v>1.9</v>
      </c>
      <c r="J181" s="85">
        <v>108220</v>
      </c>
      <c r="K181" s="86">
        <v>8712438618659</v>
      </c>
      <c r="L181" s="87" t="s">
        <v>59</v>
      </c>
      <c r="M181" s="88" t="s">
        <v>541</v>
      </c>
      <c r="N181" s="89"/>
      <c r="O181" s="90">
        <f t="shared" si="4"/>
        <v>0</v>
      </c>
      <c r="P181" s="91" t="str">
        <f t="shared" si="5"/>
        <v>-</v>
      </c>
      <c r="Q181" s="92">
        <v>34</v>
      </c>
      <c r="R181" s="93" t="str">
        <f>IF($I$20=1,"",IF(AND(Таблица2[[#This Row],[Заказ (упаковок)
↓]]=0,$I$20*Таблица2[[#This Row],[Уп. в коробке]]&lt;5),0,ROUNDDOWN($I$20*Таблица2[[#This Row],[Уп. в коробке]],0)))</f>
        <v/>
      </c>
      <c r="S181" s="94"/>
    </row>
    <row r="182" spans="1:19">
      <c r="A182" s="76"/>
      <c r="B182" s="77" t="s">
        <v>542</v>
      </c>
      <c r="C182" s="78" t="s">
        <v>30</v>
      </c>
      <c r="D182" s="79" t="s">
        <v>532</v>
      </c>
      <c r="E182" s="95" t="s">
        <v>543</v>
      </c>
      <c r="F182" s="81">
        <v>2</v>
      </c>
      <c r="G182" s="82" t="s">
        <v>534</v>
      </c>
      <c r="H182" s="83">
        <v>80</v>
      </c>
      <c r="I182" s="84">
        <v>1.55</v>
      </c>
      <c r="J182" s="85">
        <v>108245</v>
      </c>
      <c r="K182" s="86">
        <v>8712438619038</v>
      </c>
      <c r="L182" s="87" t="s">
        <v>59</v>
      </c>
      <c r="M182" s="88" t="s">
        <v>544</v>
      </c>
      <c r="N182" s="89"/>
      <c r="O182" s="90">
        <f t="shared" si="4"/>
        <v>0</v>
      </c>
      <c r="P182" s="91" t="str">
        <f t="shared" si="5"/>
        <v>-</v>
      </c>
      <c r="Q182" s="92">
        <v>34</v>
      </c>
      <c r="R182" s="93" t="str">
        <f>IF($I$20=1,"",IF(AND(Таблица2[[#This Row],[Заказ (упаковок)
↓]]=0,$I$20*Таблица2[[#This Row],[Уп. в коробке]]&lt;5),0,ROUNDDOWN($I$20*Таблица2[[#This Row],[Уп. в коробке]],0)))</f>
        <v/>
      </c>
      <c r="S182" s="94"/>
    </row>
    <row r="183" spans="1:19">
      <c r="A183" s="76"/>
      <c r="B183" s="77" t="s">
        <v>545</v>
      </c>
      <c r="C183" s="78" t="s">
        <v>30</v>
      </c>
      <c r="D183" s="79" t="s">
        <v>532</v>
      </c>
      <c r="E183" s="80" t="s">
        <v>546</v>
      </c>
      <c r="F183" s="81">
        <v>2</v>
      </c>
      <c r="G183" s="82" t="s">
        <v>534</v>
      </c>
      <c r="H183" s="83">
        <v>80</v>
      </c>
      <c r="I183" s="84">
        <v>1.9</v>
      </c>
      <c r="J183" s="85">
        <v>108310</v>
      </c>
      <c r="K183" s="86">
        <v>8712438618789</v>
      </c>
      <c r="L183" s="87" t="s">
        <v>59</v>
      </c>
      <c r="M183" s="88" t="s">
        <v>547</v>
      </c>
      <c r="N183" s="89"/>
      <c r="O183" s="90">
        <f t="shared" si="4"/>
        <v>0</v>
      </c>
      <c r="P183" s="91" t="str">
        <f t="shared" si="5"/>
        <v>-</v>
      </c>
      <c r="Q183" s="92">
        <v>34</v>
      </c>
      <c r="R183" s="93" t="str">
        <f>IF($I$20=1,"",IF(AND(Таблица2[[#This Row],[Заказ (упаковок)
↓]]=0,$I$20*Таблица2[[#This Row],[Уп. в коробке]]&lt;5),0,ROUNDDOWN($I$20*Таблица2[[#This Row],[Уп. в коробке]],0)))</f>
        <v/>
      </c>
      <c r="S183" s="94"/>
    </row>
    <row r="184" spans="1:19">
      <c r="A184" s="76"/>
      <c r="B184" s="77" t="s">
        <v>548</v>
      </c>
      <c r="C184" s="78" t="s">
        <v>30</v>
      </c>
      <c r="D184" s="79" t="s">
        <v>532</v>
      </c>
      <c r="E184" s="95" t="s">
        <v>549</v>
      </c>
      <c r="F184" s="81">
        <v>2</v>
      </c>
      <c r="G184" s="82" t="s">
        <v>534</v>
      </c>
      <c r="H184" s="83">
        <v>80</v>
      </c>
      <c r="I184" s="84">
        <v>1.55</v>
      </c>
      <c r="J184" s="85">
        <v>108380</v>
      </c>
      <c r="K184" s="86">
        <v>8712438619052</v>
      </c>
      <c r="L184" s="87" t="s">
        <v>59</v>
      </c>
      <c r="M184" s="88" t="s">
        <v>550</v>
      </c>
      <c r="N184" s="89"/>
      <c r="O184" s="90">
        <f t="shared" si="4"/>
        <v>0</v>
      </c>
      <c r="P184" s="91" t="str">
        <f t="shared" si="5"/>
        <v>-</v>
      </c>
      <c r="Q184" s="92">
        <v>35</v>
      </c>
      <c r="R184" s="93" t="str">
        <f>IF($I$20=1,"",IF(AND(Таблица2[[#This Row],[Заказ (упаковок)
↓]]=0,$I$20*Таблица2[[#This Row],[Уп. в коробке]]&lt;5),0,ROUNDDOWN($I$20*Таблица2[[#This Row],[Уп. в коробке]],0)))</f>
        <v/>
      </c>
      <c r="S184" s="94"/>
    </row>
    <row r="185" spans="1:19">
      <c r="A185" s="76"/>
      <c r="B185" s="77" t="s">
        <v>551</v>
      </c>
      <c r="C185" s="78" t="s">
        <v>30</v>
      </c>
      <c r="D185" s="79" t="s">
        <v>532</v>
      </c>
      <c r="E185" s="80" t="s">
        <v>552</v>
      </c>
      <c r="F185" s="81">
        <v>2</v>
      </c>
      <c r="G185" s="82" t="s">
        <v>534</v>
      </c>
      <c r="H185" s="83">
        <v>80</v>
      </c>
      <c r="I185" s="84">
        <v>1.9</v>
      </c>
      <c r="J185" s="85">
        <v>108395</v>
      </c>
      <c r="K185" s="86">
        <v>8712438619632</v>
      </c>
      <c r="L185" s="87" t="s">
        <v>59</v>
      </c>
      <c r="M185" s="88" t="s">
        <v>553</v>
      </c>
      <c r="N185" s="89"/>
      <c r="O185" s="90">
        <f t="shared" si="4"/>
        <v>0</v>
      </c>
      <c r="P185" s="91" t="str">
        <f t="shared" si="5"/>
        <v>-</v>
      </c>
      <c r="Q185" s="92">
        <v>35</v>
      </c>
      <c r="R185" s="93" t="str">
        <f>IF($I$20=1,"",IF(AND(Таблица2[[#This Row],[Заказ (упаковок)
↓]]=0,$I$20*Таблица2[[#This Row],[Уп. в коробке]]&lt;5),0,ROUNDDOWN($I$20*Таблица2[[#This Row],[Уп. в коробке]],0)))</f>
        <v/>
      </c>
      <c r="S185" s="94"/>
    </row>
    <row r="186" spans="1:19">
      <c r="A186" s="76"/>
      <c r="B186" s="77" t="s">
        <v>554</v>
      </c>
      <c r="C186" s="78" t="s">
        <v>30</v>
      </c>
      <c r="D186" s="79" t="s">
        <v>532</v>
      </c>
      <c r="E186" s="95" t="s">
        <v>555</v>
      </c>
      <c r="F186" s="81">
        <v>2</v>
      </c>
      <c r="G186" s="82" t="s">
        <v>534</v>
      </c>
      <c r="H186" s="83">
        <v>80</v>
      </c>
      <c r="I186" s="84">
        <v>1.55</v>
      </c>
      <c r="J186" s="85">
        <v>108350</v>
      </c>
      <c r="K186" s="86">
        <v>8712438619045</v>
      </c>
      <c r="L186" s="87" t="s">
        <v>59</v>
      </c>
      <c r="M186" s="88" t="s">
        <v>556</v>
      </c>
      <c r="N186" s="89"/>
      <c r="O186" s="90">
        <f t="shared" si="4"/>
        <v>0</v>
      </c>
      <c r="P186" s="91" t="str">
        <f t="shared" si="5"/>
        <v>-</v>
      </c>
      <c r="Q186" s="92">
        <v>35</v>
      </c>
      <c r="R186" s="93" t="str">
        <f>IF($I$20=1,"",IF(AND(Таблица2[[#This Row],[Заказ (упаковок)
↓]]=0,$I$20*Таблица2[[#This Row],[Уп. в коробке]]&lt;5),0,ROUNDDOWN($I$20*Таблица2[[#This Row],[Уп. в коробке]],0)))</f>
        <v/>
      </c>
      <c r="S186" s="94"/>
    </row>
    <row r="187" spans="1:19">
      <c r="A187" s="76"/>
      <c r="B187" s="77" t="s">
        <v>557</v>
      </c>
      <c r="C187" s="78" t="s">
        <v>30</v>
      </c>
      <c r="D187" s="79" t="s">
        <v>532</v>
      </c>
      <c r="E187" s="95" t="s">
        <v>558</v>
      </c>
      <c r="F187" s="81">
        <v>2</v>
      </c>
      <c r="G187" s="82" t="s">
        <v>534</v>
      </c>
      <c r="H187" s="83">
        <v>80</v>
      </c>
      <c r="I187" s="84">
        <v>1.55</v>
      </c>
      <c r="J187" s="85">
        <v>108410</v>
      </c>
      <c r="K187" s="86">
        <v>8712438619069</v>
      </c>
      <c r="L187" s="87" t="s">
        <v>59</v>
      </c>
      <c r="M187" s="88" t="s">
        <v>559</v>
      </c>
      <c r="N187" s="89"/>
      <c r="O187" s="90">
        <f t="shared" si="4"/>
        <v>0</v>
      </c>
      <c r="P187" s="91" t="str">
        <f t="shared" si="5"/>
        <v>-</v>
      </c>
      <c r="Q187" s="92">
        <v>35</v>
      </c>
      <c r="R187" s="93" t="str">
        <f>IF($I$20=1,"",IF(AND(Таблица2[[#This Row],[Заказ (упаковок)
↓]]=0,$I$20*Таблица2[[#This Row],[Уп. в коробке]]&lt;5),0,ROUNDDOWN($I$20*Таблица2[[#This Row],[Уп. в коробке]],0)))</f>
        <v/>
      </c>
      <c r="S187" s="94"/>
    </row>
    <row r="188" spans="1:19">
      <c r="A188" s="76"/>
      <c r="B188" s="77" t="s">
        <v>560</v>
      </c>
      <c r="C188" s="78" t="s">
        <v>30</v>
      </c>
      <c r="D188" s="79" t="s">
        <v>532</v>
      </c>
      <c r="E188" s="80" t="s">
        <v>561</v>
      </c>
      <c r="F188" s="81">
        <v>2</v>
      </c>
      <c r="G188" s="82" t="s">
        <v>534</v>
      </c>
      <c r="H188" s="83">
        <v>80</v>
      </c>
      <c r="I188" s="84">
        <v>1.54</v>
      </c>
      <c r="J188" s="85">
        <v>108470</v>
      </c>
      <c r="K188" s="86">
        <v>8712438618536</v>
      </c>
      <c r="L188" s="87" t="s">
        <v>59</v>
      </c>
      <c r="M188" s="88" t="s">
        <v>562</v>
      </c>
      <c r="N188" s="89"/>
      <c r="O188" s="90">
        <f t="shared" si="4"/>
        <v>0</v>
      </c>
      <c r="P188" s="91" t="str">
        <f t="shared" si="5"/>
        <v>-</v>
      </c>
      <c r="Q188" s="92">
        <v>35</v>
      </c>
      <c r="R188" s="93" t="str">
        <f>IF($I$20=1,"",IF(AND(Таблица2[[#This Row],[Заказ (упаковок)
↓]]=0,$I$20*Таблица2[[#This Row],[Уп. в коробке]]&lt;5),0,ROUNDDOWN($I$20*Таблица2[[#This Row],[Уп. в коробке]],0)))</f>
        <v/>
      </c>
      <c r="S188" s="94"/>
    </row>
    <row r="189" spans="1:19">
      <c r="A189" s="76"/>
      <c r="B189" s="77" t="s">
        <v>563</v>
      </c>
      <c r="C189" s="78" t="s">
        <v>30</v>
      </c>
      <c r="D189" s="79" t="s">
        <v>564</v>
      </c>
      <c r="E189" s="80" t="s">
        <v>565</v>
      </c>
      <c r="F189" s="81">
        <v>2</v>
      </c>
      <c r="G189" s="82" t="s">
        <v>534</v>
      </c>
      <c r="H189" s="83">
        <v>80</v>
      </c>
      <c r="I189" s="84">
        <v>1.71</v>
      </c>
      <c r="J189" s="85">
        <v>108480</v>
      </c>
      <c r="K189" s="86">
        <v>8712438618970</v>
      </c>
      <c r="L189" s="87" t="s">
        <v>59</v>
      </c>
      <c r="M189" s="88" t="s">
        <v>566</v>
      </c>
      <c r="N189" s="89"/>
      <c r="O189" s="90">
        <f t="shared" si="4"/>
        <v>0</v>
      </c>
      <c r="P189" s="91" t="str">
        <f t="shared" si="5"/>
        <v>-</v>
      </c>
      <c r="Q189" s="92">
        <v>35</v>
      </c>
      <c r="R189" s="93" t="str">
        <f>IF($I$20=1,"",IF(AND(Таблица2[[#This Row],[Заказ (упаковок)
↓]]=0,$I$20*Таблица2[[#This Row],[Уп. в коробке]]&lt;5),0,ROUNDDOWN($I$20*Таблица2[[#This Row],[Уп. в коробке]],0)))</f>
        <v/>
      </c>
      <c r="S189" s="94"/>
    </row>
    <row r="190" spans="1:19">
      <c r="A190" s="76"/>
      <c r="B190" s="77" t="s">
        <v>567</v>
      </c>
      <c r="C190" s="78" t="s">
        <v>30</v>
      </c>
      <c r="D190" s="79" t="s">
        <v>564</v>
      </c>
      <c r="E190" s="80" t="s">
        <v>568</v>
      </c>
      <c r="F190" s="81">
        <v>2</v>
      </c>
      <c r="G190" s="82" t="s">
        <v>534</v>
      </c>
      <c r="H190" s="83">
        <v>80</v>
      </c>
      <c r="I190" s="84">
        <v>1.71</v>
      </c>
      <c r="J190" s="85">
        <v>108490</v>
      </c>
      <c r="K190" s="86">
        <v>8712438618796</v>
      </c>
      <c r="L190" s="87" t="s">
        <v>59</v>
      </c>
      <c r="M190" s="88" t="s">
        <v>569</v>
      </c>
      <c r="N190" s="89"/>
      <c r="O190" s="90">
        <f t="shared" si="4"/>
        <v>0</v>
      </c>
      <c r="P190" s="91" t="str">
        <f t="shared" si="5"/>
        <v>-</v>
      </c>
      <c r="Q190" s="92">
        <v>35</v>
      </c>
      <c r="R190" s="93" t="str">
        <f>IF($I$20=1,"",IF(AND(Таблица2[[#This Row],[Заказ (упаковок)
↓]]=0,$I$20*Таблица2[[#This Row],[Уп. в коробке]]&lt;5),0,ROUNDDOWN($I$20*Таблица2[[#This Row],[Уп. в коробке]],0)))</f>
        <v/>
      </c>
      <c r="S190" s="94"/>
    </row>
    <row r="191" spans="1:19">
      <c r="A191" s="76"/>
      <c r="B191" s="77" t="s">
        <v>570</v>
      </c>
      <c r="C191" s="78" t="s">
        <v>30</v>
      </c>
      <c r="D191" s="79" t="s">
        <v>564</v>
      </c>
      <c r="E191" s="80" t="s">
        <v>571</v>
      </c>
      <c r="F191" s="81">
        <v>2</v>
      </c>
      <c r="G191" s="82" t="s">
        <v>534</v>
      </c>
      <c r="H191" s="83">
        <v>80</v>
      </c>
      <c r="I191" s="84">
        <v>1.71</v>
      </c>
      <c r="J191" s="85">
        <v>108520</v>
      </c>
      <c r="K191" s="86">
        <v>8712438618826</v>
      </c>
      <c r="L191" s="87" t="s">
        <v>59</v>
      </c>
      <c r="M191" s="88" t="s">
        <v>572</v>
      </c>
      <c r="N191" s="89"/>
      <c r="O191" s="90">
        <f t="shared" si="4"/>
        <v>0</v>
      </c>
      <c r="P191" s="91" t="str">
        <f t="shared" si="5"/>
        <v>-</v>
      </c>
      <c r="Q191" s="92">
        <v>35</v>
      </c>
      <c r="R191" s="93" t="str">
        <f>IF($I$20=1,"",IF(AND(Таблица2[[#This Row],[Заказ (упаковок)
↓]]=0,$I$20*Таблица2[[#This Row],[Уп. в коробке]]&lt;5),0,ROUNDDOWN($I$20*Таблица2[[#This Row],[Уп. в коробке]],0)))</f>
        <v/>
      </c>
      <c r="S191" s="94"/>
    </row>
    <row r="192" spans="1:19">
      <c r="A192" s="76"/>
      <c r="B192" s="77" t="s">
        <v>573</v>
      </c>
      <c r="C192" s="78" t="s">
        <v>30</v>
      </c>
      <c r="D192" s="79" t="s">
        <v>564</v>
      </c>
      <c r="E192" s="95" t="s">
        <v>574</v>
      </c>
      <c r="F192" s="81">
        <v>2</v>
      </c>
      <c r="G192" s="82" t="s">
        <v>534</v>
      </c>
      <c r="H192" s="83">
        <v>80</v>
      </c>
      <c r="I192" s="84">
        <v>1.71</v>
      </c>
      <c r="J192" s="85">
        <v>108553</v>
      </c>
      <c r="K192" s="86">
        <v>8712438619120</v>
      </c>
      <c r="L192" s="87" t="s">
        <v>59</v>
      </c>
      <c r="M192" s="88" t="s">
        <v>575</v>
      </c>
      <c r="N192" s="89"/>
      <c r="O192" s="90">
        <f t="shared" si="4"/>
        <v>0</v>
      </c>
      <c r="P192" s="91" t="str">
        <f t="shared" si="5"/>
        <v>-</v>
      </c>
      <c r="Q192" s="92">
        <v>35</v>
      </c>
      <c r="R192" s="93" t="str">
        <f>IF($I$20=1,"",IF(AND(Таблица2[[#This Row],[Заказ (упаковок)
↓]]=0,$I$20*Таблица2[[#This Row],[Уп. в коробке]]&lt;5),0,ROUNDDOWN($I$20*Таблица2[[#This Row],[Уп. в коробке]],0)))</f>
        <v/>
      </c>
      <c r="S192" s="94"/>
    </row>
    <row r="193" spans="1:19">
      <c r="A193" s="76"/>
      <c r="B193" s="77" t="s">
        <v>576</v>
      </c>
      <c r="C193" s="78" t="s">
        <v>30</v>
      </c>
      <c r="D193" s="79" t="s">
        <v>564</v>
      </c>
      <c r="E193" s="80" t="s">
        <v>577</v>
      </c>
      <c r="F193" s="81">
        <v>2</v>
      </c>
      <c r="G193" s="82" t="s">
        <v>534</v>
      </c>
      <c r="H193" s="83">
        <v>80</v>
      </c>
      <c r="I193" s="84">
        <v>2.1999999999999997</v>
      </c>
      <c r="J193" s="85">
        <v>108560</v>
      </c>
      <c r="K193" s="86">
        <v>8712438618819</v>
      </c>
      <c r="L193" s="87" t="s">
        <v>59</v>
      </c>
      <c r="M193" s="88" t="s">
        <v>578</v>
      </c>
      <c r="N193" s="89"/>
      <c r="O193" s="90">
        <f t="shared" si="4"/>
        <v>0</v>
      </c>
      <c r="P193" s="91" t="str">
        <f t="shared" si="5"/>
        <v>-</v>
      </c>
      <c r="Q193" s="92">
        <v>35</v>
      </c>
      <c r="R193" s="93" t="str">
        <f>IF($I$20=1,"",IF(AND(Таблица2[[#This Row],[Заказ (упаковок)
↓]]=0,$I$20*Таблица2[[#This Row],[Уп. в коробке]]&lt;5),0,ROUNDDOWN($I$20*Таблица2[[#This Row],[Уп. в коробке]],0)))</f>
        <v/>
      </c>
      <c r="S193" s="94"/>
    </row>
    <row r="194" spans="1:19">
      <c r="A194" s="76"/>
      <c r="B194" s="77" t="s">
        <v>579</v>
      </c>
      <c r="C194" s="78" t="s">
        <v>30</v>
      </c>
      <c r="D194" s="79" t="s">
        <v>564</v>
      </c>
      <c r="E194" s="80" t="s">
        <v>580</v>
      </c>
      <c r="F194" s="81">
        <v>2</v>
      </c>
      <c r="G194" s="82" t="s">
        <v>534</v>
      </c>
      <c r="H194" s="83">
        <v>80</v>
      </c>
      <c r="I194" s="84">
        <v>1.71</v>
      </c>
      <c r="J194" s="85">
        <v>108670</v>
      </c>
      <c r="K194" s="86">
        <v>8712438618857</v>
      </c>
      <c r="L194" s="87" t="s">
        <v>59</v>
      </c>
      <c r="M194" s="88" t="s">
        <v>581</v>
      </c>
      <c r="N194" s="89"/>
      <c r="O194" s="90">
        <f t="shared" si="4"/>
        <v>0</v>
      </c>
      <c r="P194" s="91" t="str">
        <f t="shared" si="5"/>
        <v>-</v>
      </c>
      <c r="Q194" s="92">
        <v>35</v>
      </c>
      <c r="R194" s="93" t="str">
        <f>IF($I$20=1,"",IF(AND(Таблица2[[#This Row],[Заказ (упаковок)
↓]]=0,$I$20*Таблица2[[#This Row],[Уп. в коробке]]&lt;5),0,ROUNDDOWN($I$20*Таблица2[[#This Row],[Уп. в коробке]],0)))</f>
        <v/>
      </c>
      <c r="S194" s="94"/>
    </row>
    <row r="195" spans="1:19">
      <c r="A195" s="76"/>
      <c r="B195" s="77" t="s">
        <v>582</v>
      </c>
      <c r="C195" s="78" t="s">
        <v>30</v>
      </c>
      <c r="D195" s="79" t="s">
        <v>583</v>
      </c>
      <c r="E195" s="95" t="s">
        <v>584</v>
      </c>
      <c r="F195" s="81">
        <v>1</v>
      </c>
      <c r="G195" s="82" t="s">
        <v>585</v>
      </c>
      <c r="H195" s="83">
        <v>80</v>
      </c>
      <c r="I195" s="84">
        <v>1.71</v>
      </c>
      <c r="J195" s="85">
        <v>108845</v>
      </c>
      <c r="K195" s="86">
        <v>8712438619137</v>
      </c>
      <c r="L195" s="87" t="s">
        <v>59</v>
      </c>
      <c r="M195" s="88" t="s">
        <v>586</v>
      </c>
      <c r="N195" s="89"/>
      <c r="O195" s="90">
        <f t="shared" si="4"/>
        <v>0</v>
      </c>
      <c r="P195" s="91" t="str">
        <f t="shared" si="5"/>
        <v>-</v>
      </c>
      <c r="Q195" s="92">
        <v>35</v>
      </c>
      <c r="R195" s="93" t="str">
        <f>IF($I$20=1,"",IF(AND(Таблица2[[#This Row],[Заказ (упаковок)
↓]]=0,$I$20*Таблица2[[#This Row],[Уп. в коробке]]&lt;5),0,ROUNDDOWN($I$20*Таблица2[[#This Row],[Уп. в коробке]],0)))</f>
        <v/>
      </c>
      <c r="S195" s="94"/>
    </row>
    <row r="196" spans="1:19">
      <c r="A196" s="76"/>
      <c r="B196" s="77" t="s">
        <v>587</v>
      </c>
      <c r="C196" s="78" t="s">
        <v>30</v>
      </c>
      <c r="D196" s="79" t="s">
        <v>583</v>
      </c>
      <c r="E196" s="80" t="s">
        <v>588</v>
      </c>
      <c r="F196" s="81">
        <v>1</v>
      </c>
      <c r="G196" s="82" t="s">
        <v>585</v>
      </c>
      <c r="H196" s="83">
        <v>80</v>
      </c>
      <c r="I196" s="84">
        <v>1.71</v>
      </c>
      <c r="J196" s="85">
        <v>108910</v>
      </c>
      <c r="K196" s="86">
        <v>8712438618574</v>
      </c>
      <c r="L196" s="87" t="s">
        <v>59</v>
      </c>
      <c r="M196" s="88" t="s">
        <v>589</v>
      </c>
      <c r="N196" s="89"/>
      <c r="O196" s="90">
        <f t="shared" si="4"/>
        <v>0</v>
      </c>
      <c r="P196" s="91" t="str">
        <f t="shared" si="5"/>
        <v>-</v>
      </c>
      <c r="Q196" s="92">
        <v>35</v>
      </c>
      <c r="R196" s="93" t="str">
        <f>IF($I$20=1,"",IF(AND(Таблица2[[#This Row],[Заказ (упаковок)
↓]]=0,$I$20*Таблица2[[#This Row],[Уп. в коробке]]&lt;5),0,ROUNDDOWN($I$20*Таблица2[[#This Row],[Уп. в коробке]],0)))</f>
        <v/>
      </c>
      <c r="S196" s="94"/>
    </row>
    <row r="197" spans="1:19">
      <c r="A197" s="76"/>
      <c r="B197" s="77" t="s">
        <v>590</v>
      </c>
      <c r="C197" s="78" t="s">
        <v>30</v>
      </c>
      <c r="D197" s="79" t="s">
        <v>583</v>
      </c>
      <c r="E197" s="80" t="s">
        <v>591</v>
      </c>
      <c r="F197" s="81">
        <v>1</v>
      </c>
      <c r="G197" s="82" t="s">
        <v>585</v>
      </c>
      <c r="H197" s="83">
        <v>80</v>
      </c>
      <c r="I197" s="84">
        <v>1.71</v>
      </c>
      <c r="J197" s="85">
        <v>108913</v>
      </c>
      <c r="K197" s="86">
        <v>8712438618635</v>
      </c>
      <c r="L197" s="87" t="s">
        <v>59</v>
      </c>
      <c r="M197" s="88" t="s">
        <v>592</v>
      </c>
      <c r="N197" s="89"/>
      <c r="O197" s="90">
        <f t="shared" si="4"/>
        <v>0</v>
      </c>
      <c r="P197" s="91" t="str">
        <f t="shared" si="5"/>
        <v>-</v>
      </c>
      <c r="Q197" s="92">
        <v>35</v>
      </c>
      <c r="R197" s="93" t="str">
        <f>IF($I$20=1,"",IF(AND(Таблица2[[#This Row],[Заказ (упаковок)
↓]]=0,$I$20*Таблица2[[#This Row],[Уп. в коробке]]&lt;5),0,ROUNDDOWN($I$20*Таблица2[[#This Row],[Уп. в коробке]],0)))</f>
        <v/>
      </c>
      <c r="S197" s="94"/>
    </row>
    <row r="198" spans="1:19">
      <c r="A198" s="76"/>
      <c r="B198" s="77" t="s">
        <v>593</v>
      </c>
      <c r="C198" s="78" t="s">
        <v>30</v>
      </c>
      <c r="D198" s="79" t="s">
        <v>594</v>
      </c>
      <c r="E198" s="95" t="s">
        <v>595</v>
      </c>
      <c r="F198" s="81">
        <v>1</v>
      </c>
      <c r="G198" s="82" t="s">
        <v>585</v>
      </c>
      <c r="H198" s="83">
        <v>80</v>
      </c>
      <c r="I198" s="84">
        <v>1.71</v>
      </c>
      <c r="J198" s="85">
        <v>108900</v>
      </c>
      <c r="K198" s="86">
        <v>8712438618741</v>
      </c>
      <c r="L198" s="87" t="s">
        <v>59</v>
      </c>
      <c r="M198" s="88" t="s">
        <v>596</v>
      </c>
      <c r="N198" s="89"/>
      <c r="O198" s="90">
        <f t="shared" si="4"/>
        <v>0</v>
      </c>
      <c r="P198" s="91" t="str">
        <f t="shared" si="5"/>
        <v>-</v>
      </c>
      <c r="Q198" s="92">
        <v>35</v>
      </c>
      <c r="R198" s="93" t="str">
        <f>IF($I$20=1,"",IF(AND(Таблица2[[#This Row],[Заказ (упаковок)
↓]]=0,$I$20*Таблица2[[#This Row],[Уп. в коробке]]&lt;5),0,ROUNDDOWN($I$20*Таблица2[[#This Row],[Уп. в коробке]],0)))</f>
        <v/>
      </c>
      <c r="S198" s="94"/>
    </row>
    <row r="199" spans="1:19">
      <c r="A199" s="76"/>
      <c r="B199" s="77" t="s">
        <v>597</v>
      </c>
      <c r="C199" s="78" t="s">
        <v>30</v>
      </c>
      <c r="D199" s="79" t="s">
        <v>594</v>
      </c>
      <c r="E199" s="80" t="s">
        <v>598</v>
      </c>
      <c r="F199" s="81">
        <v>1</v>
      </c>
      <c r="G199" s="82" t="s">
        <v>585</v>
      </c>
      <c r="H199" s="83">
        <v>80</v>
      </c>
      <c r="I199" s="84">
        <v>1.79</v>
      </c>
      <c r="J199" s="85">
        <v>109012</v>
      </c>
      <c r="K199" s="86">
        <v>8712438619557</v>
      </c>
      <c r="L199" s="87" t="s">
        <v>59</v>
      </c>
      <c r="M199" s="88" t="s">
        <v>599</v>
      </c>
      <c r="N199" s="89"/>
      <c r="O199" s="90">
        <f t="shared" si="4"/>
        <v>0</v>
      </c>
      <c r="P199" s="91" t="str">
        <f t="shared" si="5"/>
        <v>-</v>
      </c>
      <c r="Q199" s="92">
        <v>35</v>
      </c>
      <c r="R199" s="93" t="str">
        <f>IF($I$20=1,"",IF(AND(Таблица2[[#This Row],[Заказ (упаковок)
↓]]=0,$I$20*Таблица2[[#This Row],[Уп. в коробке]]&lt;5),0,ROUNDDOWN($I$20*Таблица2[[#This Row],[Уп. в коробке]],0)))</f>
        <v/>
      </c>
      <c r="S199" s="94"/>
    </row>
    <row r="200" spans="1:19">
      <c r="A200" s="76"/>
      <c r="B200" s="77" t="s">
        <v>600</v>
      </c>
      <c r="C200" s="78" t="s">
        <v>30</v>
      </c>
      <c r="D200" s="79" t="s">
        <v>601</v>
      </c>
      <c r="E200" s="80" t="s">
        <v>602</v>
      </c>
      <c r="F200" s="81">
        <v>1</v>
      </c>
      <c r="G200" s="82" t="s">
        <v>585</v>
      </c>
      <c r="H200" s="83">
        <v>80</v>
      </c>
      <c r="I200" s="84">
        <v>1.94</v>
      </c>
      <c r="J200" s="85">
        <v>109025</v>
      </c>
      <c r="K200" s="86">
        <v>8712438818714</v>
      </c>
      <c r="L200" s="87" t="s">
        <v>59</v>
      </c>
      <c r="M200" s="88" t="s">
        <v>603</v>
      </c>
      <c r="N200" s="89"/>
      <c r="O200" s="90">
        <f t="shared" si="4"/>
        <v>0</v>
      </c>
      <c r="P200" s="91" t="str">
        <f t="shared" si="5"/>
        <v>-</v>
      </c>
      <c r="Q200" s="92">
        <v>35</v>
      </c>
      <c r="R200" s="93" t="str">
        <f>IF($I$20=1,"",IF(AND(Таблица2[[#This Row],[Заказ (упаковок)
↓]]=0,$I$20*Таблица2[[#This Row],[Уп. в коробке]]&lt;5),0,ROUNDDOWN($I$20*Таблица2[[#This Row],[Уп. в коробке]],0)))</f>
        <v/>
      </c>
      <c r="S200" s="94"/>
    </row>
    <row r="201" spans="1:19">
      <c r="A201" s="76"/>
      <c r="B201" s="77" t="s">
        <v>604</v>
      </c>
      <c r="C201" s="78" t="s">
        <v>30</v>
      </c>
      <c r="D201" s="79" t="s">
        <v>601</v>
      </c>
      <c r="E201" s="95" t="s">
        <v>605</v>
      </c>
      <c r="F201" s="81">
        <v>1</v>
      </c>
      <c r="G201" s="82" t="s">
        <v>585</v>
      </c>
      <c r="H201" s="83">
        <v>80</v>
      </c>
      <c r="I201" s="84">
        <v>1.43</v>
      </c>
      <c r="J201" s="85">
        <v>109070</v>
      </c>
      <c r="K201" s="86">
        <v>8712438619144</v>
      </c>
      <c r="L201" s="87" t="s">
        <v>59</v>
      </c>
      <c r="M201" s="88" t="s">
        <v>606</v>
      </c>
      <c r="N201" s="89"/>
      <c r="O201" s="90">
        <f t="shared" si="4"/>
        <v>0</v>
      </c>
      <c r="P201" s="91" t="str">
        <f t="shared" si="5"/>
        <v>-</v>
      </c>
      <c r="Q201" s="92">
        <v>35</v>
      </c>
      <c r="R201" s="93" t="str">
        <f>IF($I$20=1,"",IF(AND(Таблица2[[#This Row],[Заказ (упаковок)
↓]]=0,$I$20*Таблица2[[#This Row],[Уп. в коробке]]&lt;5),0,ROUNDDOWN($I$20*Таблица2[[#This Row],[Уп. в коробке]],0)))</f>
        <v/>
      </c>
      <c r="S201" s="94"/>
    </row>
    <row r="202" spans="1:19">
      <c r="A202" s="76"/>
      <c r="B202" s="77" t="s">
        <v>607</v>
      </c>
      <c r="C202" s="78" t="s">
        <v>30</v>
      </c>
      <c r="D202" s="79" t="s">
        <v>601</v>
      </c>
      <c r="E202" s="95" t="s">
        <v>608</v>
      </c>
      <c r="F202" s="81">
        <v>1</v>
      </c>
      <c r="G202" s="82" t="s">
        <v>585</v>
      </c>
      <c r="H202" s="83">
        <v>80</v>
      </c>
      <c r="I202" s="84">
        <v>1.8</v>
      </c>
      <c r="J202" s="85">
        <v>109080</v>
      </c>
      <c r="K202" s="86">
        <v>8712438619151</v>
      </c>
      <c r="L202" s="87" t="s">
        <v>59</v>
      </c>
      <c r="M202" s="88" t="s">
        <v>609</v>
      </c>
      <c r="N202" s="89"/>
      <c r="O202" s="90">
        <f t="shared" si="4"/>
        <v>0</v>
      </c>
      <c r="P202" s="91" t="str">
        <f t="shared" si="5"/>
        <v>-</v>
      </c>
      <c r="Q202" s="92">
        <v>35</v>
      </c>
      <c r="R202" s="93" t="str">
        <f>IF($I$20=1,"",IF(AND(Таблица2[[#This Row],[Заказ (упаковок)
↓]]=0,$I$20*Таблица2[[#This Row],[Уп. в коробке]]&lt;5),0,ROUNDDOWN($I$20*Таблица2[[#This Row],[Уп. в коробке]],0)))</f>
        <v/>
      </c>
      <c r="S202" s="94"/>
    </row>
    <row r="203" spans="1:19">
      <c r="A203" s="76"/>
      <c r="B203" s="77" t="s">
        <v>610</v>
      </c>
      <c r="C203" s="78" t="s">
        <v>30</v>
      </c>
      <c r="D203" s="79" t="s">
        <v>601</v>
      </c>
      <c r="E203" s="80" t="s">
        <v>611</v>
      </c>
      <c r="F203" s="81">
        <v>1</v>
      </c>
      <c r="G203" s="82" t="s">
        <v>585</v>
      </c>
      <c r="H203" s="83">
        <v>80</v>
      </c>
      <c r="I203" s="84">
        <v>1.65</v>
      </c>
      <c r="J203" s="85">
        <v>109100</v>
      </c>
      <c r="K203" s="86">
        <v>8712438619076</v>
      </c>
      <c r="L203" s="87" t="s">
        <v>59</v>
      </c>
      <c r="M203" s="88" t="s">
        <v>612</v>
      </c>
      <c r="N203" s="89"/>
      <c r="O203" s="90">
        <f t="shared" si="4"/>
        <v>0</v>
      </c>
      <c r="P203" s="91" t="str">
        <f t="shared" si="5"/>
        <v>-</v>
      </c>
      <c r="Q203" s="92">
        <v>35</v>
      </c>
      <c r="R203" s="93" t="str">
        <f>IF($I$20=1,"",IF(AND(Таблица2[[#This Row],[Заказ (упаковок)
↓]]=0,$I$20*Таблица2[[#This Row],[Уп. в коробке]]&lt;5),0,ROUNDDOWN($I$20*Таблица2[[#This Row],[Уп. в коробке]],0)))</f>
        <v/>
      </c>
      <c r="S203" s="94"/>
    </row>
    <row r="204" spans="1:19">
      <c r="A204" s="76"/>
      <c r="B204" s="77" t="s">
        <v>613</v>
      </c>
      <c r="C204" s="78" t="s">
        <v>30</v>
      </c>
      <c r="D204" s="79" t="s">
        <v>601</v>
      </c>
      <c r="E204" s="95" t="s">
        <v>614</v>
      </c>
      <c r="F204" s="81">
        <v>1</v>
      </c>
      <c r="G204" s="82" t="s">
        <v>585</v>
      </c>
      <c r="H204" s="83">
        <v>80</v>
      </c>
      <c r="I204" s="84">
        <v>1.76</v>
      </c>
      <c r="J204" s="85">
        <v>109113</v>
      </c>
      <c r="K204" s="86">
        <v>8712438619168</v>
      </c>
      <c r="L204" s="87" t="s">
        <v>59</v>
      </c>
      <c r="M204" s="88" t="s">
        <v>615</v>
      </c>
      <c r="N204" s="89"/>
      <c r="O204" s="90">
        <f t="shared" si="4"/>
        <v>0</v>
      </c>
      <c r="P204" s="91" t="str">
        <f t="shared" si="5"/>
        <v>-</v>
      </c>
      <c r="Q204" s="92">
        <v>36</v>
      </c>
      <c r="R204" s="93" t="str">
        <f>IF($I$20=1,"",IF(AND(Таблица2[[#This Row],[Заказ (упаковок)
↓]]=0,$I$20*Таблица2[[#This Row],[Уп. в коробке]]&lt;5),0,ROUNDDOWN($I$20*Таблица2[[#This Row],[Уп. в коробке]],0)))</f>
        <v/>
      </c>
      <c r="S204" s="94"/>
    </row>
    <row r="205" spans="1:19">
      <c r="A205" s="76"/>
      <c r="B205" s="77" t="s">
        <v>616</v>
      </c>
      <c r="C205" s="78" t="s">
        <v>30</v>
      </c>
      <c r="D205" s="79" t="s">
        <v>601</v>
      </c>
      <c r="E205" s="80" t="s">
        <v>617</v>
      </c>
      <c r="F205" s="81">
        <v>1</v>
      </c>
      <c r="G205" s="82" t="s">
        <v>618</v>
      </c>
      <c r="H205" s="83">
        <v>80</v>
      </c>
      <c r="I205" s="84">
        <v>1.76</v>
      </c>
      <c r="J205" s="85">
        <v>109150</v>
      </c>
      <c r="K205" s="86">
        <v>8712438619250</v>
      </c>
      <c r="L205" s="87" t="s">
        <v>59</v>
      </c>
      <c r="M205" s="88" t="s">
        <v>619</v>
      </c>
      <c r="N205" s="89"/>
      <c r="O205" s="90">
        <f t="shared" si="4"/>
        <v>0</v>
      </c>
      <c r="P205" s="91" t="str">
        <f t="shared" si="5"/>
        <v>-</v>
      </c>
      <c r="Q205" s="92">
        <v>36</v>
      </c>
      <c r="R205" s="93" t="str">
        <f>IF($I$20=1,"",IF(AND(Таблица2[[#This Row],[Заказ (упаковок)
↓]]=0,$I$20*Таблица2[[#This Row],[Уп. в коробке]]&lt;5),0,ROUNDDOWN($I$20*Таблица2[[#This Row],[Уп. в коробке]],0)))</f>
        <v/>
      </c>
      <c r="S205" s="94"/>
    </row>
    <row r="206" spans="1:19">
      <c r="A206" s="76"/>
      <c r="B206" s="77" t="s">
        <v>620</v>
      </c>
      <c r="C206" s="78" t="s">
        <v>30</v>
      </c>
      <c r="D206" s="79" t="s">
        <v>601</v>
      </c>
      <c r="E206" s="80" t="s">
        <v>621</v>
      </c>
      <c r="F206" s="81">
        <v>1</v>
      </c>
      <c r="G206" s="82" t="s">
        <v>585</v>
      </c>
      <c r="H206" s="83">
        <v>80</v>
      </c>
      <c r="I206" s="84">
        <v>1.65</v>
      </c>
      <c r="J206" s="85">
        <v>109180</v>
      </c>
      <c r="K206" s="86">
        <v>8712438619274</v>
      </c>
      <c r="L206" s="87" t="s">
        <v>59</v>
      </c>
      <c r="M206" s="88" t="s">
        <v>622</v>
      </c>
      <c r="N206" s="89"/>
      <c r="O206" s="90">
        <f t="shared" si="4"/>
        <v>0</v>
      </c>
      <c r="P206" s="91" t="str">
        <f t="shared" si="5"/>
        <v>-</v>
      </c>
      <c r="Q206" s="92">
        <v>36</v>
      </c>
      <c r="R206" s="93" t="str">
        <f>IF($I$20=1,"",IF(AND(Таблица2[[#This Row],[Заказ (упаковок)
↓]]=0,$I$20*Таблица2[[#This Row],[Уп. в коробке]]&lt;5),0,ROUNDDOWN($I$20*Таблица2[[#This Row],[Уп. в коробке]],0)))</f>
        <v/>
      </c>
      <c r="S206" s="94"/>
    </row>
    <row r="207" spans="1:19">
      <c r="A207" s="76"/>
      <c r="B207" s="77" t="s">
        <v>623</v>
      </c>
      <c r="C207" s="78" t="s">
        <v>30</v>
      </c>
      <c r="D207" s="79" t="s">
        <v>601</v>
      </c>
      <c r="E207" s="80" t="s">
        <v>624</v>
      </c>
      <c r="F207" s="81">
        <v>1</v>
      </c>
      <c r="G207" s="82" t="s">
        <v>585</v>
      </c>
      <c r="H207" s="83">
        <v>80</v>
      </c>
      <c r="I207" s="84">
        <v>1.65</v>
      </c>
      <c r="J207" s="85">
        <v>109200</v>
      </c>
      <c r="K207" s="86">
        <v>8712438618888</v>
      </c>
      <c r="L207" s="87" t="s">
        <v>59</v>
      </c>
      <c r="M207" s="88" t="s">
        <v>625</v>
      </c>
      <c r="N207" s="89"/>
      <c r="O207" s="90">
        <f t="shared" si="4"/>
        <v>0</v>
      </c>
      <c r="P207" s="91" t="str">
        <f t="shared" si="5"/>
        <v>-</v>
      </c>
      <c r="Q207" s="92">
        <v>36</v>
      </c>
      <c r="R207" s="93" t="str">
        <f>IF($I$20=1,"",IF(AND(Таблица2[[#This Row],[Заказ (упаковок)
↓]]=0,$I$20*Таблица2[[#This Row],[Уп. в коробке]]&lt;5),0,ROUNDDOWN($I$20*Таблица2[[#This Row],[Уп. в коробке]],0)))</f>
        <v/>
      </c>
      <c r="S207" s="94"/>
    </row>
    <row r="208" spans="1:19">
      <c r="A208" s="76"/>
      <c r="B208" s="77" t="s">
        <v>626</v>
      </c>
      <c r="C208" s="78" t="s">
        <v>30</v>
      </c>
      <c r="D208" s="79" t="s">
        <v>601</v>
      </c>
      <c r="E208" s="80" t="s">
        <v>627</v>
      </c>
      <c r="F208" s="81">
        <v>1</v>
      </c>
      <c r="G208" s="82" t="s">
        <v>585</v>
      </c>
      <c r="H208" s="83">
        <v>80</v>
      </c>
      <c r="I208" s="84">
        <v>1.65</v>
      </c>
      <c r="J208" s="85">
        <v>109220</v>
      </c>
      <c r="K208" s="86">
        <v>8712438618932</v>
      </c>
      <c r="L208" s="87" t="s">
        <v>59</v>
      </c>
      <c r="M208" s="88" t="s">
        <v>628</v>
      </c>
      <c r="N208" s="89"/>
      <c r="O208" s="90">
        <f t="shared" si="4"/>
        <v>0</v>
      </c>
      <c r="P208" s="91" t="str">
        <f t="shared" si="5"/>
        <v>-</v>
      </c>
      <c r="Q208" s="92">
        <v>36</v>
      </c>
      <c r="R208" s="93" t="str">
        <f>IF($I$20=1,"",IF(AND(Таблица2[[#This Row],[Заказ (упаковок)
↓]]=0,$I$20*Таблица2[[#This Row],[Уп. в коробке]]&lt;5),0,ROUNDDOWN($I$20*Таблица2[[#This Row],[Уп. в коробке]],0)))</f>
        <v/>
      </c>
      <c r="S208" s="94"/>
    </row>
    <row r="209" spans="1:19">
      <c r="A209" s="76"/>
      <c r="B209" s="77" t="s">
        <v>629</v>
      </c>
      <c r="C209" s="78" t="s">
        <v>30</v>
      </c>
      <c r="D209" s="79" t="s">
        <v>601</v>
      </c>
      <c r="E209" s="80" t="s">
        <v>630</v>
      </c>
      <c r="F209" s="81">
        <v>1</v>
      </c>
      <c r="G209" s="82" t="s">
        <v>585</v>
      </c>
      <c r="H209" s="83">
        <v>80</v>
      </c>
      <c r="I209" s="84">
        <v>1.65</v>
      </c>
      <c r="J209" s="85">
        <v>109260</v>
      </c>
      <c r="K209" s="86">
        <v>8712438618802</v>
      </c>
      <c r="L209" s="87" t="s">
        <v>59</v>
      </c>
      <c r="M209" s="88" t="s">
        <v>631</v>
      </c>
      <c r="N209" s="89"/>
      <c r="O209" s="90">
        <f t="shared" si="4"/>
        <v>0</v>
      </c>
      <c r="P209" s="91" t="str">
        <f t="shared" si="5"/>
        <v>-</v>
      </c>
      <c r="Q209" s="92">
        <v>36</v>
      </c>
      <c r="R209" s="93" t="str">
        <f>IF($I$20=1,"",IF(AND(Таблица2[[#This Row],[Заказ (упаковок)
↓]]=0,$I$20*Таблица2[[#This Row],[Уп. в коробке]]&lt;5),0,ROUNDDOWN($I$20*Таблица2[[#This Row],[Уп. в коробке]],0)))</f>
        <v/>
      </c>
      <c r="S209" s="94"/>
    </row>
    <row r="210" spans="1:19">
      <c r="A210" s="76"/>
      <c r="B210" s="77" t="s">
        <v>632</v>
      </c>
      <c r="C210" s="78" t="s">
        <v>30</v>
      </c>
      <c r="D210" s="79" t="s">
        <v>633</v>
      </c>
      <c r="E210" s="80" t="s">
        <v>634</v>
      </c>
      <c r="F210" s="81">
        <v>3</v>
      </c>
      <c r="G210" s="82" t="s">
        <v>635</v>
      </c>
      <c r="H210" s="83">
        <v>75</v>
      </c>
      <c r="I210" s="84">
        <v>2.1799999999999997</v>
      </c>
      <c r="J210" s="85">
        <v>110010</v>
      </c>
      <c r="K210" s="86">
        <v>8712438619700</v>
      </c>
      <c r="L210" s="87" t="s">
        <v>59</v>
      </c>
      <c r="M210" s="88" t="s">
        <v>636</v>
      </c>
      <c r="N210" s="89"/>
      <c r="O210" s="90">
        <f t="shared" si="4"/>
        <v>0</v>
      </c>
      <c r="P210" s="91" t="str">
        <f t="shared" si="5"/>
        <v>-</v>
      </c>
      <c r="Q210" s="92">
        <v>36</v>
      </c>
      <c r="R210" s="93" t="str">
        <f>IF($I$20=1,"",IF(AND(Таблица2[[#This Row],[Заказ (упаковок)
↓]]=0,$I$20*Таблица2[[#This Row],[Уп. в коробке]]&lt;5),0,ROUNDDOWN($I$20*Таблица2[[#This Row],[Уп. в коробке]],0)))</f>
        <v/>
      </c>
      <c r="S210" s="94"/>
    </row>
    <row r="211" spans="1:19">
      <c r="A211" s="76"/>
      <c r="B211" s="77" t="s">
        <v>637</v>
      </c>
      <c r="C211" s="78" t="s">
        <v>30</v>
      </c>
      <c r="D211" s="79" t="s">
        <v>633</v>
      </c>
      <c r="E211" s="80" t="s">
        <v>638</v>
      </c>
      <c r="F211" s="81">
        <v>3</v>
      </c>
      <c r="G211" s="82" t="s">
        <v>635</v>
      </c>
      <c r="H211" s="83">
        <v>75</v>
      </c>
      <c r="I211" s="84">
        <v>2.1799999999999997</v>
      </c>
      <c r="J211" s="85">
        <v>110020</v>
      </c>
      <c r="K211" s="86">
        <v>8712438619755</v>
      </c>
      <c r="L211" s="87" t="s">
        <v>59</v>
      </c>
      <c r="M211" s="88" t="s">
        <v>639</v>
      </c>
      <c r="N211" s="89"/>
      <c r="O211" s="90">
        <f t="shared" si="4"/>
        <v>0</v>
      </c>
      <c r="P211" s="91" t="str">
        <f t="shared" si="5"/>
        <v>-</v>
      </c>
      <c r="Q211" s="92">
        <v>36</v>
      </c>
      <c r="R211" s="93" t="str">
        <f>IF($I$20=1,"",IF(AND(Таблица2[[#This Row],[Заказ (упаковок)
↓]]=0,$I$20*Таблица2[[#This Row],[Уп. в коробке]]&lt;5),0,ROUNDDOWN($I$20*Таблица2[[#This Row],[Уп. в коробке]],0)))</f>
        <v/>
      </c>
      <c r="S211" s="94"/>
    </row>
    <row r="212" spans="1:19">
      <c r="A212" s="76"/>
      <c r="B212" s="77" t="s">
        <v>640</v>
      </c>
      <c r="C212" s="78" t="s">
        <v>30</v>
      </c>
      <c r="D212" s="79" t="s">
        <v>633</v>
      </c>
      <c r="E212" s="80" t="s">
        <v>641</v>
      </c>
      <c r="F212" s="81">
        <v>3</v>
      </c>
      <c r="G212" s="82" t="s">
        <v>635</v>
      </c>
      <c r="H212" s="83">
        <v>75</v>
      </c>
      <c r="I212" s="84">
        <v>2.1799999999999997</v>
      </c>
      <c r="J212" s="85">
        <v>110030</v>
      </c>
      <c r="K212" s="86">
        <v>8712438619809</v>
      </c>
      <c r="L212" s="87" t="s">
        <v>59</v>
      </c>
      <c r="M212" s="88" t="s">
        <v>642</v>
      </c>
      <c r="N212" s="89"/>
      <c r="O212" s="90">
        <f t="shared" si="4"/>
        <v>0</v>
      </c>
      <c r="P212" s="91" t="str">
        <f t="shared" si="5"/>
        <v>-</v>
      </c>
      <c r="Q212" s="92">
        <v>36</v>
      </c>
      <c r="R212" s="93" t="str">
        <f>IF($I$20=1,"",IF(AND(Таблица2[[#This Row],[Заказ (упаковок)
↓]]=0,$I$20*Таблица2[[#This Row],[Уп. в коробке]]&lt;5),0,ROUNDDOWN($I$20*Таблица2[[#This Row],[Уп. в коробке]],0)))</f>
        <v/>
      </c>
      <c r="S212" s="94"/>
    </row>
    <row r="213" spans="1:19">
      <c r="A213" s="76"/>
      <c r="B213" s="77" t="s">
        <v>643</v>
      </c>
      <c r="C213" s="78" t="s">
        <v>30</v>
      </c>
      <c r="D213" s="79" t="s">
        <v>633</v>
      </c>
      <c r="E213" s="80" t="s">
        <v>644</v>
      </c>
      <c r="F213" s="81">
        <v>3</v>
      </c>
      <c r="G213" s="82" t="s">
        <v>635</v>
      </c>
      <c r="H213" s="83">
        <v>75</v>
      </c>
      <c r="I213" s="84">
        <v>2.1799999999999997</v>
      </c>
      <c r="J213" s="85">
        <v>110040</v>
      </c>
      <c r="K213" s="86">
        <v>8712438619854</v>
      </c>
      <c r="L213" s="87" t="s">
        <v>59</v>
      </c>
      <c r="M213" s="88" t="s">
        <v>645</v>
      </c>
      <c r="N213" s="89"/>
      <c r="O213" s="90">
        <f t="shared" si="4"/>
        <v>0</v>
      </c>
      <c r="P213" s="91" t="str">
        <f t="shared" si="5"/>
        <v>-</v>
      </c>
      <c r="Q213" s="92">
        <v>36</v>
      </c>
      <c r="R213" s="93" t="str">
        <f>IF($I$20=1,"",IF(AND(Таблица2[[#This Row],[Заказ (упаковок)
↓]]=0,$I$20*Таблица2[[#This Row],[Уп. в коробке]]&lt;5),0,ROUNDDOWN($I$20*Таблица2[[#This Row],[Уп. в коробке]],0)))</f>
        <v/>
      </c>
      <c r="S213" s="94"/>
    </row>
    <row r="214" spans="1:19">
      <c r="A214" s="76"/>
      <c r="B214" s="77" t="s">
        <v>646</v>
      </c>
      <c r="C214" s="78" t="s">
        <v>30</v>
      </c>
      <c r="D214" s="79" t="s">
        <v>633</v>
      </c>
      <c r="E214" s="80" t="s">
        <v>647</v>
      </c>
      <c r="F214" s="81">
        <v>3</v>
      </c>
      <c r="G214" s="82" t="s">
        <v>635</v>
      </c>
      <c r="H214" s="83">
        <v>75</v>
      </c>
      <c r="I214" s="84">
        <v>2.1799999999999997</v>
      </c>
      <c r="J214" s="85">
        <v>110050</v>
      </c>
      <c r="K214" s="86">
        <v>8712438619908</v>
      </c>
      <c r="L214" s="87" t="s">
        <v>59</v>
      </c>
      <c r="M214" s="88" t="s">
        <v>648</v>
      </c>
      <c r="N214" s="89"/>
      <c r="O214" s="90">
        <f t="shared" si="4"/>
        <v>0</v>
      </c>
      <c r="P214" s="91" t="str">
        <f t="shared" si="5"/>
        <v>-</v>
      </c>
      <c r="Q214" s="92">
        <v>36</v>
      </c>
      <c r="R214" s="93" t="str">
        <f>IF($I$20=1,"",IF(AND(Таблица2[[#This Row],[Заказ (упаковок)
↓]]=0,$I$20*Таблица2[[#This Row],[Уп. в коробке]]&lt;5),0,ROUNDDOWN($I$20*Таблица2[[#This Row],[Уп. в коробке]],0)))</f>
        <v/>
      </c>
      <c r="S214" s="94"/>
    </row>
    <row r="215" spans="1:19">
      <c r="A215" s="76"/>
      <c r="B215" s="77" t="s">
        <v>649</v>
      </c>
      <c r="C215" s="78" t="s">
        <v>30</v>
      </c>
      <c r="D215" s="79" t="s">
        <v>633</v>
      </c>
      <c r="E215" s="80" t="s">
        <v>650</v>
      </c>
      <c r="F215" s="81">
        <v>5</v>
      </c>
      <c r="G215" s="82" t="s">
        <v>635</v>
      </c>
      <c r="H215" s="83">
        <v>60</v>
      </c>
      <c r="I215" s="84">
        <v>2.78</v>
      </c>
      <c r="J215" s="85">
        <v>110060</v>
      </c>
      <c r="K215" s="86">
        <v>8712438619939</v>
      </c>
      <c r="L215" s="87" t="s">
        <v>59</v>
      </c>
      <c r="M215" s="88" t="s">
        <v>651</v>
      </c>
      <c r="N215" s="89"/>
      <c r="O215" s="90">
        <f t="shared" si="4"/>
        <v>0</v>
      </c>
      <c r="P215" s="91" t="str">
        <f t="shared" si="5"/>
        <v>-</v>
      </c>
      <c r="Q215" s="92">
        <v>36</v>
      </c>
      <c r="R215" s="93" t="str">
        <f>IF($I$20=1,"",IF(AND(Таблица2[[#This Row],[Заказ (упаковок)
↓]]=0,$I$20*Таблица2[[#This Row],[Уп. в коробке]]&lt;5),0,ROUNDDOWN($I$20*Таблица2[[#This Row],[Уп. в коробке]],0)))</f>
        <v/>
      </c>
      <c r="S215" s="94"/>
    </row>
    <row r="216" spans="1:19">
      <c r="A216" s="76"/>
      <c r="B216" s="77" t="s">
        <v>652</v>
      </c>
      <c r="C216" s="78" t="s">
        <v>30</v>
      </c>
      <c r="D216" s="79" t="s">
        <v>653</v>
      </c>
      <c r="E216" s="80" t="s">
        <v>654</v>
      </c>
      <c r="F216" s="81">
        <v>3</v>
      </c>
      <c r="G216" s="82" t="s">
        <v>655</v>
      </c>
      <c r="H216" s="83">
        <v>100</v>
      </c>
      <c r="I216" s="84">
        <v>2.2399999999999998</v>
      </c>
      <c r="J216" s="85">
        <v>110240</v>
      </c>
      <c r="K216" s="86">
        <v>8712438620317</v>
      </c>
      <c r="L216" s="87" t="s">
        <v>59</v>
      </c>
      <c r="M216" s="88" t="s">
        <v>656</v>
      </c>
      <c r="N216" s="89"/>
      <c r="O216" s="90">
        <f t="shared" si="4"/>
        <v>0</v>
      </c>
      <c r="P216" s="91" t="str">
        <f t="shared" si="5"/>
        <v>-</v>
      </c>
      <c r="Q216" s="92">
        <v>36</v>
      </c>
      <c r="R216" s="93" t="str">
        <f>IF($I$20=1,"",IF(AND(Таблица2[[#This Row],[Заказ (упаковок)
↓]]=0,$I$20*Таблица2[[#This Row],[Уп. в коробке]]&lt;5),0,ROUNDDOWN($I$20*Таблица2[[#This Row],[Уп. в коробке]],0)))</f>
        <v/>
      </c>
      <c r="S216" s="94"/>
    </row>
    <row r="217" spans="1:19">
      <c r="A217" s="76"/>
      <c r="B217" s="77" t="s">
        <v>657</v>
      </c>
      <c r="C217" s="78" t="s">
        <v>30</v>
      </c>
      <c r="D217" s="79" t="s">
        <v>653</v>
      </c>
      <c r="E217" s="80" t="s">
        <v>658</v>
      </c>
      <c r="F217" s="81">
        <v>3</v>
      </c>
      <c r="G217" s="82" t="s">
        <v>655</v>
      </c>
      <c r="H217" s="83">
        <v>100</v>
      </c>
      <c r="I217" s="84">
        <v>2.2399999999999998</v>
      </c>
      <c r="J217" s="85">
        <v>110250</v>
      </c>
      <c r="K217" s="86">
        <v>8712438620331</v>
      </c>
      <c r="L217" s="87" t="s">
        <v>59</v>
      </c>
      <c r="M217" s="88" t="s">
        <v>659</v>
      </c>
      <c r="N217" s="89"/>
      <c r="O217" s="90">
        <f t="shared" si="4"/>
        <v>0</v>
      </c>
      <c r="P217" s="91" t="str">
        <f t="shared" si="5"/>
        <v>-</v>
      </c>
      <c r="Q217" s="92">
        <v>37</v>
      </c>
      <c r="R217" s="93" t="str">
        <f>IF($I$20=1,"",IF(AND(Таблица2[[#This Row],[Заказ (упаковок)
↓]]=0,$I$20*Таблица2[[#This Row],[Уп. в коробке]]&lt;5),0,ROUNDDOWN($I$20*Таблица2[[#This Row],[Уп. в коробке]],0)))</f>
        <v/>
      </c>
      <c r="S217" s="94"/>
    </row>
    <row r="218" spans="1:19">
      <c r="A218" s="76"/>
      <c r="B218" s="77" t="s">
        <v>660</v>
      </c>
      <c r="C218" s="78" t="s">
        <v>30</v>
      </c>
      <c r="D218" s="79" t="s">
        <v>653</v>
      </c>
      <c r="E218" s="80" t="s">
        <v>661</v>
      </c>
      <c r="F218" s="81">
        <v>3</v>
      </c>
      <c r="G218" s="82" t="s">
        <v>635</v>
      </c>
      <c r="H218" s="83">
        <v>80</v>
      </c>
      <c r="I218" s="84">
        <v>2.6799999999999997</v>
      </c>
      <c r="J218" s="85">
        <v>110260</v>
      </c>
      <c r="K218" s="86">
        <v>8712438620416</v>
      </c>
      <c r="L218" s="87" t="s">
        <v>59</v>
      </c>
      <c r="M218" s="88" t="s">
        <v>662</v>
      </c>
      <c r="N218" s="89"/>
      <c r="O218" s="90">
        <f t="shared" si="4"/>
        <v>0</v>
      </c>
      <c r="P218" s="91" t="str">
        <f t="shared" si="5"/>
        <v>-</v>
      </c>
      <c r="Q218" s="92">
        <v>37</v>
      </c>
      <c r="R218" s="93" t="str">
        <f>IF($I$20=1,"",IF(AND(Таблица2[[#This Row],[Заказ (упаковок)
↓]]=0,$I$20*Таблица2[[#This Row],[Уп. в коробке]]&lt;5),0,ROUNDDOWN($I$20*Таблица2[[#This Row],[Уп. в коробке]],0)))</f>
        <v/>
      </c>
      <c r="S218" s="94"/>
    </row>
    <row r="219" spans="1:19">
      <c r="A219" s="76"/>
      <c r="B219" s="77" t="s">
        <v>663</v>
      </c>
      <c r="C219" s="78" t="s">
        <v>30</v>
      </c>
      <c r="D219" s="79" t="s">
        <v>653</v>
      </c>
      <c r="E219" s="80" t="s">
        <v>664</v>
      </c>
      <c r="F219" s="81">
        <v>3</v>
      </c>
      <c r="G219" s="82" t="s">
        <v>635</v>
      </c>
      <c r="H219" s="83">
        <v>80</v>
      </c>
      <c r="I219" s="84">
        <v>2.6799999999999997</v>
      </c>
      <c r="J219" s="85">
        <v>110270</v>
      </c>
      <c r="K219" s="86">
        <v>8712438620423</v>
      </c>
      <c r="L219" s="87" t="s">
        <v>59</v>
      </c>
      <c r="M219" s="88" t="s">
        <v>665</v>
      </c>
      <c r="N219" s="89"/>
      <c r="O219" s="90">
        <f t="shared" si="4"/>
        <v>0</v>
      </c>
      <c r="P219" s="91" t="str">
        <f t="shared" si="5"/>
        <v>-</v>
      </c>
      <c r="Q219" s="92">
        <v>37</v>
      </c>
      <c r="R219" s="93" t="str">
        <f>IF($I$20=1,"",IF(AND(Таблица2[[#This Row],[Заказ (упаковок)
↓]]=0,$I$20*Таблица2[[#This Row],[Уп. в коробке]]&lt;5),0,ROUNDDOWN($I$20*Таблица2[[#This Row],[Уп. в коробке]],0)))</f>
        <v/>
      </c>
      <c r="S219" s="94"/>
    </row>
    <row r="220" spans="1:19">
      <c r="A220" s="76"/>
      <c r="B220" s="77" t="s">
        <v>666</v>
      </c>
      <c r="C220" s="78" t="s">
        <v>30</v>
      </c>
      <c r="D220" s="79" t="s">
        <v>653</v>
      </c>
      <c r="E220" s="80" t="s">
        <v>667</v>
      </c>
      <c r="F220" s="81">
        <v>3</v>
      </c>
      <c r="G220" s="82" t="s">
        <v>635</v>
      </c>
      <c r="H220" s="83">
        <v>80</v>
      </c>
      <c r="I220" s="84">
        <v>2.6799999999999997</v>
      </c>
      <c r="J220" s="85">
        <v>110280</v>
      </c>
      <c r="K220" s="86">
        <v>8712438620430</v>
      </c>
      <c r="L220" s="87" t="s">
        <v>59</v>
      </c>
      <c r="M220" s="88" t="s">
        <v>668</v>
      </c>
      <c r="N220" s="89"/>
      <c r="O220" s="90">
        <f t="shared" si="4"/>
        <v>0</v>
      </c>
      <c r="P220" s="91" t="str">
        <f t="shared" si="5"/>
        <v>-</v>
      </c>
      <c r="Q220" s="92">
        <v>37</v>
      </c>
      <c r="R220" s="93" t="str">
        <f>IF($I$20=1,"",IF(AND(Таблица2[[#This Row],[Заказ (упаковок)
↓]]=0,$I$20*Таблица2[[#This Row],[Уп. в коробке]]&lt;5),0,ROUNDDOWN($I$20*Таблица2[[#This Row],[Уп. в коробке]],0)))</f>
        <v/>
      </c>
      <c r="S220" s="94"/>
    </row>
    <row r="221" spans="1:19">
      <c r="A221" s="76"/>
      <c r="B221" s="77" t="s">
        <v>669</v>
      </c>
      <c r="C221" s="78" t="s">
        <v>30</v>
      </c>
      <c r="D221" s="79" t="s">
        <v>653</v>
      </c>
      <c r="E221" s="95" t="s">
        <v>670</v>
      </c>
      <c r="F221" s="81">
        <v>3</v>
      </c>
      <c r="G221" s="82" t="s">
        <v>635</v>
      </c>
      <c r="H221" s="83">
        <v>80</v>
      </c>
      <c r="I221" s="84">
        <v>2.6799999999999997</v>
      </c>
      <c r="J221" s="85">
        <v>110290</v>
      </c>
      <c r="K221" s="86">
        <v>8712438620447</v>
      </c>
      <c r="L221" s="87" t="s">
        <v>59</v>
      </c>
      <c r="M221" s="88" t="s">
        <v>671</v>
      </c>
      <c r="N221" s="89"/>
      <c r="O221" s="90">
        <f t="shared" ref="O221:O284" si="6">N221*I221</f>
        <v>0</v>
      </c>
      <c r="P221" s="91" t="str">
        <f t="shared" ref="P221:P284" si="7">IF(N221/H221=0,"-",N221/H221)</f>
        <v>-</v>
      </c>
      <c r="Q221" s="92">
        <v>37</v>
      </c>
      <c r="R221" s="93" t="str">
        <f>IF($I$20=1,"",IF(AND(Таблица2[[#This Row],[Заказ (упаковок)
↓]]=0,$I$20*Таблица2[[#This Row],[Уп. в коробке]]&lt;5),0,ROUNDDOWN($I$20*Таблица2[[#This Row],[Уп. в коробке]],0)))</f>
        <v/>
      </c>
      <c r="S221" s="94"/>
    </row>
    <row r="222" spans="1:19">
      <c r="A222" s="76"/>
      <c r="B222" s="77" t="s">
        <v>672</v>
      </c>
      <c r="C222" s="78" t="s">
        <v>30</v>
      </c>
      <c r="D222" s="79" t="s">
        <v>673</v>
      </c>
      <c r="E222" s="80" t="s">
        <v>634</v>
      </c>
      <c r="F222" s="81">
        <v>3</v>
      </c>
      <c r="G222" s="82" t="s">
        <v>655</v>
      </c>
      <c r="H222" s="83">
        <v>100</v>
      </c>
      <c r="I222" s="84">
        <v>2.1999999999999997</v>
      </c>
      <c r="J222" s="85">
        <v>110300</v>
      </c>
      <c r="K222" s="86">
        <v>8712438620362</v>
      </c>
      <c r="L222" s="87" t="s">
        <v>59</v>
      </c>
      <c r="M222" s="88" t="s">
        <v>674</v>
      </c>
      <c r="N222" s="89"/>
      <c r="O222" s="90">
        <f t="shared" si="6"/>
        <v>0</v>
      </c>
      <c r="P222" s="91" t="str">
        <f t="shared" si="7"/>
        <v>-</v>
      </c>
      <c r="Q222" s="92">
        <v>37</v>
      </c>
      <c r="R222" s="93" t="str">
        <f>IF($I$20=1,"",IF(AND(Таблица2[[#This Row],[Заказ (упаковок)
↓]]=0,$I$20*Таблица2[[#This Row],[Уп. в коробке]]&lt;5),0,ROUNDDOWN($I$20*Таблица2[[#This Row],[Уп. в коробке]],0)))</f>
        <v/>
      </c>
      <c r="S222" s="94"/>
    </row>
    <row r="223" spans="1:19">
      <c r="A223" s="76"/>
      <c r="B223" s="77" t="s">
        <v>675</v>
      </c>
      <c r="C223" s="78" t="s">
        <v>30</v>
      </c>
      <c r="D223" s="79" t="s">
        <v>673</v>
      </c>
      <c r="E223" s="80" t="s">
        <v>638</v>
      </c>
      <c r="F223" s="81">
        <v>3</v>
      </c>
      <c r="G223" s="82" t="s">
        <v>655</v>
      </c>
      <c r="H223" s="83">
        <v>100</v>
      </c>
      <c r="I223" s="84">
        <v>2.1999999999999997</v>
      </c>
      <c r="J223" s="85">
        <v>110310</v>
      </c>
      <c r="K223" s="86">
        <v>8712438620348</v>
      </c>
      <c r="L223" s="87" t="s">
        <v>59</v>
      </c>
      <c r="M223" s="88" t="s">
        <v>676</v>
      </c>
      <c r="N223" s="89"/>
      <c r="O223" s="90">
        <f t="shared" si="6"/>
        <v>0</v>
      </c>
      <c r="P223" s="91" t="str">
        <f t="shared" si="7"/>
        <v>-</v>
      </c>
      <c r="Q223" s="92">
        <v>37</v>
      </c>
      <c r="R223" s="93" t="str">
        <f>IF($I$20=1,"",IF(AND(Таблица2[[#This Row],[Заказ (упаковок)
↓]]=0,$I$20*Таблица2[[#This Row],[Уп. в коробке]]&lt;5),0,ROUNDDOWN($I$20*Таблица2[[#This Row],[Уп. в коробке]],0)))</f>
        <v/>
      </c>
      <c r="S223" s="94"/>
    </row>
    <row r="224" spans="1:19">
      <c r="A224" s="76"/>
      <c r="B224" s="77" t="s">
        <v>677</v>
      </c>
      <c r="C224" s="78" t="s">
        <v>30</v>
      </c>
      <c r="D224" s="79" t="s">
        <v>673</v>
      </c>
      <c r="E224" s="80" t="s">
        <v>641</v>
      </c>
      <c r="F224" s="81">
        <v>3</v>
      </c>
      <c r="G224" s="82" t="s">
        <v>655</v>
      </c>
      <c r="H224" s="83">
        <v>100</v>
      </c>
      <c r="I224" s="84">
        <v>2.1999999999999997</v>
      </c>
      <c r="J224" s="85">
        <v>110320</v>
      </c>
      <c r="K224" s="86">
        <v>8712438620379</v>
      </c>
      <c r="L224" s="87" t="s">
        <v>59</v>
      </c>
      <c r="M224" s="88" t="s">
        <v>678</v>
      </c>
      <c r="N224" s="89"/>
      <c r="O224" s="90">
        <f t="shared" si="6"/>
        <v>0</v>
      </c>
      <c r="P224" s="91" t="str">
        <f t="shared" si="7"/>
        <v>-</v>
      </c>
      <c r="Q224" s="92">
        <v>37</v>
      </c>
      <c r="R224" s="93" t="str">
        <f>IF($I$20=1,"",IF(AND(Таблица2[[#This Row],[Заказ (упаковок)
↓]]=0,$I$20*Таблица2[[#This Row],[Уп. в коробке]]&lt;5),0,ROUNDDOWN($I$20*Таблица2[[#This Row],[Уп. в коробке]],0)))</f>
        <v/>
      </c>
      <c r="S224" s="94"/>
    </row>
    <row r="225" spans="1:19">
      <c r="A225" s="76"/>
      <c r="B225" s="77" t="s">
        <v>679</v>
      </c>
      <c r="C225" s="78" t="s">
        <v>30</v>
      </c>
      <c r="D225" s="79" t="s">
        <v>673</v>
      </c>
      <c r="E225" s="80" t="s">
        <v>644</v>
      </c>
      <c r="F225" s="81">
        <v>3</v>
      </c>
      <c r="G225" s="82" t="s">
        <v>655</v>
      </c>
      <c r="H225" s="83">
        <v>100</v>
      </c>
      <c r="I225" s="84">
        <v>2.1999999999999997</v>
      </c>
      <c r="J225" s="85">
        <v>110330</v>
      </c>
      <c r="K225" s="86">
        <v>8712438620386</v>
      </c>
      <c r="L225" s="87" t="s">
        <v>59</v>
      </c>
      <c r="M225" s="88" t="s">
        <v>680</v>
      </c>
      <c r="N225" s="89"/>
      <c r="O225" s="90">
        <f t="shared" si="6"/>
        <v>0</v>
      </c>
      <c r="P225" s="91" t="str">
        <f t="shared" si="7"/>
        <v>-</v>
      </c>
      <c r="Q225" s="92">
        <v>37</v>
      </c>
      <c r="R225" s="93" t="str">
        <f>IF($I$20=1,"",IF(AND(Таблица2[[#This Row],[Заказ (упаковок)
↓]]=0,$I$20*Таблица2[[#This Row],[Уп. в коробке]]&lt;5),0,ROUNDDOWN($I$20*Таблица2[[#This Row],[Уп. в коробке]],0)))</f>
        <v/>
      </c>
      <c r="S225" s="94"/>
    </row>
    <row r="226" spans="1:19">
      <c r="A226" s="76"/>
      <c r="B226" s="77" t="s">
        <v>681</v>
      </c>
      <c r="C226" s="78" t="s">
        <v>30</v>
      </c>
      <c r="D226" s="79" t="s">
        <v>673</v>
      </c>
      <c r="E226" s="80" t="s">
        <v>647</v>
      </c>
      <c r="F226" s="81">
        <v>3</v>
      </c>
      <c r="G226" s="82" t="s">
        <v>655</v>
      </c>
      <c r="H226" s="83">
        <v>100</v>
      </c>
      <c r="I226" s="84">
        <v>2.1999999999999997</v>
      </c>
      <c r="J226" s="85">
        <v>110340</v>
      </c>
      <c r="K226" s="86">
        <v>8712438620393</v>
      </c>
      <c r="L226" s="87" t="s">
        <v>59</v>
      </c>
      <c r="M226" s="88" t="s">
        <v>682</v>
      </c>
      <c r="N226" s="89"/>
      <c r="O226" s="90">
        <f t="shared" si="6"/>
        <v>0</v>
      </c>
      <c r="P226" s="91" t="str">
        <f t="shared" si="7"/>
        <v>-</v>
      </c>
      <c r="Q226" s="92">
        <v>37</v>
      </c>
      <c r="R226" s="93" t="str">
        <f>IF($I$20=1,"",IF(AND(Таблица2[[#This Row],[Заказ (упаковок)
↓]]=0,$I$20*Таблица2[[#This Row],[Уп. в коробке]]&lt;5),0,ROUNDDOWN($I$20*Таблица2[[#This Row],[Уп. в коробке]],0)))</f>
        <v/>
      </c>
      <c r="S226" s="94"/>
    </row>
    <row r="227" spans="1:19">
      <c r="A227" s="76"/>
      <c r="B227" s="77" t="s">
        <v>683</v>
      </c>
      <c r="C227" s="78" t="s">
        <v>30</v>
      </c>
      <c r="D227" s="79" t="s">
        <v>673</v>
      </c>
      <c r="E227" s="80" t="s">
        <v>650</v>
      </c>
      <c r="F227" s="81">
        <v>5</v>
      </c>
      <c r="G227" s="82" t="s">
        <v>655</v>
      </c>
      <c r="H227" s="83">
        <v>75</v>
      </c>
      <c r="I227" s="84">
        <v>2.71</v>
      </c>
      <c r="J227" s="85">
        <v>110350</v>
      </c>
      <c r="K227" s="86">
        <v>8712438620324</v>
      </c>
      <c r="L227" s="87" t="s">
        <v>59</v>
      </c>
      <c r="M227" s="88" t="s">
        <v>684</v>
      </c>
      <c r="N227" s="89"/>
      <c r="O227" s="90">
        <f t="shared" si="6"/>
        <v>0</v>
      </c>
      <c r="P227" s="91" t="str">
        <f t="shared" si="7"/>
        <v>-</v>
      </c>
      <c r="Q227" s="92">
        <v>37</v>
      </c>
      <c r="R227" s="93" t="str">
        <f>IF($I$20=1,"",IF(AND(Таблица2[[#This Row],[Заказ (упаковок)
↓]]=0,$I$20*Таблица2[[#This Row],[Уп. в коробке]]&lt;5),0,ROUNDDOWN($I$20*Таблица2[[#This Row],[Уп. в коробке]],0)))</f>
        <v/>
      </c>
      <c r="S227" s="94"/>
    </row>
    <row r="228" spans="1:19">
      <c r="A228" s="76"/>
      <c r="B228" s="77" t="s">
        <v>685</v>
      </c>
      <c r="C228" s="78" t="s">
        <v>30</v>
      </c>
      <c r="D228" s="79" t="s">
        <v>686</v>
      </c>
      <c r="E228" s="80" t="s">
        <v>634</v>
      </c>
      <c r="F228" s="81">
        <v>3</v>
      </c>
      <c r="G228" s="82" t="s">
        <v>635</v>
      </c>
      <c r="H228" s="83">
        <v>75</v>
      </c>
      <c r="I228" s="84">
        <v>2.1799999999999997</v>
      </c>
      <c r="J228" s="85">
        <v>110400</v>
      </c>
      <c r="K228" s="86">
        <v>8712438620409</v>
      </c>
      <c r="L228" s="87" t="s">
        <v>59</v>
      </c>
      <c r="M228" s="88" t="s">
        <v>687</v>
      </c>
      <c r="N228" s="89"/>
      <c r="O228" s="90">
        <f t="shared" si="6"/>
        <v>0</v>
      </c>
      <c r="P228" s="91" t="str">
        <f t="shared" si="7"/>
        <v>-</v>
      </c>
      <c r="Q228" s="92">
        <v>37</v>
      </c>
      <c r="R228" s="93" t="str">
        <f>IF($I$20=1,"",IF(AND(Таблица2[[#This Row],[Заказ (упаковок)
↓]]=0,$I$20*Таблица2[[#This Row],[Уп. в коробке]]&lt;5),0,ROUNDDOWN($I$20*Таблица2[[#This Row],[Уп. в коробке]],0)))</f>
        <v/>
      </c>
      <c r="S228" s="94"/>
    </row>
    <row r="229" spans="1:19">
      <c r="A229" s="76"/>
      <c r="B229" s="77" t="s">
        <v>688</v>
      </c>
      <c r="C229" s="78" t="s">
        <v>30</v>
      </c>
      <c r="D229" s="79" t="s">
        <v>686</v>
      </c>
      <c r="E229" s="80" t="s">
        <v>638</v>
      </c>
      <c r="F229" s="81">
        <v>3</v>
      </c>
      <c r="G229" s="82" t="s">
        <v>635</v>
      </c>
      <c r="H229" s="83">
        <v>75</v>
      </c>
      <c r="I229" s="84">
        <v>2.1799999999999997</v>
      </c>
      <c r="J229" s="85">
        <v>110410</v>
      </c>
      <c r="K229" s="86">
        <v>8712438620454</v>
      </c>
      <c r="L229" s="87" t="s">
        <v>59</v>
      </c>
      <c r="M229" s="88" t="s">
        <v>689</v>
      </c>
      <c r="N229" s="89"/>
      <c r="O229" s="90">
        <f t="shared" si="6"/>
        <v>0</v>
      </c>
      <c r="P229" s="91" t="str">
        <f t="shared" si="7"/>
        <v>-</v>
      </c>
      <c r="Q229" s="92">
        <v>37</v>
      </c>
      <c r="R229" s="93" t="str">
        <f>IF($I$20=1,"",IF(AND(Таблица2[[#This Row],[Заказ (упаковок)
↓]]=0,$I$20*Таблица2[[#This Row],[Уп. в коробке]]&lt;5),0,ROUNDDOWN($I$20*Таблица2[[#This Row],[Уп. в коробке]],0)))</f>
        <v/>
      </c>
      <c r="S229" s="94"/>
    </row>
    <row r="230" spans="1:19">
      <c r="A230" s="76"/>
      <c r="B230" s="77" t="s">
        <v>690</v>
      </c>
      <c r="C230" s="78" t="s">
        <v>30</v>
      </c>
      <c r="D230" s="79" t="s">
        <v>686</v>
      </c>
      <c r="E230" s="80" t="s">
        <v>641</v>
      </c>
      <c r="F230" s="81">
        <v>3</v>
      </c>
      <c r="G230" s="82" t="s">
        <v>635</v>
      </c>
      <c r="H230" s="83">
        <v>75</v>
      </c>
      <c r="I230" s="84">
        <v>2.1799999999999997</v>
      </c>
      <c r="J230" s="85">
        <v>110420</v>
      </c>
      <c r="K230" s="86">
        <v>8712438620508</v>
      </c>
      <c r="L230" s="87" t="s">
        <v>59</v>
      </c>
      <c r="M230" s="88" t="s">
        <v>691</v>
      </c>
      <c r="N230" s="89"/>
      <c r="O230" s="90">
        <f t="shared" si="6"/>
        <v>0</v>
      </c>
      <c r="P230" s="91" t="str">
        <f t="shared" si="7"/>
        <v>-</v>
      </c>
      <c r="Q230" s="92">
        <v>37</v>
      </c>
      <c r="R230" s="93" t="str">
        <f>IF($I$20=1,"",IF(AND(Таблица2[[#This Row],[Заказ (упаковок)
↓]]=0,$I$20*Таблица2[[#This Row],[Уп. в коробке]]&lt;5),0,ROUNDDOWN($I$20*Таблица2[[#This Row],[Уп. в коробке]],0)))</f>
        <v/>
      </c>
      <c r="S230" s="94"/>
    </row>
    <row r="231" spans="1:19">
      <c r="A231" s="76"/>
      <c r="B231" s="77" t="s">
        <v>692</v>
      </c>
      <c r="C231" s="78" t="s">
        <v>30</v>
      </c>
      <c r="D231" s="79" t="s">
        <v>686</v>
      </c>
      <c r="E231" s="80" t="s">
        <v>644</v>
      </c>
      <c r="F231" s="81">
        <v>3</v>
      </c>
      <c r="G231" s="82" t="s">
        <v>635</v>
      </c>
      <c r="H231" s="83">
        <v>75</v>
      </c>
      <c r="I231" s="84">
        <v>2.1799999999999997</v>
      </c>
      <c r="J231" s="85">
        <v>110430</v>
      </c>
      <c r="K231" s="86">
        <v>8712438620553</v>
      </c>
      <c r="L231" s="87" t="s">
        <v>59</v>
      </c>
      <c r="M231" s="88" t="s">
        <v>693</v>
      </c>
      <c r="N231" s="89"/>
      <c r="O231" s="90">
        <f t="shared" si="6"/>
        <v>0</v>
      </c>
      <c r="P231" s="91" t="str">
        <f t="shared" si="7"/>
        <v>-</v>
      </c>
      <c r="Q231" s="92">
        <v>37</v>
      </c>
      <c r="R231" s="93" t="str">
        <f>IF($I$20=1,"",IF(AND(Таблица2[[#This Row],[Заказ (упаковок)
↓]]=0,$I$20*Таблица2[[#This Row],[Уп. в коробке]]&lt;5),0,ROUNDDOWN($I$20*Таблица2[[#This Row],[Уп. в коробке]],0)))</f>
        <v/>
      </c>
      <c r="S231" s="94"/>
    </row>
    <row r="232" spans="1:19">
      <c r="A232" s="76"/>
      <c r="B232" s="77" t="s">
        <v>694</v>
      </c>
      <c r="C232" s="78" t="s">
        <v>30</v>
      </c>
      <c r="D232" s="79" t="s">
        <v>686</v>
      </c>
      <c r="E232" s="80" t="s">
        <v>647</v>
      </c>
      <c r="F232" s="81">
        <v>3</v>
      </c>
      <c r="G232" s="82" t="s">
        <v>635</v>
      </c>
      <c r="H232" s="83">
        <v>75</v>
      </c>
      <c r="I232" s="84">
        <v>2.1799999999999997</v>
      </c>
      <c r="J232" s="85">
        <v>110440</v>
      </c>
      <c r="K232" s="86">
        <v>8712438620607</v>
      </c>
      <c r="L232" s="87" t="s">
        <v>59</v>
      </c>
      <c r="M232" s="88" t="s">
        <v>695</v>
      </c>
      <c r="N232" s="89"/>
      <c r="O232" s="90">
        <f t="shared" si="6"/>
        <v>0</v>
      </c>
      <c r="P232" s="91" t="str">
        <f t="shared" si="7"/>
        <v>-</v>
      </c>
      <c r="Q232" s="92">
        <v>37</v>
      </c>
      <c r="R232" s="93" t="str">
        <f>IF($I$20=1,"",IF(AND(Таблица2[[#This Row],[Заказ (упаковок)
↓]]=0,$I$20*Таблица2[[#This Row],[Уп. в коробке]]&lt;5),0,ROUNDDOWN($I$20*Таблица2[[#This Row],[Уп. в коробке]],0)))</f>
        <v/>
      </c>
      <c r="S232" s="94"/>
    </row>
    <row r="233" spans="1:19">
      <c r="A233" s="76"/>
      <c r="B233" s="77" t="s">
        <v>696</v>
      </c>
      <c r="C233" s="78" t="s">
        <v>30</v>
      </c>
      <c r="D233" s="79" t="s">
        <v>686</v>
      </c>
      <c r="E233" s="80" t="s">
        <v>650</v>
      </c>
      <c r="F233" s="81">
        <v>5</v>
      </c>
      <c r="G233" s="82" t="s">
        <v>635</v>
      </c>
      <c r="H233" s="83">
        <v>60</v>
      </c>
      <c r="I233" s="84">
        <v>2.78</v>
      </c>
      <c r="J233" s="85">
        <v>110450</v>
      </c>
      <c r="K233" s="86">
        <v>8712438620614</v>
      </c>
      <c r="L233" s="87" t="s">
        <v>59</v>
      </c>
      <c r="M233" s="88" t="s">
        <v>697</v>
      </c>
      <c r="N233" s="89"/>
      <c r="O233" s="90">
        <f t="shared" si="6"/>
        <v>0</v>
      </c>
      <c r="P233" s="91" t="str">
        <f t="shared" si="7"/>
        <v>-</v>
      </c>
      <c r="Q233" s="92">
        <v>37</v>
      </c>
      <c r="R233" s="93" t="str">
        <f>IF($I$20=1,"",IF(AND(Таблица2[[#This Row],[Заказ (упаковок)
↓]]=0,$I$20*Таблица2[[#This Row],[Уп. в коробке]]&lt;5),0,ROUNDDOWN($I$20*Таблица2[[#This Row],[Уп. в коробке]],0)))</f>
        <v/>
      </c>
      <c r="S233" s="94"/>
    </row>
    <row r="234" spans="1:19">
      <c r="A234" s="76"/>
      <c r="B234" s="77" t="s">
        <v>698</v>
      </c>
      <c r="C234" s="78" t="s">
        <v>30</v>
      </c>
      <c r="D234" s="79" t="s">
        <v>699</v>
      </c>
      <c r="E234" s="80" t="s">
        <v>700</v>
      </c>
      <c r="F234" s="81">
        <v>3</v>
      </c>
      <c r="G234" s="82" t="s">
        <v>635</v>
      </c>
      <c r="H234" s="83">
        <v>75</v>
      </c>
      <c r="I234" s="84">
        <v>2.3499999999999996</v>
      </c>
      <c r="J234" s="85">
        <v>110500</v>
      </c>
      <c r="K234" s="86">
        <v>8712438620652</v>
      </c>
      <c r="L234" s="87" t="s">
        <v>59</v>
      </c>
      <c r="M234" s="88" t="s">
        <v>701</v>
      </c>
      <c r="N234" s="89"/>
      <c r="O234" s="90">
        <f t="shared" si="6"/>
        <v>0</v>
      </c>
      <c r="P234" s="91" t="str">
        <f t="shared" si="7"/>
        <v>-</v>
      </c>
      <c r="Q234" s="92">
        <v>37</v>
      </c>
      <c r="R234" s="93" t="str">
        <f>IF($I$20=1,"",IF(AND(Таблица2[[#This Row],[Заказ (упаковок)
↓]]=0,$I$20*Таблица2[[#This Row],[Уп. в коробке]]&lt;5),0,ROUNDDOWN($I$20*Таблица2[[#This Row],[Уп. в коробке]],0)))</f>
        <v/>
      </c>
      <c r="S234" s="94"/>
    </row>
    <row r="235" spans="1:19">
      <c r="A235" s="76"/>
      <c r="B235" s="77" t="s">
        <v>702</v>
      </c>
      <c r="C235" s="78" t="s">
        <v>30</v>
      </c>
      <c r="D235" s="79" t="s">
        <v>699</v>
      </c>
      <c r="E235" s="80" t="s">
        <v>703</v>
      </c>
      <c r="F235" s="81">
        <v>2</v>
      </c>
      <c r="G235" s="82" t="s">
        <v>585</v>
      </c>
      <c r="H235" s="83">
        <v>60</v>
      </c>
      <c r="I235" s="84">
        <v>2.65</v>
      </c>
      <c r="J235" s="85">
        <v>110520</v>
      </c>
      <c r="K235" s="86">
        <v>8712438620706</v>
      </c>
      <c r="L235" s="87" t="s">
        <v>59</v>
      </c>
      <c r="M235" s="88" t="s">
        <v>704</v>
      </c>
      <c r="N235" s="89"/>
      <c r="O235" s="90">
        <f t="shared" si="6"/>
        <v>0</v>
      </c>
      <c r="P235" s="91" t="str">
        <f t="shared" si="7"/>
        <v>-</v>
      </c>
      <c r="Q235" s="92">
        <v>37</v>
      </c>
      <c r="R235" s="93" t="str">
        <f>IF($I$20=1,"",IF(AND(Таблица2[[#This Row],[Заказ (упаковок)
↓]]=0,$I$20*Таблица2[[#This Row],[Уп. в коробке]]&lt;5),0,ROUNDDOWN($I$20*Таблица2[[#This Row],[Уп. в коробке]],0)))</f>
        <v/>
      </c>
      <c r="S235" s="94"/>
    </row>
    <row r="236" spans="1:19">
      <c r="A236" s="76"/>
      <c r="B236" s="77" t="s">
        <v>705</v>
      </c>
      <c r="C236" s="78" t="s">
        <v>30</v>
      </c>
      <c r="D236" s="79" t="s">
        <v>699</v>
      </c>
      <c r="E236" s="95" t="s">
        <v>706</v>
      </c>
      <c r="F236" s="81">
        <v>1</v>
      </c>
      <c r="G236" s="82" t="s">
        <v>618</v>
      </c>
      <c r="H236" s="83">
        <v>60</v>
      </c>
      <c r="I236" s="84">
        <v>2.5299999999999998</v>
      </c>
      <c r="J236" s="85">
        <v>110525</v>
      </c>
      <c r="K236" s="86">
        <v>8712438620713</v>
      </c>
      <c r="L236" s="87" t="s">
        <v>59</v>
      </c>
      <c r="M236" s="88" t="s">
        <v>707</v>
      </c>
      <c r="N236" s="89"/>
      <c r="O236" s="90">
        <f t="shared" si="6"/>
        <v>0</v>
      </c>
      <c r="P236" s="91" t="str">
        <f t="shared" si="7"/>
        <v>-</v>
      </c>
      <c r="Q236" s="92">
        <v>37</v>
      </c>
      <c r="R236" s="93" t="str">
        <f>IF($I$20=1,"",IF(AND(Таблица2[[#This Row],[Заказ (упаковок)
↓]]=0,$I$20*Таблица2[[#This Row],[Уп. в коробке]]&lt;5),0,ROUNDDOWN($I$20*Таблица2[[#This Row],[Уп. в коробке]],0)))</f>
        <v/>
      </c>
      <c r="S236" s="94"/>
    </row>
    <row r="237" spans="1:19">
      <c r="A237" s="76"/>
      <c r="B237" s="77" t="s">
        <v>708</v>
      </c>
      <c r="C237" s="78" t="s">
        <v>30</v>
      </c>
      <c r="D237" s="79" t="s">
        <v>709</v>
      </c>
      <c r="E237" s="80" t="s">
        <v>710</v>
      </c>
      <c r="F237" s="81">
        <v>15</v>
      </c>
      <c r="G237" s="82" t="s">
        <v>711</v>
      </c>
      <c r="H237" s="83">
        <v>80</v>
      </c>
      <c r="I237" s="84">
        <v>2.36</v>
      </c>
      <c r="J237" s="85">
        <v>111110</v>
      </c>
      <c r="K237" s="86">
        <v>8712438622304</v>
      </c>
      <c r="L237" s="87" t="s">
        <v>59</v>
      </c>
      <c r="M237" s="88" t="s">
        <v>712</v>
      </c>
      <c r="N237" s="89"/>
      <c r="O237" s="90">
        <f t="shared" si="6"/>
        <v>0</v>
      </c>
      <c r="P237" s="91" t="str">
        <f t="shared" si="7"/>
        <v>-</v>
      </c>
      <c r="Q237" s="92">
        <v>38</v>
      </c>
      <c r="R237" s="93" t="str">
        <f>IF($I$20=1,"",IF(AND(Таблица2[[#This Row],[Заказ (упаковок)
↓]]=0,$I$20*Таблица2[[#This Row],[Уп. в коробке]]&lt;5),0,ROUNDDOWN($I$20*Таблица2[[#This Row],[Уп. в коробке]],0)))</f>
        <v/>
      </c>
      <c r="S237" s="94"/>
    </row>
    <row r="238" spans="1:19">
      <c r="A238" s="76"/>
      <c r="B238" s="77" t="s">
        <v>713</v>
      </c>
      <c r="C238" s="78" t="s">
        <v>30</v>
      </c>
      <c r="D238" s="79" t="s">
        <v>709</v>
      </c>
      <c r="E238" s="80" t="s">
        <v>714</v>
      </c>
      <c r="F238" s="81">
        <v>15</v>
      </c>
      <c r="G238" s="82" t="s">
        <v>711</v>
      </c>
      <c r="H238" s="83">
        <v>80</v>
      </c>
      <c r="I238" s="84">
        <v>2.19</v>
      </c>
      <c r="J238" s="85">
        <v>111130</v>
      </c>
      <c r="K238" s="86">
        <v>8712438622557</v>
      </c>
      <c r="L238" s="87" t="s">
        <v>59</v>
      </c>
      <c r="M238" s="88" t="s">
        <v>715</v>
      </c>
      <c r="N238" s="89"/>
      <c r="O238" s="90">
        <f t="shared" si="6"/>
        <v>0</v>
      </c>
      <c r="P238" s="91" t="str">
        <f t="shared" si="7"/>
        <v>-</v>
      </c>
      <c r="Q238" s="92">
        <v>38</v>
      </c>
      <c r="R238" s="93" t="str">
        <f>IF($I$20=1,"",IF(AND(Таблица2[[#This Row],[Заказ (упаковок)
↓]]=0,$I$20*Таблица2[[#This Row],[Уп. в коробке]]&lt;5),0,ROUNDDOWN($I$20*Таблица2[[#This Row],[Уп. в коробке]],0)))</f>
        <v/>
      </c>
      <c r="S238" s="94"/>
    </row>
    <row r="239" spans="1:19">
      <c r="A239" s="76"/>
      <c r="B239" s="77" t="s">
        <v>716</v>
      </c>
      <c r="C239" s="78" t="s">
        <v>30</v>
      </c>
      <c r="D239" s="79" t="s">
        <v>709</v>
      </c>
      <c r="E239" s="80" t="s">
        <v>717</v>
      </c>
      <c r="F239" s="81">
        <v>15</v>
      </c>
      <c r="G239" s="82" t="s">
        <v>711</v>
      </c>
      <c r="H239" s="83">
        <v>80</v>
      </c>
      <c r="I239" s="84">
        <v>2.19</v>
      </c>
      <c r="J239" s="85">
        <v>111160</v>
      </c>
      <c r="K239" s="86">
        <v>8712438622359</v>
      </c>
      <c r="L239" s="87" t="s">
        <v>59</v>
      </c>
      <c r="M239" s="88" t="s">
        <v>718</v>
      </c>
      <c r="N239" s="89"/>
      <c r="O239" s="90">
        <f t="shared" si="6"/>
        <v>0</v>
      </c>
      <c r="P239" s="91" t="str">
        <f t="shared" si="7"/>
        <v>-</v>
      </c>
      <c r="Q239" s="92">
        <v>38</v>
      </c>
      <c r="R239" s="93" t="str">
        <f>IF($I$20=1,"",IF(AND(Таблица2[[#This Row],[Заказ (упаковок)
↓]]=0,$I$20*Таблица2[[#This Row],[Уп. в коробке]]&lt;5),0,ROUNDDOWN($I$20*Таблица2[[#This Row],[Уп. в коробке]],0)))</f>
        <v/>
      </c>
      <c r="S239" s="94"/>
    </row>
    <row r="240" spans="1:19">
      <c r="A240" s="76"/>
      <c r="B240" s="77" t="s">
        <v>719</v>
      </c>
      <c r="C240" s="78" t="s">
        <v>30</v>
      </c>
      <c r="D240" s="79" t="s">
        <v>709</v>
      </c>
      <c r="E240" s="80" t="s">
        <v>720</v>
      </c>
      <c r="F240" s="81">
        <v>15</v>
      </c>
      <c r="G240" s="82" t="s">
        <v>711</v>
      </c>
      <c r="H240" s="83">
        <v>80</v>
      </c>
      <c r="I240" s="84">
        <v>2.19</v>
      </c>
      <c r="J240" s="85">
        <v>111180</v>
      </c>
      <c r="K240" s="86">
        <v>8712438622458</v>
      </c>
      <c r="L240" s="87" t="s">
        <v>59</v>
      </c>
      <c r="M240" s="88" t="s">
        <v>721</v>
      </c>
      <c r="N240" s="89"/>
      <c r="O240" s="90">
        <f t="shared" si="6"/>
        <v>0</v>
      </c>
      <c r="P240" s="91" t="str">
        <f t="shared" si="7"/>
        <v>-</v>
      </c>
      <c r="Q240" s="92">
        <v>38</v>
      </c>
      <c r="R240" s="93" t="str">
        <f>IF($I$20=1,"",IF(AND(Таблица2[[#This Row],[Заказ (упаковок)
↓]]=0,$I$20*Таблица2[[#This Row],[Уп. в коробке]]&lt;5),0,ROUNDDOWN($I$20*Таблица2[[#This Row],[Уп. в коробке]],0)))</f>
        <v/>
      </c>
      <c r="S240" s="94"/>
    </row>
    <row r="241" spans="1:19">
      <c r="A241" s="76"/>
      <c r="B241" s="77" t="s">
        <v>722</v>
      </c>
      <c r="C241" s="78" t="s">
        <v>30</v>
      </c>
      <c r="D241" s="79" t="s">
        <v>709</v>
      </c>
      <c r="E241" s="80" t="s">
        <v>723</v>
      </c>
      <c r="F241" s="81">
        <v>15</v>
      </c>
      <c r="G241" s="82" t="s">
        <v>711</v>
      </c>
      <c r="H241" s="83">
        <v>80</v>
      </c>
      <c r="I241" s="84">
        <v>2.0499999999999998</v>
      </c>
      <c r="J241" s="85">
        <v>111190</v>
      </c>
      <c r="K241" s="86">
        <v>8712438622205</v>
      </c>
      <c r="L241" s="87" t="s">
        <v>59</v>
      </c>
      <c r="M241" s="88" t="s">
        <v>724</v>
      </c>
      <c r="N241" s="89"/>
      <c r="O241" s="90">
        <f t="shared" si="6"/>
        <v>0</v>
      </c>
      <c r="P241" s="91" t="str">
        <f t="shared" si="7"/>
        <v>-</v>
      </c>
      <c r="Q241" s="92">
        <v>38</v>
      </c>
      <c r="R241" s="93" t="str">
        <f>IF($I$20=1,"",IF(AND(Таблица2[[#This Row],[Заказ (упаковок)
↓]]=0,$I$20*Таблица2[[#This Row],[Уп. в коробке]]&lt;5),0,ROUNDDOWN($I$20*Таблица2[[#This Row],[Уп. в коробке]],0)))</f>
        <v/>
      </c>
      <c r="S241" s="94"/>
    </row>
    <row r="242" spans="1:19">
      <c r="A242" s="76"/>
      <c r="B242" s="77" t="s">
        <v>725</v>
      </c>
      <c r="C242" s="78" t="s">
        <v>30</v>
      </c>
      <c r="D242" s="79" t="s">
        <v>726</v>
      </c>
      <c r="E242" s="80" t="s">
        <v>727</v>
      </c>
      <c r="F242" s="81">
        <v>15</v>
      </c>
      <c r="G242" s="82" t="s">
        <v>711</v>
      </c>
      <c r="H242" s="83">
        <v>120</v>
      </c>
      <c r="I242" s="84">
        <v>2.3699999999999997</v>
      </c>
      <c r="J242" s="85">
        <v>111280</v>
      </c>
      <c r="K242" s="86">
        <v>8712438622571</v>
      </c>
      <c r="L242" s="87" t="s">
        <v>59</v>
      </c>
      <c r="M242" s="88" t="s">
        <v>728</v>
      </c>
      <c r="N242" s="89"/>
      <c r="O242" s="90">
        <f t="shared" si="6"/>
        <v>0</v>
      </c>
      <c r="P242" s="91" t="str">
        <f t="shared" si="7"/>
        <v>-</v>
      </c>
      <c r="Q242" s="92">
        <v>38</v>
      </c>
      <c r="R242" s="93" t="str">
        <f>IF($I$20=1,"",IF(AND(Таблица2[[#This Row],[Заказ (упаковок)
↓]]=0,$I$20*Таблица2[[#This Row],[Уп. в коробке]]&lt;5),0,ROUNDDOWN($I$20*Таблица2[[#This Row],[Уп. в коробке]],0)))</f>
        <v/>
      </c>
      <c r="S242" s="94"/>
    </row>
    <row r="243" spans="1:19">
      <c r="A243" s="76"/>
      <c r="B243" s="77" t="s">
        <v>729</v>
      </c>
      <c r="C243" s="78" t="s">
        <v>30</v>
      </c>
      <c r="D243" s="79" t="s">
        <v>726</v>
      </c>
      <c r="E243" s="80" t="s">
        <v>730</v>
      </c>
      <c r="F243" s="81">
        <v>15</v>
      </c>
      <c r="G243" s="82" t="s">
        <v>711</v>
      </c>
      <c r="H243" s="83">
        <v>120</v>
      </c>
      <c r="I243" s="84">
        <v>2.3699999999999997</v>
      </c>
      <c r="J243" s="85">
        <v>111310</v>
      </c>
      <c r="K243" s="86">
        <v>8712438622403</v>
      </c>
      <c r="L243" s="87" t="s">
        <v>59</v>
      </c>
      <c r="M243" s="88" t="s">
        <v>731</v>
      </c>
      <c r="N243" s="89"/>
      <c r="O243" s="90">
        <f t="shared" si="6"/>
        <v>0</v>
      </c>
      <c r="P243" s="91" t="str">
        <f t="shared" si="7"/>
        <v>-</v>
      </c>
      <c r="Q243" s="92">
        <v>38</v>
      </c>
      <c r="R243" s="93" t="str">
        <f>IF($I$20=1,"",IF(AND(Таблица2[[#This Row],[Заказ (упаковок)
↓]]=0,$I$20*Таблица2[[#This Row],[Уп. в коробке]]&lt;5),0,ROUNDDOWN($I$20*Таблица2[[#This Row],[Уп. в коробке]],0)))</f>
        <v/>
      </c>
      <c r="S243" s="94"/>
    </row>
    <row r="244" spans="1:19">
      <c r="A244" s="76"/>
      <c r="B244" s="77" t="s">
        <v>732</v>
      </c>
      <c r="C244" s="78" t="s">
        <v>30</v>
      </c>
      <c r="D244" s="79" t="s">
        <v>726</v>
      </c>
      <c r="E244" s="80" t="s">
        <v>733</v>
      </c>
      <c r="F244" s="81">
        <v>15</v>
      </c>
      <c r="G244" s="82" t="s">
        <v>711</v>
      </c>
      <c r="H244" s="83">
        <v>120</v>
      </c>
      <c r="I244" s="84">
        <v>2.3699999999999997</v>
      </c>
      <c r="J244" s="85">
        <v>111340</v>
      </c>
      <c r="K244" s="86">
        <v>8712438622427</v>
      </c>
      <c r="L244" s="87" t="s">
        <v>59</v>
      </c>
      <c r="M244" s="88" t="s">
        <v>734</v>
      </c>
      <c r="N244" s="89"/>
      <c r="O244" s="90">
        <f t="shared" si="6"/>
        <v>0</v>
      </c>
      <c r="P244" s="91" t="str">
        <f t="shared" si="7"/>
        <v>-</v>
      </c>
      <c r="Q244" s="92">
        <v>38</v>
      </c>
      <c r="R244" s="93" t="str">
        <f>IF($I$20=1,"",IF(AND(Таблица2[[#This Row],[Заказ (упаковок)
↓]]=0,$I$20*Таблица2[[#This Row],[Уп. в коробке]]&lt;5),0,ROUNDDOWN($I$20*Таблица2[[#This Row],[Уп. в коробке]],0)))</f>
        <v/>
      </c>
      <c r="S244" s="94"/>
    </row>
    <row r="245" spans="1:19">
      <c r="A245" s="76"/>
      <c r="B245" s="77" t="s">
        <v>735</v>
      </c>
      <c r="C245" s="78" t="s">
        <v>30</v>
      </c>
      <c r="D245" s="79" t="s">
        <v>726</v>
      </c>
      <c r="E245" s="80" t="s">
        <v>736</v>
      </c>
      <c r="F245" s="81">
        <v>15</v>
      </c>
      <c r="G245" s="82" t="s">
        <v>711</v>
      </c>
      <c r="H245" s="83">
        <v>120</v>
      </c>
      <c r="I245" s="84">
        <v>2.1799999999999997</v>
      </c>
      <c r="J245" s="85">
        <v>111370</v>
      </c>
      <c r="K245" s="86">
        <v>8712438622250</v>
      </c>
      <c r="L245" s="87" t="s">
        <v>59</v>
      </c>
      <c r="M245" s="88" t="s">
        <v>737</v>
      </c>
      <c r="N245" s="89"/>
      <c r="O245" s="90">
        <f t="shared" si="6"/>
        <v>0</v>
      </c>
      <c r="P245" s="91" t="str">
        <f t="shared" si="7"/>
        <v>-</v>
      </c>
      <c r="Q245" s="92">
        <v>38</v>
      </c>
      <c r="R245" s="93" t="str">
        <f>IF($I$20=1,"",IF(AND(Таблица2[[#This Row],[Заказ (упаковок)
↓]]=0,$I$20*Таблица2[[#This Row],[Уп. в коробке]]&lt;5),0,ROUNDDOWN($I$20*Таблица2[[#This Row],[Уп. в коробке]],0)))</f>
        <v/>
      </c>
      <c r="S245" s="94"/>
    </row>
    <row r="246" spans="1:19">
      <c r="A246" s="76"/>
      <c r="B246" s="77" t="s">
        <v>738</v>
      </c>
      <c r="C246" s="78" t="s">
        <v>30</v>
      </c>
      <c r="D246" s="79" t="s">
        <v>739</v>
      </c>
      <c r="E246" s="80" t="s">
        <v>740</v>
      </c>
      <c r="F246" s="81">
        <v>1</v>
      </c>
      <c r="G246" s="82" t="s">
        <v>58</v>
      </c>
      <c r="H246" s="83">
        <v>50</v>
      </c>
      <c r="I246" s="84">
        <v>2.09</v>
      </c>
      <c r="J246" s="85">
        <v>111540</v>
      </c>
      <c r="K246" s="86">
        <v>8712438623523</v>
      </c>
      <c r="L246" s="87" t="s">
        <v>59</v>
      </c>
      <c r="M246" s="88" t="s">
        <v>741</v>
      </c>
      <c r="N246" s="89"/>
      <c r="O246" s="90">
        <f t="shared" si="6"/>
        <v>0</v>
      </c>
      <c r="P246" s="91" t="str">
        <f t="shared" si="7"/>
        <v>-</v>
      </c>
      <c r="Q246" s="92">
        <v>38</v>
      </c>
      <c r="R246" s="93" t="str">
        <f>IF($I$20=1,"",IF(AND(Таблица2[[#This Row],[Заказ (упаковок)
↓]]=0,$I$20*Таблица2[[#This Row],[Уп. в коробке]]&lt;5),0,ROUNDDOWN($I$20*Таблица2[[#This Row],[Уп. в коробке]],0)))</f>
        <v/>
      </c>
      <c r="S246" s="94"/>
    </row>
    <row r="247" spans="1:19">
      <c r="A247" s="76"/>
      <c r="B247" s="77" t="s">
        <v>742</v>
      </c>
      <c r="C247" s="78" t="s">
        <v>30</v>
      </c>
      <c r="D247" s="79" t="s">
        <v>739</v>
      </c>
      <c r="E247" s="80" t="s">
        <v>743</v>
      </c>
      <c r="F247" s="81">
        <v>1</v>
      </c>
      <c r="G247" s="82" t="s">
        <v>58</v>
      </c>
      <c r="H247" s="83">
        <v>50</v>
      </c>
      <c r="I247" s="84">
        <v>1.75</v>
      </c>
      <c r="J247" s="85">
        <v>111570</v>
      </c>
      <c r="K247" s="86">
        <v>8712438623516</v>
      </c>
      <c r="L247" s="87" t="s">
        <v>59</v>
      </c>
      <c r="M247" s="88" t="s">
        <v>744</v>
      </c>
      <c r="N247" s="89"/>
      <c r="O247" s="90">
        <f t="shared" si="6"/>
        <v>0</v>
      </c>
      <c r="P247" s="91" t="str">
        <f t="shared" si="7"/>
        <v>-</v>
      </c>
      <c r="Q247" s="92">
        <v>38</v>
      </c>
      <c r="R247" s="93" t="str">
        <f>IF($I$20=1,"",IF(AND(Таблица2[[#This Row],[Заказ (упаковок)
↓]]=0,$I$20*Таблица2[[#This Row],[Уп. в коробке]]&lt;5),0,ROUNDDOWN($I$20*Таблица2[[#This Row],[Уп. в коробке]],0)))</f>
        <v/>
      </c>
      <c r="S247" s="94"/>
    </row>
    <row r="248" spans="1:19">
      <c r="A248" s="76"/>
      <c r="B248" s="77" t="s">
        <v>745</v>
      </c>
      <c r="C248" s="78" t="s">
        <v>30</v>
      </c>
      <c r="D248" s="79" t="s">
        <v>739</v>
      </c>
      <c r="E248" s="95" t="s">
        <v>746</v>
      </c>
      <c r="F248" s="81">
        <v>1</v>
      </c>
      <c r="G248" s="82" t="s">
        <v>58</v>
      </c>
      <c r="H248" s="83">
        <v>50</v>
      </c>
      <c r="I248" s="84">
        <v>2.09</v>
      </c>
      <c r="J248" s="85">
        <v>111580</v>
      </c>
      <c r="K248" s="86">
        <v>8712438623387</v>
      </c>
      <c r="L248" s="87" t="s">
        <v>59</v>
      </c>
      <c r="M248" s="88" t="s">
        <v>747</v>
      </c>
      <c r="N248" s="89"/>
      <c r="O248" s="90">
        <f t="shared" si="6"/>
        <v>0</v>
      </c>
      <c r="P248" s="91" t="str">
        <f t="shared" si="7"/>
        <v>-</v>
      </c>
      <c r="Q248" s="92">
        <v>38</v>
      </c>
      <c r="R248" s="93" t="str">
        <f>IF($I$20=1,"",IF(AND(Таблица2[[#This Row],[Заказ (упаковок)
↓]]=0,$I$20*Таблица2[[#This Row],[Уп. в коробке]]&lt;5),0,ROUNDDOWN($I$20*Таблица2[[#This Row],[Уп. в коробке]],0)))</f>
        <v/>
      </c>
      <c r="S248" s="94"/>
    </row>
    <row r="249" spans="1:19">
      <c r="A249" s="76"/>
      <c r="B249" s="77" t="s">
        <v>748</v>
      </c>
      <c r="C249" s="78" t="s">
        <v>30</v>
      </c>
      <c r="D249" s="79" t="s">
        <v>739</v>
      </c>
      <c r="E249" s="80" t="s">
        <v>749</v>
      </c>
      <c r="F249" s="81">
        <v>1</v>
      </c>
      <c r="G249" s="82" t="s">
        <v>58</v>
      </c>
      <c r="H249" s="83">
        <v>50</v>
      </c>
      <c r="I249" s="84">
        <v>1.75</v>
      </c>
      <c r="J249" s="85">
        <v>111600</v>
      </c>
      <c r="K249" s="86">
        <v>8712438623356</v>
      </c>
      <c r="L249" s="87" t="s">
        <v>59</v>
      </c>
      <c r="M249" s="88" t="s">
        <v>750</v>
      </c>
      <c r="N249" s="89"/>
      <c r="O249" s="90">
        <f t="shared" si="6"/>
        <v>0</v>
      </c>
      <c r="P249" s="91" t="str">
        <f t="shared" si="7"/>
        <v>-</v>
      </c>
      <c r="Q249" s="92">
        <v>38</v>
      </c>
      <c r="R249" s="93" t="str">
        <f>IF($I$20=1,"",IF(AND(Таблица2[[#This Row],[Заказ (упаковок)
↓]]=0,$I$20*Таблица2[[#This Row],[Уп. в коробке]]&lt;5),0,ROUNDDOWN($I$20*Таблица2[[#This Row],[Уп. в коробке]],0)))</f>
        <v/>
      </c>
      <c r="S249" s="94"/>
    </row>
    <row r="250" spans="1:19">
      <c r="A250" s="76"/>
      <c r="B250" s="77" t="s">
        <v>751</v>
      </c>
      <c r="C250" s="78" t="s">
        <v>30</v>
      </c>
      <c r="D250" s="79" t="s">
        <v>739</v>
      </c>
      <c r="E250" s="80" t="s">
        <v>752</v>
      </c>
      <c r="F250" s="81">
        <v>1</v>
      </c>
      <c r="G250" s="82" t="s">
        <v>58</v>
      </c>
      <c r="H250" s="83">
        <v>50</v>
      </c>
      <c r="I250" s="84">
        <v>1.75</v>
      </c>
      <c r="J250" s="85">
        <v>111650</v>
      </c>
      <c r="K250" s="86">
        <v>8712438623394</v>
      </c>
      <c r="L250" s="87" t="s">
        <v>59</v>
      </c>
      <c r="M250" s="88" t="s">
        <v>753</v>
      </c>
      <c r="N250" s="89"/>
      <c r="O250" s="90">
        <f t="shared" si="6"/>
        <v>0</v>
      </c>
      <c r="P250" s="91" t="str">
        <f t="shared" si="7"/>
        <v>-</v>
      </c>
      <c r="Q250" s="92">
        <v>38</v>
      </c>
      <c r="R250" s="93" t="str">
        <f>IF($I$20=1,"",IF(AND(Таблица2[[#This Row],[Заказ (упаковок)
↓]]=0,$I$20*Таблица2[[#This Row],[Уп. в коробке]]&lt;5),0,ROUNDDOWN($I$20*Таблица2[[#This Row],[Уп. в коробке]],0)))</f>
        <v/>
      </c>
      <c r="S250" s="94"/>
    </row>
    <row r="251" spans="1:19">
      <c r="A251" s="76"/>
      <c r="B251" s="77" t="s">
        <v>754</v>
      </c>
      <c r="C251" s="78" t="s">
        <v>30</v>
      </c>
      <c r="D251" s="79" t="s">
        <v>739</v>
      </c>
      <c r="E251" s="80" t="s">
        <v>755</v>
      </c>
      <c r="F251" s="81">
        <v>1</v>
      </c>
      <c r="G251" s="82" t="s">
        <v>58</v>
      </c>
      <c r="H251" s="83">
        <v>50</v>
      </c>
      <c r="I251" s="84">
        <v>1.81</v>
      </c>
      <c r="J251" s="85">
        <v>111660</v>
      </c>
      <c r="K251" s="86">
        <v>8712438623400</v>
      </c>
      <c r="L251" s="87" t="s">
        <v>59</v>
      </c>
      <c r="M251" s="88" t="s">
        <v>756</v>
      </c>
      <c r="N251" s="89"/>
      <c r="O251" s="90">
        <f t="shared" si="6"/>
        <v>0</v>
      </c>
      <c r="P251" s="91" t="str">
        <f t="shared" si="7"/>
        <v>-</v>
      </c>
      <c r="Q251" s="92">
        <v>38</v>
      </c>
      <c r="R251" s="93" t="str">
        <f>IF($I$20=1,"",IF(AND(Таблица2[[#This Row],[Заказ (упаковок)
↓]]=0,$I$20*Таблица2[[#This Row],[Уп. в коробке]]&lt;5),0,ROUNDDOWN($I$20*Таблица2[[#This Row],[Уп. в коробке]],0)))</f>
        <v/>
      </c>
      <c r="S251" s="94"/>
    </row>
    <row r="252" spans="1:19">
      <c r="A252" s="76"/>
      <c r="B252" s="77" t="s">
        <v>757</v>
      </c>
      <c r="C252" s="78" t="s">
        <v>30</v>
      </c>
      <c r="D252" s="79" t="s">
        <v>739</v>
      </c>
      <c r="E252" s="80" t="s">
        <v>758</v>
      </c>
      <c r="F252" s="81">
        <v>1</v>
      </c>
      <c r="G252" s="82" t="s">
        <v>58</v>
      </c>
      <c r="H252" s="83">
        <v>50</v>
      </c>
      <c r="I252" s="84">
        <v>1.75</v>
      </c>
      <c r="J252" s="85">
        <v>111680</v>
      </c>
      <c r="K252" s="86">
        <v>8712438623417</v>
      </c>
      <c r="L252" s="87" t="s">
        <v>59</v>
      </c>
      <c r="M252" s="88" t="s">
        <v>759</v>
      </c>
      <c r="N252" s="89"/>
      <c r="O252" s="90">
        <f t="shared" si="6"/>
        <v>0</v>
      </c>
      <c r="P252" s="91" t="str">
        <f t="shared" si="7"/>
        <v>-</v>
      </c>
      <c r="Q252" s="92">
        <v>38</v>
      </c>
      <c r="R252" s="93" t="str">
        <f>IF($I$20=1,"",IF(AND(Таблица2[[#This Row],[Заказ (упаковок)
↓]]=0,$I$20*Таблица2[[#This Row],[Уп. в коробке]]&lt;5),0,ROUNDDOWN($I$20*Таблица2[[#This Row],[Уп. в коробке]],0)))</f>
        <v/>
      </c>
      <c r="S252" s="94"/>
    </row>
    <row r="253" spans="1:19">
      <c r="A253" s="76"/>
      <c r="B253" s="77" t="s">
        <v>760</v>
      </c>
      <c r="C253" s="78" t="s">
        <v>30</v>
      </c>
      <c r="D253" s="79" t="s">
        <v>739</v>
      </c>
      <c r="E253" s="80" t="s">
        <v>761</v>
      </c>
      <c r="F253" s="81">
        <v>1</v>
      </c>
      <c r="G253" s="82" t="s">
        <v>58</v>
      </c>
      <c r="H253" s="83">
        <v>50</v>
      </c>
      <c r="I253" s="84">
        <v>1.86</v>
      </c>
      <c r="J253" s="85">
        <v>111720</v>
      </c>
      <c r="K253" s="86">
        <v>8712438623455</v>
      </c>
      <c r="L253" s="87" t="s">
        <v>59</v>
      </c>
      <c r="M253" s="88" t="s">
        <v>762</v>
      </c>
      <c r="N253" s="89"/>
      <c r="O253" s="90">
        <f t="shared" si="6"/>
        <v>0</v>
      </c>
      <c r="P253" s="91" t="str">
        <f t="shared" si="7"/>
        <v>-</v>
      </c>
      <c r="Q253" s="92">
        <v>38</v>
      </c>
      <c r="R253" s="93" t="str">
        <f>IF($I$20=1,"",IF(AND(Таблица2[[#This Row],[Заказ (упаковок)
↓]]=0,$I$20*Таблица2[[#This Row],[Уп. в коробке]]&lt;5),0,ROUNDDOWN($I$20*Таблица2[[#This Row],[Уп. в коробке]],0)))</f>
        <v/>
      </c>
      <c r="S253" s="94"/>
    </row>
    <row r="254" spans="1:19">
      <c r="A254" s="76"/>
      <c r="B254" s="77" t="s">
        <v>763</v>
      </c>
      <c r="C254" s="78" t="s">
        <v>30</v>
      </c>
      <c r="D254" s="79" t="s">
        <v>764</v>
      </c>
      <c r="E254" s="80" t="s">
        <v>765</v>
      </c>
      <c r="F254" s="81">
        <v>1</v>
      </c>
      <c r="G254" s="82" t="s">
        <v>58</v>
      </c>
      <c r="H254" s="83">
        <v>50</v>
      </c>
      <c r="I254" s="84">
        <v>1.81</v>
      </c>
      <c r="J254" s="85">
        <v>111770</v>
      </c>
      <c r="K254" s="86">
        <v>8712438623554</v>
      </c>
      <c r="L254" s="87" t="s">
        <v>59</v>
      </c>
      <c r="M254" s="88" t="s">
        <v>766</v>
      </c>
      <c r="N254" s="89"/>
      <c r="O254" s="90">
        <f t="shared" si="6"/>
        <v>0</v>
      </c>
      <c r="P254" s="91" t="str">
        <f t="shared" si="7"/>
        <v>-</v>
      </c>
      <c r="Q254" s="92">
        <v>38</v>
      </c>
      <c r="R254" s="93" t="str">
        <f>IF($I$20=1,"",IF(AND(Таблица2[[#This Row],[Заказ (упаковок)
↓]]=0,$I$20*Таблица2[[#This Row],[Уп. в коробке]]&lt;5),0,ROUNDDOWN($I$20*Таблица2[[#This Row],[Уп. в коробке]],0)))</f>
        <v/>
      </c>
      <c r="S254" s="94"/>
    </row>
    <row r="255" spans="1:19">
      <c r="A255" s="76"/>
      <c r="B255" s="77" t="s">
        <v>767</v>
      </c>
      <c r="C255" s="78" t="s">
        <v>30</v>
      </c>
      <c r="D255" s="79" t="s">
        <v>764</v>
      </c>
      <c r="E255" s="80" t="s">
        <v>768</v>
      </c>
      <c r="F255" s="81">
        <v>1</v>
      </c>
      <c r="G255" s="82" t="s">
        <v>58</v>
      </c>
      <c r="H255" s="83">
        <v>50</v>
      </c>
      <c r="I255" s="84">
        <v>1.81</v>
      </c>
      <c r="J255" s="85">
        <v>111780</v>
      </c>
      <c r="K255" s="86">
        <v>8712438623608</v>
      </c>
      <c r="L255" s="87" t="s">
        <v>59</v>
      </c>
      <c r="M255" s="88" t="s">
        <v>769</v>
      </c>
      <c r="N255" s="89"/>
      <c r="O255" s="90">
        <f t="shared" si="6"/>
        <v>0</v>
      </c>
      <c r="P255" s="91" t="str">
        <f t="shared" si="7"/>
        <v>-</v>
      </c>
      <c r="Q255" s="92">
        <v>38</v>
      </c>
      <c r="R255" s="93" t="str">
        <f>IF($I$20=1,"",IF(AND(Таблица2[[#This Row],[Заказ (упаковок)
↓]]=0,$I$20*Таблица2[[#This Row],[Уп. в коробке]]&lt;5),0,ROUNDDOWN($I$20*Таблица2[[#This Row],[Уп. в коробке]],0)))</f>
        <v/>
      </c>
      <c r="S255" s="94"/>
    </row>
    <row r="256" spans="1:19">
      <c r="A256" s="76"/>
      <c r="B256" s="77" t="s">
        <v>770</v>
      </c>
      <c r="C256" s="78" t="s">
        <v>30</v>
      </c>
      <c r="D256" s="79" t="s">
        <v>764</v>
      </c>
      <c r="E256" s="80" t="s">
        <v>771</v>
      </c>
      <c r="F256" s="81">
        <v>1</v>
      </c>
      <c r="G256" s="82" t="s">
        <v>58</v>
      </c>
      <c r="H256" s="83">
        <v>50</v>
      </c>
      <c r="I256" s="84">
        <v>1.81</v>
      </c>
      <c r="J256" s="85">
        <v>111790</v>
      </c>
      <c r="K256" s="86">
        <v>8712438623646</v>
      </c>
      <c r="L256" s="87" t="s">
        <v>59</v>
      </c>
      <c r="M256" s="88" t="s">
        <v>772</v>
      </c>
      <c r="N256" s="89"/>
      <c r="O256" s="90">
        <f t="shared" si="6"/>
        <v>0</v>
      </c>
      <c r="P256" s="91" t="str">
        <f t="shared" si="7"/>
        <v>-</v>
      </c>
      <c r="Q256" s="92">
        <v>38</v>
      </c>
      <c r="R256" s="93" t="str">
        <f>IF($I$20=1,"",IF(AND(Таблица2[[#This Row],[Заказ (упаковок)
↓]]=0,$I$20*Таблица2[[#This Row],[Уп. в коробке]]&lt;5),0,ROUNDDOWN($I$20*Таблица2[[#This Row],[Уп. в коробке]],0)))</f>
        <v/>
      </c>
      <c r="S256" s="94"/>
    </row>
    <row r="257" spans="1:19">
      <c r="A257" s="76"/>
      <c r="B257" s="77" t="s">
        <v>773</v>
      </c>
      <c r="C257" s="78" t="s">
        <v>30</v>
      </c>
      <c r="D257" s="79" t="s">
        <v>774</v>
      </c>
      <c r="E257" s="80" t="s">
        <v>775</v>
      </c>
      <c r="F257" s="81">
        <v>15</v>
      </c>
      <c r="G257" s="82" t="s">
        <v>776</v>
      </c>
      <c r="H257" s="83">
        <v>120</v>
      </c>
      <c r="I257" s="84">
        <v>1.54</v>
      </c>
      <c r="J257" s="85">
        <v>112730</v>
      </c>
      <c r="K257" s="86">
        <v>8712438624551</v>
      </c>
      <c r="L257" s="87" t="s">
        <v>59</v>
      </c>
      <c r="M257" s="88" t="s">
        <v>777</v>
      </c>
      <c r="N257" s="89"/>
      <c r="O257" s="90">
        <f t="shared" si="6"/>
        <v>0</v>
      </c>
      <c r="P257" s="91" t="str">
        <f t="shared" si="7"/>
        <v>-</v>
      </c>
      <c r="Q257" s="92">
        <v>39</v>
      </c>
      <c r="R257" s="93" t="str">
        <f>IF($I$20=1,"",IF(AND(Таблица2[[#This Row],[Заказ (упаковок)
↓]]=0,$I$20*Таблица2[[#This Row],[Уп. в коробке]]&lt;5),0,ROUNDDOWN($I$20*Таблица2[[#This Row],[Уп. в коробке]],0)))</f>
        <v/>
      </c>
      <c r="S257" s="94"/>
    </row>
    <row r="258" spans="1:19">
      <c r="A258" s="76"/>
      <c r="B258" s="77" t="s">
        <v>778</v>
      </c>
      <c r="C258" s="78" t="s">
        <v>30</v>
      </c>
      <c r="D258" s="79" t="s">
        <v>774</v>
      </c>
      <c r="E258" s="80" t="s">
        <v>779</v>
      </c>
      <c r="F258" s="81">
        <v>15</v>
      </c>
      <c r="G258" s="82" t="s">
        <v>776</v>
      </c>
      <c r="H258" s="83">
        <v>120</v>
      </c>
      <c r="I258" s="84">
        <v>1.54</v>
      </c>
      <c r="J258" s="85">
        <v>112760</v>
      </c>
      <c r="K258" s="86">
        <v>8712438624506</v>
      </c>
      <c r="L258" s="87" t="s">
        <v>59</v>
      </c>
      <c r="M258" s="88" t="s">
        <v>780</v>
      </c>
      <c r="N258" s="89"/>
      <c r="O258" s="90">
        <f t="shared" si="6"/>
        <v>0</v>
      </c>
      <c r="P258" s="91" t="str">
        <f t="shared" si="7"/>
        <v>-</v>
      </c>
      <c r="Q258" s="92">
        <v>39</v>
      </c>
      <c r="R258" s="93" t="str">
        <f>IF($I$20=1,"",IF(AND(Таблица2[[#This Row],[Заказ (упаковок)
↓]]=0,$I$20*Таблица2[[#This Row],[Уп. в коробке]]&lt;5),0,ROUNDDOWN($I$20*Таблица2[[#This Row],[Уп. в коробке]],0)))</f>
        <v/>
      </c>
      <c r="S258" s="94"/>
    </row>
    <row r="259" spans="1:19">
      <c r="A259" s="76"/>
      <c r="B259" s="77" t="s">
        <v>781</v>
      </c>
      <c r="C259" s="78" t="s">
        <v>30</v>
      </c>
      <c r="D259" s="79" t="s">
        <v>774</v>
      </c>
      <c r="E259" s="80" t="s">
        <v>782</v>
      </c>
      <c r="F259" s="81">
        <v>15</v>
      </c>
      <c r="G259" s="82" t="s">
        <v>776</v>
      </c>
      <c r="H259" s="83">
        <v>120</v>
      </c>
      <c r="I259" s="84">
        <v>1.54</v>
      </c>
      <c r="J259" s="85">
        <v>112790</v>
      </c>
      <c r="K259" s="86">
        <v>8712438624605</v>
      </c>
      <c r="L259" s="87" t="s">
        <v>59</v>
      </c>
      <c r="M259" s="88" t="s">
        <v>783</v>
      </c>
      <c r="N259" s="89"/>
      <c r="O259" s="90">
        <f t="shared" si="6"/>
        <v>0</v>
      </c>
      <c r="P259" s="91" t="str">
        <f t="shared" si="7"/>
        <v>-</v>
      </c>
      <c r="Q259" s="92">
        <v>39</v>
      </c>
      <c r="R259" s="93" t="str">
        <f>IF($I$20=1,"",IF(AND(Таблица2[[#This Row],[Заказ (упаковок)
↓]]=0,$I$20*Таблица2[[#This Row],[Уп. в коробке]]&lt;5),0,ROUNDDOWN($I$20*Таблица2[[#This Row],[Уп. в коробке]],0)))</f>
        <v/>
      </c>
      <c r="S259" s="94"/>
    </row>
    <row r="260" spans="1:19">
      <c r="A260" s="76"/>
      <c r="B260" s="77" t="s">
        <v>784</v>
      </c>
      <c r="C260" s="78" t="s">
        <v>30</v>
      </c>
      <c r="D260" s="79" t="s">
        <v>774</v>
      </c>
      <c r="E260" s="80" t="s">
        <v>785</v>
      </c>
      <c r="F260" s="81">
        <v>15</v>
      </c>
      <c r="G260" s="82" t="s">
        <v>776</v>
      </c>
      <c r="H260" s="83">
        <v>120</v>
      </c>
      <c r="I260" s="84">
        <v>1.54</v>
      </c>
      <c r="J260" s="85">
        <v>112820</v>
      </c>
      <c r="K260" s="86">
        <v>8712438624629</v>
      </c>
      <c r="L260" s="87" t="s">
        <v>59</v>
      </c>
      <c r="M260" s="88" t="s">
        <v>786</v>
      </c>
      <c r="N260" s="89"/>
      <c r="O260" s="90">
        <f t="shared" si="6"/>
        <v>0</v>
      </c>
      <c r="P260" s="91" t="str">
        <f t="shared" si="7"/>
        <v>-</v>
      </c>
      <c r="Q260" s="92">
        <v>39</v>
      </c>
      <c r="R260" s="93" t="str">
        <f>IF($I$20=1,"",IF(AND(Таблица2[[#This Row],[Заказ (упаковок)
↓]]=0,$I$20*Таблица2[[#This Row],[Уп. в коробке]]&lt;5),0,ROUNDDOWN($I$20*Таблица2[[#This Row],[Уп. в коробке]],0)))</f>
        <v/>
      </c>
      <c r="S260" s="94"/>
    </row>
    <row r="261" spans="1:19">
      <c r="A261" s="76"/>
      <c r="B261" s="77" t="s">
        <v>787</v>
      </c>
      <c r="C261" s="78" t="s">
        <v>30</v>
      </c>
      <c r="D261" s="79" t="s">
        <v>774</v>
      </c>
      <c r="E261" s="80" t="s">
        <v>788</v>
      </c>
      <c r="F261" s="81">
        <v>15</v>
      </c>
      <c r="G261" s="82" t="s">
        <v>776</v>
      </c>
      <c r="H261" s="83">
        <v>120</v>
      </c>
      <c r="I261" s="84">
        <v>1.54</v>
      </c>
      <c r="J261" s="85">
        <v>112850</v>
      </c>
      <c r="K261" s="86">
        <v>8712438624650</v>
      </c>
      <c r="L261" s="87" t="s">
        <v>59</v>
      </c>
      <c r="M261" s="88" t="s">
        <v>789</v>
      </c>
      <c r="N261" s="89"/>
      <c r="O261" s="90">
        <f t="shared" si="6"/>
        <v>0</v>
      </c>
      <c r="P261" s="91" t="str">
        <f t="shared" si="7"/>
        <v>-</v>
      </c>
      <c r="Q261" s="92">
        <v>39</v>
      </c>
      <c r="R261" s="93" t="str">
        <f>IF($I$20=1,"",IF(AND(Таблица2[[#This Row],[Заказ (упаковок)
↓]]=0,$I$20*Таблица2[[#This Row],[Уп. в коробке]]&lt;5),0,ROUNDDOWN($I$20*Таблица2[[#This Row],[Уп. в коробке]],0)))</f>
        <v/>
      </c>
      <c r="S261" s="94"/>
    </row>
    <row r="262" spans="1:19">
      <c r="A262" s="76"/>
      <c r="B262" s="77" t="s">
        <v>790</v>
      </c>
      <c r="C262" s="78" t="s">
        <v>30</v>
      </c>
      <c r="D262" s="79" t="s">
        <v>774</v>
      </c>
      <c r="E262" s="80" t="s">
        <v>791</v>
      </c>
      <c r="F262" s="81">
        <v>15</v>
      </c>
      <c r="G262" s="82" t="s">
        <v>776</v>
      </c>
      <c r="H262" s="83">
        <v>120</v>
      </c>
      <c r="I262" s="84">
        <v>1.5</v>
      </c>
      <c r="J262" s="85">
        <v>112870</v>
      </c>
      <c r="K262" s="86">
        <v>8712438624452</v>
      </c>
      <c r="L262" s="87" t="s">
        <v>59</v>
      </c>
      <c r="M262" s="88" t="s">
        <v>792</v>
      </c>
      <c r="N262" s="89"/>
      <c r="O262" s="90">
        <f t="shared" si="6"/>
        <v>0</v>
      </c>
      <c r="P262" s="91" t="str">
        <f t="shared" si="7"/>
        <v>-</v>
      </c>
      <c r="Q262" s="92">
        <v>39</v>
      </c>
      <c r="R262" s="93" t="str">
        <f>IF($I$20=1,"",IF(AND(Таблица2[[#This Row],[Заказ (упаковок)
↓]]=0,$I$20*Таблица2[[#This Row],[Уп. в коробке]]&lt;5),0,ROUNDDOWN($I$20*Таблица2[[#This Row],[Уп. в коробке]],0)))</f>
        <v/>
      </c>
      <c r="S262" s="94"/>
    </row>
    <row r="263" spans="1:19">
      <c r="A263" s="76"/>
      <c r="B263" s="77" t="s">
        <v>793</v>
      </c>
      <c r="C263" s="78" t="s">
        <v>30</v>
      </c>
      <c r="D263" s="79" t="s">
        <v>774</v>
      </c>
      <c r="E263" s="80" t="s">
        <v>794</v>
      </c>
      <c r="F263" s="81">
        <v>15</v>
      </c>
      <c r="G263" s="82" t="s">
        <v>776</v>
      </c>
      <c r="H263" s="83">
        <v>120</v>
      </c>
      <c r="I263" s="84">
        <v>1.57</v>
      </c>
      <c r="J263" s="85">
        <v>112880</v>
      </c>
      <c r="K263" s="86">
        <v>8712438624704</v>
      </c>
      <c r="L263" s="87" t="s">
        <v>59</v>
      </c>
      <c r="M263" s="88" t="s">
        <v>795</v>
      </c>
      <c r="N263" s="89"/>
      <c r="O263" s="90">
        <f t="shared" si="6"/>
        <v>0</v>
      </c>
      <c r="P263" s="91" t="str">
        <f t="shared" si="7"/>
        <v>-</v>
      </c>
      <c r="Q263" s="92">
        <v>39</v>
      </c>
      <c r="R263" s="93" t="str">
        <f>IF($I$20=1,"",IF(AND(Таблица2[[#This Row],[Заказ (упаковок)
↓]]=0,$I$20*Таблица2[[#This Row],[Уп. в коробке]]&lt;5),0,ROUNDDOWN($I$20*Таблица2[[#This Row],[Уп. в коробке]],0)))</f>
        <v/>
      </c>
      <c r="S263" s="94"/>
    </row>
    <row r="264" spans="1:19">
      <c r="A264" s="76"/>
      <c r="B264" s="77" t="s">
        <v>796</v>
      </c>
      <c r="C264" s="78" t="s">
        <v>30</v>
      </c>
      <c r="D264" s="79" t="s">
        <v>797</v>
      </c>
      <c r="E264" s="80" t="s">
        <v>798</v>
      </c>
      <c r="F264" s="81">
        <v>10</v>
      </c>
      <c r="G264" s="82" t="s">
        <v>799</v>
      </c>
      <c r="H264" s="83">
        <v>100</v>
      </c>
      <c r="I264" s="84">
        <v>1.89</v>
      </c>
      <c r="J264" s="85">
        <v>113410</v>
      </c>
      <c r="K264" s="86">
        <v>8712438625763</v>
      </c>
      <c r="L264" s="87" t="s">
        <v>59</v>
      </c>
      <c r="M264" s="88" t="s">
        <v>800</v>
      </c>
      <c r="N264" s="89"/>
      <c r="O264" s="90">
        <f t="shared" si="6"/>
        <v>0</v>
      </c>
      <c r="P264" s="91" t="str">
        <f t="shared" si="7"/>
        <v>-</v>
      </c>
      <c r="Q264" s="92">
        <v>39</v>
      </c>
      <c r="R264" s="93" t="str">
        <f>IF($I$20=1,"",IF(AND(Таблица2[[#This Row],[Заказ (упаковок)
↓]]=0,$I$20*Таблица2[[#This Row],[Уп. в коробке]]&lt;5),0,ROUNDDOWN($I$20*Таблица2[[#This Row],[Уп. в коробке]],0)))</f>
        <v/>
      </c>
      <c r="S264" s="94"/>
    </row>
    <row r="265" spans="1:19">
      <c r="A265" s="76"/>
      <c r="B265" s="77" t="s">
        <v>801</v>
      </c>
      <c r="C265" s="78" t="s">
        <v>30</v>
      </c>
      <c r="D265" s="79" t="s">
        <v>797</v>
      </c>
      <c r="E265" s="80" t="s">
        <v>802</v>
      </c>
      <c r="F265" s="81">
        <v>25</v>
      </c>
      <c r="G265" s="82" t="s">
        <v>799</v>
      </c>
      <c r="H265" s="83">
        <v>80</v>
      </c>
      <c r="I265" s="84">
        <v>1.75</v>
      </c>
      <c r="J265" s="85">
        <v>113430</v>
      </c>
      <c r="K265" s="86">
        <v>8712438625558</v>
      </c>
      <c r="L265" s="87" t="s">
        <v>59</v>
      </c>
      <c r="M265" s="88" t="s">
        <v>803</v>
      </c>
      <c r="N265" s="89"/>
      <c r="O265" s="90">
        <f t="shared" si="6"/>
        <v>0</v>
      </c>
      <c r="P265" s="91" t="str">
        <f t="shared" si="7"/>
        <v>-</v>
      </c>
      <c r="Q265" s="92">
        <v>39</v>
      </c>
      <c r="R265" s="93" t="str">
        <f>IF($I$20=1,"",IF(AND(Таблица2[[#This Row],[Заказ (упаковок)
↓]]=0,$I$20*Таблица2[[#This Row],[Уп. в коробке]]&lt;5),0,ROUNDDOWN($I$20*Таблица2[[#This Row],[Уп. в коробке]],0)))</f>
        <v/>
      </c>
      <c r="S265" s="94"/>
    </row>
    <row r="266" spans="1:19">
      <c r="A266" s="76"/>
      <c r="B266" s="77" t="s">
        <v>804</v>
      </c>
      <c r="C266" s="78" t="s">
        <v>30</v>
      </c>
      <c r="D266" s="79" t="s">
        <v>797</v>
      </c>
      <c r="E266" s="80" t="s">
        <v>805</v>
      </c>
      <c r="F266" s="81">
        <v>10</v>
      </c>
      <c r="G266" s="82" t="s">
        <v>799</v>
      </c>
      <c r="H266" s="83">
        <v>100</v>
      </c>
      <c r="I266" s="84">
        <v>1.65</v>
      </c>
      <c r="J266" s="85">
        <v>113530</v>
      </c>
      <c r="K266" s="86">
        <v>8712438625596</v>
      </c>
      <c r="L266" s="87" t="s">
        <v>59</v>
      </c>
      <c r="M266" s="88" t="s">
        <v>806</v>
      </c>
      <c r="N266" s="89"/>
      <c r="O266" s="90">
        <f t="shared" si="6"/>
        <v>0</v>
      </c>
      <c r="P266" s="91" t="str">
        <f t="shared" si="7"/>
        <v>-</v>
      </c>
      <c r="Q266" s="92">
        <v>39</v>
      </c>
      <c r="R266" s="93" t="str">
        <f>IF($I$20=1,"",IF(AND(Таблица2[[#This Row],[Заказ (упаковок)
↓]]=0,$I$20*Таблица2[[#This Row],[Уп. в коробке]]&lt;5),0,ROUNDDOWN($I$20*Таблица2[[#This Row],[Уп. в коробке]],0)))</f>
        <v/>
      </c>
      <c r="S266" s="94"/>
    </row>
    <row r="267" spans="1:19">
      <c r="A267" s="76"/>
      <c r="B267" s="77" t="s">
        <v>807</v>
      </c>
      <c r="C267" s="78" t="s">
        <v>30</v>
      </c>
      <c r="D267" s="79" t="s">
        <v>797</v>
      </c>
      <c r="E267" s="95" t="s">
        <v>808</v>
      </c>
      <c r="F267" s="81">
        <v>5</v>
      </c>
      <c r="G267" s="82" t="s">
        <v>509</v>
      </c>
      <c r="H267" s="83">
        <v>150</v>
      </c>
      <c r="I267" s="84">
        <v>2.1599999999999997</v>
      </c>
      <c r="J267" s="85">
        <v>113540</v>
      </c>
      <c r="K267" s="86">
        <v>8712438625565</v>
      </c>
      <c r="L267" s="87" t="s">
        <v>59</v>
      </c>
      <c r="M267" s="88" t="s">
        <v>809</v>
      </c>
      <c r="N267" s="89"/>
      <c r="O267" s="90">
        <f t="shared" si="6"/>
        <v>0</v>
      </c>
      <c r="P267" s="91" t="str">
        <f t="shared" si="7"/>
        <v>-</v>
      </c>
      <c r="Q267" s="92">
        <v>39</v>
      </c>
      <c r="R267" s="93" t="str">
        <f>IF($I$20=1,"",IF(AND(Таблица2[[#This Row],[Заказ (упаковок)
↓]]=0,$I$20*Таблица2[[#This Row],[Уп. в коробке]]&lt;5),0,ROUNDDOWN($I$20*Таблица2[[#This Row],[Уп. в коробке]],0)))</f>
        <v/>
      </c>
      <c r="S267" s="94"/>
    </row>
    <row r="268" spans="1:19">
      <c r="A268" s="76"/>
      <c r="B268" s="77" t="s">
        <v>810</v>
      </c>
      <c r="C268" s="78" t="s">
        <v>30</v>
      </c>
      <c r="D268" s="79" t="s">
        <v>797</v>
      </c>
      <c r="E268" s="80" t="s">
        <v>811</v>
      </c>
      <c r="F268" s="81">
        <v>10</v>
      </c>
      <c r="G268" s="82" t="s">
        <v>799</v>
      </c>
      <c r="H268" s="83">
        <v>150</v>
      </c>
      <c r="I268" s="84">
        <v>1.78</v>
      </c>
      <c r="J268" s="85">
        <v>113580</v>
      </c>
      <c r="K268" s="86">
        <v>8712438625749</v>
      </c>
      <c r="L268" s="87" t="s">
        <v>59</v>
      </c>
      <c r="M268" s="88" t="s">
        <v>812</v>
      </c>
      <c r="N268" s="89"/>
      <c r="O268" s="90">
        <f t="shared" si="6"/>
        <v>0</v>
      </c>
      <c r="P268" s="91" t="str">
        <f t="shared" si="7"/>
        <v>-</v>
      </c>
      <c r="Q268" s="92">
        <v>39</v>
      </c>
      <c r="R268" s="93" t="str">
        <f>IF($I$20=1,"",IF(AND(Таблица2[[#This Row],[Заказ (упаковок)
↓]]=0,$I$20*Таблица2[[#This Row],[Уп. в коробке]]&lt;5),0,ROUNDDOWN($I$20*Таблица2[[#This Row],[Уп. в коробке]],0)))</f>
        <v/>
      </c>
      <c r="S268" s="94"/>
    </row>
    <row r="269" spans="1:19">
      <c r="A269" s="76"/>
      <c r="B269" s="77" t="s">
        <v>813</v>
      </c>
      <c r="C269" s="78" t="s">
        <v>30</v>
      </c>
      <c r="D269" s="79" t="s">
        <v>797</v>
      </c>
      <c r="E269" s="80" t="s">
        <v>814</v>
      </c>
      <c r="F269" s="81">
        <v>25</v>
      </c>
      <c r="G269" s="82" t="s">
        <v>799</v>
      </c>
      <c r="H269" s="83">
        <v>100</v>
      </c>
      <c r="I269" s="84">
        <v>1.71</v>
      </c>
      <c r="J269" s="85">
        <v>113590</v>
      </c>
      <c r="K269" s="86">
        <v>8712438625770</v>
      </c>
      <c r="L269" s="87" t="s">
        <v>59</v>
      </c>
      <c r="M269" s="88" t="s">
        <v>815</v>
      </c>
      <c r="N269" s="89"/>
      <c r="O269" s="90">
        <f t="shared" si="6"/>
        <v>0</v>
      </c>
      <c r="P269" s="91" t="str">
        <f t="shared" si="7"/>
        <v>-</v>
      </c>
      <c r="Q269" s="92">
        <v>39</v>
      </c>
      <c r="R269" s="93" t="str">
        <f>IF($I$20=1,"",IF(AND(Таблица2[[#This Row],[Заказ (упаковок)
↓]]=0,$I$20*Таблица2[[#This Row],[Уп. в коробке]]&lt;5),0,ROUNDDOWN($I$20*Таблица2[[#This Row],[Уп. в коробке]],0)))</f>
        <v/>
      </c>
      <c r="S269" s="94"/>
    </row>
    <row r="270" spans="1:19">
      <c r="A270" s="76"/>
      <c r="B270" s="77" t="s">
        <v>816</v>
      </c>
      <c r="C270" s="78" t="s">
        <v>30</v>
      </c>
      <c r="D270" s="79" t="s">
        <v>797</v>
      </c>
      <c r="E270" s="80" t="s">
        <v>647</v>
      </c>
      <c r="F270" s="81">
        <v>25</v>
      </c>
      <c r="G270" s="82" t="s">
        <v>799</v>
      </c>
      <c r="H270" s="83">
        <v>80</v>
      </c>
      <c r="I270" s="84">
        <v>1.75</v>
      </c>
      <c r="J270" s="85">
        <v>113595</v>
      </c>
      <c r="K270" s="86">
        <v>8712438625701</v>
      </c>
      <c r="L270" s="87" t="s">
        <v>59</v>
      </c>
      <c r="M270" s="88" t="s">
        <v>817</v>
      </c>
      <c r="N270" s="89"/>
      <c r="O270" s="90">
        <f t="shared" si="6"/>
        <v>0</v>
      </c>
      <c r="P270" s="91" t="str">
        <f t="shared" si="7"/>
        <v>-</v>
      </c>
      <c r="Q270" s="92">
        <v>39</v>
      </c>
      <c r="R270" s="93" t="str">
        <f>IF($I$20=1,"",IF(AND(Таблица2[[#This Row],[Заказ (упаковок)
↓]]=0,$I$20*Таблица2[[#This Row],[Уп. в коробке]]&lt;5),0,ROUNDDOWN($I$20*Таблица2[[#This Row],[Уп. в коробке]],0)))</f>
        <v/>
      </c>
      <c r="S270" s="94"/>
    </row>
    <row r="271" spans="1:19">
      <c r="A271" s="76"/>
      <c r="B271" s="77" t="s">
        <v>818</v>
      </c>
      <c r="C271" s="78" t="s">
        <v>30</v>
      </c>
      <c r="D271" s="79" t="s">
        <v>797</v>
      </c>
      <c r="E271" s="80" t="s">
        <v>650</v>
      </c>
      <c r="F271" s="81">
        <v>25</v>
      </c>
      <c r="G271" s="82" t="s">
        <v>799</v>
      </c>
      <c r="H271" s="83">
        <v>80</v>
      </c>
      <c r="I271" s="84">
        <v>1.75</v>
      </c>
      <c r="J271" s="85">
        <v>113600</v>
      </c>
      <c r="K271" s="86">
        <v>8712438625503</v>
      </c>
      <c r="L271" s="87" t="s">
        <v>59</v>
      </c>
      <c r="M271" s="88" t="s">
        <v>819</v>
      </c>
      <c r="N271" s="89"/>
      <c r="O271" s="90">
        <f t="shared" si="6"/>
        <v>0</v>
      </c>
      <c r="P271" s="91" t="str">
        <f t="shared" si="7"/>
        <v>-</v>
      </c>
      <c r="Q271" s="92">
        <v>39</v>
      </c>
      <c r="R271" s="93" t="str">
        <f>IF($I$20=1,"",IF(AND(Таблица2[[#This Row],[Заказ (упаковок)
↓]]=0,$I$20*Таблица2[[#This Row],[Уп. в коробке]]&lt;5),0,ROUNDDOWN($I$20*Таблица2[[#This Row],[Уп. в коробке]],0)))</f>
        <v/>
      </c>
      <c r="S271" s="94"/>
    </row>
    <row r="272" spans="1:19">
      <c r="A272" s="76"/>
      <c r="B272" s="77" t="s">
        <v>820</v>
      </c>
      <c r="C272" s="78" t="s">
        <v>30</v>
      </c>
      <c r="D272" s="79" t="s">
        <v>821</v>
      </c>
      <c r="E272" s="80" t="s">
        <v>634</v>
      </c>
      <c r="F272" s="81">
        <v>10</v>
      </c>
      <c r="G272" s="82" t="s">
        <v>711</v>
      </c>
      <c r="H272" s="83">
        <v>150</v>
      </c>
      <c r="I272" s="84">
        <v>1.56</v>
      </c>
      <c r="J272" s="85">
        <v>114530</v>
      </c>
      <c r="K272" s="86">
        <v>8712438626258</v>
      </c>
      <c r="L272" s="87" t="s">
        <v>59</v>
      </c>
      <c r="M272" s="88" t="s">
        <v>822</v>
      </c>
      <c r="N272" s="89"/>
      <c r="O272" s="90">
        <f t="shared" si="6"/>
        <v>0</v>
      </c>
      <c r="P272" s="91" t="str">
        <f t="shared" si="7"/>
        <v>-</v>
      </c>
      <c r="Q272" s="92">
        <v>39</v>
      </c>
      <c r="R272" s="93" t="str">
        <f>IF($I$20=1,"",IF(AND(Таблица2[[#This Row],[Заказ (упаковок)
↓]]=0,$I$20*Таблица2[[#This Row],[Уп. в коробке]]&lt;5),0,ROUNDDOWN($I$20*Таблица2[[#This Row],[Уп. в коробке]],0)))</f>
        <v/>
      </c>
      <c r="S272" s="94"/>
    </row>
    <row r="273" spans="1:19">
      <c r="A273" s="76"/>
      <c r="B273" s="77" t="s">
        <v>823</v>
      </c>
      <c r="C273" s="78" t="s">
        <v>30</v>
      </c>
      <c r="D273" s="79" t="s">
        <v>821</v>
      </c>
      <c r="E273" s="80" t="s">
        <v>638</v>
      </c>
      <c r="F273" s="81">
        <v>10</v>
      </c>
      <c r="G273" s="82" t="s">
        <v>711</v>
      </c>
      <c r="H273" s="83">
        <v>150</v>
      </c>
      <c r="I273" s="84">
        <v>1.56</v>
      </c>
      <c r="J273" s="85">
        <v>114560</v>
      </c>
      <c r="K273" s="86">
        <v>8712438626302</v>
      </c>
      <c r="L273" s="87" t="s">
        <v>59</v>
      </c>
      <c r="M273" s="88" t="s">
        <v>824</v>
      </c>
      <c r="N273" s="89"/>
      <c r="O273" s="90">
        <f t="shared" si="6"/>
        <v>0</v>
      </c>
      <c r="P273" s="91" t="str">
        <f t="shared" si="7"/>
        <v>-</v>
      </c>
      <c r="Q273" s="92">
        <v>39</v>
      </c>
      <c r="R273" s="93" t="str">
        <f>IF($I$20=1,"",IF(AND(Таблица2[[#This Row],[Заказ (упаковок)
↓]]=0,$I$20*Таблица2[[#This Row],[Уп. в коробке]]&lt;5),0,ROUNDDOWN($I$20*Таблица2[[#This Row],[Уп. в коробке]],0)))</f>
        <v/>
      </c>
      <c r="S273" s="94"/>
    </row>
    <row r="274" spans="1:19">
      <c r="A274" s="76"/>
      <c r="B274" s="77" t="s">
        <v>825</v>
      </c>
      <c r="C274" s="78" t="s">
        <v>30</v>
      </c>
      <c r="D274" s="79" t="s">
        <v>821</v>
      </c>
      <c r="E274" s="80" t="s">
        <v>641</v>
      </c>
      <c r="F274" s="81">
        <v>10</v>
      </c>
      <c r="G274" s="82" t="s">
        <v>711</v>
      </c>
      <c r="H274" s="83">
        <v>150</v>
      </c>
      <c r="I274" s="84">
        <v>1.56</v>
      </c>
      <c r="J274" s="85">
        <v>114620</v>
      </c>
      <c r="K274" s="86">
        <v>8712438626357</v>
      </c>
      <c r="L274" s="87" t="s">
        <v>59</v>
      </c>
      <c r="M274" s="88" t="s">
        <v>826</v>
      </c>
      <c r="N274" s="89"/>
      <c r="O274" s="90">
        <f t="shared" si="6"/>
        <v>0</v>
      </c>
      <c r="P274" s="91" t="str">
        <f t="shared" si="7"/>
        <v>-</v>
      </c>
      <c r="Q274" s="92">
        <v>39</v>
      </c>
      <c r="R274" s="93" t="str">
        <f>IF($I$20=1,"",IF(AND(Таблица2[[#This Row],[Заказ (упаковок)
↓]]=0,$I$20*Таблица2[[#This Row],[Уп. в коробке]]&lt;5),0,ROUNDDOWN($I$20*Таблица2[[#This Row],[Уп. в коробке]],0)))</f>
        <v/>
      </c>
      <c r="S274" s="94"/>
    </row>
    <row r="275" spans="1:19">
      <c r="A275" s="76"/>
      <c r="B275" s="77" t="s">
        <v>827</v>
      </c>
      <c r="C275" s="78" t="s">
        <v>30</v>
      </c>
      <c r="D275" s="79" t="s">
        <v>821</v>
      </c>
      <c r="E275" s="80" t="s">
        <v>644</v>
      </c>
      <c r="F275" s="81">
        <v>10</v>
      </c>
      <c r="G275" s="82" t="s">
        <v>711</v>
      </c>
      <c r="H275" s="83">
        <v>150</v>
      </c>
      <c r="I275" s="84">
        <v>1.56</v>
      </c>
      <c r="J275" s="85">
        <v>114650</v>
      </c>
      <c r="K275" s="86">
        <v>8712438626401</v>
      </c>
      <c r="L275" s="87" t="s">
        <v>59</v>
      </c>
      <c r="M275" s="88" t="s">
        <v>828</v>
      </c>
      <c r="N275" s="89"/>
      <c r="O275" s="90">
        <f t="shared" si="6"/>
        <v>0</v>
      </c>
      <c r="P275" s="91" t="str">
        <f t="shared" si="7"/>
        <v>-</v>
      </c>
      <c r="Q275" s="92">
        <v>39</v>
      </c>
      <c r="R275" s="93" t="str">
        <f>IF($I$20=1,"",IF(AND(Таблица2[[#This Row],[Заказ (упаковок)
↓]]=0,$I$20*Таблица2[[#This Row],[Уп. в коробке]]&lt;5),0,ROUNDDOWN($I$20*Таблица2[[#This Row],[Уп. в коробке]],0)))</f>
        <v/>
      </c>
      <c r="S275" s="94"/>
    </row>
    <row r="276" spans="1:19">
      <c r="A276" s="76"/>
      <c r="B276" s="77" t="s">
        <v>829</v>
      </c>
      <c r="C276" s="78" t="s">
        <v>30</v>
      </c>
      <c r="D276" s="79" t="s">
        <v>821</v>
      </c>
      <c r="E276" s="80" t="s">
        <v>647</v>
      </c>
      <c r="F276" s="81">
        <v>10</v>
      </c>
      <c r="G276" s="82" t="s">
        <v>711</v>
      </c>
      <c r="H276" s="83">
        <v>150</v>
      </c>
      <c r="I276" s="84">
        <v>1.56</v>
      </c>
      <c r="J276" s="85">
        <v>114680</v>
      </c>
      <c r="K276" s="86">
        <v>8712438626456</v>
      </c>
      <c r="L276" s="87" t="s">
        <v>59</v>
      </c>
      <c r="M276" s="88" t="s">
        <v>830</v>
      </c>
      <c r="N276" s="89"/>
      <c r="O276" s="90">
        <f t="shared" si="6"/>
        <v>0</v>
      </c>
      <c r="P276" s="91" t="str">
        <f t="shared" si="7"/>
        <v>-</v>
      </c>
      <c r="Q276" s="92">
        <v>39</v>
      </c>
      <c r="R276" s="93" t="str">
        <f>IF($I$20=1,"",IF(AND(Таблица2[[#This Row],[Заказ (упаковок)
↓]]=0,$I$20*Таблица2[[#This Row],[Уп. в коробке]]&lt;5),0,ROUNDDOWN($I$20*Таблица2[[#This Row],[Уп. в коробке]],0)))</f>
        <v/>
      </c>
      <c r="S276" s="94"/>
    </row>
    <row r="277" spans="1:19">
      <c r="A277" s="76"/>
      <c r="B277" s="77" t="s">
        <v>831</v>
      </c>
      <c r="C277" s="78" t="s">
        <v>30</v>
      </c>
      <c r="D277" s="79" t="s">
        <v>821</v>
      </c>
      <c r="E277" s="80" t="s">
        <v>832</v>
      </c>
      <c r="F277" s="81">
        <v>10</v>
      </c>
      <c r="G277" s="82" t="s">
        <v>711</v>
      </c>
      <c r="H277" s="83">
        <v>150</v>
      </c>
      <c r="I277" s="84">
        <v>1.56</v>
      </c>
      <c r="J277" s="85">
        <v>114690</v>
      </c>
      <c r="K277" s="86">
        <v>8712438626203</v>
      </c>
      <c r="L277" s="87" t="s">
        <v>59</v>
      </c>
      <c r="M277" s="88" t="s">
        <v>833</v>
      </c>
      <c r="N277" s="89"/>
      <c r="O277" s="90">
        <f t="shared" si="6"/>
        <v>0</v>
      </c>
      <c r="P277" s="91" t="str">
        <f t="shared" si="7"/>
        <v>-</v>
      </c>
      <c r="Q277" s="92">
        <v>39</v>
      </c>
      <c r="R277" s="93" t="str">
        <f>IF($I$20=1,"",IF(AND(Таблица2[[#This Row],[Заказ (упаковок)
↓]]=0,$I$20*Таблица2[[#This Row],[Уп. в коробке]]&lt;5),0,ROUNDDOWN($I$20*Таблица2[[#This Row],[Уп. в коробке]],0)))</f>
        <v/>
      </c>
      <c r="S277" s="94"/>
    </row>
    <row r="278" spans="1:19">
      <c r="A278" s="76"/>
      <c r="B278" s="77" t="s">
        <v>834</v>
      </c>
      <c r="C278" s="78" t="s">
        <v>30</v>
      </c>
      <c r="D278" s="79" t="s">
        <v>821</v>
      </c>
      <c r="E278" s="80" t="s">
        <v>835</v>
      </c>
      <c r="F278" s="81">
        <v>10</v>
      </c>
      <c r="G278" s="82" t="s">
        <v>711</v>
      </c>
      <c r="H278" s="83">
        <v>150</v>
      </c>
      <c r="I278" s="84">
        <v>1.56</v>
      </c>
      <c r="J278" s="85">
        <v>114695</v>
      </c>
      <c r="K278" s="86">
        <v>8712438626463</v>
      </c>
      <c r="L278" s="87" t="s">
        <v>59</v>
      </c>
      <c r="M278" s="88" t="s">
        <v>836</v>
      </c>
      <c r="N278" s="89"/>
      <c r="O278" s="90">
        <f t="shared" si="6"/>
        <v>0</v>
      </c>
      <c r="P278" s="91" t="str">
        <f t="shared" si="7"/>
        <v>-</v>
      </c>
      <c r="Q278" s="92">
        <v>40</v>
      </c>
      <c r="R278" s="93" t="str">
        <f>IF($I$20=1,"",IF(AND(Таблица2[[#This Row],[Заказ (упаковок)
↓]]=0,$I$20*Таблица2[[#This Row],[Уп. в коробке]]&lt;5),0,ROUNDDOWN($I$20*Таблица2[[#This Row],[Уп. в коробке]],0)))</f>
        <v/>
      </c>
      <c r="S278" s="94"/>
    </row>
    <row r="279" spans="1:19">
      <c r="A279" s="76"/>
      <c r="B279" s="77" t="s">
        <v>837</v>
      </c>
      <c r="C279" s="78" t="s">
        <v>30</v>
      </c>
      <c r="D279" s="79" t="s">
        <v>838</v>
      </c>
      <c r="E279" s="80" t="s">
        <v>839</v>
      </c>
      <c r="F279" s="81">
        <v>1</v>
      </c>
      <c r="G279" s="82" t="s">
        <v>635</v>
      </c>
      <c r="H279" s="83">
        <v>100</v>
      </c>
      <c r="I279" s="84">
        <v>1.48</v>
      </c>
      <c r="J279" s="85">
        <v>114800</v>
      </c>
      <c r="K279" s="86">
        <v>8712438624957</v>
      </c>
      <c r="L279" s="87" t="s">
        <v>59</v>
      </c>
      <c r="M279" s="88" t="s">
        <v>840</v>
      </c>
      <c r="N279" s="89"/>
      <c r="O279" s="90">
        <f t="shared" si="6"/>
        <v>0</v>
      </c>
      <c r="P279" s="91" t="str">
        <f t="shared" si="7"/>
        <v>-</v>
      </c>
      <c r="Q279" s="92">
        <v>40</v>
      </c>
      <c r="R279" s="93" t="str">
        <f>IF($I$20=1,"",IF(AND(Таблица2[[#This Row],[Заказ (упаковок)
↓]]=0,$I$20*Таблица2[[#This Row],[Уп. в коробке]]&lt;5),0,ROUNDDOWN($I$20*Таблица2[[#This Row],[Уп. в коробке]],0)))</f>
        <v/>
      </c>
      <c r="S279" s="94"/>
    </row>
    <row r="280" spans="1:19">
      <c r="A280" s="76"/>
      <c r="B280" s="77" t="s">
        <v>841</v>
      </c>
      <c r="C280" s="78" t="s">
        <v>30</v>
      </c>
      <c r="D280" s="79" t="s">
        <v>838</v>
      </c>
      <c r="E280" s="80" t="s">
        <v>842</v>
      </c>
      <c r="F280" s="81">
        <v>1</v>
      </c>
      <c r="G280" s="82" t="s">
        <v>635</v>
      </c>
      <c r="H280" s="83">
        <v>100</v>
      </c>
      <c r="I280" s="84">
        <v>1.48</v>
      </c>
      <c r="J280" s="85">
        <v>114830</v>
      </c>
      <c r="K280" s="86">
        <v>8712438625008</v>
      </c>
      <c r="L280" s="87" t="s">
        <v>59</v>
      </c>
      <c r="M280" s="88" t="s">
        <v>843</v>
      </c>
      <c r="N280" s="89"/>
      <c r="O280" s="90">
        <f t="shared" si="6"/>
        <v>0</v>
      </c>
      <c r="P280" s="91" t="str">
        <f t="shared" si="7"/>
        <v>-</v>
      </c>
      <c r="Q280" s="92">
        <v>40</v>
      </c>
      <c r="R280" s="93" t="str">
        <f>IF($I$20=1,"",IF(AND(Таблица2[[#This Row],[Заказ (упаковок)
↓]]=0,$I$20*Таблица2[[#This Row],[Уп. в коробке]]&lt;5),0,ROUNDDOWN($I$20*Таблица2[[#This Row],[Уп. в коробке]],0)))</f>
        <v/>
      </c>
      <c r="S280" s="94"/>
    </row>
    <row r="281" spans="1:19">
      <c r="A281" s="76"/>
      <c r="B281" s="77" t="s">
        <v>844</v>
      </c>
      <c r="C281" s="78" t="s">
        <v>30</v>
      </c>
      <c r="D281" s="79" t="s">
        <v>838</v>
      </c>
      <c r="E281" s="80" t="s">
        <v>845</v>
      </c>
      <c r="F281" s="81">
        <v>1</v>
      </c>
      <c r="G281" s="82" t="s">
        <v>635</v>
      </c>
      <c r="H281" s="83">
        <v>100</v>
      </c>
      <c r="I281" s="84">
        <v>1.48</v>
      </c>
      <c r="J281" s="85">
        <v>114860</v>
      </c>
      <c r="K281" s="86">
        <v>8712438625053</v>
      </c>
      <c r="L281" s="87" t="s">
        <v>59</v>
      </c>
      <c r="M281" s="88" t="s">
        <v>846</v>
      </c>
      <c r="N281" s="89"/>
      <c r="O281" s="90">
        <f t="shared" si="6"/>
        <v>0</v>
      </c>
      <c r="P281" s="91" t="str">
        <f t="shared" si="7"/>
        <v>-</v>
      </c>
      <c r="Q281" s="92">
        <v>40</v>
      </c>
      <c r="R281" s="93" t="str">
        <f>IF($I$20=1,"",IF(AND(Таблица2[[#This Row],[Заказ (упаковок)
↓]]=0,$I$20*Таблица2[[#This Row],[Уп. в коробке]]&lt;5),0,ROUNDDOWN($I$20*Таблица2[[#This Row],[Уп. в коробке]],0)))</f>
        <v/>
      </c>
      <c r="S281" s="94"/>
    </row>
    <row r="282" spans="1:19">
      <c r="A282" s="76"/>
      <c r="B282" s="77" t="s">
        <v>847</v>
      </c>
      <c r="C282" s="78" t="s">
        <v>30</v>
      </c>
      <c r="D282" s="79" t="s">
        <v>838</v>
      </c>
      <c r="E282" s="80" t="s">
        <v>848</v>
      </c>
      <c r="F282" s="81">
        <v>1</v>
      </c>
      <c r="G282" s="82" t="s">
        <v>635</v>
      </c>
      <c r="H282" s="83">
        <v>100</v>
      </c>
      <c r="I282" s="84">
        <v>1.48</v>
      </c>
      <c r="J282" s="85">
        <v>114890</v>
      </c>
      <c r="K282" s="86">
        <v>8712438625107</v>
      </c>
      <c r="L282" s="87" t="s">
        <v>59</v>
      </c>
      <c r="M282" s="88" t="s">
        <v>849</v>
      </c>
      <c r="N282" s="89"/>
      <c r="O282" s="90">
        <f t="shared" si="6"/>
        <v>0</v>
      </c>
      <c r="P282" s="91" t="str">
        <f t="shared" si="7"/>
        <v>-</v>
      </c>
      <c r="Q282" s="92">
        <v>40</v>
      </c>
      <c r="R282" s="93" t="str">
        <f>IF($I$20=1,"",IF(AND(Таблица2[[#This Row],[Заказ (упаковок)
↓]]=0,$I$20*Таблица2[[#This Row],[Уп. в коробке]]&lt;5),0,ROUNDDOWN($I$20*Таблица2[[#This Row],[Уп. в коробке]],0)))</f>
        <v/>
      </c>
      <c r="S282" s="94"/>
    </row>
    <row r="283" spans="1:19">
      <c r="A283" s="76"/>
      <c r="B283" s="77" t="s">
        <v>850</v>
      </c>
      <c r="C283" s="78" t="s">
        <v>30</v>
      </c>
      <c r="D283" s="79" t="s">
        <v>838</v>
      </c>
      <c r="E283" s="80" t="s">
        <v>851</v>
      </c>
      <c r="F283" s="81">
        <v>1</v>
      </c>
      <c r="G283" s="82" t="s">
        <v>635</v>
      </c>
      <c r="H283" s="83">
        <v>100</v>
      </c>
      <c r="I283" s="84">
        <v>1.48</v>
      </c>
      <c r="J283" s="85">
        <v>114920</v>
      </c>
      <c r="K283" s="86">
        <v>8712438625152</v>
      </c>
      <c r="L283" s="87" t="s">
        <v>59</v>
      </c>
      <c r="M283" s="88" t="s">
        <v>852</v>
      </c>
      <c r="N283" s="89"/>
      <c r="O283" s="90">
        <f t="shared" si="6"/>
        <v>0</v>
      </c>
      <c r="P283" s="91" t="str">
        <f t="shared" si="7"/>
        <v>-</v>
      </c>
      <c r="Q283" s="92">
        <v>40</v>
      </c>
      <c r="R283" s="93" t="str">
        <f>IF($I$20=1,"",IF(AND(Таблица2[[#This Row],[Заказ (упаковок)
↓]]=0,$I$20*Таблица2[[#This Row],[Уп. в коробке]]&lt;5),0,ROUNDDOWN($I$20*Таблица2[[#This Row],[Уп. в коробке]],0)))</f>
        <v/>
      </c>
      <c r="S283" s="94"/>
    </row>
    <row r="284" spans="1:19">
      <c r="A284" s="76"/>
      <c r="B284" s="77" t="s">
        <v>853</v>
      </c>
      <c r="C284" s="78" t="s">
        <v>30</v>
      </c>
      <c r="D284" s="79" t="s">
        <v>854</v>
      </c>
      <c r="E284" s="80" t="s">
        <v>855</v>
      </c>
      <c r="F284" s="81">
        <v>1</v>
      </c>
      <c r="G284" s="82" t="s">
        <v>534</v>
      </c>
      <c r="H284" s="83">
        <v>120</v>
      </c>
      <c r="I284" s="84">
        <v>1.78</v>
      </c>
      <c r="J284" s="85">
        <v>115460</v>
      </c>
      <c r="K284" s="86">
        <v>8712438622724</v>
      </c>
      <c r="L284" s="87" t="s">
        <v>59</v>
      </c>
      <c r="M284" s="88" t="s">
        <v>856</v>
      </c>
      <c r="N284" s="89"/>
      <c r="O284" s="90">
        <f t="shared" si="6"/>
        <v>0</v>
      </c>
      <c r="P284" s="91" t="str">
        <f t="shared" si="7"/>
        <v>-</v>
      </c>
      <c r="Q284" s="92">
        <v>40</v>
      </c>
      <c r="R284" s="93" t="str">
        <f>IF($I$20=1,"",IF(AND(Таблица2[[#This Row],[Заказ (упаковок)
↓]]=0,$I$20*Таблица2[[#This Row],[Уп. в коробке]]&lt;5),0,ROUNDDOWN($I$20*Таблица2[[#This Row],[Уп. в коробке]],0)))</f>
        <v/>
      </c>
      <c r="S284" s="94"/>
    </row>
    <row r="285" spans="1:19">
      <c r="A285" s="76"/>
      <c r="B285" s="77" t="s">
        <v>857</v>
      </c>
      <c r="C285" s="78" t="s">
        <v>30</v>
      </c>
      <c r="D285" s="79" t="s">
        <v>854</v>
      </c>
      <c r="E285" s="80" t="s">
        <v>858</v>
      </c>
      <c r="F285" s="81">
        <v>1</v>
      </c>
      <c r="G285" s="82" t="s">
        <v>534</v>
      </c>
      <c r="H285" s="83">
        <v>120</v>
      </c>
      <c r="I285" s="84">
        <v>1.78</v>
      </c>
      <c r="J285" s="85">
        <v>115510</v>
      </c>
      <c r="K285" s="86">
        <v>8712438622823</v>
      </c>
      <c r="L285" s="87" t="s">
        <v>59</v>
      </c>
      <c r="M285" s="88" t="s">
        <v>859</v>
      </c>
      <c r="N285" s="89"/>
      <c r="O285" s="90">
        <f t="shared" ref="O285:O348" si="8">N285*I285</f>
        <v>0</v>
      </c>
      <c r="P285" s="91" t="str">
        <f t="shared" ref="P285:P348" si="9">IF(N285/H285=0,"-",N285/H285)</f>
        <v>-</v>
      </c>
      <c r="Q285" s="92">
        <v>40</v>
      </c>
      <c r="R285" s="93" t="str">
        <f>IF($I$20=1,"",IF(AND(Таблица2[[#This Row],[Заказ (упаковок)
↓]]=0,$I$20*Таблица2[[#This Row],[Уп. в коробке]]&lt;5),0,ROUNDDOWN($I$20*Таблица2[[#This Row],[Уп. в коробке]],0)))</f>
        <v/>
      </c>
      <c r="S285" s="94"/>
    </row>
    <row r="286" spans="1:19">
      <c r="A286" s="76"/>
      <c r="B286" s="77" t="s">
        <v>860</v>
      </c>
      <c r="C286" s="78" t="s">
        <v>30</v>
      </c>
      <c r="D286" s="79" t="s">
        <v>854</v>
      </c>
      <c r="E286" s="80" t="s">
        <v>861</v>
      </c>
      <c r="F286" s="81">
        <v>1</v>
      </c>
      <c r="G286" s="82" t="s">
        <v>534</v>
      </c>
      <c r="H286" s="83">
        <v>120</v>
      </c>
      <c r="I286" s="84">
        <v>1.78</v>
      </c>
      <c r="J286" s="85">
        <v>115530</v>
      </c>
      <c r="K286" s="86">
        <v>8712438622830</v>
      </c>
      <c r="L286" s="87" t="s">
        <v>59</v>
      </c>
      <c r="M286" s="88" t="s">
        <v>862</v>
      </c>
      <c r="N286" s="89"/>
      <c r="O286" s="90">
        <f t="shared" si="8"/>
        <v>0</v>
      </c>
      <c r="P286" s="91" t="str">
        <f t="shared" si="9"/>
        <v>-</v>
      </c>
      <c r="Q286" s="92">
        <v>40</v>
      </c>
      <c r="R286" s="93" t="str">
        <f>IF($I$20=1,"",IF(AND(Таблица2[[#This Row],[Заказ (упаковок)
↓]]=0,$I$20*Таблица2[[#This Row],[Уп. в коробке]]&lt;5),0,ROUNDDOWN($I$20*Таблица2[[#This Row],[Уп. в коробке]],0)))</f>
        <v/>
      </c>
      <c r="S286" s="94"/>
    </row>
    <row r="287" spans="1:19">
      <c r="A287" s="76"/>
      <c r="B287" s="77" t="s">
        <v>863</v>
      </c>
      <c r="C287" s="78" t="s">
        <v>30</v>
      </c>
      <c r="D287" s="79" t="s">
        <v>854</v>
      </c>
      <c r="E287" s="80" t="s">
        <v>864</v>
      </c>
      <c r="F287" s="81">
        <v>1</v>
      </c>
      <c r="G287" s="82" t="s">
        <v>534</v>
      </c>
      <c r="H287" s="83">
        <v>120</v>
      </c>
      <c r="I287" s="84">
        <v>1.78</v>
      </c>
      <c r="J287" s="85">
        <v>115540</v>
      </c>
      <c r="K287" s="86">
        <v>8712438622878</v>
      </c>
      <c r="L287" s="87" t="s">
        <v>59</v>
      </c>
      <c r="M287" s="88" t="s">
        <v>865</v>
      </c>
      <c r="N287" s="89"/>
      <c r="O287" s="90">
        <f t="shared" si="8"/>
        <v>0</v>
      </c>
      <c r="P287" s="91" t="str">
        <f t="shared" si="9"/>
        <v>-</v>
      </c>
      <c r="Q287" s="92">
        <v>40</v>
      </c>
      <c r="R287" s="93" t="str">
        <f>IF($I$20=1,"",IF(AND(Таблица2[[#This Row],[Заказ (упаковок)
↓]]=0,$I$20*Таблица2[[#This Row],[Уп. в коробке]]&lt;5),0,ROUNDDOWN($I$20*Таблица2[[#This Row],[Уп. в коробке]],0)))</f>
        <v/>
      </c>
      <c r="S287" s="94"/>
    </row>
    <row r="288" spans="1:19">
      <c r="A288" s="76"/>
      <c r="B288" s="77" t="s">
        <v>866</v>
      </c>
      <c r="C288" s="78" t="s">
        <v>30</v>
      </c>
      <c r="D288" s="79" t="s">
        <v>854</v>
      </c>
      <c r="E288" s="80" t="s">
        <v>867</v>
      </c>
      <c r="F288" s="81">
        <v>1</v>
      </c>
      <c r="G288" s="82" t="s">
        <v>534</v>
      </c>
      <c r="H288" s="83">
        <v>120</v>
      </c>
      <c r="I288" s="84">
        <v>1.78</v>
      </c>
      <c r="J288" s="85">
        <v>115660</v>
      </c>
      <c r="K288" s="86">
        <v>8712438627330</v>
      </c>
      <c r="L288" s="87" t="s">
        <v>59</v>
      </c>
      <c r="M288" s="88" t="s">
        <v>868</v>
      </c>
      <c r="N288" s="89"/>
      <c r="O288" s="90">
        <f t="shared" si="8"/>
        <v>0</v>
      </c>
      <c r="P288" s="91" t="str">
        <f t="shared" si="9"/>
        <v>-</v>
      </c>
      <c r="Q288" s="92">
        <v>40</v>
      </c>
      <c r="R288" s="93" t="str">
        <f>IF($I$20=1,"",IF(AND(Таблица2[[#This Row],[Заказ (упаковок)
↓]]=0,$I$20*Таблица2[[#This Row],[Уп. в коробке]]&lt;5),0,ROUNDDOWN($I$20*Таблица2[[#This Row],[Уп. в коробке]],0)))</f>
        <v/>
      </c>
      <c r="S288" s="94"/>
    </row>
    <row r="289" spans="1:19">
      <c r="A289" s="76"/>
      <c r="B289" s="77" t="s">
        <v>869</v>
      </c>
      <c r="C289" s="78" t="s">
        <v>30</v>
      </c>
      <c r="D289" s="79" t="s">
        <v>854</v>
      </c>
      <c r="E289" s="80" t="s">
        <v>870</v>
      </c>
      <c r="F289" s="81">
        <v>1</v>
      </c>
      <c r="G289" s="82" t="s">
        <v>534</v>
      </c>
      <c r="H289" s="83">
        <v>120</v>
      </c>
      <c r="I289" s="84">
        <v>1.78</v>
      </c>
      <c r="J289" s="85">
        <v>115680</v>
      </c>
      <c r="K289" s="86">
        <v>8712438627361</v>
      </c>
      <c r="L289" s="87" t="s">
        <v>59</v>
      </c>
      <c r="M289" s="88" t="s">
        <v>871</v>
      </c>
      <c r="N289" s="89"/>
      <c r="O289" s="90">
        <f t="shared" si="8"/>
        <v>0</v>
      </c>
      <c r="P289" s="91" t="str">
        <f t="shared" si="9"/>
        <v>-</v>
      </c>
      <c r="Q289" s="92">
        <v>40</v>
      </c>
      <c r="R289" s="93" t="str">
        <f>IF($I$20=1,"",IF(AND(Таблица2[[#This Row],[Заказ (упаковок)
↓]]=0,$I$20*Таблица2[[#This Row],[Уп. в коробке]]&lt;5),0,ROUNDDOWN($I$20*Таблица2[[#This Row],[Уп. в коробке]],0)))</f>
        <v/>
      </c>
      <c r="S289" s="94"/>
    </row>
    <row r="290" spans="1:19">
      <c r="A290" s="76"/>
      <c r="B290" s="77" t="s">
        <v>872</v>
      </c>
      <c r="C290" s="78" t="s">
        <v>30</v>
      </c>
      <c r="D290" s="79" t="s">
        <v>854</v>
      </c>
      <c r="E290" s="80" t="s">
        <v>749</v>
      </c>
      <c r="F290" s="81">
        <v>1</v>
      </c>
      <c r="G290" s="82" t="s">
        <v>534</v>
      </c>
      <c r="H290" s="83">
        <v>120</v>
      </c>
      <c r="I290" s="84">
        <v>1.78</v>
      </c>
      <c r="J290" s="85">
        <v>115750</v>
      </c>
      <c r="K290" s="86">
        <v>8712438627385</v>
      </c>
      <c r="L290" s="87" t="s">
        <v>59</v>
      </c>
      <c r="M290" s="88" t="s">
        <v>750</v>
      </c>
      <c r="N290" s="89"/>
      <c r="O290" s="90">
        <f t="shared" si="8"/>
        <v>0</v>
      </c>
      <c r="P290" s="91" t="str">
        <f t="shared" si="9"/>
        <v>-</v>
      </c>
      <c r="Q290" s="92">
        <v>40</v>
      </c>
      <c r="R290" s="93" t="str">
        <f>IF($I$20=1,"",IF(AND(Таблица2[[#This Row],[Заказ (упаковок)
↓]]=0,$I$20*Таблица2[[#This Row],[Уп. в коробке]]&lt;5),0,ROUNDDOWN($I$20*Таблица2[[#This Row],[Уп. в коробке]],0)))</f>
        <v/>
      </c>
      <c r="S290" s="94"/>
    </row>
    <row r="291" spans="1:19">
      <c r="A291" s="76"/>
      <c r="B291" s="77" t="s">
        <v>873</v>
      </c>
      <c r="C291" s="78" t="s">
        <v>30</v>
      </c>
      <c r="D291" s="79" t="s">
        <v>854</v>
      </c>
      <c r="E291" s="95" t="s">
        <v>874</v>
      </c>
      <c r="F291" s="81">
        <v>1</v>
      </c>
      <c r="G291" s="82" t="s">
        <v>534</v>
      </c>
      <c r="H291" s="83">
        <v>120</v>
      </c>
      <c r="I291" s="84">
        <v>1.78</v>
      </c>
      <c r="J291" s="85">
        <v>115852</v>
      </c>
      <c r="K291" s="86">
        <v>8712438627392</v>
      </c>
      <c r="L291" s="87" t="s">
        <v>59</v>
      </c>
      <c r="M291" s="88" t="s">
        <v>875</v>
      </c>
      <c r="N291" s="89"/>
      <c r="O291" s="90">
        <f t="shared" si="8"/>
        <v>0</v>
      </c>
      <c r="P291" s="91" t="str">
        <f t="shared" si="9"/>
        <v>-</v>
      </c>
      <c r="Q291" s="92">
        <v>40</v>
      </c>
      <c r="R291" s="93" t="str">
        <f>IF($I$20=1,"",IF(AND(Таблица2[[#This Row],[Заказ (упаковок)
↓]]=0,$I$20*Таблица2[[#This Row],[Уп. в коробке]]&lt;5),0,ROUNDDOWN($I$20*Таблица2[[#This Row],[Уп. в коробке]],0)))</f>
        <v/>
      </c>
      <c r="S291" s="94"/>
    </row>
    <row r="292" spans="1:19">
      <c r="A292" s="76"/>
      <c r="B292" s="77" t="s">
        <v>876</v>
      </c>
      <c r="C292" s="78" t="s">
        <v>30</v>
      </c>
      <c r="D292" s="79" t="s">
        <v>854</v>
      </c>
      <c r="E292" s="80" t="s">
        <v>877</v>
      </c>
      <c r="F292" s="81">
        <v>1</v>
      </c>
      <c r="G292" s="82" t="s">
        <v>534</v>
      </c>
      <c r="H292" s="83">
        <v>120</v>
      </c>
      <c r="I292" s="84">
        <v>1.78</v>
      </c>
      <c r="J292" s="85">
        <v>115930</v>
      </c>
      <c r="K292" s="86">
        <v>8712438627491</v>
      </c>
      <c r="L292" s="87" t="s">
        <v>59</v>
      </c>
      <c r="M292" s="88" t="s">
        <v>878</v>
      </c>
      <c r="N292" s="89"/>
      <c r="O292" s="90">
        <f t="shared" si="8"/>
        <v>0</v>
      </c>
      <c r="P292" s="91" t="str">
        <f t="shared" si="9"/>
        <v>-</v>
      </c>
      <c r="Q292" s="92">
        <v>40</v>
      </c>
      <c r="R292" s="93" t="str">
        <f>IF($I$20=1,"",IF(AND(Таблица2[[#This Row],[Заказ (упаковок)
↓]]=0,$I$20*Таблица2[[#This Row],[Уп. в коробке]]&lt;5),0,ROUNDDOWN($I$20*Таблица2[[#This Row],[Уп. в коробке]],0)))</f>
        <v/>
      </c>
      <c r="S292" s="94"/>
    </row>
    <row r="293" spans="1:19">
      <c r="A293" s="76"/>
      <c r="B293" s="77" t="s">
        <v>879</v>
      </c>
      <c r="C293" s="78" t="s">
        <v>30</v>
      </c>
      <c r="D293" s="79" t="s">
        <v>880</v>
      </c>
      <c r="E293" s="95" t="s">
        <v>881</v>
      </c>
      <c r="F293" s="81">
        <v>1</v>
      </c>
      <c r="G293" s="82" t="s">
        <v>585</v>
      </c>
      <c r="H293" s="83">
        <v>60</v>
      </c>
      <c r="I293" s="84">
        <v>1.74</v>
      </c>
      <c r="J293" s="85">
        <v>111030</v>
      </c>
      <c r="K293" s="86">
        <v>8712438622052</v>
      </c>
      <c r="L293" s="87" t="s">
        <v>59</v>
      </c>
      <c r="M293" s="88" t="s">
        <v>882</v>
      </c>
      <c r="N293" s="89"/>
      <c r="O293" s="90">
        <f t="shared" si="8"/>
        <v>0</v>
      </c>
      <c r="P293" s="91" t="str">
        <f t="shared" si="9"/>
        <v>-</v>
      </c>
      <c r="Q293" s="92">
        <v>40</v>
      </c>
      <c r="R293" s="93" t="str">
        <f>IF($I$20=1,"",IF(AND(Таблица2[[#This Row],[Заказ (упаковок)
↓]]=0,$I$20*Таблица2[[#This Row],[Уп. в коробке]]&lt;5),0,ROUNDDOWN($I$20*Таблица2[[#This Row],[Уп. в коробке]],0)))</f>
        <v/>
      </c>
      <c r="S293" s="94"/>
    </row>
    <row r="294" spans="1:19">
      <c r="A294" s="76"/>
      <c r="B294" s="77" t="s">
        <v>883</v>
      </c>
      <c r="C294" s="78" t="s">
        <v>30</v>
      </c>
      <c r="D294" s="79" t="s">
        <v>884</v>
      </c>
      <c r="E294" s="80" t="s">
        <v>885</v>
      </c>
      <c r="F294" s="81">
        <v>1</v>
      </c>
      <c r="G294" s="82" t="s">
        <v>886</v>
      </c>
      <c r="H294" s="83">
        <v>60</v>
      </c>
      <c r="I294" s="84">
        <v>2.44</v>
      </c>
      <c r="J294" s="85">
        <v>111100</v>
      </c>
      <c r="K294" s="86">
        <v>8712438622106</v>
      </c>
      <c r="L294" s="87" t="s">
        <v>59</v>
      </c>
      <c r="M294" s="88" t="s">
        <v>887</v>
      </c>
      <c r="N294" s="89"/>
      <c r="O294" s="90">
        <f t="shared" si="8"/>
        <v>0</v>
      </c>
      <c r="P294" s="91" t="str">
        <f t="shared" si="9"/>
        <v>-</v>
      </c>
      <c r="Q294" s="92">
        <v>40</v>
      </c>
      <c r="R294" s="93" t="str">
        <f>IF($I$20=1,"",IF(AND(Таблица2[[#This Row],[Заказ (упаковок)
↓]]=0,$I$20*Таблица2[[#This Row],[Уп. в коробке]]&lt;5),0,ROUNDDOWN($I$20*Таблица2[[#This Row],[Уп. в коробке]],0)))</f>
        <v/>
      </c>
      <c r="S294" s="94"/>
    </row>
    <row r="295" spans="1:19">
      <c r="A295" s="76"/>
      <c r="B295" s="77" t="s">
        <v>888</v>
      </c>
      <c r="C295" s="78" t="s">
        <v>30</v>
      </c>
      <c r="D295" s="79" t="s">
        <v>889</v>
      </c>
      <c r="E295" s="80" t="s">
        <v>890</v>
      </c>
      <c r="F295" s="81">
        <v>10</v>
      </c>
      <c r="G295" s="82" t="s">
        <v>635</v>
      </c>
      <c r="H295" s="83">
        <v>150</v>
      </c>
      <c r="I295" s="84">
        <v>1.43</v>
      </c>
      <c r="J295" s="85">
        <v>111400</v>
      </c>
      <c r="K295" s="86">
        <v>8712438622564</v>
      </c>
      <c r="L295" s="87" t="s">
        <v>59</v>
      </c>
      <c r="M295" s="88" t="s">
        <v>891</v>
      </c>
      <c r="N295" s="89"/>
      <c r="O295" s="90">
        <f t="shared" si="8"/>
        <v>0</v>
      </c>
      <c r="P295" s="91" t="str">
        <f t="shared" si="9"/>
        <v>-</v>
      </c>
      <c r="Q295" s="92">
        <v>40</v>
      </c>
      <c r="R295" s="93" t="str">
        <f>IF($I$20=1,"",IF(AND(Таблица2[[#This Row],[Заказ (упаковок)
↓]]=0,$I$20*Таблица2[[#This Row],[Уп. в коробке]]&lt;5),0,ROUNDDOWN($I$20*Таблица2[[#This Row],[Уп. в коробке]],0)))</f>
        <v/>
      </c>
      <c r="S295" s="94"/>
    </row>
    <row r="296" spans="1:19">
      <c r="A296" s="76"/>
      <c r="B296" s="77" t="s">
        <v>892</v>
      </c>
      <c r="C296" s="78" t="s">
        <v>30</v>
      </c>
      <c r="D296" s="79" t="s">
        <v>893</v>
      </c>
      <c r="E296" s="95" t="s">
        <v>894</v>
      </c>
      <c r="F296" s="81">
        <v>10</v>
      </c>
      <c r="G296" s="82" t="s">
        <v>776</v>
      </c>
      <c r="H296" s="83">
        <v>150</v>
      </c>
      <c r="I296" s="84">
        <v>1.83</v>
      </c>
      <c r="J296" s="85">
        <v>111420</v>
      </c>
      <c r="K296" s="86">
        <v>8712438622588</v>
      </c>
      <c r="L296" s="87" t="s">
        <v>59</v>
      </c>
      <c r="M296" s="88" t="s">
        <v>895</v>
      </c>
      <c r="N296" s="89"/>
      <c r="O296" s="90">
        <f t="shared" si="8"/>
        <v>0</v>
      </c>
      <c r="P296" s="91" t="str">
        <f t="shared" si="9"/>
        <v>-</v>
      </c>
      <c r="Q296" s="92">
        <v>40</v>
      </c>
      <c r="R296" s="93" t="str">
        <f>IF($I$20=1,"",IF(AND(Таблица2[[#This Row],[Заказ (упаковок)
↓]]=0,$I$20*Таблица2[[#This Row],[Уп. в коробке]]&lt;5),0,ROUNDDOWN($I$20*Таблица2[[#This Row],[Уп. в коробке]],0)))</f>
        <v/>
      </c>
      <c r="S296" s="94"/>
    </row>
    <row r="297" spans="1:19">
      <c r="A297" s="76"/>
      <c r="B297" s="77" t="s">
        <v>896</v>
      </c>
      <c r="C297" s="78" t="s">
        <v>30</v>
      </c>
      <c r="D297" s="79" t="s">
        <v>897</v>
      </c>
      <c r="E297" s="80" t="s">
        <v>898</v>
      </c>
      <c r="F297" s="81">
        <v>1</v>
      </c>
      <c r="G297" s="82" t="s">
        <v>58</v>
      </c>
      <c r="H297" s="83">
        <v>50</v>
      </c>
      <c r="I297" s="84">
        <v>2.15</v>
      </c>
      <c r="J297" s="85">
        <v>111450</v>
      </c>
      <c r="K297" s="86">
        <v>8712438622656</v>
      </c>
      <c r="L297" s="87" t="s">
        <v>59</v>
      </c>
      <c r="M297" s="88" t="s">
        <v>899</v>
      </c>
      <c r="N297" s="89"/>
      <c r="O297" s="90">
        <f t="shared" si="8"/>
        <v>0</v>
      </c>
      <c r="P297" s="91" t="str">
        <f t="shared" si="9"/>
        <v>-</v>
      </c>
      <c r="Q297" s="92">
        <v>40</v>
      </c>
      <c r="R297" s="93" t="str">
        <f>IF($I$20=1,"",IF(AND(Таблица2[[#This Row],[Заказ (упаковок)
↓]]=0,$I$20*Таблица2[[#This Row],[Уп. в коробке]]&lt;5),0,ROUNDDOWN($I$20*Таблица2[[#This Row],[Уп. в коробке]],0)))</f>
        <v/>
      </c>
      <c r="S297" s="94"/>
    </row>
    <row r="298" spans="1:19">
      <c r="A298" s="76"/>
      <c r="B298" s="77" t="s">
        <v>900</v>
      </c>
      <c r="C298" s="78" t="s">
        <v>30</v>
      </c>
      <c r="D298" s="79" t="s">
        <v>901</v>
      </c>
      <c r="E298" s="80" t="s">
        <v>902</v>
      </c>
      <c r="F298" s="81">
        <v>1</v>
      </c>
      <c r="G298" s="82" t="s">
        <v>58</v>
      </c>
      <c r="H298" s="83">
        <v>50</v>
      </c>
      <c r="I298" s="84">
        <v>2.3199999999999998</v>
      </c>
      <c r="J298" s="85">
        <v>111895</v>
      </c>
      <c r="K298" s="86">
        <v>8712438623745</v>
      </c>
      <c r="L298" s="87" t="s">
        <v>59</v>
      </c>
      <c r="M298" s="88" t="s">
        <v>903</v>
      </c>
      <c r="N298" s="89"/>
      <c r="O298" s="90">
        <f t="shared" si="8"/>
        <v>0</v>
      </c>
      <c r="P298" s="91" t="str">
        <f t="shared" si="9"/>
        <v>-</v>
      </c>
      <c r="Q298" s="92">
        <v>40</v>
      </c>
      <c r="R298" s="93" t="str">
        <f>IF($I$20=1,"",IF(AND(Таблица2[[#This Row],[Заказ (упаковок)
↓]]=0,$I$20*Таблица2[[#This Row],[Уп. в коробке]]&lt;5),0,ROUNDDOWN($I$20*Таблица2[[#This Row],[Уп. в коробке]],0)))</f>
        <v/>
      </c>
      <c r="S298" s="94"/>
    </row>
    <row r="299" spans="1:19">
      <c r="A299" s="76"/>
      <c r="B299" s="77" t="s">
        <v>904</v>
      </c>
      <c r="C299" s="78" t="s">
        <v>30</v>
      </c>
      <c r="D299" s="79" t="s">
        <v>905</v>
      </c>
      <c r="E299" s="80" t="s">
        <v>906</v>
      </c>
      <c r="F299" s="81">
        <v>1</v>
      </c>
      <c r="G299" s="82" t="s">
        <v>907</v>
      </c>
      <c r="H299" s="83">
        <v>50</v>
      </c>
      <c r="I299" s="84">
        <v>2.3699999999999997</v>
      </c>
      <c r="J299" s="85">
        <v>111950</v>
      </c>
      <c r="K299" s="86">
        <v>8712438623905</v>
      </c>
      <c r="L299" s="87" t="s">
        <v>59</v>
      </c>
      <c r="M299" s="88" t="s">
        <v>908</v>
      </c>
      <c r="N299" s="89"/>
      <c r="O299" s="90">
        <f t="shared" si="8"/>
        <v>0</v>
      </c>
      <c r="P299" s="91" t="str">
        <f t="shared" si="9"/>
        <v>-</v>
      </c>
      <c r="Q299" s="92">
        <v>41</v>
      </c>
      <c r="R299" s="93" t="str">
        <f>IF($I$20=1,"",IF(AND(Таблица2[[#This Row],[Заказ (упаковок)
↓]]=0,$I$20*Таблица2[[#This Row],[Уп. в коробке]]&lt;5),0,ROUNDDOWN($I$20*Таблица2[[#This Row],[Уп. в коробке]],0)))</f>
        <v/>
      </c>
      <c r="S299" s="94"/>
    </row>
    <row r="300" spans="1:19">
      <c r="A300" s="76"/>
      <c r="B300" s="77" t="s">
        <v>909</v>
      </c>
      <c r="C300" s="78" t="s">
        <v>30</v>
      </c>
      <c r="D300" s="79" t="s">
        <v>905</v>
      </c>
      <c r="E300" s="80" t="s">
        <v>910</v>
      </c>
      <c r="F300" s="81">
        <v>1</v>
      </c>
      <c r="G300" s="82" t="s">
        <v>907</v>
      </c>
      <c r="H300" s="83">
        <v>50</v>
      </c>
      <c r="I300" s="84">
        <v>2.5099999999999998</v>
      </c>
      <c r="J300" s="85">
        <v>111980</v>
      </c>
      <c r="K300" s="86">
        <v>8712438623936</v>
      </c>
      <c r="L300" s="87" t="s">
        <v>59</v>
      </c>
      <c r="M300" s="88" t="s">
        <v>911</v>
      </c>
      <c r="N300" s="89"/>
      <c r="O300" s="90">
        <f t="shared" si="8"/>
        <v>0</v>
      </c>
      <c r="P300" s="91" t="str">
        <f t="shared" si="9"/>
        <v>-</v>
      </c>
      <c r="Q300" s="92">
        <v>41</v>
      </c>
      <c r="R300" s="93" t="str">
        <f>IF($I$20=1,"",IF(AND(Таблица2[[#This Row],[Заказ (упаковок)
↓]]=0,$I$20*Таблица2[[#This Row],[Уп. в коробке]]&lt;5),0,ROUNDDOWN($I$20*Таблица2[[#This Row],[Уп. в коробке]],0)))</f>
        <v/>
      </c>
      <c r="S300" s="94"/>
    </row>
    <row r="301" spans="1:19">
      <c r="A301" s="76"/>
      <c r="B301" s="77" t="s">
        <v>912</v>
      </c>
      <c r="C301" s="78" t="s">
        <v>30</v>
      </c>
      <c r="D301" s="79" t="s">
        <v>913</v>
      </c>
      <c r="E301" s="80" t="s">
        <v>914</v>
      </c>
      <c r="F301" s="81">
        <v>20</v>
      </c>
      <c r="G301" s="82" t="s">
        <v>711</v>
      </c>
      <c r="H301" s="83">
        <v>100</v>
      </c>
      <c r="I301" s="84">
        <v>1.77</v>
      </c>
      <c r="J301" s="85">
        <v>112100</v>
      </c>
      <c r="K301" s="86">
        <v>8712438624001</v>
      </c>
      <c r="L301" s="87" t="s">
        <v>59</v>
      </c>
      <c r="M301" s="88" t="s">
        <v>915</v>
      </c>
      <c r="N301" s="89"/>
      <c r="O301" s="90">
        <f t="shared" si="8"/>
        <v>0</v>
      </c>
      <c r="P301" s="91" t="str">
        <f t="shared" si="9"/>
        <v>-</v>
      </c>
      <c r="Q301" s="92">
        <v>41</v>
      </c>
      <c r="R301" s="93" t="str">
        <f>IF($I$20=1,"",IF(AND(Таблица2[[#This Row],[Заказ (упаковок)
↓]]=0,$I$20*Таблица2[[#This Row],[Уп. в коробке]]&lt;5),0,ROUNDDOWN($I$20*Таблица2[[#This Row],[Уп. в коробке]],0)))</f>
        <v/>
      </c>
      <c r="S301" s="94"/>
    </row>
    <row r="302" spans="1:19">
      <c r="A302" s="76"/>
      <c r="B302" s="77" t="s">
        <v>916</v>
      </c>
      <c r="C302" s="78" t="s">
        <v>30</v>
      </c>
      <c r="D302" s="79" t="s">
        <v>913</v>
      </c>
      <c r="E302" s="80" t="s">
        <v>917</v>
      </c>
      <c r="F302" s="81">
        <v>10</v>
      </c>
      <c r="G302" s="82" t="s">
        <v>918</v>
      </c>
      <c r="H302" s="83">
        <v>100</v>
      </c>
      <c r="I302" s="84">
        <v>1.9</v>
      </c>
      <c r="J302" s="85">
        <v>112160</v>
      </c>
      <c r="K302" s="86">
        <v>8712438624056</v>
      </c>
      <c r="L302" s="87" t="s">
        <v>59</v>
      </c>
      <c r="M302" s="88" t="s">
        <v>919</v>
      </c>
      <c r="N302" s="89"/>
      <c r="O302" s="90">
        <f t="shared" si="8"/>
        <v>0</v>
      </c>
      <c r="P302" s="91" t="str">
        <f t="shared" si="9"/>
        <v>-</v>
      </c>
      <c r="Q302" s="92">
        <v>41</v>
      </c>
      <c r="R302" s="93" t="str">
        <f>IF($I$20=1,"",IF(AND(Таблица2[[#This Row],[Заказ (упаковок)
↓]]=0,$I$20*Таблица2[[#This Row],[Уп. в коробке]]&lt;5),0,ROUNDDOWN($I$20*Таблица2[[#This Row],[Уп. в коробке]],0)))</f>
        <v/>
      </c>
      <c r="S302" s="94"/>
    </row>
    <row r="303" spans="1:19">
      <c r="A303" s="76"/>
      <c r="B303" s="77" t="s">
        <v>920</v>
      </c>
      <c r="C303" s="78" t="s">
        <v>30</v>
      </c>
      <c r="D303" s="79" t="s">
        <v>913</v>
      </c>
      <c r="E303" s="80" t="s">
        <v>921</v>
      </c>
      <c r="F303" s="81">
        <v>10</v>
      </c>
      <c r="G303" s="82" t="s">
        <v>922</v>
      </c>
      <c r="H303" s="83">
        <v>100</v>
      </c>
      <c r="I303" s="84">
        <v>2.2799999999999998</v>
      </c>
      <c r="J303" s="85">
        <v>112190</v>
      </c>
      <c r="K303" s="86">
        <v>8712438624100</v>
      </c>
      <c r="L303" s="87" t="s">
        <v>59</v>
      </c>
      <c r="M303" s="88" t="s">
        <v>923</v>
      </c>
      <c r="N303" s="89"/>
      <c r="O303" s="90">
        <f t="shared" si="8"/>
        <v>0</v>
      </c>
      <c r="P303" s="91" t="str">
        <f t="shared" si="9"/>
        <v>-</v>
      </c>
      <c r="Q303" s="92">
        <v>41</v>
      </c>
      <c r="R303" s="93" t="str">
        <f>IF($I$20=1,"",IF(AND(Таблица2[[#This Row],[Заказ (упаковок)
↓]]=0,$I$20*Таблица2[[#This Row],[Уп. в коробке]]&lt;5),0,ROUNDDOWN($I$20*Таблица2[[#This Row],[Уп. в коробке]],0)))</f>
        <v/>
      </c>
      <c r="S303" s="94"/>
    </row>
    <row r="304" spans="1:19">
      <c r="A304" s="76"/>
      <c r="B304" s="77" t="s">
        <v>924</v>
      </c>
      <c r="C304" s="78" t="s">
        <v>30</v>
      </c>
      <c r="D304" s="79" t="s">
        <v>925</v>
      </c>
      <c r="E304" s="80" t="s">
        <v>926</v>
      </c>
      <c r="F304" s="81">
        <v>2</v>
      </c>
      <c r="G304" s="82" t="s">
        <v>927</v>
      </c>
      <c r="H304" s="83">
        <v>120</v>
      </c>
      <c r="I304" s="84">
        <v>1.91</v>
      </c>
      <c r="J304" s="85">
        <v>112350</v>
      </c>
      <c r="K304" s="86">
        <v>8712438624209</v>
      </c>
      <c r="L304" s="87" t="s">
        <v>59</v>
      </c>
      <c r="M304" s="88" t="s">
        <v>928</v>
      </c>
      <c r="N304" s="89"/>
      <c r="O304" s="90">
        <f t="shared" si="8"/>
        <v>0</v>
      </c>
      <c r="P304" s="91" t="str">
        <f t="shared" si="9"/>
        <v>-</v>
      </c>
      <c r="Q304" s="92">
        <v>41</v>
      </c>
      <c r="R304" s="93" t="str">
        <f>IF($I$20=1,"",IF(AND(Таблица2[[#This Row],[Заказ (упаковок)
↓]]=0,$I$20*Таблица2[[#This Row],[Уп. в коробке]]&lt;5),0,ROUNDDOWN($I$20*Таблица2[[#This Row],[Уп. в коробке]],0)))</f>
        <v/>
      </c>
      <c r="S304" s="94"/>
    </row>
    <row r="305" spans="1:19">
      <c r="A305" s="76"/>
      <c r="B305" s="77" t="s">
        <v>929</v>
      </c>
      <c r="C305" s="78" t="s">
        <v>30</v>
      </c>
      <c r="D305" s="79" t="s">
        <v>930</v>
      </c>
      <c r="E305" s="80" t="s">
        <v>931</v>
      </c>
      <c r="F305" s="81">
        <v>2</v>
      </c>
      <c r="G305" s="82" t="s">
        <v>534</v>
      </c>
      <c r="H305" s="83">
        <v>90</v>
      </c>
      <c r="I305" s="84">
        <v>2.0199999999999996</v>
      </c>
      <c r="J305" s="85">
        <v>112590</v>
      </c>
      <c r="K305" s="86">
        <v>8712438624391</v>
      </c>
      <c r="L305" s="87" t="s">
        <v>59</v>
      </c>
      <c r="M305" s="88" t="s">
        <v>932</v>
      </c>
      <c r="N305" s="89"/>
      <c r="O305" s="90">
        <f t="shared" si="8"/>
        <v>0</v>
      </c>
      <c r="P305" s="91" t="str">
        <f t="shared" si="9"/>
        <v>-</v>
      </c>
      <c r="Q305" s="92">
        <v>41</v>
      </c>
      <c r="R305" s="93" t="str">
        <f>IF($I$20=1,"",IF(AND(Таблица2[[#This Row],[Заказ (упаковок)
↓]]=0,$I$20*Таблица2[[#This Row],[Уп. в коробке]]&lt;5),0,ROUNDDOWN($I$20*Таблица2[[#This Row],[Уп. в коробке]],0)))</f>
        <v/>
      </c>
      <c r="S305" s="94"/>
    </row>
    <row r="306" spans="1:19">
      <c r="A306" s="76"/>
      <c r="B306" s="77" t="s">
        <v>933</v>
      </c>
      <c r="C306" s="78" t="s">
        <v>30</v>
      </c>
      <c r="D306" s="79" t="s">
        <v>930</v>
      </c>
      <c r="E306" s="80" t="s">
        <v>934</v>
      </c>
      <c r="F306" s="81">
        <v>2</v>
      </c>
      <c r="G306" s="82" t="s">
        <v>585</v>
      </c>
      <c r="H306" s="83">
        <v>75</v>
      </c>
      <c r="I306" s="84">
        <v>2.3099999999999996</v>
      </c>
      <c r="J306" s="85">
        <v>112600</v>
      </c>
      <c r="K306" s="86">
        <v>8712438624407</v>
      </c>
      <c r="L306" s="87" t="s">
        <v>59</v>
      </c>
      <c r="M306" s="88" t="s">
        <v>935</v>
      </c>
      <c r="N306" s="89"/>
      <c r="O306" s="90">
        <f t="shared" si="8"/>
        <v>0</v>
      </c>
      <c r="P306" s="91" t="str">
        <f t="shared" si="9"/>
        <v>-</v>
      </c>
      <c r="Q306" s="92">
        <v>41</v>
      </c>
      <c r="R306" s="93" t="str">
        <f>IF($I$20=1,"",IF(AND(Таблица2[[#This Row],[Заказ (упаковок)
↓]]=0,$I$20*Таблица2[[#This Row],[Уп. в коробке]]&lt;5),0,ROUNDDOWN($I$20*Таблица2[[#This Row],[Уп. в коробке]],0)))</f>
        <v/>
      </c>
      <c r="S306" s="94"/>
    </row>
    <row r="307" spans="1:19">
      <c r="A307" s="76"/>
      <c r="B307" s="77" t="s">
        <v>936</v>
      </c>
      <c r="C307" s="78" t="s">
        <v>30</v>
      </c>
      <c r="D307" s="79" t="s">
        <v>937</v>
      </c>
      <c r="E307" s="80" t="s">
        <v>938</v>
      </c>
      <c r="F307" s="81">
        <v>15</v>
      </c>
      <c r="G307" s="82" t="s">
        <v>939</v>
      </c>
      <c r="H307" s="83">
        <v>80</v>
      </c>
      <c r="I307" s="84">
        <v>1.52</v>
      </c>
      <c r="J307" s="85">
        <v>113100</v>
      </c>
      <c r="K307" s="86">
        <v>8712438624803</v>
      </c>
      <c r="L307" s="87" t="s">
        <v>59</v>
      </c>
      <c r="M307" s="88" t="s">
        <v>940</v>
      </c>
      <c r="N307" s="89"/>
      <c r="O307" s="90">
        <f t="shared" si="8"/>
        <v>0</v>
      </c>
      <c r="P307" s="91" t="str">
        <f t="shared" si="9"/>
        <v>-</v>
      </c>
      <c r="Q307" s="92">
        <v>41</v>
      </c>
      <c r="R307" s="93" t="str">
        <f>IF($I$20=1,"",IF(AND(Таблица2[[#This Row],[Заказ (упаковок)
↓]]=0,$I$20*Таблица2[[#This Row],[Уп. в коробке]]&lt;5),0,ROUNDDOWN($I$20*Таблица2[[#This Row],[Уп. в коробке]],0)))</f>
        <v/>
      </c>
      <c r="S307" s="94"/>
    </row>
    <row r="308" spans="1:19">
      <c r="A308" s="76"/>
      <c r="B308" s="77" t="s">
        <v>941</v>
      </c>
      <c r="C308" s="78" t="s">
        <v>30</v>
      </c>
      <c r="D308" s="79" t="s">
        <v>942</v>
      </c>
      <c r="E308" s="80" t="s">
        <v>943</v>
      </c>
      <c r="F308" s="81">
        <v>1</v>
      </c>
      <c r="G308" s="82" t="s">
        <v>944</v>
      </c>
      <c r="H308" s="83">
        <v>80</v>
      </c>
      <c r="I308" s="84">
        <v>2.36</v>
      </c>
      <c r="J308" s="85">
        <v>113200</v>
      </c>
      <c r="K308" s="86">
        <v>8712438624902</v>
      </c>
      <c r="L308" s="87" t="s">
        <v>59</v>
      </c>
      <c r="M308" s="88" t="s">
        <v>945</v>
      </c>
      <c r="N308" s="89"/>
      <c r="O308" s="90">
        <f t="shared" si="8"/>
        <v>0</v>
      </c>
      <c r="P308" s="91" t="str">
        <f t="shared" si="9"/>
        <v>-</v>
      </c>
      <c r="Q308" s="92">
        <v>41</v>
      </c>
      <c r="R308" s="93" t="str">
        <f>IF($I$20=1,"",IF(AND(Таблица2[[#This Row],[Заказ (упаковок)
↓]]=0,$I$20*Таблица2[[#This Row],[Уп. в коробке]]&lt;5),0,ROUNDDOWN($I$20*Таблица2[[#This Row],[Уп. в коробке]],0)))</f>
        <v/>
      </c>
      <c r="S308" s="94"/>
    </row>
    <row r="309" spans="1:19">
      <c r="A309" s="76"/>
      <c r="B309" s="77" t="s">
        <v>946</v>
      </c>
      <c r="C309" s="78" t="s">
        <v>30</v>
      </c>
      <c r="D309" s="79" t="s">
        <v>947</v>
      </c>
      <c r="E309" s="80" t="s">
        <v>948</v>
      </c>
      <c r="F309" s="81">
        <v>1</v>
      </c>
      <c r="G309" s="82" t="s">
        <v>585</v>
      </c>
      <c r="H309" s="83">
        <v>100</v>
      </c>
      <c r="I309" s="84">
        <v>1.3</v>
      </c>
      <c r="J309" s="85">
        <v>113300</v>
      </c>
      <c r="K309" s="86">
        <v>8712438625404</v>
      </c>
      <c r="L309" s="87" t="s">
        <v>59</v>
      </c>
      <c r="M309" s="88" t="s">
        <v>949</v>
      </c>
      <c r="N309" s="89"/>
      <c r="O309" s="90">
        <f t="shared" si="8"/>
        <v>0</v>
      </c>
      <c r="P309" s="91" t="str">
        <f t="shared" si="9"/>
        <v>-</v>
      </c>
      <c r="Q309" s="92">
        <v>41</v>
      </c>
      <c r="R309" s="93" t="str">
        <f>IF($I$20=1,"",IF(AND(Таблица2[[#This Row],[Заказ (упаковок)
↓]]=0,$I$20*Таблица2[[#This Row],[Уп. в коробке]]&lt;5),0,ROUNDDOWN($I$20*Таблица2[[#This Row],[Уп. в коробке]],0)))</f>
        <v/>
      </c>
      <c r="S309" s="94"/>
    </row>
    <row r="310" spans="1:19">
      <c r="A310" s="76"/>
      <c r="B310" s="77" t="s">
        <v>950</v>
      </c>
      <c r="C310" s="78" t="s">
        <v>30</v>
      </c>
      <c r="D310" s="79" t="s">
        <v>947</v>
      </c>
      <c r="E310" s="80" t="s">
        <v>951</v>
      </c>
      <c r="F310" s="81">
        <v>1</v>
      </c>
      <c r="G310" s="82" t="s">
        <v>534</v>
      </c>
      <c r="H310" s="83">
        <v>100</v>
      </c>
      <c r="I310" s="84">
        <v>1.77</v>
      </c>
      <c r="J310" s="85">
        <v>113350</v>
      </c>
      <c r="K310" s="86">
        <v>8712438625459</v>
      </c>
      <c r="L310" s="87" t="s">
        <v>59</v>
      </c>
      <c r="M310" s="88" t="s">
        <v>952</v>
      </c>
      <c r="N310" s="89"/>
      <c r="O310" s="90">
        <f t="shared" si="8"/>
        <v>0</v>
      </c>
      <c r="P310" s="91" t="str">
        <f t="shared" si="9"/>
        <v>-</v>
      </c>
      <c r="Q310" s="92">
        <v>41</v>
      </c>
      <c r="R310" s="93" t="str">
        <f>IF($I$20=1,"",IF(AND(Таблица2[[#This Row],[Заказ (упаковок)
↓]]=0,$I$20*Таблица2[[#This Row],[Уп. в коробке]]&lt;5),0,ROUNDDOWN($I$20*Таблица2[[#This Row],[Уп. в коробке]],0)))</f>
        <v/>
      </c>
      <c r="S310" s="94"/>
    </row>
    <row r="311" spans="1:19">
      <c r="A311" s="76"/>
      <c r="B311" s="77" t="s">
        <v>953</v>
      </c>
      <c r="C311" s="78" t="s">
        <v>30</v>
      </c>
      <c r="D311" s="79" t="s">
        <v>954</v>
      </c>
      <c r="E311" s="80" t="s">
        <v>955</v>
      </c>
      <c r="F311" s="81">
        <v>25</v>
      </c>
      <c r="G311" s="82" t="s">
        <v>776</v>
      </c>
      <c r="H311" s="83">
        <v>100</v>
      </c>
      <c r="I311" s="84">
        <v>1.48</v>
      </c>
      <c r="J311" s="85">
        <v>113750</v>
      </c>
      <c r="K311" s="86">
        <v>8712438625800</v>
      </c>
      <c r="L311" s="87" t="s">
        <v>59</v>
      </c>
      <c r="M311" s="88" t="s">
        <v>956</v>
      </c>
      <c r="N311" s="89"/>
      <c r="O311" s="90">
        <f t="shared" si="8"/>
        <v>0</v>
      </c>
      <c r="P311" s="91" t="str">
        <f t="shared" si="9"/>
        <v>-</v>
      </c>
      <c r="Q311" s="92">
        <v>41</v>
      </c>
      <c r="R311" s="93" t="str">
        <f>IF($I$20=1,"",IF(AND(Таблица2[[#This Row],[Заказ (упаковок)
↓]]=0,$I$20*Таблица2[[#This Row],[Уп. в коробке]]&lt;5),0,ROUNDDOWN($I$20*Таблица2[[#This Row],[Уп. в коробке]],0)))</f>
        <v/>
      </c>
      <c r="S311" s="94"/>
    </row>
    <row r="312" spans="1:19">
      <c r="A312" s="76"/>
      <c r="B312" s="77" t="s">
        <v>957</v>
      </c>
      <c r="C312" s="78" t="s">
        <v>30</v>
      </c>
      <c r="D312" s="79" t="s">
        <v>958</v>
      </c>
      <c r="E312" s="80" t="s">
        <v>959</v>
      </c>
      <c r="F312" s="81">
        <v>5</v>
      </c>
      <c r="G312" s="82" t="s">
        <v>58</v>
      </c>
      <c r="H312" s="83">
        <v>60</v>
      </c>
      <c r="I312" s="84">
        <v>1.78</v>
      </c>
      <c r="J312" s="85">
        <v>114000</v>
      </c>
      <c r="K312" s="86">
        <v>8712438625909</v>
      </c>
      <c r="L312" s="87" t="s">
        <v>59</v>
      </c>
      <c r="M312" s="88" t="s">
        <v>960</v>
      </c>
      <c r="N312" s="89"/>
      <c r="O312" s="90">
        <f t="shared" si="8"/>
        <v>0</v>
      </c>
      <c r="P312" s="91" t="str">
        <f t="shared" si="9"/>
        <v>-</v>
      </c>
      <c r="Q312" s="92">
        <v>41</v>
      </c>
      <c r="R312" s="93" t="str">
        <f>IF($I$20=1,"",IF(AND(Таблица2[[#This Row],[Заказ (упаковок)
↓]]=0,$I$20*Таблица2[[#This Row],[Уп. в коробке]]&lt;5),0,ROUNDDOWN($I$20*Таблица2[[#This Row],[Уп. в коробке]],0)))</f>
        <v/>
      </c>
      <c r="S312" s="94"/>
    </row>
    <row r="313" spans="1:19">
      <c r="A313" s="76"/>
      <c r="B313" s="77" t="s">
        <v>961</v>
      </c>
      <c r="C313" s="78" t="s">
        <v>30</v>
      </c>
      <c r="D313" s="79" t="s">
        <v>962</v>
      </c>
      <c r="E313" s="80" t="s">
        <v>963</v>
      </c>
      <c r="F313" s="81">
        <v>2</v>
      </c>
      <c r="G313" s="82" t="s">
        <v>414</v>
      </c>
      <c r="H313" s="83">
        <v>80</v>
      </c>
      <c r="I313" s="84">
        <v>1.68</v>
      </c>
      <c r="J313" s="85">
        <v>114100</v>
      </c>
      <c r="K313" s="86">
        <v>8712438625954</v>
      </c>
      <c r="L313" s="87" t="s">
        <v>59</v>
      </c>
      <c r="M313" s="88" t="s">
        <v>964</v>
      </c>
      <c r="N313" s="89"/>
      <c r="O313" s="90">
        <f t="shared" si="8"/>
        <v>0</v>
      </c>
      <c r="P313" s="91" t="str">
        <f t="shared" si="9"/>
        <v>-</v>
      </c>
      <c r="Q313" s="92">
        <v>41</v>
      </c>
      <c r="R313" s="93" t="str">
        <f>IF($I$20=1,"",IF(AND(Таблица2[[#This Row],[Заказ (упаковок)
↓]]=0,$I$20*Таблица2[[#This Row],[Уп. в коробке]]&lt;5),0,ROUNDDOWN($I$20*Таблица2[[#This Row],[Уп. в коробке]],0)))</f>
        <v/>
      </c>
      <c r="S313" s="94"/>
    </row>
    <row r="314" spans="1:19">
      <c r="A314" s="76"/>
      <c r="B314" s="77" t="s">
        <v>965</v>
      </c>
      <c r="C314" s="78" t="s">
        <v>30</v>
      </c>
      <c r="D314" s="79" t="s">
        <v>962</v>
      </c>
      <c r="E314" s="80" t="s">
        <v>966</v>
      </c>
      <c r="F314" s="81">
        <v>2</v>
      </c>
      <c r="G314" s="82" t="s">
        <v>967</v>
      </c>
      <c r="H314" s="83">
        <v>80</v>
      </c>
      <c r="I314" s="84">
        <v>2.0199999999999996</v>
      </c>
      <c r="J314" s="85">
        <v>114150</v>
      </c>
      <c r="K314" s="86">
        <v>8712438625961</v>
      </c>
      <c r="L314" s="87" t="s">
        <v>59</v>
      </c>
      <c r="M314" s="88" t="s">
        <v>968</v>
      </c>
      <c r="N314" s="89"/>
      <c r="O314" s="90">
        <f t="shared" si="8"/>
        <v>0</v>
      </c>
      <c r="P314" s="91" t="str">
        <f t="shared" si="9"/>
        <v>-</v>
      </c>
      <c r="Q314" s="92">
        <v>41</v>
      </c>
      <c r="R314" s="93" t="str">
        <f>IF($I$20=1,"",IF(AND(Таблица2[[#This Row],[Заказ (упаковок)
↓]]=0,$I$20*Таблица2[[#This Row],[Уп. в коробке]]&lt;5),0,ROUNDDOWN($I$20*Таблица2[[#This Row],[Уп. в коробке]],0)))</f>
        <v/>
      </c>
      <c r="S314" s="94"/>
    </row>
    <row r="315" spans="1:19">
      <c r="A315" s="76"/>
      <c r="B315" s="77" t="s">
        <v>969</v>
      </c>
      <c r="C315" s="78" t="s">
        <v>30</v>
      </c>
      <c r="D315" s="79" t="s">
        <v>970</v>
      </c>
      <c r="E315" s="80" t="s">
        <v>971</v>
      </c>
      <c r="F315" s="81">
        <v>1</v>
      </c>
      <c r="G315" s="82" t="s">
        <v>972</v>
      </c>
      <c r="H315" s="83">
        <v>100</v>
      </c>
      <c r="I315" s="84">
        <v>1.65</v>
      </c>
      <c r="J315" s="85">
        <v>114200</v>
      </c>
      <c r="K315" s="86">
        <v>8712438626005</v>
      </c>
      <c r="L315" s="87" t="s">
        <v>59</v>
      </c>
      <c r="M315" s="88" t="s">
        <v>973</v>
      </c>
      <c r="N315" s="89"/>
      <c r="O315" s="90">
        <f t="shared" si="8"/>
        <v>0</v>
      </c>
      <c r="P315" s="91" t="str">
        <f t="shared" si="9"/>
        <v>-</v>
      </c>
      <c r="Q315" s="92">
        <v>41</v>
      </c>
      <c r="R315" s="93" t="str">
        <f>IF($I$20=1,"",IF(AND(Таблица2[[#This Row],[Заказ (упаковок)
↓]]=0,$I$20*Таблица2[[#This Row],[Уп. в коробке]]&lt;5),0,ROUNDDOWN($I$20*Таблица2[[#This Row],[Уп. в коробке]],0)))</f>
        <v/>
      </c>
      <c r="S315" s="94"/>
    </row>
    <row r="316" spans="1:19">
      <c r="A316" s="76"/>
      <c r="B316" s="77" t="s">
        <v>974</v>
      </c>
      <c r="C316" s="78" t="s">
        <v>30</v>
      </c>
      <c r="D316" s="79" t="s">
        <v>975</v>
      </c>
      <c r="E316" s="80" t="s">
        <v>976</v>
      </c>
      <c r="F316" s="81">
        <v>25</v>
      </c>
      <c r="G316" s="82" t="s">
        <v>655</v>
      </c>
      <c r="H316" s="83">
        <v>120</v>
      </c>
      <c r="I316" s="84">
        <v>1.24</v>
      </c>
      <c r="J316" s="85">
        <v>114300</v>
      </c>
      <c r="K316" s="86">
        <v>8712438626104</v>
      </c>
      <c r="L316" s="87" t="s">
        <v>59</v>
      </c>
      <c r="M316" s="88" t="s">
        <v>977</v>
      </c>
      <c r="N316" s="89"/>
      <c r="O316" s="90">
        <f t="shared" si="8"/>
        <v>0</v>
      </c>
      <c r="P316" s="91" t="str">
        <f t="shared" si="9"/>
        <v>-</v>
      </c>
      <c r="Q316" s="92">
        <v>41</v>
      </c>
      <c r="R316" s="93" t="str">
        <f>IF($I$20=1,"",IF(AND(Таблица2[[#This Row],[Заказ (упаковок)
↓]]=0,$I$20*Таблица2[[#This Row],[Уп. в коробке]]&lt;5),0,ROUNDDOWN($I$20*Таблица2[[#This Row],[Уп. в коробке]],0)))</f>
        <v/>
      </c>
      <c r="S316" s="94"/>
    </row>
    <row r="317" spans="1:19">
      <c r="A317" s="76"/>
      <c r="B317" s="77" t="s">
        <v>978</v>
      </c>
      <c r="C317" s="78" t="s">
        <v>30</v>
      </c>
      <c r="D317" s="79" t="s">
        <v>979</v>
      </c>
      <c r="E317" s="80" t="s">
        <v>980</v>
      </c>
      <c r="F317" s="81">
        <v>1</v>
      </c>
      <c r="G317" s="82" t="s">
        <v>58</v>
      </c>
      <c r="H317" s="83">
        <v>120</v>
      </c>
      <c r="I317" s="84">
        <v>2.5999999999999996</v>
      </c>
      <c r="J317" s="85">
        <v>114350</v>
      </c>
      <c r="K317" s="86">
        <v>8712438626135</v>
      </c>
      <c r="L317" s="87" t="s">
        <v>59</v>
      </c>
      <c r="M317" s="88" t="s">
        <v>981</v>
      </c>
      <c r="N317" s="89"/>
      <c r="O317" s="90">
        <f t="shared" si="8"/>
        <v>0</v>
      </c>
      <c r="P317" s="91" t="str">
        <f t="shared" si="9"/>
        <v>-</v>
      </c>
      <c r="Q317" s="92">
        <v>41</v>
      </c>
      <c r="R317" s="93" t="str">
        <f>IF($I$20=1,"",IF(AND(Таблица2[[#This Row],[Заказ (упаковок)
↓]]=0,$I$20*Таблица2[[#This Row],[Уп. в коробке]]&lt;5),0,ROUNDDOWN($I$20*Таблица2[[#This Row],[Уп. в коробке]],0)))</f>
        <v/>
      </c>
      <c r="S317" s="94"/>
    </row>
    <row r="318" spans="1:19">
      <c r="A318" s="76"/>
      <c r="B318" s="77" t="s">
        <v>982</v>
      </c>
      <c r="C318" s="78" t="s">
        <v>30</v>
      </c>
      <c r="D318" s="79" t="s">
        <v>983</v>
      </c>
      <c r="E318" s="80" t="s">
        <v>984</v>
      </c>
      <c r="F318" s="81">
        <v>1</v>
      </c>
      <c r="G318" s="82" t="s">
        <v>414</v>
      </c>
      <c r="H318" s="83">
        <v>150</v>
      </c>
      <c r="I318" s="84">
        <v>1.26</v>
      </c>
      <c r="J318" s="85">
        <v>114400</v>
      </c>
      <c r="K318" s="86">
        <v>8712438626159</v>
      </c>
      <c r="L318" s="87" t="s">
        <v>59</v>
      </c>
      <c r="M318" s="88" t="s">
        <v>985</v>
      </c>
      <c r="N318" s="89"/>
      <c r="O318" s="90">
        <f t="shared" si="8"/>
        <v>0</v>
      </c>
      <c r="P318" s="91" t="str">
        <f t="shared" si="9"/>
        <v>-</v>
      </c>
      <c r="Q318" s="92">
        <v>41</v>
      </c>
      <c r="R318" s="93" t="str">
        <f>IF($I$20=1,"",IF(AND(Таблица2[[#This Row],[Заказ (упаковок)
↓]]=0,$I$20*Таблица2[[#This Row],[Уп. в коробке]]&lt;5),0,ROUNDDOWN($I$20*Таблица2[[#This Row],[Уп. в коробке]],0)))</f>
        <v/>
      </c>
      <c r="S318" s="94"/>
    </row>
    <row r="319" spans="1:19">
      <c r="A319" s="76"/>
      <c r="B319" s="77" t="s">
        <v>986</v>
      </c>
      <c r="C319" s="78" t="s">
        <v>30</v>
      </c>
      <c r="D319" s="79" t="s">
        <v>987</v>
      </c>
      <c r="E319" s="80" t="s">
        <v>988</v>
      </c>
      <c r="F319" s="81">
        <v>25</v>
      </c>
      <c r="G319" s="82" t="s">
        <v>655</v>
      </c>
      <c r="H319" s="83">
        <v>100</v>
      </c>
      <c r="I319" s="84">
        <v>1.17</v>
      </c>
      <c r="J319" s="85">
        <v>115100</v>
      </c>
      <c r="K319" s="86">
        <v>8712438626555</v>
      </c>
      <c r="L319" s="87" t="s">
        <v>59</v>
      </c>
      <c r="M319" s="88" t="s">
        <v>989</v>
      </c>
      <c r="N319" s="89"/>
      <c r="O319" s="90">
        <f t="shared" si="8"/>
        <v>0</v>
      </c>
      <c r="P319" s="91" t="str">
        <f t="shared" si="9"/>
        <v>-</v>
      </c>
      <c r="Q319" s="92">
        <v>41</v>
      </c>
      <c r="R319" s="93" t="str">
        <f>IF($I$20=1,"",IF(AND(Таблица2[[#This Row],[Заказ (упаковок)
↓]]=0,$I$20*Таблица2[[#This Row],[Уп. в коробке]]&lt;5),0,ROUNDDOWN($I$20*Таблица2[[#This Row],[Уп. в коробке]],0)))</f>
        <v/>
      </c>
      <c r="S319" s="94"/>
    </row>
    <row r="320" spans="1:19">
      <c r="A320" s="76"/>
      <c r="B320" s="77" t="s">
        <v>990</v>
      </c>
      <c r="C320" s="78" t="s">
        <v>30</v>
      </c>
      <c r="D320" s="79" t="s">
        <v>991</v>
      </c>
      <c r="E320" s="80" t="s">
        <v>992</v>
      </c>
      <c r="F320" s="81">
        <v>7</v>
      </c>
      <c r="G320" s="82" t="s">
        <v>993</v>
      </c>
      <c r="H320" s="83">
        <v>120</v>
      </c>
      <c r="I320" s="84">
        <v>1.66</v>
      </c>
      <c r="J320" s="85">
        <v>115280</v>
      </c>
      <c r="K320" s="86">
        <v>8712438626845</v>
      </c>
      <c r="L320" s="87" t="s">
        <v>59</v>
      </c>
      <c r="M320" s="88" t="s">
        <v>994</v>
      </c>
      <c r="N320" s="89"/>
      <c r="O320" s="90">
        <f t="shared" si="8"/>
        <v>0</v>
      </c>
      <c r="P320" s="91" t="str">
        <f t="shared" si="9"/>
        <v>-</v>
      </c>
      <c r="Q320" s="92">
        <v>41</v>
      </c>
      <c r="R320" s="93" t="str">
        <f>IF($I$20=1,"",IF(AND(Таблица2[[#This Row],[Заказ (упаковок)
↓]]=0,$I$20*Таблица2[[#This Row],[Уп. в коробке]]&lt;5),0,ROUNDDOWN($I$20*Таблица2[[#This Row],[Уп. в коробке]],0)))</f>
        <v/>
      </c>
      <c r="S320" s="94"/>
    </row>
    <row r="321" spans="1:19">
      <c r="A321" s="76"/>
      <c r="B321" s="77" t="s">
        <v>995</v>
      </c>
      <c r="C321" s="78" t="s">
        <v>30</v>
      </c>
      <c r="D321" s="79" t="s">
        <v>991</v>
      </c>
      <c r="E321" s="80" t="s">
        <v>996</v>
      </c>
      <c r="F321" s="81">
        <v>10</v>
      </c>
      <c r="G321" s="82" t="s">
        <v>993</v>
      </c>
      <c r="H321" s="83">
        <v>100</v>
      </c>
      <c r="I321" s="84">
        <v>1.45</v>
      </c>
      <c r="J321" s="85">
        <v>115300</v>
      </c>
      <c r="K321" s="86">
        <v>8712438626852</v>
      </c>
      <c r="L321" s="87" t="s">
        <v>59</v>
      </c>
      <c r="M321" s="88" t="s">
        <v>997</v>
      </c>
      <c r="N321" s="89"/>
      <c r="O321" s="90">
        <f t="shared" si="8"/>
        <v>0</v>
      </c>
      <c r="P321" s="91" t="str">
        <f t="shared" si="9"/>
        <v>-</v>
      </c>
      <c r="Q321" s="92">
        <v>41</v>
      </c>
      <c r="R321" s="93" t="str">
        <f>IF($I$20=1,"",IF(AND(Таблица2[[#This Row],[Заказ (упаковок)
↓]]=0,$I$20*Таблица2[[#This Row],[Уп. в коробке]]&lt;5),0,ROUNDDOWN($I$20*Таблица2[[#This Row],[Уп. в коробке]],0)))</f>
        <v/>
      </c>
      <c r="S321" s="94"/>
    </row>
    <row r="322" spans="1:19">
      <c r="A322" s="76"/>
      <c r="B322" s="77" t="s">
        <v>998</v>
      </c>
      <c r="C322" s="78" t="s">
        <v>30</v>
      </c>
      <c r="D322" s="79" t="s">
        <v>991</v>
      </c>
      <c r="E322" s="80" t="s">
        <v>999</v>
      </c>
      <c r="F322" s="81">
        <v>25</v>
      </c>
      <c r="G322" s="82" t="s">
        <v>635</v>
      </c>
      <c r="H322" s="83">
        <v>120</v>
      </c>
      <c r="I322" s="84">
        <v>1.23</v>
      </c>
      <c r="J322" s="85">
        <v>115350</v>
      </c>
      <c r="K322" s="86">
        <v>8712438626890</v>
      </c>
      <c r="L322" s="87" t="s">
        <v>59</v>
      </c>
      <c r="M322" s="88" t="s">
        <v>1000</v>
      </c>
      <c r="N322" s="89"/>
      <c r="O322" s="90">
        <f t="shared" si="8"/>
        <v>0</v>
      </c>
      <c r="P322" s="91" t="str">
        <f t="shared" si="9"/>
        <v>-</v>
      </c>
      <c r="Q322" s="92">
        <v>41</v>
      </c>
      <c r="R322" s="93" t="str">
        <f>IF($I$20=1,"",IF(AND(Таблица2[[#This Row],[Заказ (упаковок)
↓]]=0,$I$20*Таблица2[[#This Row],[Уп. в коробке]]&lt;5),0,ROUNDDOWN($I$20*Таблица2[[#This Row],[Уп. в коробке]],0)))</f>
        <v/>
      </c>
      <c r="S322" s="94"/>
    </row>
    <row r="323" spans="1:19">
      <c r="A323" s="76"/>
      <c r="B323" s="77" t="s">
        <v>1001</v>
      </c>
      <c r="C323" s="78" t="s">
        <v>1002</v>
      </c>
      <c r="D323" s="79" t="s">
        <v>1003</v>
      </c>
      <c r="E323" s="80" t="s">
        <v>126</v>
      </c>
      <c r="F323" s="81">
        <v>1</v>
      </c>
      <c r="G323" s="82" t="s">
        <v>58</v>
      </c>
      <c r="H323" s="83">
        <v>50</v>
      </c>
      <c r="I323" s="84">
        <v>2.5099999999999998</v>
      </c>
      <c r="J323" s="85">
        <v>117050</v>
      </c>
      <c r="K323" s="86">
        <v>8712438960116</v>
      </c>
      <c r="L323" s="87" t="s">
        <v>59</v>
      </c>
      <c r="M323" s="88" t="s">
        <v>127</v>
      </c>
      <c r="N323" s="89"/>
      <c r="O323" s="90">
        <f t="shared" si="8"/>
        <v>0</v>
      </c>
      <c r="P323" s="91" t="str">
        <f t="shared" si="9"/>
        <v>-</v>
      </c>
      <c r="Q323" s="92">
        <v>45</v>
      </c>
      <c r="R323" s="93" t="str">
        <f>IF($I$20=1,"",IF(AND(Таблица2[[#This Row],[Заказ (упаковок)
↓]]=0,$I$20*Таблица2[[#This Row],[Уп. в коробке]]&lt;5),0,ROUNDDOWN($I$20*Таблица2[[#This Row],[Уп. в коробке]],0)))</f>
        <v/>
      </c>
      <c r="S323" s="94"/>
    </row>
    <row r="324" spans="1:19">
      <c r="A324" s="76"/>
      <c r="B324" s="77" t="s">
        <v>1004</v>
      </c>
      <c r="C324" s="78" t="s">
        <v>1002</v>
      </c>
      <c r="D324" s="79" t="s">
        <v>1003</v>
      </c>
      <c r="E324" s="80" t="s">
        <v>1005</v>
      </c>
      <c r="F324" s="81">
        <v>1</v>
      </c>
      <c r="G324" s="82" t="s">
        <v>58</v>
      </c>
      <c r="H324" s="83">
        <v>50</v>
      </c>
      <c r="I324" s="84">
        <v>2.5099999999999998</v>
      </c>
      <c r="J324" s="85">
        <v>117080</v>
      </c>
      <c r="K324" s="86">
        <v>8712438960215</v>
      </c>
      <c r="L324" s="87" t="s">
        <v>59</v>
      </c>
      <c r="M324" s="88" t="s">
        <v>1006</v>
      </c>
      <c r="N324" s="89"/>
      <c r="O324" s="90">
        <f t="shared" si="8"/>
        <v>0</v>
      </c>
      <c r="P324" s="91" t="str">
        <f t="shared" si="9"/>
        <v>-</v>
      </c>
      <c r="Q324" s="92">
        <v>45</v>
      </c>
      <c r="R324" s="93" t="str">
        <f>IF($I$20=1,"",IF(AND(Таблица2[[#This Row],[Заказ (упаковок)
↓]]=0,$I$20*Таблица2[[#This Row],[Уп. в коробке]]&lt;5),0,ROUNDDOWN($I$20*Таблица2[[#This Row],[Уп. в коробке]],0)))</f>
        <v/>
      </c>
      <c r="S324" s="94"/>
    </row>
    <row r="325" spans="1:19">
      <c r="A325" s="76"/>
      <c r="B325" s="77" t="s">
        <v>1007</v>
      </c>
      <c r="C325" s="78" t="s">
        <v>1002</v>
      </c>
      <c r="D325" s="79" t="s">
        <v>1003</v>
      </c>
      <c r="E325" s="80" t="s">
        <v>83</v>
      </c>
      <c r="F325" s="81">
        <v>1</v>
      </c>
      <c r="G325" s="82" t="s">
        <v>58</v>
      </c>
      <c r="H325" s="83">
        <v>50</v>
      </c>
      <c r="I325" s="84">
        <v>2.5099999999999998</v>
      </c>
      <c r="J325" s="85">
        <v>117140</v>
      </c>
      <c r="K325" s="86">
        <v>8712438960413</v>
      </c>
      <c r="L325" s="87" t="s">
        <v>59</v>
      </c>
      <c r="M325" s="88" t="s">
        <v>84</v>
      </c>
      <c r="N325" s="89"/>
      <c r="O325" s="90">
        <f t="shared" si="8"/>
        <v>0</v>
      </c>
      <c r="P325" s="91" t="str">
        <f t="shared" si="9"/>
        <v>-</v>
      </c>
      <c r="Q325" s="92">
        <v>45</v>
      </c>
      <c r="R325" s="93" t="str">
        <f>IF($I$20=1,"",IF(AND(Таблица2[[#This Row],[Заказ (упаковок)
↓]]=0,$I$20*Таблица2[[#This Row],[Уп. в коробке]]&lt;5),0,ROUNDDOWN($I$20*Таблица2[[#This Row],[Уп. в коробке]],0)))</f>
        <v/>
      </c>
      <c r="S325" s="94"/>
    </row>
    <row r="326" spans="1:19">
      <c r="A326" s="76"/>
      <c r="B326" s="77" t="s">
        <v>1008</v>
      </c>
      <c r="C326" s="78" t="s">
        <v>1002</v>
      </c>
      <c r="D326" s="79" t="s">
        <v>1003</v>
      </c>
      <c r="E326" s="80" t="s">
        <v>1009</v>
      </c>
      <c r="F326" s="81">
        <v>1</v>
      </c>
      <c r="G326" s="82" t="s">
        <v>58</v>
      </c>
      <c r="H326" s="83">
        <v>50</v>
      </c>
      <c r="I326" s="84">
        <v>2.5099999999999998</v>
      </c>
      <c r="J326" s="85">
        <v>117230</v>
      </c>
      <c r="K326" s="86">
        <v>8712438960611</v>
      </c>
      <c r="L326" s="87" t="s">
        <v>59</v>
      </c>
      <c r="M326" s="88" t="s">
        <v>1010</v>
      </c>
      <c r="N326" s="89"/>
      <c r="O326" s="90">
        <f t="shared" si="8"/>
        <v>0</v>
      </c>
      <c r="P326" s="91" t="str">
        <f t="shared" si="9"/>
        <v>-</v>
      </c>
      <c r="Q326" s="92">
        <v>45</v>
      </c>
      <c r="R326" s="93" t="str">
        <f>IF($I$20=1,"",IF(AND(Таблица2[[#This Row],[Заказ (упаковок)
↓]]=0,$I$20*Таблица2[[#This Row],[Уп. в коробке]]&lt;5),0,ROUNDDOWN($I$20*Таблица2[[#This Row],[Уп. в коробке]],0)))</f>
        <v/>
      </c>
      <c r="S326" s="94"/>
    </row>
    <row r="327" spans="1:19">
      <c r="A327" s="76"/>
      <c r="B327" s="77" t="s">
        <v>1011</v>
      </c>
      <c r="C327" s="78" t="s">
        <v>1002</v>
      </c>
      <c r="D327" s="79" t="s">
        <v>1003</v>
      </c>
      <c r="E327" s="80" t="s">
        <v>1012</v>
      </c>
      <c r="F327" s="81">
        <v>1</v>
      </c>
      <c r="G327" s="82" t="s">
        <v>58</v>
      </c>
      <c r="H327" s="83">
        <v>50</v>
      </c>
      <c r="I327" s="84">
        <v>2.5099999999999998</v>
      </c>
      <c r="J327" s="85">
        <v>117235</v>
      </c>
      <c r="K327" s="86">
        <v>8712438960420</v>
      </c>
      <c r="L327" s="87" t="s">
        <v>59</v>
      </c>
      <c r="M327" s="88" t="s">
        <v>1013</v>
      </c>
      <c r="N327" s="89"/>
      <c r="O327" s="90">
        <f t="shared" si="8"/>
        <v>0</v>
      </c>
      <c r="P327" s="91" t="str">
        <f t="shared" si="9"/>
        <v>-</v>
      </c>
      <c r="Q327" s="92">
        <v>45</v>
      </c>
      <c r="R327" s="93" t="str">
        <f>IF($I$20=1,"",IF(AND(Таблица2[[#This Row],[Заказ (упаковок)
↓]]=0,$I$20*Таблица2[[#This Row],[Уп. в коробке]]&lt;5),0,ROUNDDOWN($I$20*Таблица2[[#This Row],[Уп. в коробке]],0)))</f>
        <v/>
      </c>
      <c r="S327" s="94"/>
    </row>
    <row r="328" spans="1:19">
      <c r="A328" s="76"/>
      <c r="B328" s="77" t="s">
        <v>1014</v>
      </c>
      <c r="C328" s="78" t="s">
        <v>1002</v>
      </c>
      <c r="D328" s="79" t="s">
        <v>1003</v>
      </c>
      <c r="E328" s="80" t="s">
        <v>1015</v>
      </c>
      <c r="F328" s="81">
        <v>1</v>
      </c>
      <c r="G328" s="82" t="s">
        <v>58</v>
      </c>
      <c r="H328" s="83">
        <v>50</v>
      </c>
      <c r="I328" s="84">
        <v>2.5099999999999998</v>
      </c>
      <c r="J328" s="85">
        <v>117240</v>
      </c>
      <c r="K328" s="86">
        <v>8712438960628</v>
      </c>
      <c r="L328" s="87" t="s">
        <v>59</v>
      </c>
      <c r="M328" s="88" t="s">
        <v>1016</v>
      </c>
      <c r="N328" s="89"/>
      <c r="O328" s="90">
        <f t="shared" si="8"/>
        <v>0</v>
      </c>
      <c r="P328" s="91" t="str">
        <f t="shared" si="9"/>
        <v>-</v>
      </c>
      <c r="Q328" s="92">
        <v>45</v>
      </c>
      <c r="R328" s="93" t="str">
        <f>IF($I$20=1,"",IF(AND(Таблица2[[#This Row],[Заказ (упаковок)
↓]]=0,$I$20*Таблица2[[#This Row],[Уп. в коробке]]&lt;5),0,ROUNDDOWN($I$20*Таблица2[[#This Row],[Уп. в коробке]],0)))</f>
        <v/>
      </c>
      <c r="S328" s="94"/>
    </row>
    <row r="329" spans="1:19">
      <c r="A329" s="76"/>
      <c r="B329" s="77" t="s">
        <v>1017</v>
      </c>
      <c r="C329" s="78" t="s">
        <v>1002</v>
      </c>
      <c r="D329" s="79" t="s">
        <v>1003</v>
      </c>
      <c r="E329" s="80" t="s">
        <v>1018</v>
      </c>
      <c r="F329" s="81">
        <v>1</v>
      </c>
      <c r="G329" s="82" t="s">
        <v>58</v>
      </c>
      <c r="H329" s="83">
        <v>50</v>
      </c>
      <c r="I329" s="84">
        <v>2.5099999999999998</v>
      </c>
      <c r="J329" s="85">
        <v>117330</v>
      </c>
      <c r="K329" s="86">
        <v>8712438960963</v>
      </c>
      <c r="L329" s="87" t="s">
        <v>59</v>
      </c>
      <c r="M329" s="88" t="s">
        <v>1019</v>
      </c>
      <c r="N329" s="89"/>
      <c r="O329" s="90">
        <f t="shared" si="8"/>
        <v>0</v>
      </c>
      <c r="P329" s="91" t="str">
        <f t="shared" si="9"/>
        <v>-</v>
      </c>
      <c r="Q329" s="92">
        <v>45</v>
      </c>
      <c r="R329" s="93" t="str">
        <f>IF($I$20=1,"",IF(AND(Таблица2[[#This Row],[Заказ (упаковок)
↓]]=0,$I$20*Таблица2[[#This Row],[Уп. в коробке]]&lt;5),0,ROUNDDOWN($I$20*Таблица2[[#This Row],[Уп. в коробке]],0)))</f>
        <v/>
      </c>
      <c r="S329" s="94"/>
    </row>
    <row r="330" spans="1:19">
      <c r="A330" s="76"/>
      <c r="B330" s="77" t="s">
        <v>1020</v>
      </c>
      <c r="C330" s="78" t="s">
        <v>1002</v>
      </c>
      <c r="D330" s="79" t="s">
        <v>1003</v>
      </c>
      <c r="E330" s="80" t="s">
        <v>196</v>
      </c>
      <c r="F330" s="81">
        <v>1</v>
      </c>
      <c r="G330" s="82" t="s">
        <v>58</v>
      </c>
      <c r="H330" s="83">
        <v>50</v>
      </c>
      <c r="I330" s="84">
        <v>2.5099999999999998</v>
      </c>
      <c r="J330" s="85">
        <v>117350</v>
      </c>
      <c r="K330" s="86">
        <v>8712438961014</v>
      </c>
      <c r="L330" s="87" t="s">
        <v>59</v>
      </c>
      <c r="M330" s="88" t="s">
        <v>197</v>
      </c>
      <c r="N330" s="89"/>
      <c r="O330" s="90">
        <f t="shared" si="8"/>
        <v>0</v>
      </c>
      <c r="P330" s="91" t="str">
        <f t="shared" si="9"/>
        <v>-</v>
      </c>
      <c r="Q330" s="92">
        <v>45</v>
      </c>
      <c r="R330" s="93" t="str">
        <f>IF($I$20=1,"",IF(AND(Таблица2[[#This Row],[Заказ (упаковок)
↓]]=0,$I$20*Таблица2[[#This Row],[Уп. в коробке]]&lt;5),0,ROUNDDOWN($I$20*Таблица2[[#This Row],[Уп. в коробке]],0)))</f>
        <v/>
      </c>
      <c r="S330" s="94"/>
    </row>
    <row r="331" spans="1:19">
      <c r="A331" s="76"/>
      <c r="B331" s="77" t="s">
        <v>1021</v>
      </c>
      <c r="C331" s="78" t="s">
        <v>1002</v>
      </c>
      <c r="D331" s="79" t="s">
        <v>1003</v>
      </c>
      <c r="E331" s="80" t="s">
        <v>1022</v>
      </c>
      <c r="F331" s="81">
        <v>1</v>
      </c>
      <c r="G331" s="82" t="s">
        <v>58</v>
      </c>
      <c r="H331" s="83">
        <v>50</v>
      </c>
      <c r="I331" s="84">
        <v>2.5099999999999998</v>
      </c>
      <c r="J331" s="85">
        <v>117380</v>
      </c>
      <c r="K331" s="86">
        <v>8712438961212</v>
      </c>
      <c r="L331" s="87" t="s">
        <v>59</v>
      </c>
      <c r="M331" s="88" t="s">
        <v>1023</v>
      </c>
      <c r="N331" s="89"/>
      <c r="O331" s="90">
        <f t="shared" si="8"/>
        <v>0</v>
      </c>
      <c r="P331" s="91" t="str">
        <f t="shared" si="9"/>
        <v>-</v>
      </c>
      <c r="Q331" s="92">
        <v>45</v>
      </c>
      <c r="R331" s="93" t="str">
        <f>IF($I$20=1,"",IF(AND(Таблица2[[#This Row],[Заказ (упаковок)
↓]]=0,$I$20*Таблица2[[#This Row],[Уп. в коробке]]&lt;5),0,ROUNDDOWN($I$20*Таблица2[[#This Row],[Уп. в коробке]],0)))</f>
        <v/>
      </c>
      <c r="S331" s="94"/>
    </row>
    <row r="332" spans="1:19">
      <c r="A332" s="76"/>
      <c r="B332" s="77" t="s">
        <v>1024</v>
      </c>
      <c r="C332" s="78" t="s">
        <v>1002</v>
      </c>
      <c r="D332" s="79" t="s">
        <v>1003</v>
      </c>
      <c r="E332" s="80" t="s">
        <v>1025</v>
      </c>
      <c r="F332" s="81">
        <v>1</v>
      </c>
      <c r="G332" s="82" t="s">
        <v>58</v>
      </c>
      <c r="H332" s="83">
        <v>50</v>
      </c>
      <c r="I332" s="84">
        <v>2.5099999999999998</v>
      </c>
      <c r="J332" s="85">
        <v>117410</v>
      </c>
      <c r="K332" s="86">
        <v>8712438961311</v>
      </c>
      <c r="L332" s="87" t="s">
        <v>59</v>
      </c>
      <c r="M332" s="88" t="s">
        <v>1026</v>
      </c>
      <c r="N332" s="89"/>
      <c r="O332" s="90">
        <f t="shared" si="8"/>
        <v>0</v>
      </c>
      <c r="P332" s="91" t="str">
        <f t="shared" si="9"/>
        <v>-</v>
      </c>
      <c r="Q332" s="92">
        <v>45</v>
      </c>
      <c r="R332" s="93" t="str">
        <f>IF($I$20=1,"",IF(AND(Таблица2[[#This Row],[Заказ (упаковок)
↓]]=0,$I$20*Таблица2[[#This Row],[Уп. в коробке]]&lt;5),0,ROUNDDOWN($I$20*Таблица2[[#This Row],[Уп. в коробке]],0)))</f>
        <v/>
      </c>
      <c r="S332" s="94"/>
    </row>
    <row r="333" spans="1:19">
      <c r="A333" s="76"/>
      <c r="B333" s="77" t="s">
        <v>1027</v>
      </c>
      <c r="C333" s="78" t="s">
        <v>1002</v>
      </c>
      <c r="D333" s="79" t="s">
        <v>1003</v>
      </c>
      <c r="E333" s="80" t="s">
        <v>1028</v>
      </c>
      <c r="F333" s="81">
        <v>1</v>
      </c>
      <c r="G333" s="82" t="s">
        <v>58</v>
      </c>
      <c r="H333" s="83">
        <v>50</v>
      </c>
      <c r="I333" s="84">
        <v>2.5099999999999998</v>
      </c>
      <c r="J333" s="85">
        <v>117460</v>
      </c>
      <c r="K333" s="86">
        <v>8712438961465</v>
      </c>
      <c r="L333" s="87" t="s">
        <v>59</v>
      </c>
      <c r="M333" s="88" t="s">
        <v>1029</v>
      </c>
      <c r="N333" s="89"/>
      <c r="O333" s="90">
        <f t="shared" si="8"/>
        <v>0</v>
      </c>
      <c r="P333" s="91" t="str">
        <f t="shared" si="9"/>
        <v>-</v>
      </c>
      <c r="Q333" s="92">
        <v>45</v>
      </c>
      <c r="R333" s="93" t="str">
        <f>IF($I$20=1,"",IF(AND(Таблица2[[#This Row],[Заказ (упаковок)
↓]]=0,$I$20*Таблица2[[#This Row],[Уп. в коробке]]&lt;5),0,ROUNDDOWN($I$20*Таблица2[[#This Row],[Уп. в коробке]],0)))</f>
        <v/>
      </c>
      <c r="S333" s="94"/>
    </row>
    <row r="334" spans="1:19">
      <c r="A334" s="76"/>
      <c r="B334" s="77" t="s">
        <v>1030</v>
      </c>
      <c r="C334" s="78" t="s">
        <v>1002</v>
      </c>
      <c r="D334" s="79" t="s">
        <v>1003</v>
      </c>
      <c r="E334" s="95" t="s">
        <v>1031</v>
      </c>
      <c r="F334" s="81">
        <v>1</v>
      </c>
      <c r="G334" s="82" t="s">
        <v>58</v>
      </c>
      <c r="H334" s="83">
        <v>50</v>
      </c>
      <c r="I334" s="84">
        <v>2.5099999999999998</v>
      </c>
      <c r="J334" s="85">
        <v>117520</v>
      </c>
      <c r="K334" s="86">
        <v>8712438961649</v>
      </c>
      <c r="L334" s="87" t="s">
        <v>59</v>
      </c>
      <c r="M334" s="88" t="s">
        <v>1032</v>
      </c>
      <c r="N334" s="89"/>
      <c r="O334" s="90">
        <f t="shared" si="8"/>
        <v>0</v>
      </c>
      <c r="P334" s="91" t="str">
        <f t="shared" si="9"/>
        <v>-</v>
      </c>
      <c r="Q334" s="92">
        <v>45</v>
      </c>
      <c r="R334" s="93" t="str">
        <f>IF($I$20=1,"",IF(AND(Таблица2[[#This Row],[Заказ (упаковок)
↓]]=0,$I$20*Таблица2[[#This Row],[Уп. в коробке]]&lt;5),0,ROUNDDOWN($I$20*Таблица2[[#This Row],[Уп. в коробке]],0)))</f>
        <v/>
      </c>
      <c r="S334" s="94"/>
    </row>
    <row r="335" spans="1:19">
      <c r="A335" s="76"/>
      <c r="B335" s="77" t="s">
        <v>1033</v>
      </c>
      <c r="C335" s="78" t="s">
        <v>1034</v>
      </c>
      <c r="D335" s="79" t="s">
        <v>168</v>
      </c>
      <c r="E335" s="80" t="s">
        <v>1035</v>
      </c>
      <c r="F335" s="81">
        <v>1</v>
      </c>
      <c r="G335" s="82" t="s">
        <v>1036</v>
      </c>
      <c r="H335" s="83">
        <v>100</v>
      </c>
      <c r="I335" s="84">
        <v>1.05</v>
      </c>
      <c r="J335" s="85">
        <v>150150</v>
      </c>
      <c r="K335" s="86">
        <v>8712438690105</v>
      </c>
      <c r="L335" s="87" t="s">
        <v>59</v>
      </c>
      <c r="M335" s="88" t="s">
        <v>1037</v>
      </c>
      <c r="N335" s="89"/>
      <c r="O335" s="90">
        <f t="shared" si="8"/>
        <v>0</v>
      </c>
      <c r="P335" s="91" t="str">
        <f t="shared" si="9"/>
        <v>-</v>
      </c>
      <c r="Q335" s="92">
        <v>46</v>
      </c>
      <c r="R335" s="93" t="str">
        <f>IF($I$20=1,"",IF(AND(Таблица2[[#This Row],[Заказ (упаковок)
↓]]=0,$I$20*Таблица2[[#This Row],[Уп. в коробке]]&lt;5),0,ROUNDDOWN($I$20*Таблица2[[#This Row],[Уп. в коробке]],0)))</f>
        <v/>
      </c>
      <c r="S335" s="94"/>
    </row>
    <row r="336" spans="1:19">
      <c r="A336" s="76"/>
      <c r="B336" s="77" t="s">
        <v>1038</v>
      </c>
      <c r="C336" s="78" t="s">
        <v>1034</v>
      </c>
      <c r="D336" s="79" t="s">
        <v>168</v>
      </c>
      <c r="E336" s="80" t="s">
        <v>1039</v>
      </c>
      <c r="F336" s="81">
        <v>1</v>
      </c>
      <c r="G336" s="82" t="s">
        <v>1036</v>
      </c>
      <c r="H336" s="83">
        <v>100</v>
      </c>
      <c r="I336" s="84">
        <v>1.05</v>
      </c>
      <c r="J336" s="85">
        <v>150200</v>
      </c>
      <c r="K336" s="86">
        <v>8712438690204</v>
      </c>
      <c r="L336" s="87" t="s">
        <v>59</v>
      </c>
      <c r="M336" s="88" t="s">
        <v>1040</v>
      </c>
      <c r="N336" s="89"/>
      <c r="O336" s="90">
        <f t="shared" si="8"/>
        <v>0</v>
      </c>
      <c r="P336" s="91" t="str">
        <f t="shared" si="9"/>
        <v>-</v>
      </c>
      <c r="Q336" s="92">
        <v>46</v>
      </c>
      <c r="R336" s="93" t="str">
        <f>IF($I$20=1,"",IF(AND(Таблица2[[#This Row],[Заказ (упаковок)
↓]]=0,$I$20*Таблица2[[#This Row],[Уп. в коробке]]&lt;5),0,ROUNDDOWN($I$20*Таблица2[[#This Row],[Уп. в коробке]],0)))</f>
        <v/>
      </c>
      <c r="S336" s="94"/>
    </row>
    <row r="337" spans="1:19">
      <c r="A337" s="76"/>
      <c r="B337" s="77" t="s">
        <v>1041</v>
      </c>
      <c r="C337" s="78" t="s">
        <v>1034</v>
      </c>
      <c r="D337" s="79" t="s">
        <v>56</v>
      </c>
      <c r="E337" s="80" t="s">
        <v>1042</v>
      </c>
      <c r="F337" s="81">
        <v>1</v>
      </c>
      <c r="G337" s="82" t="s">
        <v>1036</v>
      </c>
      <c r="H337" s="83">
        <v>100</v>
      </c>
      <c r="I337" s="84">
        <v>1.05</v>
      </c>
      <c r="J337" s="85">
        <v>150210</v>
      </c>
      <c r="K337" s="86">
        <v>8712438690211</v>
      </c>
      <c r="L337" s="87" t="s">
        <v>59</v>
      </c>
      <c r="M337" s="88" t="s">
        <v>1043</v>
      </c>
      <c r="N337" s="89"/>
      <c r="O337" s="90">
        <f t="shared" si="8"/>
        <v>0</v>
      </c>
      <c r="P337" s="91" t="str">
        <f t="shared" si="9"/>
        <v>-</v>
      </c>
      <c r="Q337" s="92">
        <v>47</v>
      </c>
      <c r="R337" s="93" t="str">
        <f>IF($I$20=1,"",IF(AND(Таблица2[[#This Row],[Заказ (упаковок)
↓]]=0,$I$20*Таблица2[[#This Row],[Уп. в коробке]]&lt;5),0,ROUNDDOWN($I$20*Таблица2[[#This Row],[Уп. в коробке]],0)))</f>
        <v/>
      </c>
      <c r="S337" s="94"/>
    </row>
    <row r="338" spans="1:19">
      <c r="A338" s="76"/>
      <c r="B338" s="77" t="s">
        <v>1044</v>
      </c>
      <c r="C338" s="78" t="s">
        <v>1034</v>
      </c>
      <c r="D338" s="79" t="s">
        <v>56</v>
      </c>
      <c r="E338" s="80" t="s">
        <v>1045</v>
      </c>
      <c r="F338" s="81">
        <v>1</v>
      </c>
      <c r="G338" s="82" t="s">
        <v>1036</v>
      </c>
      <c r="H338" s="83">
        <v>100</v>
      </c>
      <c r="I338" s="84">
        <v>1.05</v>
      </c>
      <c r="J338" s="85">
        <v>150220</v>
      </c>
      <c r="K338" s="86">
        <v>8712438690228</v>
      </c>
      <c r="L338" s="87" t="s">
        <v>59</v>
      </c>
      <c r="M338" s="88" t="s">
        <v>1046</v>
      </c>
      <c r="N338" s="89"/>
      <c r="O338" s="90">
        <f t="shared" si="8"/>
        <v>0</v>
      </c>
      <c r="P338" s="91" t="str">
        <f t="shared" si="9"/>
        <v>-</v>
      </c>
      <c r="Q338" s="92">
        <v>46</v>
      </c>
      <c r="R338" s="93" t="str">
        <f>IF($I$20=1,"",IF(AND(Таблица2[[#This Row],[Заказ (упаковок)
↓]]=0,$I$20*Таблица2[[#This Row],[Уп. в коробке]]&lt;5),0,ROUNDDOWN($I$20*Таблица2[[#This Row],[Уп. в коробке]],0)))</f>
        <v/>
      </c>
      <c r="S338" s="94"/>
    </row>
    <row r="339" spans="1:19">
      <c r="A339" s="76"/>
      <c r="B339" s="77" t="s">
        <v>1047</v>
      </c>
      <c r="C339" s="78" t="s">
        <v>1034</v>
      </c>
      <c r="D339" s="79" t="s">
        <v>56</v>
      </c>
      <c r="E339" s="80" t="s">
        <v>634</v>
      </c>
      <c r="F339" s="81">
        <v>1</v>
      </c>
      <c r="G339" s="82" t="s">
        <v>1036</v>
      </c>
      <c r="H339" s="83">
        <v>100</v>
      </c>
      <c r="I339" s="84">
        <v>1.05</v>
      </c>
      <c r="J339" s="85">
        <v>150250</v>
      </c>
      <c r="K339" s="86">
        <v>8712438690303</v>
      </c>
      <c r="L339" s="87" t="s">
        <v>59</v>
      </c>
      <c r="M339" s="88" t="s">
        <v>1048</v>
      </c>
      <c r="N339" s="89"/>
      <c r="O339" s="90">
        <f t="shared" si="8"/>
        <v>0</v>
      </c>
      <c r="P339" s="91" t="str">
        <f t="shared" si="9"/>
        <v>-</v>
      </c>
      <c r="Q339" s="92">
        <v>46</v>
      </c>
      <c r="R339" s="93" t="str">
        <f>IF($I$20=1,"",IF(AND(Таблица2[[#This Row],[Заказ (упаковок)
↓]]=0,$I$20*Таблица2[[#This Row],[Уп. в коробке]]&lt;5),0,ROUNDDOWN($I$20*Таблица2[[#This Row],[Уп. в коробке]],0)))</f>
        <v/>
      </c>
      <c r="S339" s="94"/>
    </row>
    <row r="340" spans="1:19">
      <c r="A340" s="76"/>
      <c r="B340" s="77" t="s">
        <v>1049</v>
      </c>
      <c r="C340" s="78" t="s">
        <v>1034</v>
      </c>
      <c r="D340" s="79" t="s">
        <v>56</v>
      </c>
      <c r="E340" s="80" t="s">
        <v>1050</v>
      </c>
      <c r="F340" s="81">
        <v>1</v>
      </c>
      <c r="G340" s="82" t="s">
        <v>1036</v>
      </c>
      <c r="H340" s="83">
        <v>100</v>
      </c>
      <c r="I340" s="84">
        <v>1.05</v>
      </c>
      <c r="J340" s="85">
        <v>150300</v>
      </c>
      <c r="K340" s="86">
        <v>8712438690402</v>
      </c>
      <c r="L340" s="87" t="s">
        <v>59</v>
      </c>
      <c r="M340" s="88" t="s">
        <v>1051</v>
      </c>
      <c r="N340" s="89"/>
      <c r="O340" s="90">
        <f t="shared" si="8"/>
        <v>0</v>
      </c>
      <c r="P340" s="91" t="str">
        <f t="shared" si="9"/>
        <v>-</v>
      </c>
      <c r="Q340" s="92">
        <v>46</v>
      </c>
      <c r="R340" s="93" t="str">
        <f>IF($I$20=1,"",IF(AND(Таблица2[[#This Row],[Заказ (упаковок)
↓]]=0,$I$20*Таблица2[[#This Row],[Уп. в коробке]]&lt;5),0,ROUNDDOWN($I$20*Таблица2[[#This Row],[Уп. в коробке]],0)))</f>
        <v/>
      </c>
      <c r="S340" s="94"/>
    </row>
    <row r="341" spans="1:19">
      <c r="A341" s="76"/>
      <c r="B341" s="77" t="s">
        <v>1052</v>
      </c>
      <c r="C341" s="78" t="s">
        <v>1034</v>
      </c>
      <c r="D341" s="79" t="s">
        <v>56</v>
      </c>
      <c r="E341" s="80" t="s">
        <v>647</v>
      </c>
      <c r="F341" s="81">
        <v>1</v>
      </c>
      <c r="G341" s="82" t="s">
        <v>1036</v>
      </c>
      <c r="H341" s="83">
        <v>100</v>
      </c>
      <c r="I341" s="84">
        <v>1.05</v>
      </c>
      <c r="J341" s="85">
        <v>150310</v>
      </c>
      <c r="K341" s="86">
        <v>8712438690419</v>
      </c>
      <c r="L341" s="87" t="s">
        <v>59</v>
      </c>
      <c r="M341" s="88" t="s">
        <v>1053</v>
      </c>
      <c r="N341" s="89"/>
      <c r="O341" s="90">
        <f t="shared" si="8"/>
        <v>0</v>
      </c>
      <c r="P341" s="91" t="str">
        <f t="shared" si="9"/>
        <v>-</v>
      </c>
      <c r="Q341" s="92">
        <v>47</v>
      </c>
      <c r="R341" s="93" t="str">
        <f>IF($I$20=1,"",IF(AND(Таблица2[[#This Row],[Заказ (упаковок)
↓]]=0,$I$20*Таблица2[[#This Row],[Уп. в коробке]]&lt;5),0,ROUNDDOWN($I$20*Таблица2[[#This Row],[Уп. в коробке]],0)))</f>
        <v/>
      </c>
      <c r="S341" s="94"/>
    </row>
    <row r="342" spans="1:19">
      <c r="A342" s="76"/>
      <c r="B342" s="77" t="s">
        <v>1054</v>
      </c>
      <c r="C342" s="78" t="s">
        <v>1034</v>
      </c>
      <c r="D342" s="79" t="s">
        <v>274</v>
      </c>
      <c r="E342" s="80" t="s">
        <v>1055</v>
      </c>
      <c r="F342" s="81">
        <v>1</v>
      </c>
      <c r="G342" s="82" t="s">
        <v>1036</v>
      </c>
      <c r="H342" s="83">
        <v>100</v>
      </c>
      <c r="I342" s="84">
        <v>1.05</v>
      </c>
      <c r="J342" s="85">
        <v>150320</v>
      </c>
      <c r="K342" s="86">
        <v>8712438690426</v>
      </c>
      <c r="L342" s="87" t="s">
        <v>59</v>
      </c>
      <c r="M342" s="88" t="s">
        <v>1056</v>
      </c>
      <c r="N342" s="89"/>
      <c r="O342" s="90">
        <f t="shared" si="8"/>
        <v>0</v>
      </c>
      <c r="P342" s="91" t="str">
        <f t="shared" si="9"/>
        <v>-</v>
      </c>
      <c r="Q342" s="92">
        <v>46</v>
      </c>
      <c r="R342" s="93" t="str">
        <f>IF($I$20=1,"",IF(AND(Таблица2[[#This Row],[Заказ (упаковок)
↓]]=0,$I$20*Таблица2[[#This Row],[Уп. в коробке]]&lt;5),0,ROUNDDOWN($I$20*Таблица2[[#This Row],[Уп. в коробке]],0)))</f>
        <v/>
      </c>
      <c r="S342" s="94"/>
    </row>
    <row r="343" spans="1:19">
      <c r="A343" s="76"/>
      <c r="B343" s="77" t="s">
        <v>1057</v>
      </c>
      <c r="C343" s="78" t="s">
        <v>1034</v>
      </c>
      <c r="D343" s="79" t="s">
        <v>937</v>
      </c>
      <c r="E343" s="80" t="s">
        <v>644</v>
      </c>
      <c r="F343" s="81">
        <v>5</v>
      </c>
      <c r="G343" s="82" t="s">
        <v>1058</v>
      </c>
      <c r="H343" s="83">
        <v>120</v>
      </c>
      <c r="I343" s="84">
        <v>0.9</v>
      </c>
      <c r="J343" s="85">
        <v>150350</v>
      </c>
      <c r="K343" s="86">
        <v>8712438690501</v>
      </c>
      <c r="L343" s="87" t="s">
        <v>59</v>
      </c>
      <c r="M343" s="88" t="s">
        <v>1059</v>
      </c>
      <c r="N343" s="89"/>
      <c r="O343" s="90">
        <f t="shared" si="8"/>
        <v>0</v>
      </c>
      <c r="P343" s="91" t="str">
        <f t="shared" si="9"/>
        <v>-</v>
      </c>
      <c r="Q343" s="92">
        <v>47</v>
      </c>
      <c r="R343" s="93" t="str">
        <f>IF($I$20=1,"",IF(AND(Таблица2[[#This Row],[Заказ (упаковок)
↓]]=0,$I$20*Таблица2[[#This Row],[Уп. в коробке]]&lt;5),0,ROUNDDOWN($I$20*Таблица2[[#This Row],[Уп. в коробке]],0)))</f>
        <v/>
      </c>
      <c r="S343" s="94"/>
    </row>
    <row r="344" spans="1:19">
      <c r="A344" s="76"/>
      <c r="B344" s="77" t="s">
        <v>1060</v>
      </c>
      <c r="C344" s="78" t="s">
        <v>1034</v>
      </c>
      <c r="D344" s="79" t="s">
        <v>937</v>
      </c>
      <c r="E344" s="80" t="s">
        <v>641</v>
      </c>
      <c r="F344" s="81">
        <v>5</v>
      </c>
      <c r="G344" s="82" t="s">
        <v>1058</v>
      </c>
      <c r="H344" s="83">
        <v>120</v>
      </c>
      <c r="I344" s="84">
        <v>0.9</v>
      </c>
      <c r="J344" s="85">
        <v>150400</v>
      </c>
      <c r="K344" s="86">
        <v>8712438690600</v>
      </c>
      <c r="L344" s="87" t="s">
        <v>59</v>
      </c>
      <c r="M344" s="88" t="s">
        <v>1061</v>
      </c>
      <c r="N344" s="89"/>
      <c r="O344" s="90">
        <f t="shared" si="8"/>
        <v>0</v>
      </c>
      <c r="P344" s="91" t="str">
        <f t="shared" si="9"/>
        <v>-</v>
      </c>
      <c r="Q344" s="92">
        <v>46</v>
      </c>
      <c r="R344" s="93" t="str">
        <f>IF($I$20=1,"",IF(AND(Таблица2[[#This Row],[Заказ (упаковок)
↓]]=0,$I$20*Таблица2[[#This Row],[Уп. в коробке]]&lt;5),0,ROUNDDOWN($I$20*Таблица2[[#This Row],[Уп. в коробке]],0)))</f>
        <v/>
      </c>
      <c r="S344" s="94"/>
    </row>
    <row r="345" spans="1:19">
      <c r="A345" s="76"/>
      <c r="B345" s="77" t="s">
        <v>1062</v>
      </c>
      <c r="C345" s="78" t="s">
        <v>1034</v>
      </c>
      <c r="D345" s="79" t="s">
        <v>937</v>
      </c>
      <c r="E345" s="80" t="s">
        <v>647</v>
      </c>
      <c r="F345" s="81">
        <v>5</v>
      </c>
      <c r="G345" s="82" t="s">
        <v>1058</v>
      </c>
      <c r="H345" s="83">
        <v>120</v>
      </c>
      <c r="I345" s="84">
        <v>0.9</v>
      </c>
      <c r="J345" s="85">
        <v>150450</v>
      </c>
      <c r="K345" s="86">
        <v>8712438690709</v>
      </c>
      <c r="L345" s="87" t="s">
        <v>59</v>
      </c>
      <c r="M345" s="88" t="s">
        <v>1063</v>
      </c>
      <c r="N345" s="89"/>
      <c r="O345" s="90">
        <f t="shared" si="8"/>
        <v>0</v>
      </c>
      <c r="P345" s="91" t="str">
        <f t="shared" si="9"/>
        <v>-</v>
      </c>
      <c r="Q345" s="92">
        <v>46</v>
      </c>
      <c r="R345" s="93" t="str">
        <f>IF($I$20=1,"",IF(AND(Таблица2[[#This Row],[Заказ (упаковок)
↓]]=0,$I$20*Таблица2[[#This Row],[Уп. в коробке]]&lt;5),0,ROUNDDOWN($I$20*Таблица2[[#This Row],[Уп. в коробке]],0)))</f>
        <v/>
      </c>
      <c r="S345" s="94"/>
    </row>
    <row r="346" spans="1:19">
      <c r="A346" s="76"/>
      <c r="B346" s="77" t="s">
        <v>1064</v>
      </c>
      <c r="C346" s="78" t="s">
        <v>1034</v>
      </c>
      <c r="D346" s="79" t="s">
        <v>937</v>
      </c>
      <c r="E346" s="80" t="s">
        <v>1050</v>
      </c>
      <c r="F346" s="81">
        <v>5</v>
      </c>
      <c r="G346" s="82" t="s">
        <v>1058</v>
      </c>
      <c r="H346" s="83">
        <v>120</v>
      </c>
      <c r="I346" s="84">
        <v>0.9</v>
      </c>
      <c r="J346" s="85">
        <v>150500</v>
      </c>
      <c r="K346" s="86">
        <v>8712438690808</v>
      </c>
      <c r="L346" s="87" t="s">
        <v>59</v>
      </c>
      <c r="M346" s="88" t="s">
        <v>1065</v>
      </c>
      <c r="N346" s="89"/>
      <c r="O346" s="90">
        <f t="shared" si="8"/>
        <v>0</v>
      </c>
      <c r="P346" s="91" t="str">
        <f t="shared" si="9"/>
        <v>-</v>
      </c>
      <c r="Q346" s="92">
        <v>46</v>
      </c>
      <c r="R346" s="93" t="str">
        <f>IF($I$20=1,"",IF(AND(Таблица2[[#This Row],[Заказ (упаковок)
↓]]=0,$I$20*Таблица2[[#This Row],[Уп. в коробке]]&lt;5),0,ROUNDDOWN($I$20*Таблица2[[#This Row],[Уп. в коробке]],0)))</f>
        <v/>
      </c>
      <c r="S346" s="94"/>
    </row>
    <row r="347" spans="1:19">
      <c r="A347" s="76"/>
      <c r="B347" s="77" t="s">
        <v>1066</v>
      </c>
      <c r="C347" s="78" t="s">
        <v>1034</v>
      </c>
      <c r="D347" s="79" t="s">
        <v>937</v>
      </c>
      <c r="E347" s="80" t="s">
        <v>650</v>
      </c>
      <c r="F347" s="81">
        <v>5</v>
      </c>
      <c r="G347" s="82" t="s">
        <v>1058</v>
      </c>
      <c r="H347" s="83">
        <v>120</v>
      </c>
      <c r="I347" s="84">
        <v>0.9</v>
      </c>
      <c r="J347" s="85">
        <v>150520</v>
      </c>
      <c r="K347" s="86">
        <v>8712438690822</v>
      </c>
      <c r="L347" s="87" t="s">
        <v>59</v>
      </c>
      <c r="M347" s="88" t="s">
        <v>1067</v>
      </c>
      <c r="N347" s="89"/>
      <c r="O347" s="90">
        <f t="shared" si="8"/>
        <v>0</v>
      </c>
      <c r="P347" s="91" t="str">
        <f t="shared" si="9"/>
        <v>-</v>
      </c>
      <c r="Q347" s="92">
        <v>46</v>
      </c>
      <c r="R347" s="93" t="str">
        <f>IF($I$20=1,"",IF(AND(Таблица2[[#This Row],[Заказ (упаковок)
↓]]=0,$I$20*Таблица2[[#This Row],[Уп. в коробке]]&lt;5),0,ROUNDDOWN($I$20*Таблица2[[#This Row],[Уп. в коробке]],0)))</f>
        <v/>
      </c>
      <c r="S347" s="94"/>
    </row>
    <row r="348" spans="1:19">
      <c r="A348" s="76"/>
      <c r="B348" s="77" t="s">
        <v>1068</v>
      </c>
      <c r="C348" s="78" t="s">
        <v>1034</v>
      </c>
      <c r="D348" s="79" t="s">
        <v>633</v>
      </c>
      <c r="E348" s="80" t="s">
        <v>641</v>
      </c>
      <c r="F348" s="81">
        <v>2</v>
      </c>
      <c r="G348" s="82" t="s">
        <v>1069</v>
      </c>
      <c r="H348" s="83">
        <v>120</v>
      </c>
      <c r="I348" s="84">
        <v>1.33</v>
      </c>
      <c r="J348" s="85">
        <v>150550</v>
      </c>
      <c r="K348" s="86">
        <v>8712438691003</v>
      </c>
      <c r="L348" s="87" t="s">
        <v>59</v>
      </c>
      <c r="M348" s="88" t="s">
        <v>1070</v>
      </c>
      <c r="N348" s="89"/>
      <c r="O348" s="90">
        <f t="shared" si="8"/>
        <v>0</v>
      </c>
      <c r="P348" s="91" t="str">
        <f t="shared" si="9"/>
        <v>-</v>
      </c>
      <c r="Q348" s="92">
        <v>46</v>
      </c>
      <c r="R348" s="93" t="str">
        <f>IF($I$20=1,"",IF(AND(Таблица2[[#This Row],[Заказ (упаковок)
↓]]=0,$I$20*Таблица2[[#This Row],[Уп. в коробке]]&lt;5),0,ROUNDDOWN($I$20*Таблица2[[#This Row],[Уп. в коробке]],0)))</f>
        <v/>
      </c>
      <c r="S348" s="94"/>
    </row>
    <row r="349" spans="1:19">
      <c r="A349" s="76"/>
      <c r="B349" s="77" t="s">
        <v>1071</v>
      </c>
      <c r="C349" s="78" t="s">
        <v>1034</v>
      </c>
      <c r="D349" s="79" t="s">
        <v>633</v>
      </c>
      <c r="E349" s="80" t="s">
        <v>647</v>
      </c>
      <c r="F349" s="81">
        <v>2</v>
      </c>
      <c r="G349" s="82" t="s">
        <v>1069</v>
      </c>
      <c r="H349" s="83">
        <v>120</v>
      </c>
      <c r="I349" s="84">
        <v>1.33</v>
      </c>
      <c r="J349" s="85">
        <v>150600</v>
      </c>
      <c r="K349" s="86">
        <v>8712438691102</v>
      </c>
      <c r="L349" s="87" t="s">
        <v>59</v>
      </c>
      <c r="M349" s="88" t="s">
        <v>1072</v>
      </c>
      <c r="N349" s="89"/>
      <c r="O349" s="90">
        <f t="shared" ref="O349:O412" si="10">N349*I349</f>
        <v>0</v>
      </c>
      <c r="P349" s="91" t="str">
        <f t="shared" ref="P349:P412" si="11">IF(N349/H349=0,"-",N349/H349)</f>
        <v>-</v>
      </c>
      <c r="Q349" s="92">
        <v>46</v>
      </c>
      <c r="R349" s="93" t="str">
        <f>IF($I$20=1,"",IF(AND(Таблица2[[#This Row],[Заказ (упаковок)
↓]]=0,$I$20*Таблица2[[#This Row],[Уп. в коробке]]&lt;5),0,ROUNDDOWN($I$20*Таблица2[[#This Row],[Уп. в коробке]],0)))</f>
        <v/>
      </c>
      <c r="S349" s="94"/>
    </row>
    <row r="350" spans="1:19">
      <c r="A350" s="76"/>
      <c r="B350" s="77" t="s">
        <v>1073</v>
      </c>
      <c r="C350" s="78" t="s">
        <v>1034</v>
      </c>
      <c r="D350" s="79" t="s">
        <v>564</v>
      </c>
      <c r="E350" s="80" t="s">
        <v>1074</v>
      </c>
      <c r="F350" s="81">
        <v>1</v>
      </c>
      <c r="G350" s="82" t="s">
        <v>1075</v>
      </c>
      <c r="H350" s="83">
        <v>120</v>
      </c>
      <c r="I350" s="84">
        <v>0.91</v>
      </c>
      <c r="J350" s="85">
        <v>150700</v>
      </c>
      <c r="K350" s="86">
        <v>8712438691300</v>
      </c>
      <c r="L350" s="87" t="s">
        <v>59</v>
      </c>
      <c r="M350" s="88" t="s">
        <v>1076</v>
      </c>
      <c r="N350" s="89"/>
      <c r="O350" s="90">
        <f t="shared" si="10"/>
        <v>0</v>
      </c>
      <c r="P350" s="91" t="str">
        <f t="shared" si="11"/>
        <v>-</v>
      </c>
      <c r="Q350" s="92">
        <v>47</v>
      </c>
      <c r="R350" s="93" t="str">
        <f>IF($I$20=1,"",IF(AND(Таблица2[[#This Row],[Заказ (упаковок)
↓]]=0,$I$20*Таблица2[[#This Row],[Уп. в коробке]]&lt;5),0,ROUNDDOWN($I$20*Таблица2[[#This Row],[Уп. в коробке]],0)))</f>
        <v/>
      </c>
      <c r="S350" s="94"/>
    </row>
    <row r="351" spans="1:19">
      <c r="A351" s="76"/>
      <c r="B351" s="77" t="s">
        <v>1077</v>
      </c>
      <c r="C351" s="78" t="s">
        <v>1034</v>
      </c>
      <c r="D351" s="79" t="s">
        <v>532</v>
      </c>
      <c r="E351" s="80" t="s">
        <v>647</v>
      </c>
      <c r="F351" s="81">
        <v>1</v>
      </c>
      <c r="G351" s="82" t="s">
        <v>1075</v>
      </c>
      <c r="H351" s="83">
        <v>120</v>
      </c>
      <c r="I351" s="84">
        <v>0.9</v>
      </c>
      <c r="J351" s="85">
        <v>150800</v>
      </c>
      <c r="K351" s="86">
        <v>8712438691508</v>
      </c>
      <c r="L351" s="87" t="s">
        <v>59</v>
      </c>
      <c r="M351" s="88" t="s">
        <v>1078</v>
      </c>
      <c r="N351" s="89"/>
      <c r="O351" s="90">
        <f t="shared" si="10"/>
        <v>0</v>
      </c>
      <c r="P351" s="91" t="str">
        <f t="shared" si="11"/>
        <v>-</v>
      </c>
      <c r="Q351" s="92">
        <v>47</v>
      </c>
      <c r="R351" s="93" t="str">
        <f>IF($I$20=1,"",IF(AND(Таблица2[[#This Row],[Заказ (упаковок)
↓]]=0,$I$20*Таблица2[[#This Row],[Уп. в коробке]]&lt;5),0,ROUNDDOWN($I$20*Таблица2[[#This Row],[Уп. в коробке]],0)))</f>
        <v/>
      </c>
      <c r="S351" s="94"/>
    </row>
    <row r="352" spans="1:19">
      <c r="A352" s="76"/>
      <c r="B352" s="77" t="s">
        <v>1079</v>
      </c>
      <c r="C352" s="78" t="s">
        <v>1034</v>
      </c>
      <c r="D352" s="79" t="s">
        <v>1080</v>
      </c>
      <c r="E352" s="80" t="s">
        <v>1081</v>
      </c>
      <c r="F352" s="81">
        <v>10</v>
      </c>
      <c r="G352" s="82" t="s">
        <v>1082</v>
      </c>
      <c r="H352" s="83">
        <v>150</v>
      </c>
      <c r="I352" s="84">
        <v>1.1100000000000001</v>
      </c>
      <c r="J352" s="85">
        <v>150850</v>
      </c>
      <c r="K352" s="86">
        <v>8712438691607</v>
      </c>
      <c r="L352" s="87" t="s">
        <v>59</v>
      </c>
      <c r="M352" s="88" t="s">
        <v>1083</v>
      </c>
      <c r="N352" s="89"/>
      <c r="O352" s="90">
        <f t="shared" si="10"/>
        <v>0</v>
      </c>
      <c r="P352" s="91" t="str">
        <f t="shared" si="11"/>
        <v>-</v>
      </c>
      <c r="Q352" s="92">
        <v>47</v>
      </c>
      <c r="R352" s="93" t="str">
        <f>IF($I$20=1,"",IF(AND(Таблица2[[#This Row],[Заказ (упаковок)
↓]]=0,$I$20*Таблица2[[#This Row],[Уп. в коробке]]&lt;5),0,ROUNDDOWN($I$20*Таблица2[[#This Row],[Уп. в коробке]],0)))</f>
        <v/>
      </c>
      <c r="S352" s="94"/>
    </row>
    <row r="353" spans="1:19">
      <c r="A353" s="76"/>
      <c r="B353" s="77" t="s">
        <v>1084</v>
      </c>
      <c r="C353" s="78" t="s">
        <v>1034</v>
      </c>
      <c r="D353" s="79" t="s">
        <v>913</v>
      </c>
      <c r="E353" s="80" t="s">
        <v>921</v>
      </c>
      <c r="F353" s="81">
        <v>5</v>
      </c>
      <c r="G353" s="82" t="s">
        <v>1085</v>
      </c>
      <c r="H353" s="83">
        <v>150</v>
      </c>
      <c r="I353" s="84">
        <v>1.06</v>
      </c>
      <c r="J353" s="85">
        <v>150870</v>
      </c>
      <c r="K353" s="86">
        <v>8712438691614</v>
      </c>
      <c r="L353" s="87" t="s">
        <v>59</v>
      </c>
      <c r="M353" s="88" t="s">
        <v>1086</v>
      </c>
      <c r="N353" s="89"/>
      <c r="O353" s="90">
        <f t="shared" si="10"/>
        <v>0</v>
      </c>
      <c r="P353" s="91" t="str">
        <f t="shared" si="11"/>
        <v>-</v>
      </c>
      <c r="Q353" s="92">
        <v>46</v>
      </c>
      <c r="R353" s="93" t="str">
        <f>IF($I$20=1,"",IF(AND(Таблица2[[#This Row],[Заказ (упаковок)
↓]]=0,$I$20*Таблица2[[#This Row],[Уп. в коробке]]&lt;5),0,ROUNDDOWN($I$20*Таблица2[[#This Row],[Уп. в коробке]],0)))</f>
        <v/>
      </c>
      <c r="S353" s="94"/>
    </row>
    <row r="354" spans="1:19">
      <c r="A354" s="76"/>
      <c r="B354" s="77" t="s">
        <v>1087</v>
      </c>
      <c r="C354" s="78" t="s">
        <v>1034</v>
      </c>
      <c r="D354" s="79" t="s">
        <v>1088</v>
      </c>
      <c r="E354" s="80" t="s">
        <v>1089</v>
      </c>
      <c r="F354" s="81">
        <v>10</v>
      </c>
      <c r="G354" s="82" t="s">
        <v>1090</v>
      </c>
      <c r="H354" s="83">
        <v>150</v>
      </c>
      <c r="I354" s="84">
        <v>1.06</v>
      </c>
      <c r="J354" s="85">
        <v>150900</v>
      </c>
      <c r="K354" s="86">
        <v>8712438691751</v>
      </c>
      <c r="L354" s="87" t="s">
        <v>59</v>
      </c>
      <c r="M354" s="88" t="s">
        <v>1091</v>
      </c>
      <c r="N354" s="89"/>
      <c r="O354" s="90">
        <f t="shared" si="10"/>
        <v>0</v>
      </c>
      <c r="P354" s="91" t="str">
        <f t="shared" si="11"/>
        <v>-</v>
      </c>
      <c r="Q354" s="92">
        <v>46</v>
      </c>
      <c r="R354" s="93" t="str">
        <f>IF($I$20=1,"",IF(AND(Таблица2[[#This Row],[Заказ (упаковок)
↓]]=0,$I$20*Таблица2[[#This Row],[Уп. в коробке]]&lt;5),0,ROUNDDOWN($I$20*Таблица2[[#This Row],[Уп. в коробке]],0)))</f>
        <v/>
      </c>
      <c r="S354" s="94"/>
    </row>
    <row r="355" spans="1:19">
      <c r="A355" s="76"/>
      <c r="B355" s="77" t="s">
        <v>1092</v>
      </c>
      <c r="C355" s="78" t="s">
        <v>1034</v>
      </c>
      <c r="D355" s="79" t="s">
        <v>937</v>
      </c>
      <c r="E355" s="80" t="s">
        <v>938</v>
      </c>
      <c r="F355" s="81">
        <v>10</v>
      </c>
      <c r="G355" s="82" t="s">
        <v>1093</v>
      </c>
      <c r="H355" s="83">
        <v>150</v>
      </c>
      <c r="I355" s="84">
        <v>0.9</v>
      </c>
      <c r="J355" s="85">
        <v>150950</v>
      </c>
      <c r="K355" s="86">
        <v>8712438691805</v>
      </c>
      <c r="L355" s="87" t="s">
        <v>59</v>
      </c>
      <c r="M355" s="88" t="s">
        <v>1094</v>
      </c>
      <c r="N355" s="89"/>
      <c r="O355" s="90">
        <f t="shared" si="10"/>
        <v>0</v>
      </c>
      <c r="P355" s="91" t="str">
        <f t="shared" si="11"/>
        <v>-</v>
      </c>
      <c r="Q355" s="92">
        <v>46</v>
      </c>
      <c r="R355" s="93" t="str">
        <f>IF($I$20=1,"",IF(AND(Таблица2[[#This Row],[Заказ (упаковок)
↓]]=0,$I$20*Таблица2[[#This Row],[Уп. в коробке]]&lt;5),0,ROUNDDOWN($I$20*Таблица2[[#This Row],[Уп. в коробке]],0)))</f>
        <v/>
      </c>
      <c r="S355" s="94"/>
    </row>
    <row r="356" spans="1:19">
      <c r="A356" s="76"/>
      <c r="B356" s="77" t="s">
        <v>1095</v>
      </c>
      <c r="C356" s="78" t="s">
        <v>1034</v>
      </c>
      <c r="D356" s="79" t="s">
        <v>1096</v>
      </c>
      <c r="E356" s="80" t="s">
        <v>1097</v>
      </c>
      <c r="F356" s="81">
        <v>10</v>
      </c>
      <c r="G356" s="82" t="s">
        <v>1098</v>
      </c>
      <c r="H356" s="83">
        <v>150</v>
      </c>
      <c r="I356" s="84">
        <v>0.92</v>
      </c>
      <c r="J356" s="85">
        <v>151000</v>
      </c>
      <c r="K356" s="86">
        <v>8712438691850</v>
      </c>
      <c r="L356" s="87" t="s">
        <v>59</v>
      </c>
      <c r="M356" s="88" t="s">
        <v>1099</v>
      </c>
      <c r="N356" s="89"/>
      <c r="O356" s="90">
        <f t="shared" si="10"/>
        <v>0</v>
      </c>
      <c r="P356" s="91" t="str">
        <f t="shared" si="11"/>
        <v>-</v>
      </c>
      <c r="Q356" s="92">
        <v>46</v>
      </c>
      <c r="R356" s="93" t="str">
        <f>IF($I$20=1,"",IF(AND(Таблица2[[#This Row],[Заказ (упаковок)
↓]]=0,$I$20*Таблица2[[#This Row],[Уп. в коробке]]&lt;5),0,ROUNDDOWN($I$20*Таблица2[[#This Row],[Уп. в коробке]],0)))</f>
        <v/>
      </c>
      <c r="S356" s="94"/>
    </row>
    <row r="357" spans="1:19">
      <c r="A357" s="76"/>
      <c r="B357" s="77" t="s">
        <v>1100</v>
      </c>
      <c r="C357" s="78" t="s">
        <v>1034</v>
      </c>
      <c r="D357" s="79" t="s">
        <v>821</v>
      </c>
      <c r="E357" s="80" t="s">
        <v>1101</v>
      </c>
      <c r="F357" s="81">
        <v>10</v>
      </c>
      <c r="G357" s="82" t="s">
        <v>1082</v>
      </c>
      <c r="H357" s="83">
        <v>150</v>
      </c>
      <c r="I357" s="84">
        <v>1.21</v>
      </c>
      <c r="J357" s="85">
        <v>151050</v>
      </c>
      <c r="K357" s="86">
        <v>8712438692000</v>
      </c>
      <c r="L357" s="87" t="s">
        <v>59</v>
      </c>
      <c r="M357" s="88" t="s">
        <v>1102</v>
      </c>
      <c r="N357" s="89"/>
      <c r="O357" s="90">
        <f t="shared" si="10"/>
        <v>0</v>
      </c>
      <c r="P357" s="91" t="str">
        <f t="shared" si="11"/>
        <v>-</v>
      </c>
      <c r="Q357" s="92">
        <v>46</v>
      </c>
      <c r="R357" s="93" t="str">
        <f>IF($I$20=1,"",IF(AND(Таблица2[[#This Row],[Заказ (упаковок)
↓]]=0,$I$20*Таблица2[[#This Row],[Уп. в коробке]]&lt;5),0,ROUNDDOWN($I$20*Таблица2[[#This Row],[Уп. в коробке]],0)))</f>
        <v/>
      </c>
      <c r="S357" s="94"/>
    </row>
    <row r="358" spans="1:19">
      <c r="A358" s="76"/>
      <c r="B358" s="77" t="s">
        <v>1103</v>
      </c>
      <c r="C358" s="78" t="s">
        <v>1034</v>
      </c>
      <c r="D358" s="79" t="s">
        <v>1104</v>
      </c>
      <c r="E358" s="80" t="s">
        <v>1105</v>
      </c>
      <c r="F358" s="81">
        <v>5</v>
      </c>
      <c r="G358" s="82" t="s">
        <v>1058</v>
      </c>
      <c r="H358" s="83">
        <v>150</v>
      </c>
      <c r="I358" s="84">
        <v>0.89</v>
      </c>
      <c r="J358" s="85">
        <v>151100</v>
      </c>
      <c r="K358" s="86">
        <v>8712438692017</v>
      </c>
      <c r="L358" s="87" t="s">
        <v>59</v>
      </c>
      <c r="M358" s="88" t="s">
        <v>1106</v>
      </c>
      <c r="N358" s="89"/>
      <c r="O358" s="90">
        <f t="shared" si="10"/>
        <v>0</v>
      </c>
      <c r="P358" s="91" t="str">
        <f t="shared" si="11"/>
        <v>-</v>
      </c>
      <c r="Q358" s="92">
        <v>46</v>
      </c>
      <c r="R358" s="93" t="str">
        <f>IF($I$20=1,"",IF(AND(Таблица2[[#This Row],[Заказ (упаковок)
↓]]=0,$I$20*Таблица2[[#This Row],[Уп. в коробке]]&lt;5),0,ROUNDDOWN($I$20*Таблица2[[#This Row],[Уп. в коробке]],0)))</f>
        <v/>
      </c>
      <c r="S358" s="94"/>
    </row>
    <row r="359" spans="1:19">
      <c r="A359" s="76"/>
      <c r="B359" s="77" t="s">
        <v>1107</v>
      </c>
      <c r="C359" s="78" t="s">
        <v>1108</v>
      </c>
      <c r="D359" s="79" t="s">
        <v>1109</v>
      </c>
      <c r="E359" s="95" t="s">
        <v>1110</v>
      </c>
      <c r="F359" s="81">
        <v>2</v>
      </c>
      <c r="G359" s="82" t="s">
        <v>58</v>
      </c>
      <c r="H359" s="83">
        <v>40</v>
      </c>
      <c r="I359" s="84">
        <v>2.2999999999999998</v>
      </c>
      <c r="J359" s="85">
        <v>120050</v>
      </c>
      <c r="K359" s="86">
        <v>8712438633744</v>
      </c>
      <c r="L359" s="87" t="s">
        <v>59</v>
      </c>
      <c r="M359" s="88" t="s">
        <v>1111</v>
      </c>
      <c r="N359" s="89"/>
      <c r="O359" s="90">
        <f t="shared" si="10"/>
        <v>0</v>
      </c>
      <c r="P359" s="91" t="str">
        <f t="shared" si="11"/>
        <v>-</v>
      </c>
      <c r="Q359" s="92">
        <v>55</v>
      </c>
      <c r="R359" s="93" t="str">
        <f>IF($I$20=1,"",IF(AND(Таблица2[[#This Row],[Заказ (упаковок)
↓]]=0,$I$20*Таблица2[[#This Row],[Уп. в коробке]]&lt;5),0,ROUNDDOWN($I$20*Таблица2[[#This Row],[Уп. в коробке]],0)))</f>
        <v/>
      </c>
      <c r="S359" s="94"/>
    </row>
    <row r="360" spans="1:19">
      <c r="A360" s="76"/>
      <c r="B360" s="77" t="s">
        <v>1112</v>
      </c>
      <c r="C360" s="78" t="s">
        <v>1108</v>
      </c>
      <c r="D360" s="79" t="s">
        <v>1113</v>
      </c>
      <c r="E360" s="80" t="s">
        <v>1114</v>
      </c>
      <c r="F360" s="81">
        <v>1</v>
      </c>
      <c r="G360" s="82" t="s">
        <v>1115</v>
      </c>
      <c r="H360" s="83">
        <v>40</v>
      </c>
      <c r="I360" s="84">
        <v>2.2999999999999998</v>
      </c>
      <c r="J360" s="85">
        <v>120200</v>
      </c>
      <c r="K360" s="86">
        <v>8712438633805</v>
      </c>
      <c r="L360" s="87" t="s">
        <v>59</v>
      </c>
      <c r="M360" s="88" t="s">
        <v>1116</v>
      </c>
      <c r="N360" s="89"/>
      <c r="O360" s="90">
        <f t="shared" si="10"/>
        <v>0</v>
      </c>
      <c r="P360" s="91" t="str">
        <f t="shared" si="11"/>
        <v>-</v>
      </c>
      <c r="Q360" s="92">
        <v>55</v>
      </c>
      <c r="R360" s="93" t="str">
        <f>IF($I$20=1,"",IF(AND(Таблица2[[#This Row],[Заказ (упаковок)
↓]]=0,$I$20*Таблица2[[#This Row],[Уп. в коробке]]&lt;5),0,ROUNDDOWN($I$20*Таблица2[[#This Row],[Уп. в коробке]],0)))</f>
        <v/>
      </c>
      <c r="S360" s="94"/>
    </row>
    <row r="361" spans="1:19">
      <c r="A361" s="76"/>
      <c r="B361" s="77" t="s">
        <v>1117</v>
      </c>
      <c r="C361" s="78" t="s">
        <v>1108</v>
      </c>
      <c r="D361" s="79" t="s">
        <v>1118</v>
      </c>
      <c r="E361" s="80" t="s">
        <v>1119</v>
      </c>
      <c r="F361" s="81">
        <v>1</v>
      </c>
      <c r="G361" s="82" t="s">
        <v>1115</v>
      </c>
      <c r="H361" s="83">
        <v>40</v>
      </c>
      <c r="I361" s="84">
        <v>2.0599999999999996</v>
      </c>
      <c r="J361" s="85">
        <v>120250</v>
      </c>
      <c r="K361" s="86">
        <v>8712438633836</v>
      </c>
      <c r="L361" s="87" t="s">
        <v>59</v>
      </c>
      <c r="M361" s="88" t="s">
        <v>1120</v>
      </c>
      <c r="N361" s="89"/>
      <c r="O361" s="90">
        <f t="shared" si="10"/>
        <v>0</v>
      </c>
      <c r="P361" s="91" t="str">
        <f t="shared" si="11"/>
        <v>-</v>
      </c>
      <c r="Q361" s="92">
        <v>55</v>
      </c>
      <c r="R361" s="93" t="str">
        <f>IF($I$20=1,"",IF(AND(Таблица2[[#This Row],[Заказ (упаковок)
↓]]=0,$I$20*Таблица2[[#This Row],[Уп. в коробке]]&lt;5),0,ROUNDDOWN($I$20*Таблица2[[#This Row],[Уп. в коробке]],0)))</f>
        <v/>
      </c>
      <c r="S361" s="94"/>
    </row>
    <row r="362" spans="1:19">
      <c r="A362" s="76"/>
      <c r="B362" s="77" t="s">
        <v>1121</v>
      </c>
      <c r="C362" s="78" t="s">
        <v>1108</v>
      </c>
      <c r="D362" s="79" t="s">
        <v>1122</v>
      </c>
      <c r="E362" s="80" t="s">
        <v>1123</v>
      </c>
      <c r="F362" s="81">
        <v>1</v>
      </c>
      <c r="G362" s="82" t="s">
        <v>58</v>
      </c>
      <c r="H362" s="83">
        <v>40</v>
      </c>
      <c r="I362" s="84">
        <v>2.5299999999999998</v>
      </c>
      <c r="J362" s="85">
        <v>120300</v>
      </c>
      <c r="K362" s="86">
        <v>8712438633904</v>
      </c>
      <c r="L362" s="87" t="s">
        <v>59</v>
      </c>
      <c r="M362" s="88" t="s">
        <v>1124</v>
      </c>
      <c r="N362" s="89"/>
      <c r="O362" s="90">
        <f t="shared" si="10"/>
        <v>0</v>
      </c>
      <c r="P362" s="91" t="str">
        <f t="shared" si="11"/>
        <v>-</v>
      </c>
      <c r="Q362" s="92">
        <v>55</v>
      </c>
      <c r="R362" s="93" t="str">
        <f>IF($I$20=1,"",IF(AND(Таблица2[[#This Row],[Заказ (упаковок)
↓]]=0,$I$20*Таблица2[[#This Row],[Уп. в коробке]]&lt;5),0,ROUNDDOWN($I$20*Таблица2[[#This Row],[Уп. в коробке]],0)))</f>
        <v/>
      </c>
      <c r="S362" s="94"/>
    </row>
    <row r="363" spans="1:19">
      <c r="A363" s="76"/>
      <c r="B363" s="77" t="s">
        <v>1125</v>
      </c>
      <c r="C363" s="78" t="s">
        <v>1108</v>
      </c>
      <c r="D363" s="79" t="s">
        <v>1126</v>
      </c>
      <c r="E363" s="80" t="s">
        <v>1127</v>
      </c>
      <c r="F363" s="81">
        <v>2</v>
      </c>
      <c r="G363" s="82" t="s">
        <v>58</v>
      </c>
      <c r="H363" s="83">
        <v>40</v>
      </c>
      <c r="I363" s="84">
        <v>1.9</v>
      </c>
      <c r="J363" s="85">
        <v>120385</v>
      </c>
      <c r="K363" s="86">
        <v>8712438638510</v>
      </c>
      <c r="L363" s="87" t="s">
        <v>59</v>
      </c>
      <c r="M363" s="88" t="s">
        <v>1128</v>
      </c>
      <c r="N363" s="89"/>
      <c r="O363" s="90">
        <f t="shared" si="10"/>
        <v>0</v>
      </c>
      <c r="P363" s="91" t="str">
        <f t="shared" si="11"/>
        <v>-</v>
      </c>
      <c r="Q363" s="92">
        <v>55</v>
      </c>
      <c r="R363" s="93" t="str">
        <f>IF($I$20=1,"",IF(AND(Таблица2[[#This Row],[Заказ (упаковок)
↓]]=0,$I$20*Таблица2[[#This Row],[Уп. в коробке]]&lt;5),0,ROUNDDOWN($I$20*Таблица2[[#This Row],[Уп. в коробке]],0)))</f>
        <v/>
      </c>
      <c r="S363" s="94"/>
    </row>
    <row r="364" spans="1:19">
      <c r="A364" s="76"/>
      <c r="B364" s="77" t="s">
        <v>1129</v>
      </c>
      <c r="C364" s="78" t="s">
        <v>1108</v>
      </c>
      <c r="D364" s="79" t="s">
        <v>1126</v>
      </c>
      <c r="E364" s="80" t="s">
        <v>1130</v>
      </c>
      <c r="F364" s="81">
        <v>2</v>
      </c>
      <c r="G364" s="82" t="s">
        <v>58</v>
      </c>
      <c r="H364" s="83">
        <v>40</v>
      </c>
      <c r="I364" s="84">
        <v>1.9</v>
      </c>
      <c r="J364" s="85">
        <v>120395</v>
      </c>
      <c r="K364" s="86">
        <v>8712438638473</v>
      </c>
      <c r="L364" s="87" t="s">
        <v>59</v>
      </c>
      <c r="M364" s="88" t="s">
        <v>1131</v>
      </c>
      <c r="N364" s="89"/>
      <c r="O364" s="90">
        <f t="shared" si="10"/>
        <v>0</v>
      </c>
      <c r="P364" s="91" t="str">
        <f t="shared" si="11"/>
        <v>-</v>
      </c>
      <c r="Q364" s="92">
        <v>55</v>
      </c>
      <c r="R364" s="93" t="str">
        <f>IF($I$20=1,"",IF(AND(Таблица2[[#This Row],[Заказ (упаковок)
↓]]=0,$I$20*Таблица2[[#This Row],[Уп. в коробке]]&lt;5),0,ROUNDDOWN($I$20*Таблица2[[#This Row],[Уп. в коробке]],0)))</f>
        <v/>
      </c>
      <c r="S364" s="94"/>
    </row>
    <row r="365" spans="1:19">
      <c r="A365" s="76"/>
      <c r="B365" s="77" t="s">
        <v>1132</v>
      </c>
      <c r="C365" s="78" t="s">
        <v>1108</v>
      </c>
      <c r="D365" s="79" t="s">
        <v>1126</v>
      </c>
      <c r="E365" s="80" t="s">
        <v>1133</v>
      </c>
      <c r="F365" s="81">
        <v>2</v>
      </c>
      <c r="G365" s="82" t="s">
        <v>58</v>
      </c>
      <c r="H365" s="83">
        <v>40</v>
      </c>
      <c r="I365" s="84">
        <v>1.9</v>
      </c>
      <c r="J365" s="85">
        <v>120396</v>
      </c>
      <c r="K365" s="86">
        <v>8712438638480</v>
      </c>
      <c r="L365" s="87" t="s">
        <v>59</v>
      </c>
      <c r="M365" s="88" t="s">
        <v>1134</v>
      </c>
      <c r="N365" s="89"/>
      <c r="O365" s="90">
        <f t="shared" si="10"/>
        <v>0</v>
      </c>
      <c r="P365" s="91" t="str">
        <f t="shared" si="11"/>
        <v>-</v>
      </c>
      <c r="Q365" s="92">
        <v>55</v>
      </c>
      <c r="R365" s="93" t="str">
        <f>IF($I$20=1,"",IF(AND(Таблица2[[#This Row],[Заказ (упаковок)
↓]]=0,$I$20*Таблица2[[#This Row],[Уп. в коробке]]&lt;5),0,ROUNDDOWN($I$20*Таблица2[[#This Row],[Уп. в коробке]],0)))</f>
        <v/>
      </c>
      <c r="S365" s="94"/>
    </row>
    <row r="366" spans="1:19">
      <c r="A366" s="76"/>
      <c r="B366" s="77" t="s">
        <v>1135</v>
      </c>
      <c r="C366" s="78" t="s">
        <v>1108</v>
      </c>
      <c r="D366" s="79" t="s">
        <v>1126</v>
      </c>
      <c r="E366" s="80" t="s">
        <v>1136</v>
      </c>
      <c r="F366" s="81">
        <v>2</v>
      </c>
      <c r="G366" s="82" t="s">
        <v>58</v>
      </c>
      <c r="H366" s="83">
        <v>40</v>
      </c>
      <c r="I366" s="84">
        <v>1.9</v>
      </c>
      <c r="J366" s="85">
        <v>120397</v>
      </c>
      <c r="K366" s="86">
        <v>8712438638466</v>
      </c>
      <c r="L366" s="87" t="s">
        <v>59</v>
      </c>
      <c r="M366" s="88" t="s">
        <v>1137</v>
      </c>
      <c r="N366" s="89"/>
      <c r="O366" s="90">
        <f t="shared" si="10"/>
        <v>0</v>
      </c>
      <c r="P366" s="91" t="str">
        <f t="shared" si="11"/>
        <v>-</v>
      </c>
      <c r="Q366" s="92">
        <v>55</v>
      </c>
      <c r="R366" s="93" t="str">
        <f>IF($I$20=1,"",IF(AND(Таблица2[[#This Row],[Заказ (упаковок)
↓]]=0,$I$20*Таблица2[[#This Row],[Уп. в коробке]]&lt;5),0,ROUNDDOWN($I$20*Таблица2[[#This Row],[Уп. в коробке]],0)))</f>
        <v/>
      </c>
      <c r="S366" s="94"/>
    </row>
    <row r="367" spans="1:19">
      <c r="A367" s="76"/>
      <c r="B367" s="77" t="s">
        <v>1138</v>
      </c>
      <c r="C367" s="78" t="s">
        <v>1108</v>
      </c>
      <c r="D367" s="79" t="s">
        <v>1139</v>
      </c>
      <c r="E367" s="80" t="s">
        <v>1140</v>
      </c>
      <c r="F367" s="81">
        <v>2</v>
      </c>
      <c r="G367" s="82" t="s">
        <v>58</v>
      </c>
      <c r="H367" s="83">
        <v>40</v>
      </c>
      <c r="I367" s="84">
        <v>2.4699999999999998</v>
      </c>
      <c r="J367" s="85">
        <v>120600</v>
      </c>
      <c r="K367" s="86">
        <v>8712438633942</v>
      </c>
      <c r="L367" s="87" t="s">
        <v>59</v>
      </c>
      <c r="M367" s="88" t="s">
        <v>1141</v>
      </c>
      <c r="N367" s="89"/>
      <c r="O367" s="90">
        <f t="shared" si="10"/>
        <v>0</v>
      </c>
      <c r="P367" s="91" t="str">
        <f t="shared" si="11"/>
        <v>-</v>
      </c>
      <c r="Q367" s="92">
        <v>55</v>
      </c>
      <c r="R367" s="93" t="str">
        <f>IF($I$20=1,"",IF(AND(Таблица2[[#This Row],[Заказ (упаковок)
↓]]=0,$I$20*Таблица2[[#This Row],[Уп. в коробке]]&lt;5),0,ROUNDDOWN($I$20*Таблица2[[#This Row],[Уп. в коробке]],0)))</f>
        <v/>
      </c>
      <c r="S367" s="94"/>
    </row>
    <row r="368" spans="1:19">
      <c r="A368" s="76"/>
      <c r="B368" s="77" t="s">
        <v>1142</v>
      </c>
      <c r="C368" s="78" t="s">
        <v>1108</v>
      </c>
      <c r="D368" s="79" t="s">
        <v>1143</v>
      </c>
      <c r="E368" s="80" t="s">
        <v>1144</v>
      </c>
      <c r="F368" s="81">
        <v>1</v>
      </c>
      <c r="G368" s="82" t="s">
        <v>58</v>
      </c>
      <c r="H368" s="83">
        <v>40</v>
      </c>
      <c r="I368" s="84">
        <v>1.9</v>
      </c>
      <c r="J368" s="85">
        <v>120900</v>
      </c>
      <c r="K368" s="86">
        <v>8712438633980</v>
      </c>
      <c r="L368" s="87" t="s">
        <v>59</v>
      </c>
      <c r="M368" s="88" t="s">
        <v>1145</v>
      </c>
      <c r="N368" s="89"/>
      <c r="O368" s="90">
        <f t="shared" si="10"/>
        <v>0</v>
      </c>
      <c r="P368" s="91" t="str">
        <f t="shared" si="11"/>
        <v>-</v>
      </c>
      <c r="Q368" s="92">
        <v>55</v>
      </c>
      <c r="R368" s="93" t="str">
        <f>IF($I$20=1,"",IF(AND(Таблица2[[#This Row],[Заказ (упаковок)
↓]]=0,$I$20*Таблица2[[#This Row],[Уп. в коробке]]&lt;5),0,ROUNDDOWN($I$20*Таблица2[[#This Row],[Уп. в коробке]],0)))</f>
        <v/>
      </c>
      <c r="S368" s="94"/>
    </row>
    <row r="369" spans="1:19">
      <c r="A369" s="76"/>
      <c r="B369" s="77" t="s">
        <v>1146</v>
      </c>
      <c r="C369" s="78" t="s">
        <v>1108</v>
      </c>
      <c r="D369" s="79" t="s">
        <v>1143</v>
      </c>
      <c r="E369" s="80" t="s">
        <v>1147</v>
      </c>
      <c r="F369" s="81">
        <v>1</v>
      </c>
      <c r="G369" s="82" t="s">
        <v>58</v>
      </c>
      <c r="H369" s="83">
        <v>40</v>
      </c>
      <c r="I369" s="84">
        <v>1.9</v>
      </c>
      <c r="J369" s="85">
        <v>120950</v>
      </c>
      <c r="K369" s="86">
        <v>8712438633997</v>
      </c>
      <c r="L369" s="87" t="s">
        <v>59</v>
      </c>
      <c r="M369" s="88" t="s">
        <v>1148</v>
      </c>
      <c r="N369" s="89"/>
      <c r="O369" s="90">
        <f t="shared" si="10"/>
        <v>0</v>
      </c>
      <c r="P369" s="91" t="str">
        <f t="shared" si="11"/>
        <v>-</v>
      </c>
      <c r="Q369" s="92">
        <v>55</v>
      </c>
      <c r="R369" s="93" t="str">
        <f>IF($I$20=1,"",IF(AND(Таблица2[[#This Row],[Заказ (упаковок)
↓]]=0,$I$20*Таблица2[[#This Row],[Уп. в коробке]]&lt;5),0,ROUNDDOWN($I$20*Таблица2[[#This Row],[Уп. в коробке]],0)))</f>
        <v/>
      </c>
      <c r="S369" s="94"/>
    </row>
    <row r="370" spans="1:19">
      <c r="A370" s="76"/>
      <c r="B370" s="77" t="s">
        <v>1149</v>
      </c>
      <c r="C370" s="78" t="s">
        <v>1108</v>
      </c>
      <c r="D370" s="79" t="s">
        <v>1150</v>
      </c>
      <c r="E370" s="80" t="s">
        <v>1151</v>
      </c>
      <c r="F370" s="81">
        <v>1</v>
      </c>
      <c r="G370" s="82" t="s">
        <v>58</v>
      </c>
      <c r="H370" s="83">
        <v>40</v>
      </c>
      <c r="I370" s="84">
        <v>1.9</v>
      </c>
      <c r="J370" s="85">
        <v>121000</v>
      </c>
      <c r="K370" s="86">
        <v>8712438634024</v>
      </c>
      <c r="L370" s="87" t="s">
        <v>59</v>
      </c>
      <c r="M370" s="88" t="s">
        <v>1152</v>
      </c>
      <c r="N370" s="89"/>
      <c r="O370" s="90">
        <f t="shared" si="10"/>
        <v>0</v>
      </c>
      <c r="P370" s="91" t="str">
        <f t="shared" si="11"/>
        <v>-</v>
      </c>
      <c r="Q370" s="92">
        <v>55</v>
      </c>
      <c r="R370" s="93" t="str">
        <f>IF($I$20=1,"",IF(AND(Таблица2[[#This Row],[Заказ (упаковок)
↓]]=0,$I$20*Таблица2[[#This Row],[Уп. в коробке]]&lt;5),0,ROUNDDOWN($I$20*Таблица2[[#This Row],[Уп. в коробке]],0)))</f>
        <v/>
      </c>
      <c r="S370" s="94"/>
    </row>
    <row r="371" spans="1:19">
      <c r="A371" s="76"/>
      <c r="B371" s="77" t="s">
        <v>1153</v>
      </c>
      <c r="C371" s="78" t="s">
        <v>1108</v>
      </c>
      <c r="D371" s="79" t="s">
        <v>1154</v>
      </c>
      <c r="E371" s="80" t="s">
        <v>1155</v>
      </c>
      <c r="F371" s="81">
        <v>1</v>
      </c>
      <c r="G371" s="82" t="s">
        <v>1156</v>
      </c>
      <c r="H371" s="83">
        <v>40</v>
      </c>
      <c r="I371" s="84">
        <v>1.96</v>
      </c>
      <c r="J371" s="85">
        <v>121200</v>
      </c>
      <c r="K371" s="86">
        <v>8712438634253</v>
      </c>
      <c r="L371" s="87" t="s">
        <v>59</v>
      </c>
      <c r="M371" s="88" t="s">
        <v>1157</v>
      </c>
      <c r="N371" s="89"/>
      <c r="O371" s="90">
        <f t="shared" si="10"/>
        <v>0</v>
      </c>
      <c r="P371" s="91" t="str">
        <f t="shared" si="11"/>
        <v>-</v>
      </c>
      <c r="Q371" s="92">
        <v>55</v>
      </c>
      <c r="R371" s="93" t="str">
        <f>IF($I$20=1,"",IF(AND(Таблица2[[#This Row],[Заказ (упаковок)
↓]]=0,$I$20*Таблица2[[#This Row],[Уп. в коробке]]&lt;5),0,ROUNDDOWN($I$20*Таблица2[[#This Row],[Уп. в коробке]],0)))</f>
        <v/>
      </c>
      <c r="S371" s="94"/>
    </row>
    <row r="372" spans="1:19">
      <c r="A372" s="76"/>
      <c r="B372" s="77" t="s">
        <v>1158</v>
      </c>
      <c r="C372" s="78" t="s">
        <v>1108</v>
      </c>
      <c r="D372" s="79" t="s">
        <v>1159</v>
      </c>
      <c r="E372" s="80" t="s">
        <v>1160</v>
      </c>
      <c r="F372" s="81">
        <v>1</v>
      </c>
      <c r="G372" s="82" t="s">
        <v>1156</v>
      </c>
      <c r="H372" s="83">
        <v>40</v>
      </c>
      <c r="I372" s="84">
        <v>1.96</v>
      </c>
      <c r="J372" s="85">
        <v>121230</v>
      </c>
      <c r="K372" s="86">
        <v>8712438634093</v>
      </c>
      <c r="L372" s="87" t="s">
        <v>59</v>
      </c>
      <c r="M372" s="88" t="s">
        <v>1161</v>
      </c>
      <c r="N372" s="89"/>
      <c r="O372" s="90">
        <f t="shared" si="10"/>
        <v>0</v>
      </c>
      <c r="P372" s="91" t="str">
        <f t="shared" si="11"/>
        <v>-</v>
      </c>
      <c r="Q372" s="92">
        <v>55</v>
      </c>
      <c r="R372" s="93" t="str">
        <f>IF($I$20=1,"",IF(AND(Таблица2[[#This Row],[Заказ (упаковок)
↓]]=0,$I$20*Таблица2[[#This Row],[Уп. в коробке]]&lt;5),0,ROUNDDOWN($I$20*Таблица2[[#This Row],[Уп. в коробке]],0)))</f>
        <v/>
      </c>
      <c r="S372" s="94"/>
    </row>
    <row r="373" spans="1:19">
      <c r="A373" s="76"/>
      <c r="B373" s="77" t="s">
        <v>1162</v>
      </c>
      <c r="C373" s="78" t="s">
        <v>1108</v>
      </c>
      <c r="D373" s="79" t="s">
        <v>1159</v>
      </c>
      <c r="E373" s="80" t="s">
        <v>1163</v>
      </c>
      <c r="F373" s="81">
        <v>1</v>
      </c>
      <c r="G373" s="82" t="s">
        <v>1156</v>
      </c>
      <c r="H373" s="83">
        <v>40</v>
      </c>
      <c r="I373" s="84">
        <v>2.1399999999999997</v>
      </c>
      <c r="J373" s="85">
        <v>121250</v>
      </c>
      <c r="K373" s="86">
        <v>8712438634086</v>
      </c>
      <c r="L373" s="87" t="s">
        <v>59</v>
      </c>
      <c r="M373" s="88" t="s">
        <v>1164</v>
      </c>
      <c r="N373" s="89"/>
      <c r="O373" s="90">
        <f t="shared" si="10"/>
        <v>0</v>
      </c>
      <c r="P373" s="91" t="str">
        <f t="shared" si="11"/>
        <v>-</v>
      </c>
      <c r="Q373" s="92">
        <v>55</v>
      </c>
      <c r="R373" s="93" t="str">
        <f>IF($I$20=1,"",IF(AND(Таблица2[[#This Row],[Заказ (упаковок)
↓]]=0,$I$20*Таблица2[[#This Row],[Уп. в коробке]]&lt;5),0,ROUNDDOWN($I$20*Таблица2[[#This Row],[Уп. в коробке]],0)))</f>
        <v/>
      </c>
      <c r="S373" s="94"/>
    </row>
    <row r="374" spans="1:19">
      <c r="A374" s="76"/>
      <c r="B374" s="77" t="s">
        <v>1165</v>
      </c>
      <c r="C374" s="78" t="s">
        <v>1108</v>
      </c>
      <c r="D374" s="79" t="s">
        <v>1166</v>
      </c>
      <c r="E374" s="80" t="s">
        <v>1167</v>
      </c>
      <c r="F374" s="81">
        <v>1</v>
      </c>
      <c r="G374" s="82" t="s">
        <v>1156</v>
      </c>
      <c r="H374" s="83">
        <v>40</v>
      </c>
      <c r="I374" s="84">
        <v>2.2599999999999998</v>
      </c>
      <c r="J374" s="85">
        <v>121300</v>
      </c>
      <c r="K374" s="86">
        <v>8712438634277</v>
      </c>
      <c r="L374" s="87" t="s">
        <v>59</v>
      </c>
      <c r="M374" s="88" t="s">
        <v>1168</v>
      </c>
      <c r="N374" s="89"/>
      <c r="O374" s="90">
        <f t="shared" si="10"/>
        <v>0</v>
      </c>
      <c r="P374" s="91" t="str">
        <f t="shared" si="11"/>
        <v>-</v>
      </c>
      <c r="Q374" s="92">
        <v>56</v>
      </c>
      <c r="R374" s="93" t="str">
        <f>IF($I$20=1,"",IF(AND(Таблица2[[#This Row],[Заказ (упаковок)
↓]]=0,$I$20*Таблица2[[#This Row],[Уп. в коробке]]&lt;5),0,ROUNDDOWN($I$20*Таблица2[[#This Row],[Уп. в коробке]],0)))</f>
        <v/>
      </c>
      <c r="S374" s="94"/>
    </row>
    <row r="375" spans="1:19">
      <c r="A375" s="76"/>
      <c r="B375" s="77" t="s">
        <v>1169</v>
      </c>
      <c r="C375" s="78" t="s">
        <v>1108</v>
      </c>
      <c r="D375" s="79" t="s">
        <v>1170</v>
      </c>
      <c r="E375" s="80" t="s">
        <v>1171</v>
      </c>
      <c r="F375" s="81">
        <v>1</v>
      </c>
      <c r="G375" s="82" t="s">
        <v>1156</v>
      </c>
      <c r="H375" s="83">
        <v>40</v>
      </c>
      <c r="I375" s="84">
        <v>1.9</v>
      </c>
      <c r="J375" s="85">
        <v>121420</v>
      </c>
      <c r="K375" s="86">
        <v>8712438634215</v>
      </c>
      <c r="L375" s="87" t="s">
        <v>59</v>
      </c>
      <c r="M375" s="88" t="s">
        <v>1172</v>
      </c>
      <c r="N375" s="89"/>
      <c r="O375" s="90">
        <f t="shared" si="10"/>
        <v>0</v>
      </c>
      <c r="P375" s="91" t="str">
        <f t="shared" si="11"/>
        <v>-</v>
      </c>
      <c r="Q375" s="92">
        <v>56</v>
      </c>
      <c r="R375" s="93" t="str">
        <f>IF($I$20=1,"",IF(AND(Таблица2[[#This Row],[Заказ (упаковок)
↓]]=0,$I$20*Таблица2[[#This Row],[Уп. в коробке]]&lt;5),0,ROUNDDOWN($I$20*Таблица2[[#This Row],[Уп. в коробке]],0)))</f>
        <v/>
      </c>
      <c r="S375" s="94"/>
    </row>
    <row r="376" spans="1:19">
      <c r="A376" s="76"/>
      <c r="B376" s="77" t="s">
        <v>1173</v>
      </c>
      <c r="C376" s="78" t="s">
        <v>1108</v>
      </c>
      <c r="D376" s="79" t="s">
        <v>1174</v>
      </c>
      <c r="E376" s="80" t="s">
        <v>1175</v>
      </c>
      <c r="F376" s="81">
        <v>2</v>
      </c>
      <c r="G376" s="82" t="s">
        <v>58</v>
      </c>
      <c r="H376" s="83">
        <v>40</v>
      </c>
      <c r="I376" s="84">
        <v>1.93</v>
      </c>
      <c r="J376" s="85">
        <v>121600</v>
      </c>
      <c r="K376" s="86">
        <v>8712438634437</v>
      </c>
      <c r="L376" s="87" t="s">
        <v>59</v>
      </c>
      <c r="M376" s="88" t="s">
        <v>1176</v>
      </c>
      <c r="N376" s="89"/>
      <c r="O376" s="90">
        <f t="shared" si="10"/>
        <v>0</v>
      </c>
      <c r="P376" s="91" t="str">
        <f t="shared" si="11"/>
        <v>-</v>
      </c>
      <c r="Q376" s="92">
        <v>56</v>
      </c>
      <c r="R376" s="93" t="str">
        <f>IF($I$20=1,"",IF(AND(Таблица2[[#This Row],[Заказ (упаковок)
↓]]=0,$I$20*Таблица2[[#This Row],[Уп. в коробке]]&lt;5),0,ROUNDDOWN($I$20*Таблица2[[#This Row],[Уп. в коробке]],0)))</f>
        <v/>
      </c>
      <c r="S376" s="94"/>
    </row>
    <row r="377" spans="1:19">
      <c r="A377" s="76"/>
      <c r="B377" s="77" t="s">
        <v>1177</v>
      </c>
      <c r="C377" s="78" t="s">
        <v>1108</v>
      </c>
      <c r="D377" s="79" t="s">
        <v>1174</v>
      </c>
      <c r="E377" s="80" t="s">
        <v>1178</v>
      </c>
      <c r="F377" s="81">
        <v>2</v>
      </c>
      <c r="G377" s="82" t="s">
        <v>58</v>
      </c>
      <c r="H377" s="83">
        <v>40</v>
      </c>
      <c r="I377" s="84">
        <v>2.0199999999999996</v>
      </c>
      <c r="J377" s="85">
        <v>121650</v>
      </c>
      <c r="K377" s="86">
        <v>8712438634444</v>
      </c>
      <c r="L377" s="87" t="s">
        <v>59</v>
      </c>
      <c r="M377" s="88" t="s">
        <v>1179</v>
      </c>
      <c r="N377" s="89"/>
      <c r="O377" s="90">
        <f t="shared" si="10"/>
        <v>0</v>
      </c>
      <c r="P377" s="91" t="str">
        <f t="shared" si="11"/>
        <v>-</v>
      </c>
      <c r="Q377" s="92">
        <v>56</v>
      </c>
      <c r="R377" s="93" t="str">
        <f>IF($I$20=1,"",IF(AND(Таблица2[[#This Row],[Заказ (упаковок)
↓]]=0,$I$20*Таблица2[[#This Row],[Уп. в коробке]]&lt;5),0,ROUNDDOWN($I$20*Таблица2[[#This Row],[Уп. в коробке]],0)))</f>
        <v/>
      </c>
      <c r="S377" s="94"/>
    </row>
    <row r="378" spans="1:19">
      <c r="A378" s="76"/>
      <c r="B378" s="77" t="s">
        <v>1180</v>
      </c>
      <c r="C378" s="78" t="s">
        <v>1108</v>
      </c>
      <c r="D378" s="79" t="s">
        <v>1174</v>
      </c>
      <c r="E378" s="80" t="s">
        <v>1181</v>
      </c>
      <c r="F378" s="81">
        <v>5</v>
      </c>
      <c r="G378" s="82" t="s">
        <v>58</v>
      </c>
      <c r="H378" s="83">
        <v>40</v>
      </c>
      <c r="I378" s="84">
        <v>2.3699999999999997</v>
      </c>
      <c r="J378" s="85">
        <v>121710</v>
      </c>
      <c r="K378" s="86">
        <v>8712438634390</v>
      </c>
      <c r="L378" s="87" t="s">
        <v>59</v>
      </c>
      <c r="M378" s="88" t="s">
        <v>1182</v>
      </c>
      <c r="N378" s="89"/>
      <c r="O378" s="90">
        <f t="shared" si="10"/>
        <v>0</v>
      </c>
      <c r="P378" s="91" t="str">
        <f t="shared" si="11"/>
        <v>-</v>
      </c>
      <c r="Q378" s="92">
        <v>56</v>
      </c>
      <c r="R378" s="93" t="str">
        <f>IF($I$20=1,"",IF(AND(Таблица2[[#This Row],[Заказ (упаковок)
↓]]=0,$I$20*Таблица2[[#This Row],[Уп. в коробке]]&lt;5),0,ROUNDDOWN($I$20*Таблица2[[#This Row],[Уп. в коробке]],0)))</f>
        <v/>
      </c>
      <c r="S378" s="94"/>
    </row>
    <row r="379" spans="1:19">
      <c r="A379" s="76"/>
      <c r="B379" s="77" t="s">
        <v>1183</v>
      </c>
      <c r="C379" s="78" t="s">
        <v>1108</v>
      </c>
      <c r="D379" s="79" t="s">
        <v>1184</v>
      </c>
      <c r="E379" s="80" t="s">
        <v>1185</v>
      </c>
      <c r="F379" s="81">
        <v>5</v>
      </c>
      <c r="G379" s="82" t="s">
        <v>1186</v>
      </c>
      <c r="H379" s="83">
        <v>40</v>
      </c>
      <c r="I379" s="84">
        <v>2.3499999999999996</v>
      </c>
      <c r="J379" s="85">
        <v>121901</v>
      </c>
      <c r="K379" s="86">
        <v>8712438634383</v>
      </c>
      <c r="L379" s="87" t="s">
        <v>59</v>
      </c>
      <c r="M379" s="88" t="s">
        <v>1187</v>
      </c>
      <c r="N379" s="89"/>
      <c r="O379" s="90">
        <f t="shared" si="10"/>
        <v>0</v>
      </c>
      <c r="P379" s="91" t="str">
        <f t="shared" si="11"/>
        <v>-</v>
      </c>
      <c r="Q379" s="92">
        <v>56</v>
      </c>
      <c r="R379" s="93" t="str">
        <f>IF($I$20=1,"",IF(AND(Таблица2[[#This Row],[Заказ (упаковок)
↓]]=0,$I$20*Таблица2[[#This Row],[Уп. в коробке]]&lt;5),0,ROUNDDOWN($I$20*Таблица2[[#This Row],[Уп. в коробке]],0)))</f>
        <v/>
      </c>
      <c r="S379" s="94"/>
    </row>
    <row r="380" spans="1:19">
      <c r="A380" s="76"/>
      <c r="B380" s="77" t="s">
        <v>1188</v>
      </c>
      <c r="C380" s="78" t="s">
        <v>1108</v>
      </c>
      <c r="D380" s="79" t="s">
        <v>1184</v>
      </c>
      <c r="E380" s="80" t="s">
        <v>1189</v>
      </c>
      <c r="F380" s="81">
        <v>1</v>
      </c>
      <c r="G380" s="82" t="s">
        <v>58</v>
      </c>
      <c r="H380" s="83">
        <v>40</v>
      </c>
      <c r="I380" s="84">
        <v>2.1399999999999997</v>
      </c>
      <c r="J380" s="85">
        <v>121950</v>
      </c>
      <c r="K380" s="86">
        <v>8712438634482</v>
      </c>
      <c r="L380" s="87" t="s">
        <v>59</v>
      </c>
      <c r="M380" s="88" t="s">
        <v>1190</v>
      </c>
      <c r="N380" s="89"/>
      <c r="O380" s="90">
        <f t="shared" si="10"/>
        <v>0</v>
      </c>
      <c r="P380" s="91" t="str">
        <f t="shared" si="11"/>
        <v>-</v>
      </c>
      <c r="Q380" s="92">
        <v>56</v>
      </c>
      <c r="R380" s="93" t="str">
        <f>IF($I$20=1,"",IF(AND(Таблица2[[#This Row],[Заказ (упаковок)
↓]]=0,$I$20*Таблица2[[#This Row],[Уп. в коробке]]&lt;5),0,ROUNDDOWN($I$20*Таблица2[[#This Row],[Уп. в коробке]],0)))</f>
        <v/>
      </c>
      <c r="S380" s="94"/>
    </row>
    <row r="381" spans="1:19">
      <c r="A381" s="76"/>
      <c r="B381" s="77" t="s">
        <v>1191</v>
      </c>
      <c r="C381" s="78" t="s">
        <v>1108</v>
      </c>
      <c r="D381" s="79" t="s">
        <v>1192</v>
      </c>
      <c r="E381" s="80" t="s">
        <v>1193</v>
      </c>
      <c r="F381" s="81">
        <v>1</v>
      </c>
      <c r="G381" s="82" t="s">
        <v>58</v>
      </c>
      <c r="H381" s="83">
        <v>40</v>
      </c>
      <c r="I381" s="84">
        <v>2.5999999999999996</v>
      </c>
      <c r="J381" s="85">
        <v>122000</v>
      </c>
      <c r="K381" s="86">
        <v>8712438634499</v>
      </c>
      <c r="L381" s="87" t="s">
        <v>59</v>
      </c>
      <c r="M381" s="88" t="s">
        <v>1194</v>
      </c>
      <c r="N381" s="89"/>
      <c r="O381" s="90">
        <f t="shared" si="10"/>
        <v>0</v>
      </c>
      <c r="P381" s="91" t="str">
        <f t="shared" si="11"/>
        <v>-</v>
      </c>
      <c r="Q381" s="92">
        <v>56</v>
      </c>
      <c r="R381" s="93" t="str">
        <f>IF($I$20=1,"",IF(AND(Таблица2[[#This Row],[Заказ (упаковок)
↓]]=0,$I$20*Таблица2[[#This Row],[Уп. в коробке]]&lt;5),0,ROUNDDOWN($I$20*Таблица2[[#This Row],[Уп. в коробке]],0)))</f>
        <v/>
      </c>
      <c r="S381" s="94"/>
    </row>
    <row r="382" spans="1:19">
      <c r="A382" s="76"/>
      <c r="B382" s="77" t="s">
        <v>1195</v>
      </c>
      <c r="C382" s="78" t="s">
        <v>1108</v>
      </c>
      <c r="D382" s="79" t="s">
        <v>1196</v>
      </c>
      <c r="E382" s="80" t="s">
        <v>1197</v>
      </c>
      <c r="F382" s="81">
        <v>1</v>
      </c>
      <c r="G382" s="82" t="s">
        <v>1156</v>
      </c>
      <c r="H382" s="83">
        <v>40</v>
      </c>
      <c r="I382" s="84">
        <v>2.23</v>
      </c>
      <c r="J382" s="85">
        <v>122200</v>
      </c>
      <c r="K382" s="86">
        <v>8712438634529</v>
      </c>
      <c r="L382" s="87" t="s">
        <v>59</v>
      </c>
      <c r="M382" s="88" t="s">
        <v>1198</v>
      </c>
      <c r="N382" s="89"/>
      <c r="O382" s="90">
        <f t="shared" si="10"/>
        <v>0</v>
      </c>
      <c r="P382" s="91" t="str">
        <f t="shared" si="11"/>
        <v>-</v>
      </c>
      <c r="Q382" s="92">
        <v>56</v>
      </c>
      <c r="R382" s="93" t="str">
        <f>IF($I$20=1,"",IF(AND(Таблица2[[#This Row],[Заказ (упаковок)
↓]]=0,$I$20*Таблица2[[#This Row],[Уп. в коробке]]&lt;5),0,ROUNDDOWN($I$20*Таблица2[[#This Row],[Уп. в коробке]],0)))</f>
        <v/>
      </c>
      <c r="S382" s="94"/>
    </row>
    <row r="383" spans="1:19">
      <c r="A383" s="76"/>
      <c r="B383" s="77" t="s">
        <v>1199</v>
      </c>
      <c r="C383" s="78" t="s">
        <v>1108</v>
      </c>
      <c r="D383" s="79" t="s">
        <v>1196</v>
      </c>
      <c r="E383" s="80" t="s">
        <v>1200</v>
      </c>
      <c r="F383" s="81">
        <v>1</v>
      </c>
      <c r="G383" s="82" t="s">
        <v>1156</v>
      </c>
      <c r="H383" s="83">
        <v>40</v>
      </c>
      <c r="I383" s="84">
        <v>2.3199999999999998</v>
      </c>
      <c r="J383" s="85">
        <v>122250</v>
      </c>
      <c r="K383" s="86">
        <v>8712438634536</v>
      </c>
      <c r="L383" s="87" t="s">
        <v>59</v>
      </c>
      <c r="M383" s="88" t="s">
        <v>1201</v>
      </c>
      <c r="N383" s="89"/>
      <c r="O383" s="90">
        <f t="shared" si="10"/>
        <v>0</v>
      </c>
      <c r="P383" s="91" t="str">
        <f t="shared" si="11"/>
        <v>-</v>
      </c>
      <c r="Q383" s="92">
        <v>56</v>
      </c>
      <c r="R383" s="93" t="str">
        <f>IF($I$20=1,"",IF(AND(Таблица2[[#This Row],[Заказ (упаковок)
↓]]=0,$I$20*Таблица2[[#This Row],[Уп. в коробке]]&lt;5),0,ROUNDDOWN($I$20*Таблица2[[#This Row],[Уп. в коробке]],0)))</f>
        <v/>
      </c>
      <c r="S383" s="94"/>
    </row>
    <row r="384" spans="1:19">
      <c r="A384" s="76"/>
      <c r="B384" s="77" t="s">
        <v>1202</v>
      </c>
      <c r="C384" s="78" t="s">
        <v>1108</v>
      </c>
      <c r="D384" s="79" t="s">
        <v>1203</v>
      </c>
      <c r="E384" s="80" t="s">
        <v>1204</v>
      </c>
      <c r="F384" s="81">
        <v>3</v>
      </c>
      <c r="G384" s="82" t="s">
        <v>58</v>
      </c>
      <c r="H384" s="83">
        <v>40</v>
      </c>
      <c r="I384" s="84">
        <v>1.8800000000000001</v>
      </c>
      <c r="J384" s="85">
        <v>122400</v>
      </c>
      <c r="K384" s="86">
        <v>8712438634567</v>
      </c>
      <c r="L384" s="87" t="s">
        <v>59</v>
      </c>
      <c r="M384" s="88" t="s">
        <v>1205</v>
      </c>
      <c r="N384" s="89"/>
      <c r="O384" s="90">
        <f t="shared" si="10"/>
        <v>0</v>
      </c>
      <c r="P384" s="91" t="str">
        <f t="shared" si="11"/>
        <v>-</v>
      </c>
      <c r="Q384" s="92">
        <v>56</v>
      </c>
      <c r="R384" s="93" t="str">
        <f>IF($I$20=1,"",IF(AND(Таблица2[[#This Row],[Заказ (упаковок)
↓]]=0,$I$20*Таблица2[[#This Row],[Уп. в коробке]]&lt;5),0,ROUNDDOWN($I$20*Таблица2[[#This Row],[Уп. в коробке]],0)))</f>
        <v/>
      </c>
      <c r="S384" s="94"/>
    </row>
    <row r="385" spans="1:19">
      <c r="A385" s="76"/>
      <c r="B385" s="77" t="s">
        <v>1206</v>
      </c>
      <c r="C385" s="78" t="s">
        <v>1108</v>
      </c>
      <c r="D385" s="79" t="s">
        <v>1203</v>
      </c>
      <c r="E385" s="80" t="s">
        <v>1207</v>
      </c>
      <c r="F385" s="81">
        <v>3</v>
      </c>
      <c r="G385" s="82" t="s">
        <v>58</v>
      </c>
      <c r="H385" s="83">
        <v>40</v>
      </c>
      <c r="I385" s="84">
        <v>2.23</v>
      </c>
      <c r="J385" s="85">
        <v>122450</v>
      </c>
      <c r="K385" s="86">
        <v>8712438634574</v>
      </c>
      <c r="L385" s="87" t="s">
        <v>59</v>
      </c>
      <c r="M385" s="88" t="s">
        <v>1208</v>
      </c>
      <c r="N385" s="89"/>
      <c r="O385" s="90">
        <f t="shared" si="10"/>
        <v>0</v>
      </c>
      <c r="P385" s="91" t="str">
        <f t="shared" si="11"/>
        <v>-</v>
      </c>
      <c r="Q385" s="92">
        <v>56</v>
      </c>
      <c r="R385" s="93" t="str">
        <f>IF($I$20=1,"",IF(AND(Таблица2[[#This Row],[Заказ (упаковок)
↓]]=0,$I$20*Таблица2[[#This Row],[Уп. в коробке]]&lt;5),0,ROUNDDOWN($I$20*Таблица2[[#This Row],[Уп. в коробке]],0)))</f>
        <v/>
      </c>
      <c r="S385" s="94"/>
    </row>
    <row r="386" spans="1:19">
      <c r="A386" s="76"/>
      <c r="B386" s="77" t="s">
        <v>1209</v>
      </c>
      <c r="C386" s="78" t="s">
        <v>1108</v>
      </c>
      <c r="D386" s="79" t="s">
        <v>1210</v>
      </c>
      <c r="E386" s="80" t="s">
        <v>1211</v>
      </c>
      <c r="F386" s="81">
        <v>1</v>
      </c>
      <c r="G386" s="82" t="s">
        <v>58</v>
      </c>
      <c r="H386" s="83">
        <v>40</v>
      </c>
      <c r="I386" s="84">
        <v>2.2999999999999998</v>
      </c>
      <c r="J386" s="85">
        <v>122600</v>
      </c>
      <c r="K386" s="86">
        <v>8712438634598</v>
      </c>
      <c r="L386" s="87" t="s">
        <v>59</v>
      </c>
      <c r="M386" s="88" t="s">
        <v>1212</v>
      </c>
      <c r="N386" s="89"/>
      <c r="O386" s="90">
        <f t="shared" si="10"/>
        <v>0</v>
      </c>
      <c r="P386" s="91" t="str">
        <f t="shared" si="11"/>
        <v>-</v>
      </c>
      <c r="Q386" s="92">
        <v>56</v>
      </c>
      <c r="R386" s="93" t="str">
        <f>IF($I$20=1,"",IF(AND(Таблица2[[#This Row],[Заказ (упаковок)
↓]]=0,$I$20*Таблица2[[#This Row],[Уп. в коробке]]&lt;5),0,ROUNDDOWN($I$20*Таблица2[[#This Row],[Уп. в коробке]],0)))</f>
        <v/>
      </c>
      <c r="S386" s="94"/>
    </row>
    <row r="387" spans="1:19">
      <c r="A387" s="76"/>
      <c r="B387" s="77" t="s">
        <v>1213</v>
      </c>
      <c r="C387" s="78" t="s">
        <v>1108</v>
      </c>
      <c r="D387" s="79" t="s">
        <v>1214</v>
      </c>
      <c r="E387" s="80" t="s">
        <v>1215</v>
      </c>
      <c r="F387" s="81">
        <v>1</v>
      </c>
      <c r="G387" s="82" t="s">
        <v>58</v>
      </c>
      <c r="H387" s="83">
        <v>40</v>
      </c>
      <c r="I387" s="84">
        <v>2.44</v>
      </c>
      <c r="J387" s="85">
        <v>122900</v>
      </c>
      <c r="K387" s="86">
        <v>8712438634703</v>
      </c>
      <c r="L387" s="87" t="s">
        <v>59</v>
      </c>
      <c r="M387" s="88" t="s">
        <v>1216</v>
      </c>
      <c r="N387" s="89"/>
      <c r="O387" s="90">
        <f t="shared" si="10"/>
        <v>0</v>
      </c>
      <c r="P387" s="91" t="str">
        <f t="shared" si="11"/>
        <v>-</v>
      </c>
      <c r="Q387" s="92">
        <v>56</v>
      </c>
      <c r="R387" s="93" t="str">
        <f>IF($I$20=1,"",IF(AND(Таблица2[[#This Row],[Заказ (упаковок)
↓]]=0,$I$20*Таблица2[[#This Row],[Уп. в коробке]]&lt;5),0,ROUNDDOWN($I$20*Таблица2[[#This Row],[Уп. в коробке]],0)))</f>
        <v/>
      </c>
      <c r="S387" s="94"/>
    </row>
    <row r="388" spans="1:19">
      <c r="A388" s="76"/>
      <c r="B388" s="77" t="s">
        <v>1217</v>
      </c>
      <c r="C388" s="78" t="s">
        <v>1108</v>
      </c>
      <c r="D388" s="79" t="s">
        <v>1218</v>
      </c>
      <c r="E388" s="80" t="s">
        <v>1219</v>
      </c>
      <c r="F388" s="81">
        <v>3</v>
      </c>
      <c r="G388" s="82" t="s">
        <v>58</v>
      </c>
      <c r="H388" s="83">
        <v>40</v>
      </c>
      <c r="I388" s="84">
        <v>1.93</v>
      </c>
      <c r="J388" s="85">
        <v>123050</v>
      </c>
      <c r="K388" s="86">
        <v>8712438634741</v>
      </c>
      <c r="L388" s="87" t="s">
        <v>59</v>
      </c>
      <c r="M388" s="88" t="s">
        <v>1220</v>
      </c>
      <c r="N388" s="89"/>
      <c r="O388" s="90">
        <f t="shared" si="10"/>
        <v>0</v>
      </c>
      <c r="P388" s="91" t="str">
        <f t="shared" si="11"/>
        <v>-</v>
      </c>
      <c r="Q388" s="92">
        <v>56</v>
      </c>
      <c r="R388" s="93" t="str">
        <f>IF($I$20=1,"",IF(AND(Таблица2[[#This Row],[Заказ (упаковок)
↓]]=0,$I$20*Таблица2[[#This Row],[Уп. в коробке]]&lt;5),0,ROUNDDOWN($I$20*Таблица2[[#This Row],[Уп. в коробке]],0)))</f>
        <v/>
      </c>
      <c r="S388" s="94"/>
    </row>
    <row r="389" spans="1:19">
      <c r="A389" s="76"/>
      <c r="B389" s="77" t="s">
        <v>1221</v>
      </c>
      <c r="C389" s="78" t="s">
        <v>1108</v>
      </c>
      <c r="D389" s="79" t="s">
        <v>1218</v>
      </c>
      <c r="E389" s="80" t="s">
        <v>1222</v>
      </c>
      <c r="F389" s="81">
        <v>1</v>
      </c>
      <c r="G389" s="82" t="s">
        <v>58</v>
      </c>
      <c r="H389" s="83">
        <v>40</v>
      </c>
      <c r="I389" s="84">
        <v>2.8899999999999997</v>
      </c>
      <c r="J389" s="85">
        <v>123080</v>
      </c>
      <c r="K389" s="86">
        <v>8712438634765</v>
      </c>
      <c r="L389" s="87" t="s">
        <v>59</v>
      </c>
      <c r="M389" s="88" t="s">
        <v>1223</v>
      </c>
      <c r="N389" s="89"/>
      <c r="O389" s="90">
        <f t="shared" si="10"/>
        <v>0</v>
      </c>
      <c r="P389" s="91" t="str">
        <f t="shared" si="11"/>
        <v>-</v>
      </c>
      <c r="Q389" s="92">
        <v>57</v>
      </c>
      <c r="R389" s="93" t="str">
        <f>IF($I$20=1,"",IF(AND(Таблица2[[#This Row],[Заказ (упаковок)
↓]]=0,$I$20*Таблица2[[#This Row],[Уп. в коробке]]&lt;5),0,ROUNDDOWN($I$20*Таблица2[[#This Row],[Уп. в коробке]],0)))</f>
        <v/>
      </c>
      <c r="S389" s="94"/>
    </row>
    <row r="390" spans="1:19">
      <c r="A390" s="76"/>
      <c r="B390" s="77" t="s">
        <v>1224</v>
      </c>
      <c r="C390" s="78" t="s">
        <v>1108</v>
      </c>
      <c r="D390" s="79" t="s">
        <v>1218</v>
      </c>
      <c r="E390" s="80" t="s">
        <v>1225</v>
      </c>
      <c r="F390" s="81">
        <v>1</v>
      </c>
      <c r="G390" s="82" t="s">
        <v>58</v>
      </c>
      <c r="H390" s="83">
        <v>40</v>
      </c>
      <c r="I390" s="84">
        <v>2.9499999999999997</v>
      </c>
      <c r="J390" s="85">
        <v>123100</v>
      </c>
      <c r="K390" s="86">
        <v>8712438634758</v>
      </c>
      <c r="L390" s="87" t="s">
        <v>59</v>
      </c>
      <c r="M390" s="88" t="s">
        <v>1226</v>
      </c>
      <c r="N390" s="89"/>
      <c r="O390" s="90">
        <f t="shared" si="10"/>
        <v>0</v>
      </c>
      <c r="P390" s="91" t="str">
        <f t="shared" si="11"/>
        <v>-</v>
      </c>
      <c r="Q390" s="92">
        <v>57</v>
      </c>
      <c r="R390" s="93" t="str">
        <f>IF($I$20=1,"",IF(AND(Таблица2[[#This Row],[Заказ (упаковок)
↓]]=0,$I$20*Таблица2[[#This Row],[Уп. в коробке]]&lt;5),0,ROUNDDOWN($I$20*Таблица2[[#This Row],[Уп. в коробке]],0)))</f>
        <v/>
      </c>
      <c r="S390" s="94"/>
    </row>
    <row r="391" spans="1:19">
      <c r="A391" s="76"/>
      <c r="B391" s="77" t="s">
        <v>1227</v>
      </c>
      <c r="C391" s="78" t="s">
        <v>1108</v>
      </c>
      <c r="D391" s="79" t="s">
        <v>1228</v>
      </c>
      <c r="E391" s="95" t="s">
        <v>1229</v>
      </c>
      <c r="F391" s="81">
        <v>2</v>
      </c>
      <c r="G391" s="82" t="s">
        <v>58</v>
      </c>
      <c r="H391" s="83">
        <v>40</v>
      </c>
      <c r="I391" s="84">
        <v>2.57</v>
      </c>
      <c r="J391" s="85">
        <v>123200</v>
      </c>
      <c r="K391" s="86">
        <v>8712438634772</v>
      </c>
      <c r="L391" s="87" t="s">
        <v>59</v>
      </c>
      <c r="M391" s="88" t="s">
        <v>1230</v>
      </c>
      <c r="N391" s="89"/>
      <c r="O391" s="90">
        <f t="shared" si="10"/>
        <v>0</v>
      </c>
      <c r="P391" s="91" t="str">
        <f t="shared" si="11"/>
        <v>-</v>
      </c>
      <c r="Q391" s="92">
        <v>57</v>
      </c>
      <c r="R391" s="93" t="str">
        <f>IF($I$20=1,"",IF(AND(Таблица2[[#This Row],[Заказ (упаковок)
↓]]=0,$I$20*Таблица2[[#This Row],[Уп. в коробке]]&lt;5),0,ROUNDDOWN($I$20*Таблица2[[#This Row],[Уп. в коробке]],0)))</f>
        <v/>
      </c>
      <c r="S391" s="94"/>
    </row>
    <row r="392" spans="1:19">
      <c r="A392" s="76"/>
      <c r="B392" s="77" t="s">
        <v>1231</v>
      </c>
      <c r="C392" s="78" t="s">
        <v>1108</v>
      </c>
      <c r="D392" s="79" t="s">
        <v>1232</v>
      </c>
      <c r="E392" s="95" t="s">
        <v>1233</v>
      </c>
      <c r="F392" s="81">
        <v>2</v>
      </c>
      <c r="G392" s="82" t="s">
        <v>58</v>
      </c>
      <c r="H392" s="83">
        <v>40</v>
      </c>
      <c r="I392" s="84">
        <v>2.8099999999999996</v>
      </c>
      <c r="J392" s="85">
        <v>123310</v>
      </c>
      <c r="K392" s="86">
        <v>8712438634727</v>
      </c>
      <c r="L392" s="87" t="s">
        <v>59</v>
      </c>
      <c r="M392" s="88" t="s">
        <v>1234</v>
      </c>
      <c r="N392" s="89"/>
      <c r="O392" s="90">
        <f t="shared" si="10"/>
        <v>0</v>
      </c>
      <c r="P392" s="91" t="str">
        <f t="shared" si="11"/>
        <v>-</v>
      </c>
      <c r="Q392" s="92">
        <v>57</v>
      </c>
      <c r="R392" s="93" t="str">
        <f>IF($I$20=1,"",IF(AND(Таблица2[[#This Row],[Заказ (упаковок)
↓]]=0,$I$20*Таблица2[[#This Row],[Уп. в коробке]]&lt;5),0,ROUNDDOWN($I$20*Таблица2[[#This Row],[Уп. в коробке]],0)))</f>
        <v/>
      </c>
      <c r="S392" s="94"/>
    </row>
    <row r="393" spans="1:19">
      <c r="A393" s="76"/>
      <c r="B393" s="77" t="s">
        <v>1235</v>
      </c>
      <c r="C393" s="78" t="s">
        <v>1108</v>
      </c>
      <c r="D393" s="79" t="s">
        <v>947</v>
      </c>
      <c r="E393" s="80" t="s">
        <v>1236</v>
      </c>
      <c r="F393" s="81">
        <v>1</v>
      </c>
      <c r="G393" s="82" t="s">
        <v>58</v>
      </c>
      <c r="H393" s="83">
        <v>40</v>
      </c>
      <c r="I393" s="84">
        <v>3.11</v>
      </c>
      <c r="J393" s="85">
        <v>123425</v>
      </c>
      <c r="K393" s="86">
        <v>8712438634840</v>
      </c>
      <c r="L393" s="87" t="s">
        <v>59</v>
      </c>
      <c r="M393" s="88" t="s">
        <v>1237</v>
      </c>
      <c r="N393" s="89"/>
      <c r="O393" s="90">
        <f t="shared" si="10"/>
        <v>0</v>
      </c>
      <c r="P393" s="91" t="str">
        <f t="shared" si="11"/>
        <v>-</v>
      </c>
      <c r="Q393" s="92">
        <v>57</v>
      </c>
      <c r="R393" s="93" t="str">
        <f>IF($I$20=1,"",IF(AND(Таблица2[[#This Row],[Заказ (упаковок)
↓]]=0,$I$20*Таблица2[[#This Row],[Уп. в коробке]]&lt;5),0,ROUNDDOWN($I$20*Таблица2[[#This Row],[Уп. в коробке]],0)))</f>
        <v/>
      </c>
      <c r="S393" s="94"/>
    </row>
    <row r="394" spans="1:19">
      <c r="A394" s="76"/>
      <c r="B394" s="77" t="s">
        <v>1238</v>
      </c>
      <c r="C394" s="78" t="s">
        <v>1108</v>
      </c>
      <c r="D394" s="79" t="s">
        <v>947</v>
      </c>
      <c r="E394" s="80" t="s">
        <v>1239</v>
      </c>
      <c r="F394" s="81">
        <v>1</v>
      </c>
      <c r="G394" s="82" t="s">
        <v>58</v>
      </c>
      <c r="H394" s="83">
        <v>40</v>
      </c>
      <c r="I394" s="84">
        <v>3.34</v>
      </c>
      <c r="J394" s="85">
        <v>123429</v>
      </c>
      <c r="K394" s="86">
        <v>8712438634918</v>
      </c>
      <c r="L394" s="87" t="s">
        <v>59</v>
      </c>
      <c r="M394" s="88" t="s">
        <v>1240</v>
      </c>
      <c r="N394" s="89"/>
      <c r="O394" s="90">
        <f t="shared" si="10"/>
        <v>0</v>
      </c>
      <c r="P394" s="91" t="str">
        <f t="shared" si="11"/>
        <v>-</v>
      </c>
      <c r="Q394" s="92">
        <v>57</v>
      </c>
      <c r="R394" s="93" t="str">
        <f>IF($I$20=1,"",IF(AND(Таблица2[[#This Row],[Заказ (упаковок)
↓]]=0,$I$20*Таблица2[[#This Row],[Уп. в коробке]]&lt;5),0,ROUNDDOWN($I$20*Таблица2[[#This Row],[Уп. в коробке]],0)))</f>
        <v/>
      </c>
      <c r="S394" s="94"/>
    </row>
    <row r="395" spans="1:19">
      <c r="A395" s="76"/>
      <c r="B395" s="77" t="s">
        <v>1241</v>
      </c>
      <c r="C395" s="78" t="s">
        <v>1108</v>
      </c>
      <c r="D395" s="79" t="s">
        <v>947</v>
      </c>
      <c r="E395" s="80" t="s">
        <v>1242</v>
      </c>
      <c r="F395" s="81">
        <v>1</v>
      </c>
      <c r="G395" s="82" t="s">
        <v>58</v>
      </c>
      <c r="H395" s="83">
        <v>40</v>
      </c>
      <c r="I395" s="84">
        <v>2.92</v>
      </c>
      <c r="J395" s="85">
        <v>123470</v>
      </c>
      <c r="K395" s="86">
        <v>8712438634901</v>
      </c>
      <c r="L395" s="87" t="s">
        <v>59</v>
      </c>
      <c r="M395" s="88" t="s">
        <v>1243</v>
      </c>
      <c r="N395" s="89"/>
      <c r="O395" s="90">
        <f t="shared" si="10"/>
        <v>0</v>
      </c>
      <c r="P395" s="91" t="str">
        <f t="shared" si="11"/>
        <v>-</v>
      </c>
      <c r="Q395" s="92">
        <v>57</v>
      </c>
      <c r="R395" s="93" t="str">
        <f>IF($I$20=1,"",IF(AND(Таблица2[[#This Row],[Заказ (упаковок)
↓]]=0,$I$20*Таблица2[[#This Row],[Уп. в коробке]]&lt;5),0,ROUNDDOWN($I$20*Таблица2[[#This Row],[Уп. в коробке]],0)))</f>
        <v/>
      </c>
      <c r="S395" s="94"/>
    </row>
    <row r="396" spans="1:19">
      <c r="A396" s="76"/>
      <c r="B396" s="77" t="s">
        <v>1244</v>
      </c>
      <c r="C396" s="78" t="s">
        <v>1108</v>
      </c>
      <c r="D396" s="79" t="s">
        <v>947</v>
      </c>
      <c r="E396" s="80" t="s">
        <v>1245</v>
      </c>
      <c r="F396" s="81">
        <v>1</v>
      </c>
      <c r="G396" s="82" t="s">
        <v>58</v>
      </c>
      <c r="H396" s="83">
        <v>40</v>
      </c>
      <c r="I396" s="84">
        <v>2.4499999999999997</v>
      </c>
      <c r="J396" s="85">
        <v>123600</v>
      </c>
      <c r="K396" s="86">
        <v>8712438634925</v>
      </c>
      <c r="L396" s="87" t="s">
        <v>59</v>
      </c>
      <c r="M396" s="88" t="s">
        <v>1246</v>
      </c>
      <c r="N396" s="89"/>
      <c r="O396" s="90">
        <f t="shared" si="10"/>
        <v>0</v>
      </c>
      <c r="P396" s="91" t="str">
        <f t="shared" si="11"/>
        <v>-</v>
      </c>
      <c r="Q396" s="92">
        <v>57</v>
      </c>
      <c r="R396" s="93" t="str">
        <f>IF($I$20=1,"",IF(AND(Таблица2[[#This Row],[Заказ (упаковок)
↓]]=0,$I$20*Таблица2[[#This Row],[Уп. в коробке]]&lt;5),0,ROUNDDOWN($I$20*Таблица2[[#This Row],[Уп. в коробке]],0)))</f>
        <v/>
      </c>
      <c r="S396" s="94"/>
    </row>
    <row r="397" spans="1:19">
      <c r="A397" s="76"/>
      <c r="B397" s="77" t="s">
        <v>1247</v>
      </c>
      <c r="C397" s="78" t="s">
        <v>1108</v>
      </c>
      <c r="D397" s="79" t="s">
        <v>947</v>
      </c>
      <c r="E397" s="80" t="s">
        <v>1248</v>
      </c>
      <c r="F397" s="81">
        <v>1</v>
      </c>
      <c r="G397" s="82" t="s">
        <v>58</v>
      </c>
      <c r="H397" s="83">
        <v>40</v>
      </c>
      <c r="I397" s="84">
        <v>3.15</v>
      </c>
      <c r="J397" s="85">
        <v>123660</v>
      </c>
      <c r="K397" s="86">
        <v>8712438634956</v>
      </c>
      <c r="L397" s="87" t="s">
        <v>59</v>
      </c>
      <c r="M397" s="88" t="s">
        <v>1249</v>
      </c>
      <c r="N397" s="89"/>
      <c r="O397" s="90">
        <f t="shared" si="10"/>
        <v>0</v>
      </c>
      <c r="P397" s="91" t="str">
        <f t="shared" si="11"/>
        <v>-</v>
      </c>
      <c r="Q397" s="92">
        <v>57</v>
      </c>
      <c r="R397" s="93" t="str">
        <f>IF($I$20=1,"",IF(AND(Таблица2[[#This Row],[Заказ (упаковок)
↓]]=0,$I$20*Таблица2[[#This Row],[Уп. в коробке]]&lt;5),0,ROUNDDOWN($I$20*Таблица2[[#This Row],[Уп. в коробке]],0)))</f>
        <v/>
      </c>
      <c r="S397" s="94"/>
    </row>
    <row r="398" spans="1:19">
      <c r="A398" s="76"/>
      <c r="B398" s="77" t="s">
        <v>1250</v>
      </c>
      <c r="C398" s="78" t="s">
        <v>1108</v>
      </c>
      <c r="D398" s="79" t="s">
        <v>947</v>
      </c>
      <c r="E398" s="80" t="s">
        <v>1251</v>
      </c>
      <c r="F398" s="81">
        <v>1</v>
      </c>
      <c r="G398" s="82" t="s">
        <v>58</v>
      </c>
      <c r="H398" s="83">
        <v>40</v>
      </c>
      <c r="I398" s="84">
        <v>2.6599999999999997</v>
      </c>
      <c r="J398" s="85">
        <v>123850</v>
      </c>
      <c r="K398" s="86">
        <v>8712438635106</v>
      </c>
      <c r="L398" s="87" t="s">
        <v>59</v>
      </c>
      <c r="M398" s="88" t="s">
        <v>1252</v>
      </c>
      <c r="N398" s="89"/>
      <c r="O398" s="90">
        <f t="shared" si="10"/>
        <v>0</v>
      </c>
      <c r="P398" s="91" t="str">
        <f t="shared" si="11"/>
        <v>-</v>
      </c>
      <c r="Q398" s="92">
        <v>57</v>
      </c>
      <c r="R398" s="93" t="str">
        <f>IF($I$20=1,"",IF(AND(Таблица2[[#This Row],[Заказ (упаковок)
↓]]=0,$I$20*Таблица2[[#This Row],[Уп. в коробке]]&lt;5),0,ROUNDDOWN($I$20*Таблица2[[#This Row],[Уп. в коробке]],0)))</f>
        <v/>
      </c>
      <c r="S398" s="94"/>
    </row>
    <row r="399" spans="1:19">
      <c r="A399" s="76"/>
      <c r="B399" s="77" t="s">
        <v>1253</v>
      </c>
      <c r="C399" s="78" t="s">
        <v>1108</v>
      </c>
      <c r="D399" s="79" t="s">
        <v>947</v>
      </c>
      <c r="E399" s="80" t="s">
        <v>1254</v>
      </c>
      <c r="F399" s="81">
        <v>1</v>
      </c>
      <c r="G399" s="82" t="s">
        <v>58</v>
      </c>
      <c r="H399" s="83">
        <v>40</v>
      </c>
      <c r="I399" s="84">
        <v>2.9499999999999997</v>
      </c>
      <c r="J399" s="85">
        <v>123900</v>
      </c>
      <c r="K399" s="86">
        <v>8712438635120</v>
      </c>
      <c r="L399" s="87" t="s">
        <v>59</v>
      </c>
      <c r="M399" s="88" t="s">
        <v>1255</v>
      </c>
      <c r="N399" s="89"/>
      <c r="O399" s="90">
        <f t="shared" si="10"/>
        <v>0</v>
      </c>
      <c r="P399" s="91" t="str">
        <f t="shared" si="11"/>
        <v>-</v>
      </c>
      <c r="Q399" s="92">
        <v>57</v>
      </c>
      <c r="R399" s="93" t="str">
        <f>IF($I$20=1,"",IF(AND(Таблица2[[#This Row],[Заказ (упаковок)
↓]]=0,$I$20*Таблица2[[#This Row],[Уп. в коробке]]&lt;5),0,ROUNDDOWN($I$20*Таблица2[[#This Row],[Уп. в коробке]],0)))</f>
        <v/>
      </c>
      <c r="S399" s="94"/>
    </row>
    <row r="400" spans="1:19">
      <c r="A400" s="76"/>
      <c r="B400" s="77" t="s">
        <v>1256</v>
      </c>
      <c r="C400" s="78" t="s">
        <v>1108</v>
      </c>
      <c r="D400" s="79" t="s">
        <v>947</v>
      </c>
      <c r="E400" s="80" t="s">
        <v>1257</v>
      </c>
      <c r="F400" s="81">
        <v>1</v>
      </c>
      <c r="G400" s="82" t="s">
        <v>58</v>
      </c>
      <c r="H400" s="83">
        <v>40</v>
      </c>
      <c r="I400" s="84">
        <v>2.9499999999999997</v>
      </c>
      <c r="J400" s="85">
        <v>124020</v>
      </c>
      <c r="K400" s="86">
        <v>8712438635298</v>
      </c>
      <c r="L400" s="87" t="s">
        <v>59</v>
      </c>
      <c r="M400" s="88" t="s">
        <v>1258</v>
      </c>
      <c r="N400" s="89"/>
      <c r="O400" s="90">
        <f t="shared" si="10"/>
        <v>0</v>
      </c>
      <c r="P400" s="91" t="str">
        <f t="shared" si="11"/>
        <v>-</v>
      </c>
      <c r="Q400" s="92">
        <v>57</v>
      </c>
      <c r="R400" s="93" t="str">
        <f>IF($I$20=1,"",IF(AND(Таблица2[[#This Row],[Заказ (упаковок)
↓]]=0,$I$20*Таблица2[[#This Row],[Уп. в коробке]]&lt;5),0,ROUNDDOWN($I$20*Таблица2[[#This Row],[Уп. в коробке]],0)))</f>
        <v/>
      </c>
      <c r="S400" s="94"/>
    </row>
    <row r="401" spans="1:19">
      <c r="A401" s="76"/>
      <c r="B401" s="77" t="s">
        <v>1259</v>
      </c>
      <c r="C401" s="78" t="s">
        <v>1108</v>
      </c>
      <c r="D401" s="79" t="s">
        <v>947</v>
      </c>
      <c r="E401" s="80" t="s">
        <v>1260</v>
      </c>
      <c r="F401" s="81">
        <v>1</v>
      </c>
      <c r="G401" s="82" t="s">
        <v>58</v>
      </c>
      <c r="H401" s="83">
        <v>40</v>
      </c>
      <c r="I401" s="84">
        <v>3.11</v>
      </c>
      <c r="J401" s="85">
        <v>124070</v>
      </c>
      <c r="K401" s="86">
        <v>8712438635359</v>
      </c>
      <c r="L401" s="87" t="s">
        <v>59</v>
      </c>
      <c r="M401" s="88" t="s">
        <v>1261</v>
      </c>
      <c r="N401" s="89"/>
      <c r="O401" s="90">
        <f t="shared" si="10"/>
        <v>0</v>
      </c>
      <c r="P401" s="91" t="str">
        <f t="shared" si="11"/>
        <v>-</v>
      </c>
      <c r="Q401" s="92">
        <v>57</v>
      </c>
      <c r="R401" s="93" t="str">
        <f>IF($I$20=1,"",IF(AND(Таблица2[[#This Row],[Заказ (упаковок)
↓]]=0,$I$20*Таблица2[[#This Row],[Уп. в коробке]]&lt;5),0,ROUNDDOWN($I$20*Таблица2[[#This Row],[Уп. в коробке]],0)))</f>
        <v/>
      </c>
      <c r="S401" s="94"/>
    </row>
    <row r="402" spans="1:19">
      <c r="A402" s="76"/>
      <c r="B402" s="77" t="s">
        <v>1262</v>
      </c>
      <c r="C402" s="78" t="s">
        <v>1108</v>
      </c>
      <c r="D402" s="79" t="s">
        <v>947</v>
      </c>
      <c r="E402" s="80" t="s">
        <v>1263</v>
      </c>
      <c r="F402" s="81">
        <v>1</v>
      </c>
      <c r="G402" s="82" t="s">
        <v>58</v>
      </c>
      <c r="H402" s="83">
        <v>40</v>
      </c>
      <c r="I402" s="84">
        <v>2.8899999999999997</v>
      </c>
      <c r="J402" s="85">
        <v>124160</v>
      </c>
      <c r="K402" s="86">
        <v>8712438635397</v>
      </c>
      <c r="L402" s="87" t="s">
        <v>59</v>
      </c>
      <c r="M402" s="88" t="s">
        <v>1264</v>
      </c>
      <c r="N402" s="89"/>
      <c r="O402" s="90">
        <f t="shared" si="10"/>
        <v>0</v>
      </c>
      <c r="P402" s="91" t="str">
        <f t="shared" si="11"/>
        <v>-</v>
      </c>
      <c r="Q402" s="92">
        <v>57</v>
      </c>
      <c r="R402" s="93" t="str">
        <f>IF($I$20=1,"",IF(AND(Таблица2[[#This Row],[Заказ (упаковок)
↓]]=0,$I$20*Таблица2[[#This Row],[Уп. в коробке]]&lt;5),0,ROUNDDOWN($I$20*Таблица2[[#This Row],[Уп. в коробке]],0)))</f>
        <v/>
      </c>
      <c r="S402" s="94"/>
    </row>
    <row r="403" spans="1:19">
      <c r="A403" s="76"/>
      <c r="B403" s="77" t="s">
        <v>1265</v>
      </c>
      <c r="C403" s="78" t="s">
        <v>1108</v>
      </c>
      <c r="D403" s="79" t="s">
        <v>1266</v>
      </c>
      <c r="E403" s="80" t="s">
        <v>1267</v>
      </c>
      <c r="F403" s="81">
        <v>1</v>
      </c>
      <c r="G403" s="82" t="s">
        <v>58</v>
      </c>
      <c r="H403" s="83">
        <v>40</v>
      </c>
      <c r="I403" s="84">
        <v>2.15</v>
      </c>
      <c r="J403" s="85">
        <v>124300</v>
      </c>
      <c r="K403" s="86">
        <v>8712438635427</v>
      </c>
      <c r="L403" s="87" t="s">
        <v>59</v>
      </c>
      <c r="M403" s="88" t="s">
        <v>1268</v>
      </c>
      <c r="N403" s="89"/>
      <c r="O403" s="90">
        <f t="shared" si="10"/>
        <v>0</v>
      </c>
      <c r="P403" s="91" t="str">
        <f t="shared" si="11"/>
        <v>-</v>
      </c>
      <c r="Q403" s="92">
        <v>57</v>
      </c>
      <c r="R403" s="93" t="str">
        <f>IF($I$20=1,"",IF(AND(Таблица2[[#This Row],[Заказ (упаковок)
↓]]=0,$I$20*Таблица2[[#This Row],[Уп. в коробке]]&lt;5),0,ROUNDDOWN($I$20*Таблица2[[#This Row],[Уп. в коробке]],0)))</f>
        <v/>
      </c>
      <c r="S403" s="94"/>
    </row>
    <row r="404" spans="1:19">
      <c r="A404" s="76"/>
      <c r="B404" s="77" t="s">
        <v>1269</v>
      </c>
      <c r="C404" s="78" t="s">
        <v>1108</v>
      </c>
      <c r="D404" s="79" t="s">
        <v>1270</v>
      </c>
      <c r="E404" s="80" t="s">
        <v>1271</v>
      </c>
      <c r="F404" s="81">
        <v>1</v>
      </c>
      <c r="G404" s="82" t="s">
        <v>58</v>
      </c>
      <c r="H404" s="83">
        <v>40</v>
      </c>
      <c r="I404" s="84">
        <v>2.8899999999999997</v>
      </c>
      <c r="J404" s="85">
        <v>124550</v>
      </c>
      <c r="K404" s="86">
        <v>8712438635854</v>
      </c>
      <c r="L404" s="87" t="s">
        <v>59</v>
      </c>
      <c r="M404" s="88" t="s">
        <v>1272</v>
      </c>
      <c r="N404" s="89"/>
      <c r="O404" s="90">
        <f t="shared" si="10"/>
        <v>0</v>
      </c>
      <c r="P404" s="91" t="str">
        <f t="shared" si="11"/>
        <v>-</v>
      </c>
      <c r="Q404" s="92">
        <v>58</v>
      </c>
      <c r="R404" s="93" t="str">
        <f>IF($I$20=1,"",IF(AND(Таблица2[[#This Row],[Заказ (упаковок)
↓]]=0,$I$20*Таблица2[[#This Row],[Уп. в коробке]]&lt;5),0,ROUNDDOWN($I$20*Таблица2[[#This Row],[Уп. в коробке]],0)))</f>
        <v/>
      </c>
      <c r="S404" s="94"/>
    </row>
    <row r="405" spans="1:19">
      <c r="A405" s="76"/>
      <c r="B405" s="77" t="s">
        <v>1273</v>
      </c>
      <c r="C405" s="78" t="s">
        <v>1108</v>
      </c>
      <c r="D405" s="79" t="s">
        <v>1270</v>
      </c>
      <c r="E405" s="80" t="s">
        <v>1274</v>
      </c>
      <c r="F405" s="81">
        <v>1</v>
      </c>
      <c r="G405" s="82" t="s">
        <v>58</v>
      </c>
      <c r="H405" s="83">
        <v>40</v>
      </c>
      <c r="I405" s="84">
        <v>2.0499999999999998</v>
      </c>
      <c r="J405" s="85">
        <v>124780</v>
      </c>
      <c r="K405" s="86">
        <v>8712438636073</v>
      </c>
      <c r="L405" s="87" t="s">
        <v>59</v>
      </c>
      <c r="M405" s="88" t="s">
        <v>1275</v>
      </c>
      <c r="N405" s="89"/>
      <c r="O405" s="90">
        <f t="shared" si="10"/>
        <v>0</v>
      </c>
      <c r="P405" s="91" t="str">
        <f t="shared" si="11"/>
        <v>-</v>
      </c>
      <c r="Q405" s="92">
        <v>58</v>
      </c>
      <c r="R405" s="93" t="str">
        <f>IF($I$20=1,"",IF(AND(Таблица2[[#This Row],[Заказ (упаковок)
↓]]=0,$I$20*Таблица2[[#This Row],[Уп. в коробке]]&lt;5),0,ROUNDDOWN($I$20*Таблица2[[#This Row],[Уп. в коробке]],0)))</f>
        <v/>
      </c>
      <c r="S405" s="94"/>
    </row>
    <row r="406" spans="1:19">
      <c r="A406" s="76"/>
      <c r="B406" s="77" t="s">
        <v>1276</v>
      </c>
      <c r="C406" s="78" t="s">
        <v>1108</v>
      </c>
      <c r="D406" s="79" t="s">
        <v>1270</v>
      </c>
      <c r="E406" s="80" t="s">
        <v>1277</v>
      </c>
      <c r="F406" s="81">
        <v>1</v>
      </c>
      <c r="G406" s="82" t="s">
        <v>58</v>
      </c>
      <c r="H406" s="83">
        <v>40</v>
      </c>
      <c r="I406" s="84">
        <v>2.3699999999999997</v>
      </c>
      <c r="J406" s="85">
        <v>124950</v>
      </c>
      <c r="K406" s="86">
        <v>8712438636202</v>
      </c>
      <c r="L406" s="87" t="s">
        <v>59</v>
      </c>
      <c r="M406" s="88" t="s">
        <v>1278</v>
      </c>
      <c r="N406" s="89"/>
      <c r="O406" s="90">
        <f t="shared" si="10"/>
        <v>0</v>
      </c>
      <c r="P406" s="91" t="str">
        <f t="shared" si="11"/>
        <v>-</v>
      </c>
      <c r="Q406" s="92">
        <v>58</v>
      </c>
      <c r="R406" s="93" t="str">
        <f>IF($I$20=1,"",IF(AND(Таблица2[[#This Row],[Заказ (упаковок)
↓]]=0,$I$20*Таблица2[[#This Row],[Уп. в коробке]]&lt;5),0,ROUNDDOWN($I$20*Таблица2[[#This Row],[Уп. в коробке]],0)))</f>
        <v/>
      </c>
      <c r="S406" s="94"/>
    </row>
    <row r="407" spans="1:19">
      <c r="A407" s="76"/>
      <c r="B407" s="77" t="s">
        <v>1279</v>
      </c>
      <c r="C407" s="78" t="s">
        <v>1108</v>
      </c>
      <c r="D407" s="79" t="s">
        <v>1270</v>
      </c>
      <c r="E407" s="80" t="s">
        <v>1280</v>
      </c>
      <c r="F407" s="81">
        <v>1</v>
      </c>
      <c r="G407" s="82" t="s">
        <v>58</v>
      </c>
      <c r="H407" s="83">
        <v>40</v>
      </c>
      <c r="I407" s="84">
        <v>2.8299999999999996</v>
      </c>
      <c r="J407" s="85">
        <v>124985</v>
      </c>
      <c r="K407" s="86">
        <v>8712438636240</v>
      </c>
      <c r="L407" s="87" t="s">
        <v>59</v>
      </c>
      <c r="M407" s="88" t="s">
        <v>1281</v>
      </c>
      <c r="N407" s="89"/>
      <c r="O407" s="90">
        <f t="shared" si="10"/>
        <v>0</v>
      </c>
      <c r="P407" s="91" t="str">
        <f t="shared" si="11"/>
        <v>-</v>
      </c>
      <c r="Q407" s="92">
        <v>58</v>
      </c>
      <c r="R407" s="93" t="str">
        <f>IF($I$20=1,"",IF(AND(Таблица2[[#This Row],[Заказ (упаковок)
↓]]=0,$I$20*Таблица2[[#This Row],[Уп. в коробке]]&lt;5),0,ROUNDDOWN($I$20*Таблица2[[#This Row],[Уп. в коробке]],0)))</f>
        <v/>
      </c>
      <c r="S407" s="94"/>
    </row>
    <row r="408" spans="1:19">
      <c r="A408" s="76"/>
      <c r="B408" s="77" t="s">
        <v>1282</v>
      </c>
      <c r="C408" s="78" t="s">
        <v>1108</v>
      </c>
      <c r="D408" s="79" t="s">
        <v>1270</v>
      </c>
      <c r="E408" s="80" t="s">
        <v>1283</v>
      </c>
      <c r="F408" s="81">
        <v>1</v>
      </c>
      <c r="G408" s="82" t="s">
        <v>58</v>
      </c>
      <c r="H408" s="83">
        <v>40</v>
      </c>
      <c r="I408" s="84">
        <v>2.65</v>
      </c>
      <c r="J408" s="85">
        <v>125000</v>
      </c>
      <c r="K408" s="86">
        <v>8712438636257</v>
      </c>
      <c r="L408" s="87" t="s">
        <v>59</v>
      </c>
      <c r="M408" s="88" t="s">
        <v>1284</v>
      </c>
      <c r="N408" s="89"/>
      <c r="O408" s="90">
        <f t="shared" si="10"/>
        <v>0</v>
      </c>
      <c r="P408" s="91" t="str">
        <f t="shared" si="11"/>
        <v>-</v>
      </c>
      <c r="Q408" s="92">
        <v>58</v>
      </c>
      <c r="R408" s="93" t="str">
        <f>IF($I$20=1,"",IF(AND(Таблица2[[#This Row],[Заказ (упаковок)
↓]]=0,$I$20*Таблица2[[#This Row],[Уп. в коробке]]&lt;5),0,ROUNDDOWN($I$20*Таблица2[[#This Row],[Уп. в коробке]],0)))</f>
        <v/>
      </c>
      <c r="S408" s="94"/>
    </row>
    <row r="409" spans="1:19">
      <c r="A409" s="76"/>
      <c r="B409" s="77" t="s">
        <v>1285</v>
      </c>
      <c r="C409" s="78" t="s">
        <v>1108</v>
      </c>
      <c r="D409" s="79" t="s">
        <v>1270</v>
      </c>
      <c r="E409" s="80" t="s">
        <v>1286</v>
      </c>
      <c r="F409" s="81">
        <v>1</v>
      </c>
      <c r="G409" s="82" t="s">
        <v>58</v>
      </c>
      <c r="H409" s="83">
        <v>40</v>
      </c>
      <c r="I409" s="84">
        <v>2.65</v>
      </c>
      <c r="J409" s="85">
        <v>125050</v>
      </c>
      <c r="K409" s="86">
        <v>8712438636301</v>
      </c>
      <c r="L409" s="87" t="s">
        <v>59</v>
      </c>
      <c r="M409" s="88" t="s">
        <v>1287</v>
      </c>
      <c r="N409" s="89"/>
      <c r="O409" s="90">
        <f t="shared" si="10"/>
        <v>0</v>
      </c>
      <c r="P409" s="91" t="str">
        <f t="shared" si="11"/>
        <v>-</v>
      </c>
      <c r="Q409" s="92">
        <v>58</v>
      </c>
      <c r="R409" s="93" t="str">
        <f>IF($I$20=1,"",IF(AND(Таблица2[[#This Row],[Заказ (упаковок)
↓]]=0,$I$20*Таблица2[[#This Row],[Уп. в коробке]]&lt;5),0,ROUNDDOWN($I$20*Таблица2[[#This Row],[Уп. в коробке]],0)))</f>
        <v/>
      </c>
      <c r="S409" s="94"/>
    </row>
    <row r="410" spans="1:19">
      <c r="A410" s="76"/>
      <c r="B410" s="77" t="s">
        <v>1288</v>
      </c>
      <c r="C410" s="78" t="s">
        <v>1108</v>
      </c>
      <c r="D410" s="79" t="s">
        <v>1289</v>
      </c>
      <c r="E410" s="80" t="s">
        <v>1290</v>
      </c>
      <c r="F410" s="81">
        <v>3</v>
      </c>
      <c r="G410" s="82" t="s">
        <v>58</v>
      </c>
      <c r="H410" s="83">
        <v>40</v>
      </c>
      <c r="I410" s="84">
        <v>2.3499999999999996</v>
      </c>
      <c r="J410" s="85">
        <v>125200</v>
      </c>
      <c r="K410" s="86">
        <v>8712438636318</v>
      </c>
      <c r="L410" s="87" t="s">
        <v>59</v>
      </c>
      <c r="M410" s="88" t="s">
        <v>1291</v>
      </c>
      <c r="N410" s="89"/>
      <c r="O410" s="90">
        <f t="shared" si="10"/>
        <v>0</v>
      </c>
      <c r="P410" s="91" t="str">
        <f t="shared" si="11"/>
        <v>-</v>
      </c>
      <c r="Q410" s="92">
        <v>58</v>
      </c>
      <c r="R410" s="93" t="str">
        <f>IF($I$20=1,"",IF(AND(Таблица2[[#This Row],[Заказ (упаковок)
↓]]=0,$I$20*Таблица2[[#This Row],[Уп. в коробке]]&lt;5),0,ROUNDDOWN($I$20*Таблица2[[#This Row],[Уп. в коробке]],0)))</f>
        <v/>
      </c>
      <c r="S410" s="94"/>
    </row>
    <row r="411" spans="1:19">
      <c r="A411" s="76"/>
      <c r="B411" s="77" t="s">
        <v>1292</v>
      </c>
      <c r="C411" s="78" t="s">
        <v>1108</v>
      </c>
      <c r="D411" s="79" t="s">
        <v>1289</v>
      </c>
      <c r="E411" s="80" t="s">
        <v>1293</v>
      </c>
      <c r="F411" s="81">
        <v>3</v>
      </c>
      <c r="G411" s="82" t="s">
        <v>58</v>
      </c>
      <c r="H411" s="83">
        <v>40</v>
      </c>
      <c r="I411" s="84">
        <v>2.6199999999999997</v>
      </c>
      <c r="J411" s="85">
        <v>125250</v>
      </c>
      <c r="K411" s="86">
        <v>8712438636325</v>
      </c>
      <c r="L411" s="87" t="s">
        <v>59</v>
      </c>
      <c r="M411" s="88" t="s">
        <v>1294</v>
      </c>
      <c r="N411" s="89"/>
      <c r="O411" s="90">
        <f t="shared" si="10"/>
        <v>0</v>
      </c>
      <c r="P411" s="91" t="str">
        <f t="shared" si="11"/>
        <v>-</v>
      </c>
      <c r="Q411" s="92">
        <v>58</v>
      </c>
      <c r="R411" s="93" t="str">
        <f>IF($I$20=1,"",IF(AND(Таблица2[[#This Row],[Заказ (упаковок)
↓]]=0,$I$20*Таблица2[[#This Row],[Уп. в коробке]]&lt;5),0,ROUNDDOWN($I$20*Таблица2[[#This Row],[Уп. в коробке]],0)))</f>
        <v/>
      </c>
      <c r="S411" s="94"/>
    </row>
    <row r="412" spans="1:19">
      <c r="A412" s="76"/>
      <c r="B412" s="77" t="s">
        <v>1295</v>
      </c>
      <c r="C412" s="78" t="s">
        <v>1108</v>
      </c>
      <c r="D412" s="79" t="s">
        <v>1096</v>
      </c>
      <c r="E412" s="80" t="s">
        <v>1296</v>
      </c>
      <c r="F412" s="81">
        <v>1</v>
      </c>
      <c r="G412" s="82" t="s">
        <v>58</v>
      </c>
      <c r="H412" s="83">
        <v>40</v>
      </c>
      <c r="I412" s="84">
        <v>2.48</v>
      </c>
      <c r="J412" s="85">
        <v>125270</v>
      </c>
      <c r="K412" s="86">
        <v>8712438636264</v>
      </c>
      <c r="L412" s="87" t="s">
        <v>59</v>
      </c>
      <c r="M412" s="88" t="s">
        <v>1297</v>
      </c>
      <c r="N412" s="89"/>
      <c r="O412" s="90">
        <f t="shared" si="10"/>
        <v>0</v>
      </c>
      <c r="P412" s="91" t="str">
        <f t="shared" si="11"/>
        <v>-</v>
      </c>
      <c r="Q412" s="92">
        <v>58</v>
      </c>
      <c r="R412" s="93" t="str">
        <f>IF($I$20=1,"",IF(AND(Таблица2[[#This Row],[Заказ (упаковок)
↓]]=0,$I$20*Таблица2[[#This Row],[Уп. в коробке]]&lt;5),0,ROUNDDOWN($I$20*Таблица2[[#This Row],[Уп. в коробке]],0)))</f>
        <v/>
      </c>
      <c r="S412" s="94"/>
    </row>
    <row r="413" spans="1:19">
      <c r="A413" s="76"/>
      <c r="B413" s="77" t="s">
        <v>1298</v>
      </c>
      <c r="C413" s="78" t="s">
        <v>1108</v>
      </c>
      <c r="D413" s="79" t="s">
        <v>1096</v>
      </c>
      <c r="E413" s="80" t="s">
        <v>1299</v>
      </c>
      <c r="F413" s="81">
        <v>1</v>
      </c>
      <c r="G413" s="82" t="s">
        <v>58</v>
      </c>
      <c r="H413" s="83">
        <v>40</v>
      </c>
      <c r="I413" s="84">
        <v>2.48</v>
      </c>
      <c r="J413" s="85">
        <v>125280</v>
      </c>
      <c r="K413" s="86">
        <v>8712438636288</v>
      </c>
      <c r="L413" s="87" t="s">
        <v>59</v>
      </c>
      <c r="M413" s="88" t="s">
        <v>1300</v>
      </c>
      <c r="N413" s="89"/>
      <c r="O413" s="90">
        <f t="shared" ref="O413:O476" si="12">N413*I413</f>
        <v>0</v>
      </c>
      <c r="P413" s="91" t="str">
        <f t="shared" ref="P413:P476" si="13">IF(N413/H413=0,"-",N413/H413)</f>
        <v>-</v>
      </c>
      <c r="Q413" s="92">
        <v>58</v>
      </c>
      <c r="R413" s="93" t="str">
        <f>IF($I$20=1,"",IF(AND(Таблица2[[#This Row],[Заказ (упаковок)
↓]]=0,$I$20*Таблица2[[#This Row],[Уп. в коробке]]&lt;5),0,ROUNDDOWN($I$20*Таблица2[[#This Row],[Уп. в коробке]],0)))</f>
        <v/>
      </c>
      <c r="S413" s="94"/>
    </row>
    <row r="414" spans="1:19">
      <c r="A414" s="76"/>
      <c r="B414" s="77" t="s">
        <v>1301</v>
      </c>
      <c r="C414" s="78" t="s">
        <v>1108</v>
      </c>
      <c r="D414" s="79" t="s">
        <v>1096</v>
      </c>
      <c r="E414" s="80" t="s">
        <v>1302</v>
      </c>
      <c r="F414" s="81">
        <v>1</v>
      </c>
      <c r="G414" s="82" t="s">
        <v>58</v>
      </c>
      <c r="H414" s="83">
        <v>40</v>
      </c>
      <c r="I414" s="84">
        <v>2.19</v>
      </c>
      <c r="J414" s="85">
        <v>125300</v>
      </c>
      <c r="K414" s="86">
        <v>8712438636332</v>
      </c>
      <c r="L414" s="87" t="s">
        <v>59</v>
      </c>
      <c r="M414" s="88" t="s">
        <v>1303</v>
      </c>
      <c r="N414" s="89"/>
      <c r="O414" s="90">
        <f t="shared" si="12"/>
        <v>0</v>
      </c>
      <c r="P414" s="91" t="str">
        <f t="shared" si="13"/>
        <v>-</v>
      </c>
      <c r="Q414" s="92">
        <v>58</v>
      </c>
      <c r="R414" s="93" t="str">
        <f>IF($I$20=1,"",IF(AND(Таблица2[[#This Row],[Заказ (упаковок)
↓]]=0,$I$20*Таблица2[[#This Row],[Уп. в коробке]]&lt;5),0,ROUNDDOWN($I$20*Таблица2[[#This Row],[Уп. в коробке]],0)))</f>
        <v/>
      </c>
      <c r="S414" s="94"/>
    </row>
    <row r="415" spans="1:19">
      <c r="A415" s="76"/>
      <c r="B415" s="77" t="s">
        <v>1304</v>
      </c>
      <c r="C415" s="78" t="s">
        <v>1108</v>
      </c>
      <c r="D415" s="79" t="s">
        <v>1096</v>
      </c>
      <c r="E415" s="80" t="s">
        <v>1305</v>
      </c>
      <c r="F415" s="81">
        <v>1</v>
      </c>
      <c r="G415" s="82" t="s">
        <v>58</v>
      </c>
      <c r="H415" s="83">
        <v>40</v>
      </c>
      <c r="I415" s="84">
        <v>2.19</v>
      </c>
      <c r="J415" s="85">
        <v>125320</v>
      </c>
      <c r="K415" s="86">
        <v>8712438636363</v>
      </c>
      <c r="L415" s="87" t="s">
        <v>59</v>
      </c>
      <c r="M415" s="88" t="s">
        <v>1306</v>
      </c>
      <c r="N415" s="89"/>
      <c r="O415" s="90">
        <f t="shared" si="12"/>
        <v>0</v>
      </c>
      <c r="P415" s="91" t="str">
        <f t="shared" si="13"/>
        <v>-</v>
      </c>
      <c r="Q415" s="92">
        <v>58</v>
      </c>
      <c r="R415" s="93" t="str">
        <f>IF($I$20=1,"",IF(AND(Таблица2[[#This Row],[Заказ (упаковок)
↓]]=0,$I$20*Таблица2[[#This Row],[Уп. в коробке]]&lt;5),0,ROUNDDOWN($I$20*Таблица2[[#This Row],[Уп. в коробке]],0)))</f>
        <v/>
      </c>
      <c r="S415" s="94"/>
    </row>
    <row r="416" spans="1:19">
      <c r="A416" s="76"/>
      <c r="B416" s="77" t="s">
        <v>1307</v>
      </c>
      <c r="C416" s="78" t="s">
        <v>1108</v>
      </c>
      <c r="D416" s="79" t="s">
        <v>1096</v>
      </c>
      <c r="E416" s="80" t="s">
        <v>1308</v>
      </c>
      <c r="F416" s="81">
        <v>1</v>
      </c>
      <c r="G416" s="82" t="s">
        <v>58</v>
      </c>
      <c r="H416" s="83">
        <v>40</v>
      </c>
      <c r="I416" s="84">
        <v>2.19</v>
      </c>
      <c r="J416" s="85">
        <v>125350</v>
      </c>
      <c r="K416" s="86">
        <v>8712438636356</v>
      </c>
      <c r="L416" s="87" t="s">
        <v>59</v>
      </c>
      <c r="M416" s="88" t="s">
        <v>1309</v>
      </c>
      <c r="N416" s="89"/>
      <c r="O416" s="90">
        <f t="shared" si="12"/>
        <v>0</v>
      </c>
      <c r="P416" s="91" t="str">
        <f t="shared" si="13"/>
        <v>-</v>
      </c>
      <c r="Q416" s="92">
        <v>58</v>
      </c>
      <c r="R416" s="93" t="str">
        <f>IF($I$20=1,"",IF(AND(Таблица2[[#This Row],[Заказ (упаковок)
↓]]=0,$I$20*Таблица2[[#This Row],[Уп. в коробке]]&lt;5),0,ROUNDDOWN($I$20*Таблица2[[#This Row],[Уп. в коробке]],0)))</f>
        <v/>
      </c>
      <c r="S416" s="94"/>
    </row>
    <row r="417" spans="1:19">
      <c r="A417" s="76"/>
      <c r="B417" s="77" t="s">
        <v>1310</v>
      </c>
      <c r="C417" s="78" t="s">
        <v>1108</v>
      </c>
      <c r="D417" s="79" t="s">
        <v>1096</v>
      </c>
      <c r="E417" s="80" t="s">
        <v>1311</v>
      </c>
      <c r="F417" s="81">
        <v>1</v>
      </c>
      <c r="G417" s="82" t="s">
        <v>58</v>
      </c>
      <c r="H417" s="83">
        <v>40</v>
      </c>
      <c r="I417" s="84">
        <v>2.19</v>
      </c>
      <c r="J417" s="85">
        <v>125360</v>
      </c>
      <c r="K417" s="86">
        <v>8712438636349</v>
      </c>
      <c r="L417" s="87" t="s">
        <v>59</v>
      </c>
      <c r="M417" s="88" t="s">
        <v>1312</v>
      </c>
      <c r="N417" s="89"/>
      <c r="O417" s="90">
        <f t="shared" si="12"/>
        <v>0</v>
      </c>
      <c r="P417" s="91" t="str">
        <f t="shared" si="13"/>
        <v>-</v>
      </c>
      <c r="Q417" s="92">
        <v>58</v>
      </c>
      <c r="R417" s="93" t="str">
        <f>IF($I$20=1,"",IF(AND(Таблица2[[#This Row],[Заказ (упаковок)
↓]]=0,$I$20*Таблица2[[#This Row],[Уп. в коробке]]&lt;5),0,ROUNDDOWN($I$20*Таблица2[[#This Row],[Уп. в коробке]],0)))</f>
        <v/>
      </c>
      <c r="S417" s="94"/>
    </row>
    <row r="418" spans="1:19">
      <c r="A418" s="76"/>
      <c r="B418" s="77" t="s">
        <v>1313</v>
      </c>
      <c r="C418" s="78" t="s">
        <v>1108</v>
      </c>
      <c r="D418" s="79" t="s">
        <v>1096</v>
      </c>
      <c r="E418" s="80" t="s">
        <v>1314</v>
      </c>
      <c r="F418" s="81">
        <v>1</v>
      </c>
      <c r="G418" s="82" t="s">
        <v>58</v>
      </c>
      <c r="H418" s="83">
        <v>40</v>
      </c>
      <c r="I418" s="84">
        <v>2.19</v>
      </c>
      <c r="J418" s="85">
        <v>125370</v>
      </c>
      <c r="K418" s="86">
        <v>8712438636394</v>
      </c>
      <c r="L418" s="87" t="s">
        <v>59</v>
      </c>
      <c r="M418" s="88" t="s">
        <v>1315</v>
      </c>
      <c r="N418" s="89"/>
      <c r="O418" s="90">
        <f t="shared" si="12"/>
        <v>0</v>
      </c>
      <c r="P418" s="91" t="str">
        <f t="shared" si="13"/>
        <v>-</v>
      </c>
      <c r="Q418" s="92">
        <v>58</v>
      </c>
      <c r="R418" s="93" t="str">
        <f>IF($I$20=1,"",IF(AND(Таблица2[[#This Row],[Заказ (упаковок)
↓]]=0,$I$20*Таблица2[[#This Row],[Уп. в коробке]]&lt;5),0,ROUNDDOWN($I$20*Таблица2[[#This Row],[Уп. в коробке]],0)))</f>
        <v/>
      </c>
      <c r="S418" s="94"/>
    </row>
    <row r="419" spans="1:19">
      <c r="A419" s="76"/>
      <c r="B419" s="77" t="s">
        <v>1316</v>
      </c>
      <c r="C419" s="78" t="s">
        <v>1108</v>
      </c>
      <c r="D419" s="79" t="s">
        <v>1096</v>
      </c>
      <c r="E419" s="80" t="s">
        <v>1317</v>
      </c>
      <c r="F419" s="81">
        <v>1</v>
      </c>
      <c r="G419" s="82" t="s">
        <v>58</v>
      </c>
      <c r="H419" s="83">
        <v>40</v>
      </c>
      <c r="I419" s="84">
        <v>2.19</v>
      </c>
      <c r="J419" s="85">
        <v>125420</v>
      </c>
      <c r="K419" s="86">
        <v>8712438636387</v>
      </c>
      <c r="L419" s="87" t="s">
        <v>59</v>
      </c>
      <c r="M419" s="88" t="s">
        <v>1318</v>
      </c>
      <c r="N419" s="89"/>
      <c r="O419" s="90">
        <f t="shared" si="12"/>
        <v>0</v>
      </c>
      <c r="P419" s="91" t="str">
        <f t="shared" si="13"/>
        <v>-</v>
      </c>
      <c r="Q419" s="92">
        <v>59</v>
      </c>
      <c r="R419" s="93" t="str">
        <f>IF($I$20=1,"",IF(AND(Таблица2[[#This Row],[Заказ (упаковок)
↓]]=0,$I$20*Таблица2[[#This Row],[Уп. в коробке]]&lt;5),0,ROUNDDOWN($I$20*Таблица2[[#This Row],[Уп. в коробке]],0)))</f>
        <v/>
      </c>
      <c r="S419" s="94"/>
    </row>
    <row r="420" spans="1:19">
      <c r="A420" s="76"/>
      <c r="B420" s="77" t="s">
        <v>1319</v>
      </c>
      <c r="C420" s="78" t="s">
        <v>1108</v>
      </c>
      <c r="D420" s="79" t="s">
        <v>1096</v>
      </c>
      <c r="E420" s="80" t="s">
        <v>1320</v>
      </c>
      <c r="F420" s="81">
        <v>1</v>
      </c>
      <c r="G420" s="82" t="s">
        <v>58</v>
      </c>
      <c r="H420" s="83">
        <v>40</v>
      </c>
      <c r="I420" s="84">
        <v>2.19</v>
      </c>
      <c r="J420" s="85">
        <v>125450</v>
      </c>
      <c r="K420" s="86">
        <v>8712438636400</v>
      </c>
      <c r="L420" s="87" t="s">
        <v>59</v>
      </c>
      <c r="M420" s="88" t="s">
        <v>1321</v>
      </c>
      <c r="N420" s="89"/>
      <c r="O420" s="90">
        <f t="shared" si="12"/>
        <v>0</v>
      </c>
      <c r="P420" s="91" t="str">
        <f t="shared" si="13"/>
        <v>-</v>
      </c>
      <c r="Q420" s="92">
        <v>59</v>
      </c>
      <c r="R420" s="93" t="str">
        <f>IF($I$20=1,"",IF(AND(Таблица2[[#This Row],[Заказ (упаковок)
↓]]=0,$I$20*Таблица2[[#This Row],[Уп. в коробке]]&lt;5),0,ROUNDDOWN($I$20*Таблица2[[#This Row],[Уп. в коробке]],0)))</f>
        <v/>
      </c>
      <c r="S420" s="94"/>
    </row>
    <row r="421" spans="1:19">
      <c r="A421" s="76"/>
      <c r="B421" s="77" t="s">
        <v>1322</v>
      </c>
      <c r="C421" s="78" t="s">
        <v>1108</v>
      </c>
      <c r="D421" s="79" t="s">
        <v>1096</v>
      </c>
      <c r="E421" s="80" t="s">
        <v>1323</v>
      </c>
      <c r="F421" s="81">
        <v>1</v>
      </c>
      <c r="G421" s="82" t="s">
        <v>58</v>
      </c>
      <c r="H421" s="83">
        <v>40</v>
      </c>
      <c r="I421" s="84">
        <v>2.19</v>
      </c>
      <c r="J421" s="85">
        <v>125600</v>
      </c>
      <c r="K421" s="86">
        <v>8712438636448</v>
      </c>
      <c r="L421" s="87" t="s">
        <v>59</v>
      </c>
      <c r="M421" s="88" t="s">
        <v>1324</v>
      </c>
      <c r="N421" s="89"/>
      <c r="O421" s="90">
        <f t="shared" si="12"/>
        <v>0</v>
      </c>
      <c r="P421" s="91" t="str">
        <f t="shared" si="13"/>
        <v>-</v>
      </c>
      <c r="Q421" s="92">
        <v>59</v>
      </c>
      <c r="R421" s="93" t="str">
        <f>IF($I$20=1,"",IF(AND(Таблица2[[#This Row],[Заказ (упаковок)
↓]]=0,$I$20*Таблица2[[#This Row],[Уп. в коробке]]&lt;5),0,ROUNDDOWN($I$20*Таблица2[[#This Row],[Уп. в коробке]],0)))</f>
        <v/>
      </c>
      <c r="S421" s="94"/>
    </row>
    <row r="422" spans="1:19">
      <c r="A422" s="76"/>
      <c r="B422" s="77" t="s">
        <v>1325</v>
      </c>
      <c r="C422" s="78" t="s">
        <v>1108</v>
      </c>
      <c r="D422" s="79" t="s">
        <v>1096</v>
      </c>
      <c r="E422" s="80" t="s">
        <v>1326</v>
      </c>
      <c r="F422" s="81">
        <v>1</v>
      </c>
      <c r="G422" s="82" t="s">
        <v>58</v>
      </c>
      <c r="H422" s="83">
        <v>40</v>
      </c>
      <c r="I422" s="84">
        <v>2.19</v>
      </c>
      <c r="J422" s="85">
        <v>125650</v>
      </c>
      <c r="K422" s="86">
        <v>8712438636462</v>
      </c>
      <c r="L422" s="87" t="s">
        <v>59</v>
      </c>
      <c r="M422" s="88" t="s">
        <v>1327</v>
      </c>
      <c r="N422" s="89"/>
      <c r="O422" s="90">
        <f t="shared" si="12"/>
        <v>0</v>
      </c>
      <c r="P422" s="91" t="str">
        <f t="shared" si="13"/>
        <v>-</v>
      </c>
      <c r="Q422" s="92">
        <v>59</v>
      </c>
      <c r="R422" s="93" t="str">
        <f>IF($I$20=1,"",IF(AND(Таблица2[[#This Row],[Заказ (упаковок)
↓]]=0,$I$20*Таблица2[[#This Row],[Уп. в коробке]]&lt;5),0,ROUNDDOWN($I$20*Таблица2[[#This Row],[Уп. в коробке]],0)))</f>
        <v/>
      </c>
      <c r="S422" s="94"/>
    </row>
    <row r="423" spans="1:19">
      <c r="A423" s="76"/>
      <c r="B423" s="77" t="s">
        <v>1328</v>
      </c>
      <c r="C423" s="78" t="s">
        <v>1108</v>
      </c>
      <c r="D423" s="79" t="s">
        <v>1096</v>
      </c>
      <c r="E423" s="80" t="s">
        <v>1329</v>
      </c>
      <c r="F423" s="81">
        <v>1</v>
      </c>
      <c r="G423" s="82" t="s">
        <v>58</v>
      </c>
      <c r="H423" s="83">
        <v>40</v>
      </c>
      <c r="I423" s="84">
        <v>2.0299999999999998</v>
      </c>
      <c r="J423" s="85">
        <v>125750</v>
      </c>
      <c r="K423" s="86">
        <v>8712438636486</v>
      </c>
      <c r="L423" s="87" t="s">
        <v>59</v>
      </c>
      <c r="M423" s="88" t="s">
        <v>1330</v>
      </c>
      <c r="N423" s="89"/>
      <c r="O423" s="90">
        <f t="shared" si="12"/>
        <v>0</v>
      </c>
      <c r="P423" s="91" t="str">
        <f t="shared" si="13"/>
        <v>-</v>
      </c>
      <c r="Q423" s="92">
        <v>59</v>
      </c>
      <c r="R423" s="93" t="str">
        <f>IF($I$20=1,"",IF(AND(Таблица2[[#This Row],[Заказ (упаковок)
↓]]=0,$I$20*Таблица2[[#This Row],[Уп. в коробке]]&lt;5),0,ROUNDDOWN($I$20*Таблица2[[#This Row],[Уп. в коробке]],0)))</f>
        <v/>
      </c>
      <c r="S423" s="94"/>
    </row>
    <row r="424" spans="1:19">
      <c r="A424" s="76"/>
      <c r="B424" s="77" t="s">
        <v>1331</v>
      </c>
      <c r="C424" s="78" t="s">
        <v>1108</v>
      </c>
      <c r="D424" s="79" t="s">
        <v>1096</v>
      </c>
      <c r="E424" s="80" t="s">
        <v>1332</v>
      </c>
      <c r="F424" s="81">
        <v>1</v>
      </c>
      <c r="G424" s="82" t="s">
        <v>58</v>
      </c>
      <c r="H424" s="83">
        <v>40</v>
      </c>
      <c r="I424" s="84">
        <v>2.13</v>
      </c>
      <c r="J424" s="85">
        <v>125760</v>
      </c>
      <c r="K424" s="86">
        <v>8712438636493</v>
      </c>
      <c r="L424" s="87" t="s">
        <v>59</v>
      </c>
      <c r="M424" s="88" t="s">
        <v>1333</v>
      </c>
      <c r="N424" s="89"/>
      <c r="O424" s="90">
        <f t="shared" si="12"/>
        <v>0</v>
      </c>
      <c r="P424" s="91" t="str">
        <f t="shared" si="13"/>
        <v>-</v>
      </c>
      <c r="Q424" s="92">
        <v>59</v>
      </c>
      <c r="R424" s="93" t="str">
        <f>IF($I$20=1,"",IF(AND(Таблица2[[#This Row],[Заказ (упаковок)
↓]]=0,$I$20*Таблица2[[#This Row],[Уп. в коробке]]&lt;5),0,ROUNDDOWN($I$20*Таблица2[[#This Row],[Уп. в коробке]],0)))</f>
        <v/>
      </c>
      <c r="S424" s="94"/>
    </row>
    <row r="425" spans="1:19">
      <c r="A425" s="76"/>
      <c r="B425" s="77" t="s">
        <v>1334</v>
      </c>
      <c r="C425" s="78" t="s">
        <v>1108</v>
      </c>
      <c r="D425" s="79" t="s">
        <v>1096</v>
      </c>
      <c r="E425" s="80" t="s">
        <v>1335</v>
      </c>
      <c r="F425" s="81">
        <v>1</v>
      </c>
      <c r="G425" s="82" t="s">
        <v>58</v>
      </c>
      <c r="H425" s="83">
        <v>40</v>
      </c>
      <c r="I425" s="84">
        <v>2.2399999999999998</v>
      </c>
      <c r="J425" s="85">
        <v>125785</v>
      </c>
      <c r="K425" s="86">
        <v>8712438636547</v>
      </c>
      <c r="L425" s="87" t="s">
        <v>59</v>
      </c>
      <c r="M425" s="88" t="s">
        <v>1336</v>
      </c>
      <c r="N425" s="89"/>
      <c r="O425" s="90">
        <f t="shared" si="12"/>
        <v>0</v>
      </c>
      <c r="P425" s="91" t="str">
        <f t="shared" si="13"/>
        <v>-</v>
      </c>
      <c r="Q425" s="92">
        <v>59</v>
      </c>
      <c r="R425" s="93" t="str">
        <f>IF($I$20=1,"",IF(AND(Таблица2[[#This Row],[Заказ (упаковок)
↓]]=0,$I$20*Таблица2[[#This Row],[Уп. в коробке]]&lt;5),0,ROUNDDOWN($I$20*Таблица2[[#This Row],[Уп. в коробке]],0)))</f>
        <v/>
      </c>
      <c r="S425" s="94"/>
    </row>
    <row r="426" spans="1:19">
      <c r="A426" s="76"/>
      <c r="B426" s="77" t="s">
        <v>1337</v>
      </c>
      <c r="C426" s="78" t="s">
        <v>1108</v>
      </c>
      <c r="D426" s="79" t="s">
        <v>1104</v>
      </c>
      <c r="E426" s="80" t="s">
        <v>1338</v>
      </c>
      <c r="F426" s="81">
        <v>5</v>
      </c>
      <c r="G426" s="82" t="s">
        <v>414</v>
      </c>
      <c r="H426" s="83">
        <v>40</v>
      </c>
      <c r="I426" s="84">
        <v>1.9</v>
      </c>
      <c r="J426" s="85">
        <v>125800</v>
      </c>
      <c r="K426" s="86">
        <v>8712438636509</v>
      </c>
      <c r="L426" s="87" t="s">
        <v>59</v>
      </c>
      <c r="M426" s="88" t="s">
        <v>1339</v>
      </c>
      <c r="N426" s="89"/>
      <c r="O426" s="90">
        <f t="shared" si="12"/>
        <v>0</v>
      </c>
      <c r="P426" s="91" t="str">
        <f t="shared" si="13"/>
        <v>-</v>
      </c>
      <c r="Q426" s="92">
        <v>59</v>
      </c>
      <c r="R426" s="93" t="str">
        <f>IF($I$20=1,"",IF(AND(Таблица2[[#This Row],[Заказ (упаковок)
↓]]=0,$I$20*Таблица2[[#This Row],[Уп. в коробке]]&lt;5),0,ROUNDDOWN($I$20*Таблица2[[#This Row],[Уп. в коробке]],0)))</f>
        <v/>
      </c>
      <c r="S426" s="94"/>
    </row>
    <row r="427" spans="1:19">
      <c r="A427" s="76"/>
      <c r="B427" s="77" t="s">
        <v>1340</v>
      </c>
      <c r="C427" s="78" t="s">
        <v>1108</v>
      </c>
      <c r="D427" s="79" t="s">
        <v>1104</v>
      </c>
      <c r="E427" s="80" t="s">
        <v>1105</v>
      </c>
      <c r="F427" s="81">
        <v>5</v>
      </c>
      <c r="G427" s="82" t="s">
        <v>414</v>
      </c>
      <c r="H427" s="83">
        <v>40</v>
      </c>
      <c r="I427" s="84">
        <v>1.8</v>
      </c>
      <c r="J427" s="85">
        <v>125850</v>
      </c>
      <c r="K427" s="86">
        <v>8712438636554</v>
      </c>
      <c r="L427" s="87" t="s">
        <v>59</v>
      </c>
      <c r="M427" s="88" t="s">
        <v>1106</v>
      </c>
      <c r="N427" s="89"/>
      <c r="O427" s="90">
        <f t="shared" si="12"/>
        <v>0</v>
      </c>
      <c r="P427" s="91" t="str">
        <f t="shared" si="13"/>
        <v>-</v>
      </c>
      <c r="Q427" s="92">
        <v>59</v>
      </c>
      <c r="R427" s="93" t="str">
        <f>IF($I$20=1,"",IF(AND(Таблица2[[#This Row],[Заказ (упаковок)
↓]]=0,$I$20*Таблица2[[#This Row],[Уп. в коробке]]&lt;5),0,ROUNDDOWN($I$20*Таблица2[[#This Row],[Уп. в коробке]],0)))</f>
        <v/>
      </c>
      <c r="S427" s="94"/>
    </row>
    <row r="428" spans="1:19">
      <c r="A428" s="76"/>
      <c r="B428" s="77" t="s">
        <v>1341</v>
      </c>
      <c r="C428" s="78" t="s">
        <v>1108</v>
      </c>
      <c r="D428" s="79" t="s">
        <v>1342</v>
      </c>
      <c r="E428" s="80" t="s">
        <v>1343</v>
      </c>
      <c r="F428" s="81">
        <v>3</v>
      </c>
      <c r="G428" s="82" t="s">
        <v>58</v>
      </c>
      <c r="H428" s="83">
        <v>40</v>
      </c>
      <c r="I428" s="84">
        <v>2.15</v>
      </c>
      <c r="J428" s="85">
        <v>125900</v>
      </c>
      <c r="K428" s="86">
        <v>8712438636592</v>
      </c>
      <c r="L428" s="87" t="s">
        <v>59</v>
      </c>
      <c r="M428" s="88" t="s">
        <v>1344</v>
      </c>
      <c r="N428" s="89"/>
      <c r="O428" s="90">
        <f t="shared" si="12"/>
        <v>0</v>
      </c>
      <c r="P428" s="91" t="str">
        <f t="shared" si="13"/>
        <v>-</v>
      </c>
      <c r="Q428" s="92">
        <v>59</v>
      </c>
      <c r="R428" s="93" t="str">
        <f>IF($I$20=1,"",IF(AND(Таблица2[[#This Row],[Заказ (упаковок)
↓]]=0,$I$20*Таблица2[[#This Row],[Уп. в коробке]]&lt;5),0,ROUNDDOWN($I$20*Таблица2[[#This Row],[Уп. в коробке]],0)))</f>
        <v/>
      </c>
      <c r="S428" s="94"/>
    </row>
    <row r="429" spans="1:19">
      <c r="A429" s="76"/>
      <c r="B429" s="77" t="s">
        <v>1345</v>
      </c>
      <c r="C429" s="78" t="s">
        <v>1108</v>
      </c>
      <c r="D429" s="79" t="s">
        <v>1342</v>
      </c>
      <c r="E429" s="95" t="s">
        <v>1346</v>
      </c>
      <c r="F429" s="81">
        <v>3</v>
      </c>
      <c r="G429" s="82" t="s">
        <v>58</v>
      </c>
      <c r="H429" s="83">
        <v>40</v>
      </c>
      <c r="I429" s="84">
        <v>2.15</v>
      </c>
      <c r="J429" s="85">
        <v>125950</v>
      </c>
      <c r="K429" s="86">
        <v>8712438636608</v>
      </c>
      <c r="L429" s="87" t="s">
        <v>59</v>
      </c>
      <c r="M429" s="88" t="s">
        <v>1347</v>
      </c>
      <c r="N429" s="89"/>
      <c r="O429" s="90">
        <f t="shared" si="12"/>
        <v>0</v>
      </c>
      <c r="P429" s="91" t="str">
        <f t="shared" si="13"/>
        <v>-</v>
      </c>
      <c r="Q429" s="92">
        <v>59</v>
      </c>
      <c r="R429" s="93" t="str">
        <f>IF($I$20=1,"",IF(AND(Таблица2[[#This Row],[Заказ (упаковок)
↓]]=0,$I$20*Таблица2[[#This Row],[Уп. в коробке]]&lt;5),0,ROUNDDOWN($I$20*Таблица2[[#This Row],[Уп. в коробке]],0)))</f>
        <v/>
      </c>
      <c r="S429" s="94"/>
    </row>
    <row r="430" spans="1:19">
      <c r="A430" s="76"/>
      <c r="B430" s="77" t="s">
        <v>1348</v>
      </c>
      <c r="C430" s="78" t="s">
        <v>1108</v>
      </c>
      <c r="D430" s="79" t="s">
        <v>1342</v>
      </c>
      <c r="E430" s="80" t="s">
        <v>1349</v>
      </c>
      <c r="F430" s="81">
        <v>3</v>
      </c>
      <c r="G430" s="82" t="s">
        <v>58</v>
      </c>
      <c r="H430" s="83">
        <v>40</v>
      </c>
      <c r="I430" s="84">
        <v>2.15</v>
      </c>
      <c r="J430" s="85">
        <v>126000</v>
      </c>
      <c r="K430" s="86">
        <v>8712438636653</v>
      </c>
      <c r="L430" s="87" t="s">
        <v>59</v>
      </c>
      <c r="M430" s="88" t="s">
        <v>1350</v>
      </c>
      <c r="N430" s="89"/>
      <c r="O430" s="90">
        <f t="shared" si="12"/>
        <v>0</v>
      </c>
      <c r="P430" s="91" t="str">
        <f t="shared" si="13"/>
        <v>-</v>
      </c>
      <c r="Q430" s="92">
        <v>59</v>
      </c>
      <c r="R430" s="93" t="str">
        <f>IF($I$20=1,"",IF(AND(Таблица2[[#This Row],[Заказ (упаковок)
↓]]=0,$I$20*Таблица2[[#This Row],[Уп. в коробке]]&lt;5),0,ROUNDDOWN($I$20*Таблица2[[#This Row],[Уп. в коробке]],0)))</f>
        <v/>
      </c>
      <c r="S430" s="94"/>
    </row>
    <row r="431" spans="1:19">
      <c r="A431" s="76"/>
      <c r="B431" s="77" t="s">
        <v>1351</v>
      </c>
      <c r="C431" s="78" t="s">
        <v>1108</v>
      </c>
      <c r="D431" s="79" t="s">
        <v>1342</v>
      </c>
      <c r="E431" s="95" t="s">
        <v>1352</v>
      </c>
      <c r="F431" s="81">
        <v>3</v>
      </c>
      <c r="G431" s="82" t="s">
        <v>58</v>
      </c>
      <c r="H431" s="83">
        <v>40</v>
      </c>
      <c r="I431" s="84">
        <v>2.15</v>
      </c>
      <c r="J431" s="85">
        <v>126030</v>
      </c>
      <c r="K431" s="86">
        <v>8712438636714</v>
      </c>
      <c r="L431" s="87" t="s">
        <v>59</v>
      </c>
      <c r="M431" s="88" t="s">
        <v>1353</v>
      </c>
      <c r="N431" s="89"/>
      <c r="O431" s="90">
        <f t="shared" si="12"/>
        <v>0</v>
      </c>
      <c r="P431" s="91" t="str">
        <f t="shared" si="13"/>
        <v>-</v>
      </c>
      <c r="Q431" s="92">
        <v>59</v>
      </c>
      <c r="R431" s="93" t="str">
        <f>IF($I$20=1,"",IF(AND(Таблица2[[#This Row],[Заказ (упаковок)
↓]]=0,$I$20*Таблица2[[#This Row],[Уп. в коробке]]&lt;5),0,ROUNDDOWN($I$20*Таблица2[[#This Row],[Уп. в коробке]],0)))</f>
        <v/>
      </c>
      <c r="S431" s="94"/>
    </row>
    <row r="432" spans="1:19">
      <c r="A432" s="76"/>
      <c r="B432" s="77" t="s">
        <v>1354</v>
      </c>
      <c r="C432" s="78" t="s">
        <v>1108</v>
      </c>
      <c r="D432" s="79" t="s">
        <v>1342</v>
      </c>
      <c r="E432" s="80" t="s">
        <v>1355</v>
      </c>
      <c r="F432" s="81">
        <v>3</v>
      </c>
      <c r="G432" s="82" t="s">
        <v>58</v>
      </c>
      <c r="H432" s="83">
        <v>40</v>
      </c>
      <c r="I432" s="84">
        <v>2.15</v>
      </c>
      <c r="J432" s="85">
        <v>126070</v>
      </c>
      <c r="K432" s="86">
        <v>8712438636721</v>
      </c>
      <c r="L432" s="87" t="s">
        <v>59</v>
      </c>
      <c r="M432" s="88" t="s">
        <v>1356</v>
      </c>
      <c r="N432" s="89"/>
      <c r="O432" s="90">
        <f t="shared" si="12"/>
        <v>0</v>
      </c>
      <c r="P432" s="91" t="str">
        <f t="shared" si="13"/>
        <v>-</v>
      </c>
      <c r="Q432" s="92">
        <v>59</v>
      </c>
      <c r="R432" s="93" t="str">
        <f>IF($I$20=1,"",IF(AND(Таблица2[[#This Row],[Заказ (упаковок)
↓]]=0,$I$20*Таблица2[[#This Row],[Уп. в коробке]]&lt;5),0,ROUNDDOWN($I$20*Таблица2[[#This Row],[Уп. в коробке]],0)))</f>
        <v/>
      </c>
      <c r="S432" s="94"/>
    </row>
    <row r="433" spans="1:19">
      <c r="A433" s="76"/>
      <c r="B433" s="77" t="s">
        <v>1357</v>
      </c>
      <c r="C433" s="78" t="s">
        <v>1108</v>
      </c>
      <c r="D433" s="79" t="s">
        <v>1358</v>
      </c>
      <c r="E433" s="80" t="s">
        <v>1359</v>
      </c>
      <c r="F433" s="81">
        <v>1</v>
      </c>
      <c r="G433" s="82" t="s">
        <v>1156</v>
      </c>
      <c r="H433" s="83">
        <v>40</v>
      </c>
      <c r="I433" s="84">
        <v>3.11</v>
      </c>
      <c r="J433" s="85">
        <v>126480</v>
      </c>
      <c r="K433" s="86">
        <v>8712438636875</v>
      </c>
      <c r="L433" s="87" t="s">
        <v>59</v>
      </c>
      <c r="M433" s="88" t="s">
        <v>1360</v>
      </c>
      <c r="N433" s="89"/>
      <c r="O433" s="90">
        <f t="shared" si="12"/>
        <v>0</v>
      </c>
      <c r="P433" s="91" t="str">
        <f t="shared" si="13"/>
        <v>-</v>
      </c>
      <c r="Q433" s="92">
        <v>59</v>
      </c>
      <c r="R433" s="93" t="str">
        <f>IF($I$20=1,"",IF(AND(Таблица2[[#This Row],[Заказ (упаковок)
↓]]=0,$I$20*Таблица2[[#This Row],[Уп. в коробке]]&lt;5),0,ROUNDDOWN($I$20*Таблица2[[#This Row],[Уп. в коробке]],0)))</f>
        <v/>
      </c>
      <c r="S433" s="94"/>
    </row>
    <row r="434" spans="1:19">
      <c r="A434" s="76"/>
      <c r="B434" s="77" t="s">
        <v>1361</v>
      </c>
      <c r="C434" s="78" t="s">
        <v>1108</v>
      </c>
      <c r="D434" s="79" t="s">
        <v>1358</v>
      </c>
      <c r="E434" s="80" t="s">
        <v>1362</v>
      </c>
      <c r="F434" s="81">
        <v>1</v>
      </c>
      <c r="G434" s="82" t="s">
        <v>1156</v>
      </c>
      <c r="H434" s="83">
        <v>40</v>
      </c>
      <c r="I434" s="84">
        <v>5.18</v>
      </c>
      <c r="J434" s="85">
        <v>126490</v>
      </c>
      <c r="K434" s="86">
        <v>8712438636899</v>
      </c>
      <c r="L434" s="87" t="s">
        <v>59</v>
      </c>
      <c r="M434" s="88" t="s">
        <v>1363</v>
      </c>
      <c r="N434" s="89"/>
      <c r="O434" s="90">
        <f t="shared" si="12"/>
        <v>0</v>
      </c>
      <c r="P434" s="91" t="str">
        <f t="shared" si="13"/>
        <v>-</v>
      </c>
      <c r="Q434" s="92">
        <v>60</v>
      </c>
      <c r="R434" s="93" t="str">
        <f>IF($I$20=1,"",IF(AND(Таблица2[[#This Row],[Заказ (упаковок)
↓]]=0,$I$20*Таблица2[[#This Row],[Уп. в коробке]]&lt;5),0,ROUNDDOWN($I$20*Таблица2[[#This Row],[Уп. в коробке]],0)))</f>
        <v/>
      </c>
      <c r="S434" s="94"/>
    </row>
    <row r="435" spans="1:19">
      <c r="A435" s="76"/>
      <c r="B435" s="77" t="s">
        <v>1364</v>
      </c>
      <c r="C435" s="78" t="s">
        <v>1108</v>
      </c>
      <c r="D435" s="79" t="s">
        <v>1358</v>
      </c>
      <c r="E435" s="80" t="s">
        <v>1365</v>
      </c>
      <c r="F435" s="81">
        <v>1</v>
      </c>
      <c r="G435" s="82" t="s">
        <v>1156</v>
      </c>
      <c r="H435" s="83">
        <v>40</v>
      </c>
      <c r="I435" s="84">
        <v>3.11</v>
      </c>
      <c r="J435" s="85">
        <v>126500</v>
      </c>
      <c r="K435" s="86">
        <v>8712438636912</v>
      </c>
      <c r="L435" s="87" t="s">
        <v>59</v>
      </c>
      <c r="M435" s="88" t="s">
        <v>1366</v>
      </c>
      <c r="N435" s="89"/>
      <c r="O435" s="90">
        <f t="shared" si="12"/>
        <v>0</v>
      </c>
      <c r="P435" s="91" t="str">
        <f t="shared" si="13"/>
        <v>-</v>
      </c>
      <c r="Q435" s="92">
        <v>60</v>
      </c>
      <c r="R435" s="93" t="str">
        <f>IF($I$20=1,"",IF(AND(Таблица2[[#This Row],[Заказ (упаковок)
↓]]=0,$I$20*Таблица2[[#This Row],[Уп. в коробке]]&lt;5),0,ROUNDDOWN($I$20*Таблица2[[#This Row],[Уп. в коробке]],0)))</f>
        <v/>
      </c>
      <c r="S435" s="94"/>
    </row>
    <row r="436" spans="1:19">
      <c r="A436" s="76"/>
      <c r="B436" s="77" t="s">
        <v>1367</v>
      </c>
      <c r="C436" s="78" t="s">
        <v>1108</v>
      </c>
      <c r="D436" s="79" t="s">
        <v>1358</v>
      </c>
      <c r="E436" s="80" t="s">
        <v>1368</v>
      </c>
      <c r="F436" s="81">
        <v>1</v>
      </c>
      <c r="G436" s="82" t="s">
        <v>1156</v>
      </c>
      <c r="H436" s="83">
        <v>40</v>
      </c>
      <c r="I436" s="84">
        <v>4.5699999999999994</v>
      </c>
      <c r="J436" s="85">
        <v>126510</v>
      </c>
      <c r="K436" s="86">
        <v>8712438636929</v>
      </c>
      <c r="L436" s="87" t="s">
        <v>59</v>
      </c>
      <c r="M436" s="88" t="s">
        <v>1369</v>
      </c>
      <c r="N436" s="89"/>
      <c r="O436" s="90">
        <f t="shared" si="12"/>
        <v>0</v>
      </c>
      <c r="P436" s="91" t="str">
        <f t="shared" si="13"/>
        <v>-</v>
      </c>
      <c r="Q436" s="92">
        <v>60</v>
      </c>
      <c r="R436" s="93" t="str">
        <f>IF($I$20=1,"",IF(AND(Таблица2[[#This Row],[Заказ (упаковок)
↓]]=0,$I$20*Таблица2[[#This Row],[Уп. в коробке]]&lt;5),0,ROUNDDOWN($I$20*Таблица2[[#This Row],[Уп. в коробке]],0)))</f>
        <v/>
      </c>
      <c r="S436" s="94"/>
    </row>
    <row r="437" spans="1:19">
      <c r="A437" s="76"/>
      <c r="B437" s="77" t="s">
        <v>1370</v>
      </c>
      <c r="C437" s="78" t="s">
        <v>1108</v>
      </c>
      <c r="D437" s="79" t="s">
        <v>1358</v>
      </c>
      <c r="E437" s="80" t="s">
        <v>1371</v>
      </c>
      <c r="F437" s="81">
        <v>1</v>
      </c>
      <c r="G437" s="82" t="s">
        <v>1156</v>
      </c>
      <c r="H437" s="83">
        <v>40</v>
      </c>
      <c r="I437" s="84">
        <v>3.23</v>
      </c>
      <c r="J437" s="85">
        <v>126515</v>
      </c>
      <c r="K437" s="86">
        <v>8712438636882</v>
      </c>
      <c r="L437" s="87" t="s">
        <v>59</v>
      </c>
      <c r="M437" s="88" t="s">
        <v>1372</v>
      </c>
      <c r="N437" s="89"/>
      <c r="O437" s="90">
        <f t="shared" si="12"/>
        <v>0</v>
      </c>
      <c r="P437" s="91" t="str">
        <f t="shared" si="13"/>
        <v>-</v>
      </c>
      <c r="Q437" s="92">
        <v>60</v>
      </c>
      <c r="R437" s="93" t="str">
        <f>IF($I$20=1,"",IF(AND(Таблица2[[#This Row],[Заказ (упаковок)
↓]]=0,$I$20*Таблица2[[#This Row],[Уп. в коробке]]&lt;5),0,ROUNDDOWN($I$20*Таблица2[[#This Row],[Уп. в коробке]],0)))</f>
        <v/>
      </c>
      <c r="S437" s="94"/>
    </row>
    <row r="438" spans="1:19">
      <c r="A438" s="76"/>
      <c r="B438" s="77" t="s">
        <v>1373</v>
      </c>
      <c r="C438" s="78" t="s">
        <v>1108</v>
      </c>
      <c r="D438" s="79" t="s">
        <v>1358</v>
      </c>
      <c r="E438" s="80" t="s">
        <v>1374</v>
      </c>
      <c r="F438" s="81">
        <v>1</v>
      </c>
      <c r="G438" s="82" t="s">
        <v>1156</v>
      </c>
      <c r="H438" s="83">
        <v>40</v>
      </c>
      <c r="I438" s="84">
        <v>3.46</v>
      </c>
      <c r="J438" s="85">
        <v>126540</v>
      </c>
      <c r="K438" s="86">
        <v>8712438636943</v>
      </c>
      <c r="L438" s="87" t="s">
        <v>59</v>
      </c>
      <c r="M438" s="88" t="s">
        <v>1375</v>
      </c>
      <c r="N438" s="89"/>
      <c r="O438" s="90">
        <f t="shared" si="12"/>
        <v>0</v>
      </c>
      <c r="P438" s="91" t="str">
        <f t="shared" si="13"/>
        <v>-</v>
      </c>
      <c r="Q438" s="92">
        <v>60</v>
      </c>
      <c r="R438" s="93" t="str">
        <f>IF($I$20=1,"",IF(AND(Таблица2[[#This Row],[Заказ (упаковок)
↓]]=0,$I$20*Таблица2[[#This Row],[Уп. в коробке]]&lt;5),0,ROUNDDOWN($I$20*Таблица2[[#This Row],[Уп. в коробке]],0)))</f>
        <v/>
      </c>
      <c r="S438" s="94"/>
    </row>
    <row r="439" spans="1:19">
      <c r="A439" s="76"/>
      <c r="B439" s="77" t="s">
        <v>1376</v>
      </c>
      <c r="C439" s="78" t="s">
        <v>1108</v>
      </c>
      <c r="D439" s="79" t="s">
        <v>1358</v>
      </c>
      <c r="E439" s="80" t="s">
        <v>1377</v>
      </c>
      <c r="F439" s="81">
        <v>1</v>
      </c>
      <c r="G439" s="82" t="s">
        <v>1156</v>
      </c>
      <c r="H439" s="83">
        <v>40</v>
      </c>
      <c r="I439" s="84">
        <v>2.8899999999999997</v>
      </c>
      <c r="J439" s="85">
        <v>126600</v>
      </c>
      <c r="K439" s="86">
        <v>8712438637001</v>
      </c>
      <c r="L439" s="87" t="s">
        <v>59</v>
      </c>
      <c r="M439" s="88" t="s">
        <v>1378</v>
      </c>
      <c r="N439" s="89"/>
      <c r="O439" s="90">
        <f t="shared" si="12"/>
        <v>0</v>
      </c>
      <c r="P439" s="91" t="str">
        <f t="shared" si="13"/>
        <v>-</v>
      </c>
      <c r="Q439" s="92">
        <v>60</v>
      </c>
      <c r="R439" s="93" t="str">
        <f>IF($I$20=1,"",IF(AND(Таблица2[[#This Row],[Заказ (упаковок)
↓]]=0,$I$20*Таблица2[[#This Row],[Уп. в коробке]]&lt;5),0,ROUNDDOWN($I$20*Таблица2[[#This Row],[Уп. в коробке]],0)))</f>
        <v/>
      </c>
      <c r="S439" s="94"/>
    </row>
    <row r="440" spans="1:19">
      <c r="A440" s="76"/>
      <c r="B440" s="77" t="s">
        <v>1379</v>
      </c>
      <c r="C440" s="78" t="s">
        <v>1108</v>
      </c>
      <c r="D440" s="79" t="s">
        <v>1358</v>
      </c>
      <c r="E440" s="80" t="s">
        <v>1380</v>
      </c>
      <c r="F440" s="81">
        <v>1</v>
      </c>
      <c r="G440" s="82" t="s">
        <v>1156</v>
      </c>
      <c r="H440" s="83">
        <v>40</v>
      </c>
      <c r="I440" s="84">
        <v>3.1199999999999997</v>
      </c>
      <c r="J440" s="85">
        <v>126650</v>
      </c>
      <c r="K440" s="86">
        <v>8712438637100</v>
      </c>
      <c r="L440" s="87" t="s">
        <v>59</v>
      </c>
      <c r="M440" s="88" t="s">
        <v>1381</v>
      </c>
      <c r="N440" s="89"/>
      <c r="O440" s="90">
        <f t="shared" si="12"/>
        <v>0</v>
      </c>
      <c r="P440" s="91" t="str">
        <f t="shared" si="13"/>
        <v>-</v>
      </c>
      <c r="Q440" s="92">
        <v>60</v>
      </c>
      <c r="R440" s="93" t="str">
        <f>IF($I$20=1,"",IF(AND(Таблица2[[#This Row],[Заказ (упаковок)
↓]]=0,$I$20*Таблица2[[#This Row],[Уп. в коробке]]&lt;5),0,ROUNDDOWN($I$20*Таблица2[[#This Row],[Уп. в коробке]],0)))</f>
        <v/>
      </c>
      <c r="S440" s="94"/>
    </row>
    <row r="441" spans="1:19">
      <c r="A441" s="76"/>
      <c r="B441" s="77" t="s">
        <v>1382</v>
      </c>
      <c r="C441" s="78" t="s">
        <v>1108</v>
      </c>
      <c r="D441" s="79" t="s">
        <v>1358</v>
      </c>
      <c r="E441" s="80" t="s">
        <v>1383</v>
      </c>
      <c r="F441" s="81">
        <v>1</v>
      </c>
      <c r="G441" s="82" t="s">
        <v>1156</v>
      </c>
      <c r="H441" s="83">
        <v>40</v>
      </c>
      <c r="I441" s="84">
        <v>2.8099999999999996</v>
      </c>
      <c r="J441" s="85">
        <v>126700</v>
      </c>
      <c r="K441" s="86">
        <v>8712438637124</v>
      </c>
      <c r="L441" s="87" t="s">
        <v>59</v>
      </c>
      <c r="M441" s="88" t="s">
        <v>1384</v>
      </c>
      <c r="N441" s="89"/>
      <c r="O441" s="90">
        <f t="shared" si="12"/>
        <v>0</v>
      </c>
      <c r="P441" s="91" t="str">
        <f t="shared" si="13"/>
        <v>-</v>
      </c>
      <c r="Q441" s="92">
        <v>60</v>
      </c>
      <c r="R441" s="93" t="str">
        <f>IF($I$20=1,"",IF(AND(Таблица2[[#This Row],[Заказ (упаковок)
↓]]=0,$I$20*Таблица2[[#This Row],[Уп. в коробке]]&lt;5),0,ROUNDDOWN($I$20*Таблица2[[#This Row],[Уп. в коробке]],0)))</f>
        <v/>
      </c>
      <c r="S441" s="94"/>
    </row>
    <row r="442" spans="1:19">
      <c r="A442" s="76"/>
      <c r="B442" s="77" t="s">
        <v>1385</v>
      </c>
      <c r="C442" s="78" t="s">
        <v>1108</v>
      </c>
      <c r="D442" s="79" t="s">
        <v>1358</v>
      </c>
      <c r="E442" s="80" t="s">
        <v>1386</v>
      </c>
      <c r="F442" s="81">
        <v>1</v>
      </c>
      <c r="G442" s="82" t="s">
        <v>1156</v>
      </c>
      <c r="H442" s="83">
        <v>40</v>
      </c>
      <c r="I442" s="84">
        <v>3.6999999999999997</v>
      </c>
      <c r="J442" s="85">
        <v>126900</v>
      </c>
      <c r="K442" s="86">
        <v>8712438636974</v>
      </c>
      <c r="L442" s="87" t="s">
        <v>59</v>
      </c>
      <c r="M442" s="88" t="s">
        <v>1387</v>
      </c>
      <c r="N442" s="89"/>
      <c r="O442" s="90">
        <f t="shared" si="12"/>
        <v>0</v>
      </c>
      <c r="P442" s="91" t="str">
        <f t="shared" si="13"/>
        <v>-</v>
      </c>
      <c r="Q442" s="92">
        <v>60</v>
      </c>
      <c r="R442" s="93" t="str">
        <f>IF($I$20=1,"",IF(AND(Таблица2[[#This Row],[Заказ (упаковок)
↓]]=0,$I$20*Таблица2[[#This Row],[Уп. в коробке]]&lt;5),0,ROUNDDOWN($I$20*Таблица2[[#This Row],[Уп. в коробке]],0)))</f>
        <v/>
      </c>
      <c r="S442" s="94"/>
    </row>
    <row r="443" spans="1:19">
      <c r="A443" s="76"/>
      <c r="B443" s="77" t="s">
        <v>1388</v>
      </c>
      <c r="C443" s="78" t="s">
        <v>1108</v>
      </c>
      <c r="D443" s="79" t="s">
        <v>1389</v>
      </c>
      <c r="E443" s="80" t="s">
        <v>1390</v>
      </c>
      <c r="F443" s="81">
        <v>1</v>
      </c>
      <c r="G443" s="82" t="s">
        <v>58</v>
      </c>
      <c r="H443" s="83">
        <v>40</v>
      </c>
      <c r="I443" s="84">
        <v>1.8</v>
      </c>
      <c r="J443" s="85">
        <v>127450</v>
      </c>
      <c r="K443" s="86">
        <v>8712438637407</v>
      </c>
      <c r="L443" s="87" t="s">
        <v>59</v>
      </c>
      <c r="M443" s="88" t="s">
        <v>1391</v>
      </c>
      <c r="N443" s="89"/>
      <c r="O443" s="90">
        <f t="shared" si="12"/>
        <v>0</v>
      </c>
      <c r="P443" s="91" t="str">
        <f t="shared" si="13"/>
        <v>-</v>
      </c>
      <c r="Q443" s="92">
        <v>60</v>
      </c>
      <c r="R443" s="93" t="str">
        <f>IF($I$20=1,"",IF(AND(Таблица2[[#This Row],[Заказ (упаковок)
↓]]=0,$I$20*Таблица2[[#This Row],[Уп. в коробке]]&lt;5),0,ROUNDDOWN($I$20*Таблица2[[#This Row],[Уп. в коробке]],0)))</f>
        <v/>
      </c>
      <c r="S443" s="94"/>
    </row>
    <row r="444" spans="1:19">
      <c r="A444" s="76"/>
      <c r="B444" s="77" t="s">
        <v>1392</v>
      </c>
      <c r="C444" s="78" t="s">
        <v>1108</v>
      </c>
      <c r="D444" s="79" t="s">
        <v>1389</v>
      </c>
      <c r="E444" s="80" t="s">
        <v>1393</v>
      </c>
      <c r="F444" s="81">
        <v>1</v>
      </c>
      <c r="G444" s="82" t="s">
        <v>58</v>
      </c>
      <c r="H444" s="83">
        <v>40</v>
      </c>
      <c r="I444" s="84">
        <v>2.4699999999999998</v>
      </c>
      <c r="J444" s="85">
        <v>127700</v>
      </c>
      <c r="K444" s="86">
        <v>8712438637728</v>
      </c>
      <c r="L444" s="87" t="s">
        <v>59</v>
      </c>
      <c r="M444" s="88" t="s">
        <v>1394</v>
      </c>
      <c r="N444" s="89"/>
      <c r="O444" s="90">
        <f t="shared" si="12"/>
        <v>0</v>
      </c>
      <c r="P444" s="91" t="str">
        <f t="shared" si="13"/>
        <v>-</v>
      </c>
      <c r="Q444" s="92">
        <v>61</v>
      </c>
      <c r="R444" s="93" t="str">
        <f>IF($I$20=1,"",IF(AND(Таблица2[[#This Row],[Заказ (упаковок)
↓]]=0,$I$20*Таблица2[[#This Row],[Уп. в коробке]]&lt;5),0,ROUNDDOWN($I$20*Таблица2[[#This Row],[Уп. в коробке]],0)))</f>
        <v/>
      </c>
      <c r="S444" s="94"/>
    </row>
    <row r="445" spans="1:19">
      <c r="A445" s="76"/>
      <c r="B445" s="77" t="s">
        <v>1395</v>
      </c>
      <c r="C445" s="78" t="s">
        <v>1108</v>
      </c>
      <c r="D445" s="79" t="s">
        <v>1389</v>
      </c>
      <c r="E445" s="95" t="s">
        <v>1396</v>
      </c>
      <c r="F445" s="81">
        <v>1</v>
      </c>
      <c r="G445" s="82" t="s">
        <v>58</v>
      </c>
      <c r="H445" s="83">
        <v>40</v>
      </c>
      <c r="I445" s="84">
        <v>1.8800000000000001</v>
      </c>
      <c r="J445" s="85">
        <v>127825</v>
      </c>
      <c r="K445" s="86">
        <v>8712438637742</v>
      </c>
      <c r="L445" s="87" t="s">
        <v>59</v>
      </c>
      <c r="M445" s="88" t="s">
        <v>1397</v>
      </c>
      <c r="N445" s="89"/>
      <c r="O445" s="90">
        <f t="shared" si="12"/>
        <v>0</v>
      </c>
      <c r="P445" s="91" t="str">
        <f t="shared" si="13"/>
        <v>-</v>
      </c>
      <c r="Q445" s="92">
        <v>61</v>
      </c>
      <c r="R445" s="93" t="str">
        <f>IF($I$20=1,"",IF(AND(Таблица2[[#This Row],[Заказ (упаковок)
↓]]=0,$I$20*Таблица2[[#This Row],[Уп. в коробке]]&lt;5),0,ROUNDDOWN($I$20*Таблица2[[#This Row],[Уп. в коробке]],0)))</f>
        <v/>
      </c>
      <c r="S445" s="94"/>
    </row>
    <row r="446" spans="1:19">
      <c r="A446" s="76"/>
      <c r="B446" s="77" t="s">
        <v>1398</v>
      </c>
      <c r="C446" s="78" t="s">
        <v>1108</v>
      </c>
      <c r="D446" s="79" t="s">
        <v>1389</v>
      </c>
      <c r="E446" s="80" t="s">
        <v>1399</v>
      </c>
      <c r="F446" s="81">
        <v>1</v>
      </c>
      <c r="G446" s="82" t="s">
        <v>58</v>
      </c>
      <c r="H446" s="83">
        <v>40</v>
      </c>
      <c r="I446" s="84">
        <v>2.11</v>
      </c>
      <c r="J446" s="85">
        <v>127850</v>
      </c>
      <c r="K446" s="86">
        <v>8712438637865</v>
      </c>
      <c r="L446" s="87" t="s">
        <v>59</v>
      </c>
      <c r="M446" s="88" t="s">
        <v>1400</v>
      </c>
      <c r="N446" s="89"/>
      <c r="O446" s="90">
        <f t="shared" si="12"/>
        <v>0</v>
      </c>
      <c r="P446" s="91" t="str">
        <f t="shared" si="13"/>
        <v>-</v>
      </c>
      <c r="Q446" s="92">
        <v>61</v>
      </c>
      <c r="R446" s="93" t="str">
        <f>IF($I$20=1,"",IF(AND(Таблица2[[#This Row],[Заказ (упаковок)
↓]]=0,$I$20*Таблица2[[#This Row],[Уп. в коробке]]&lt;5),0,ROUNDDOWN($I$20*Таблица2[[#This Row],[Уп. в коробке]],0)))</f>
        <v/>
      </c>
      <c r="S446" s="94"/>
    </row>
    <row r="447" spans="1:19">
      <c r="A447" s="76"/>
      <c r="B447" s="77" t="s">
        <v>1401</v>
      </c>
      <c r="C447" s="78" t="s">
        <v>1108</v>
      </c>
      <c r="D447" s="79" t="s">
        <v>1389</v>
      </c>
      <c r="E447" s="80" t="s">
        <v>1402</v>
      </c>
      <c r="F447" s="81">
        <v>1</v>
      </c>
      <c r="G447" s="82" t="s">
        <v>58</v>
      </c>
      <c r="H447" s="83">
        <v>40</v>
      </c>
      <c r="I447" s="84">
        <v>2.11</v>
      </c>
      <c r="J447" s="85">
        <v>127855</v>
      </c>
      <c r="K447" s="86">
        <v>8712438637889</v>
      </c>
      <c r="L447" s="87" t="s">
        <v>59</v>
      </c>
      <c r="M447" s="88" t="s">
        <v>1403</v>
      </c>
      <c r="N447" s="89"/>
      <c r="O447" s="90">
        <f t="shared" si="12"/>
        <v>0</v>
      </c>
      <c r="P447" s="91" t="str">
        <f t="shared" si="13"/>
        <v>-</v>
      </c>
      <c r="Q447" s="92">
        <v>61</v>
      </c>
      <c r="R447" s="93" t="str">
        <f>IF($I$20=1,"",IF(AND(Таблица2[[#This Row],[Заказ (упаковок)
↓]]=0,$I$20*Таблица2[[#This Row],[Уп. в коробке]]&lt;5),0,ROUNDDOWN($I$20*Таблица2[[#This Row],[Уп. в коробке]],0)))</f>
        <v/>
      </c>
      <c r="S447" s="94"/>
    </row>
    <row r="448" spans="1:19">
      <c r="A448" s="76"/>
      <c r="B448" s="77" t="s">
        <v>1404</v>
      </c>
      <c r="C448" s="78" t="s">
        <v>1108</v>
      </c>
      <c r="D448" s="79" t="s">
        <v>1389</v>
      </c>
      <c r="E448" s="80" t="s">
        <v>1405</v>
      </c>
      <c r="F448" s="81">
        <v>1</v>
      </c>
      <c r="G448" s="82" t="s">
        <v>58</v>
      </c>
      <c r="H448" s="83">
        <v>40</v>
      </c>
      <c r="I448" s="84">
        <v>2.23</v>
      </c>
      <c r="J448" s="85">
        <v>127910</v>
      </c>
      <c r="K448" s="86">
        <v>8712438637988</v>
      </c>
      <c r="L448" s="87" t="s">
        <v>59</v>
      </c>
      <c r="M448" s="88" t="s">
        <v>1406</v>
      </c>
      <c r="N448" s="89"/>
      <c r="O448" s="90">
        <f t="shared" si="12"/>
        <v>0</v>
      </c>
      <c r="P448" s="91" t="str">
        <f t="shared" si="13"/>
        <v>-</v>
      </c>
      <c r="Q448" s="92">
        <v>61</v>
      </c>
      <c r="R448" s="93" t="str">
        <f>IF($I$20=1,"",IF(AND(Таблица2[[#This Row],[Заказ (упаковок)
↓]]=0,$I$20*Таблица2[[#This Row],[Уп. в коробке]]&lt;5),0,ROUNDDOWN($I$20*Таблица2[[#This Row],[Уп. в коробке]],0)))</f>
        <v/>
      </c>
      <c r="S448" s="94"/>
    </row>
    <row r="449" spans="1:19">
      <c r="A449" s="76"/>
      <c r="B449" s="77" t="s">
        <v>1407</v>
      </c>
      <c r="C449" s="78" t="s">
        <v>1108</v>
      </c>
      <c r="D449" s="79" t="s">
        <v>1408</v>
      </c>
      <c r="E449" s="95" t="s">
        <v>1409</v>
      </c>
      <c r="F449" s="81">
        <v>1</v>
      </c>
      <c r="G449" s="82" t="s">
        <v>58</v>
      </c>
      <c r="H449" s="83">
        <v>40</v>
      </c>
      <c r="I449" s="84">
        <v>2.11</v>
      </c>
      <c r="J449" s="85">
        <v>128200</v>
      </c>
      <c r="K449" s="86">
        <v>8712438638176</v>
      </c>
      <c r="L449" s="87" t="s">
        <v>59</v>
      </c>
      <c r="M449" s="88" t="s">
        <v>1410</v>
      </c>
      <c r="N449" s="89"/>
      <c r="O449" s="90">
        <f t="shared" si="12"/>
        <v>0</v>
      </c>
      <c r="P449" s="91" t="str">
        <f t="shared" si="13"/>
        <v>-</v>
      </c>
      <c r="Q449" s="92">
        <v>61</v>
      </c>
      <c r="R449" s="93" t="str">
        <f>IF($I$20=1,"",IF(AND(Таблица2[[#This Row],[Заказ (упаковок)
↓]]=0,$I$20*Таблица2[[#This Row],[Уп. в коробке]]&lt;5),0,ROUNDDOWN($I$20*Таблица2[[#This Row],[Уп. в коробке]],0)))</f>
        <v/>
      </c>
      <c r="S449" s="94"/>
    </row>
    <row r="450" spans="1:19">
      <c r="A450" s="76"/>
      <c r="B450" s="77" t="s">
        <v>1411</v>
      </c>
      <c r="C450" s="78" t="s">
        <v>1108</v>
      </c>
      <c r="D450" s="79" t="s">
        <v>1412</v>
      </c>
      <c r="E450" s="95" t="s">
        <v>1413</v>
      </c>
      <c r="F450" s="81">
        <v>3</v>
      </c>
      <c r="G450" s="82" t="s">
        <v>58</v>
      </c>
      <c r="H450" s="83">
        <v>40</v>
      </c>
      <c r="I450" s="84">
        <v>2.2399999999999998</v>
      </c>
      <c r="J450" s="85">
        <v>128520</v>
      </c>
      <c r="K450" s="86">
        <v>8712438638251</v>
      </c>
      <c r="L450" s="87" t="s">
        <v>59</v>
      </c>
      <c r="M450" s="88" t="s">
        <v>1414</v>
      </c>
      <c r="N450" s="89"/>
      <c r="O450" s="90">
        <f t="shared" si="12"/>
        <v>0</v>
      </c>
      <c r="P450" s="91" t="str">
        <f t="shared" si="13"/>
        <v>-</v>
      </c>
      <c r="Q450" s="92">
        <v>61</v>
      </c>
      <c r="R450" s="93" t="str">
        <f>IF($I$20=1,"",IF(AND(Таблица2[[#This Row],[Заказ (упаковок)
↓]]=0,$I$20*Таблица2[[#This Row],[Уп. в коробке]]&lt;5),0,ROUNDDOWN($I$20*Таблица2[[#This Row],[Уп. в коробке]],0)))</f>
        <v/>
      </c>
      <c r="S450" s="94"/>
    </row>
    <row r="451" spans="1:19">
      <c r="A451" s="76"/>
      <c r="B451" s="77" t="s">
        <v>1415</v>
      </c>
      <c r="C451" s="78" t="s">
        <v>1108</v>
      </c>
      <c r="D451" s="79" t="s">
        <v>1416</v>
      </c>
      <c r="E451" s="95" t="s">
        <v>1417</v>
      </c>
      <c r="F451" s="81">
        <v>1</v>
      </c>
      <c r="G451" s="82" t="s">
        <v>58</v>
      </c>
      <c r="H451" s="83">
        <v>40</v>
      </c>
      <c r="I451" s="84">
        <v>2.11</v>
      </c>
      <c r="J451" s="85">
        <v>128550</v>
      </c>
      <c r="K451" s="86">
        <v>8712438638268</v>
      </c>
      <c r="L451" s="87" t="s">
        <v>59</v>
      </c>
      <c r="M451" s="88" t="s">
        <v>1418</v>
      </c>
      <c r="N451" s="89"/>
      <c r="O451" s="90">
        <f t="shared" si="12"/>
        <v>0</v>
      </c>
      <c r="P451" s="91" t="str">
        <f t="shared" si="13"/>
        <v>-</v>
      </c>
      <c r="Q451" s="92">
        <v>61</v>
      </c>
      <c r="R451" s="93" t="str">
        <f>IF($I$20=1,"",IF(AND(Таблица2[[#This Row],[Заказ (упаковок)
↓]]=0,$I$20*Таблица2[[#This Row],[Уп. в коробке]]&lt;5),0,ROUNDDOWN($I$20*Таблица2[[#This Row],[Уп. в коробке]],0)))</f>
        <v/>
      </c>
      <c r="S451" s="94"/>
    </row>
    <row r="452" spans="1:19">
      <c r="A452" s="76"/>
      <c r="B452" s="77" t="s">
        <v>1419</v>
      </c>
      <c r="C452" s="78" t="s">
        <v>1108</v>
      </c>
      <c r="D452" s="79" t="s">
        <v>1420</v>
      </c>
      <c r="E452" s="80" t="s">
        <v>1421</v>
      </c>
      <c r="F452" s="81">
        <v>3</v>
      </c>
      <c r="G452" s="82" t="s">
        <v>58</v>
      </c>
      <c r="H452" s="83">
        <v>40</v>
      </c>
      <c r="I452" s="84">
        <v>2.0599999999999996</v>
      </c>
      <c r="J452" s="85">
        <v>128700</v>
      </c>
      <c r="K452" s="86">
        <v>8712438638367</v>
      </c>
      <c r="L452" s="87" t="s">
        <v>59</v>
      </c>
      <c r="M452" s="88" t="s">
        <v>1422</v>
      </c>
      <c r="N452" s="89"/>
      <c r="O452" s="90">
        <f t="shared" si="12"/>
        <v>0</v>
      </c>
      <c r="P452" s="91" t="str">
        <f t="shared" si="13"/>
        <v>-</v>
      </c>
      <c r="Q452" s="92">
        <v>61</v>
      </c>
      <c r="R452" s="93" t="str">
        <f>IF($I$20=1,"",IF(AND(Таблица2[[#This Row],[Заказ (упаковок)
↓]]=0,$I$20*Таблица2[[#This Row],[Уп. в коробке]]&lt;5),0,ROUNDDOWN($I$20*Таблица2[[#This Row],[Уп. в коробке]],0)))</f>
        <v/>
      </c>
      <c r="S452" s="94"/>
    </row>
    <row r="453" spans="1:19">
      <c r="A453" s="76"/>
      <c r="B453" s="77" t="s">
        <v>1423</v>
      </c>
      <c r="C453" s="78" t="s">
        <v>1108</v>
      </c>
      <c r="D453" s="79" t="s">
        <v>1424</v>
      </c>
      <c r="E453" s="80" t="s">
        <v>1425</v>
      </c>
      <c r="F453" s="81">
        <v>1</v>
      </c>
      <c r="G453" s="82" t="s">
        <v>58</v>
      </c>
      <c r="H453" s="83">
        <v>40</v>
      </c>
      <c r="I453" s="84">
        <v>1.8</v>
      </c>
      <c r="J453" s="85">
        <v>128800</v>
      </c>
      <c r="K453" s="86">
        <v>8712438638404</v>
      </c>
      <c r="L453" s="87" t="s">
        <v>59</v>
      </c>
      <c r="M453" s="88" t="s">
        <v>1426</v>
      </c>
      <c r="N453" s="89"/>
      <c r="O453" s="90">
        <f t="shared" si="12"/>
        <v>0</v>
      </c>
      <c r="P453" s="91" t="str">
        <f t="shared" si="13"/>
        <v>-</v>
      </c>
      <c r="Q453" s="92">
        <v>61</v>
      </c>
      <c r="R453" s="93" t="str">
        <f>IF($I$20=1,"",IF(AND(Таблица2[[#This Row],[Заказ (упаковок)
↓]]=0,$I$20*Таблица2[[#This Row],[Уп. в коробке]]&lt;5),0,ROUNDDOWN($I$20*Таблица2[[#This Row],[Уп. в коробке]],0)))</f>
        <v/>
      </c>
      <c r="S453" s="94"/>
    </row>
    <row r="454" spans="1:19">
      <c r="A454" s="76"/>
      <c r="B454" s="77" t="s">
        <v>1427</v>
      </c>
      <c r="C454" s="78" t="s">
        <v>1428</v>
      </c>
      <c r="D454" s="79" t="s">
        <v>1429</v>
      </c>
      <c r="E454" s="80" t="s">
        <v>1430</v>
      </c>
      <c r="F454" s="81">
        <v>3</v>
      </c>
      <c r="G454" s="82" t="s">
        <v>58</v>
      </c>
      <c r="H454" s="83">
        <v>20</v>
      </c>
      <c r="I454" s="84">
        <v>4.8499999999999996</v>
      </c>
      <c r="J454" s="85">
        <v>132050</v>
      </c>
      <c r="K454" s="86">
        <v>8712438641824</v>
      </c>
      <c r="L454" s="87" t="s">
        <v>59</v>
      </c>
      <c r="M454" s="88" t="s">
        <v>1431</v>
      </c>
      <c r="N454" s="89"/>
      <c r="O454" s="90">
        <f t="shared" si="12"/>
        <v>0</v>
      </c>
      <c r="P454" s="91" t="str">
        <f t="shared" si="13"/>
        <v>-</v>
      </c>
      <c r="Q454" s="92">
        <v>49</v>
      </c>
      <c r="R454" s="93" t="str">
        <f>IF($I$20=1,"",IF(AND(Таблица2[[#This Row],[Заказ (упаковок)
↓]]=0,$I$20*Таблица2[[#This Row],[Уп. в коробке]]&lt;5),0,ROUNDDOWN($I$20*Таблица2[[#This Row],[Уп. в коробке]],0)))</f>
        <v/>
      </c>
      <c r="S454" s="94"/>
    </row>
    <row r="455" spans="1:19">
      <c r="A455" s="76"/>
      <c r="B455" s="77" t="s">
        <v>1432</v>
      </c>
      <c r="C455" s="78" t="s">
        <v>1428</v>
      </c>
      <c r="D455" s="79" t="s">
        <v>1429</v>
      </c>
      <c r="E455" s="80" t="s">
        <v>1433</v>
      </c>
      <c r="F455" s="81">
        <v>3</v>
      </c>
      <c r="G455" s="82" t="s">
        <v>58</v>
      </c>
      <c r="H455" s="83">
        <v>20</v>
      </c>
      <c r="I455" s="84">
        <v>4</v>
      </c>
      <c r="J455" s="85">
        <v>132100</v>
      </c>
      <c r="K455" s="86">
        <v>8712438641855</v>
      </c>
      <c r="L455" s="87" t="s">
        <v>59</v>
      </c>
      <c r="M455" s="88" t="s">
        <v>1434</v>
      </c>
      <c r="N455" s="89"/>
      <c r="O455" s="90">
        <f t="shared" si="12"/>
        <v>0</v>
      </c>
      <c r="P455" s="91" t="str">
        <f t="shared" si="13"/>
        <v>-</v>
      </c>
      <c r="Q455" s="92">
        <v>49</v>
      </c>
      <c r="R455" s="93" t="str">
        <f>IF($I$20=1,"",IF(AND(Таблица2[[#This Row],[Заказ (упаковок)
↓]]=0,$I$20*Таблица2[[#This Row],[Уп. в коробке]]&lt;5),0,ROUNDDOWN($I$20*Таблица2[[#This Row],[Уп. в коробке]],0)))</f>
        <v/>
      </c>
      <c r="S455" s="94"/>
    </row>
    <row r="456" spans="1:19">
      <c r="A456" s="76"/>
      <c r="B456" s="77" t="s">
        <v>1435</v>
      </c>
      <c r="C456" s="78" t="s">
        <v>1428</v>
      </c>
      <c r="D456" s="79" t="s">
        <v>1429</v>
      </c>
      <c r="E456" s="95" t="s">
        <v>1436</v>
      </c>
      <c r="F456" s="81">
        <v>3</v>
      </c>
      <c r="G456" s="82" t="s">
        <v>58</v>
      </c>
      <c r="H456" s="83">
        <v>20</v>
      </c>
      <c r="I456" s="84">
        <v>4.7299999999999995</v>
      </c>
      <c r="J456" s="85">
        <v>132150</v>
      </c>
      <c r="K456" s="86">
        <v>8712438641909</v>
      </c>
      <c r="L456" s="87" t="s">
        <v>59</v>
      </c>
      <c r="M456" s="88" t="s">
        <v>1437</v>
      </c>
      <c r="N456" s="89"/>
      <c r="O456" s="90">
        <f t="shared" si="12"/>
        <v>0</v>
      </c>
      <c r="P456" s="91" t="str">
        <f t="shared" si="13"/>
        <v>-</v>
      </c>
      <c r="Q456" s="92">
        <v>49</v>
      </c>
      <c r="R456" s="93" t="str">
        <f>IF($I$20=1,"",IF(AND(Таблица2[[#This Row],[Заказ (упаковок)
↓]]=0,$I$20*Таблица2[[#This Row],[Уп. в коробке]]&lt;5),0,ROUNDDOWN($I$20*Таблица2[[#This Row],[Уп. в коробке]],0)))</f>
        <v/>
      </c>
      <c r="S456" s="94"/>
    </row>
    <row r="457" spans="1:19">
      <c r="A457" s="76"/>
      <c r="B457" s="77" t="s">
        <v>1438</v>
      </c>
      <c r="C457" s="78" t="s">
        <v>1428</v>
      </c>
      <c r="D457" s="79" t="s">
        <v>1429</v>
      </c>
      <c r="E457" s="95" t="s">
        <v>1439</v>
      </c>
      <c r="F457" s="81">
        <v>3</v>
      </c>
      <c r="G457" s="82" t="s">
        <v>58</v>
      </c>
      <c r="H457" s="83">
        <v>20</v>
      </c>
      <c r="I457" s="84">
        <v>4.8499999999999996</v>
      </c>
      <c r="J457" s="85">
        <v>132155</v>
      </c>
      <c r="K457" s="86">
        <v>8712438641916</v>
      </c>
      <c r="L457" s="87" t="s">
        <v>59</v>
      </c>
      <c r="M457" s="88" t="s">
        <v>1440</v>
      </c>
      <c r="N457" s="89"/>
      <c r="O457" s="90">
        <f t="shared" si="12"/>
        <v>0</v>
      </c>
      <c r="P457" s="91" t="str">
        <f t="shared" si="13"/>
        <v>-</v>
      </c>
      <c r="Q457" s="92">
        <v>49</v>
      </c>
      <c r="R457" s="93" t="str">
        <f>IF($I$20=1,"",IF(AND(Таблица2[[#This Row],[Заказ (упаковок)
↓]]=0,$I$20*Таблица2[[#This Row],[Уп. в коробке]]&lt;5),0,ROUNDDOWN($I$20*Таблица2[[#This Row],[Уп. в коробке]],0)))</f>
        <v/>
      </c>
      <c r="S457" s="94"/>
    </row>
    <row r="458" spans="1:19">
      <c r="A458" s="76"/>
      <c r="B458" s="77" t="s">
        <v>1441</v>
      </c>
      <c r="C458" s="78" t="s">
        <v>1428</v>
      </c>
      <c r="D458" s="79" t="s">
        <v>1429</v>
      </c>
      <c r="E458" s="95" t="s">
        <v>1442</v>
      </c>
      <c r="F458" s="81">
        <v>3</v>
      </c>
      <c r="G458" s="82" t="s">
        <v>58</v>
      </c>
      <c r="H458" s="83">
        <v>20</v>
      </c>
      <c r="I458" s="84">
        <v>4.0999999999999996</v>
      </c>
      <c r="J458" s="85">
        <v>132165</v>
      </c>
      <c r="K458" s="86">
        <v>8712438641923</v>
      </c>
      <c r="L458" s="87" t="s">
        <v>59</v>
      </c>
      <c r="M458" s="88" t="s">
        <v>1443</v>
      </c>
      <c r="N458" s="89"/>
      <c r="O458" s="90">
        <f t="shared" si="12"/>
        <v>0</v>
      </c>
      <c r="P458" s="91" t="str">
        <f t="shared" si="13"/>
        <v>-</v>
      </c>
      <c r="Q458" s="92">
        <v>49</v>
      </c>
      <c r="R458" s="93" t="str">
        <f>IF($I$20=1,"",IF(AND(Таблица2[[#This Row],[Заказ (упаковок)
↓]]=0,$I$20*Таблица2[[#This Row],[Уп. в коробке]]&lt;5),0,ROUNDDOWN($I$20*Таблица2[[#This Row],[Уп. в коробке]],0)))</f>
        <v/>
      </c>
      <c r="S458" s="94"/>
    </row>
    <row r="459" spans="1:19">
      <c r="A459" s="76"/>
      <c r="B459" s="77" t="s">
        <v>1444</v>
      </c>
      <c r="C459" s="78" t="s">
        <v>1428</v>
      </c>
      <c r="D459" s="79" t="s">
        <v>1429</v>
      </c>
      <c r="E459" s="80" t="s">
        <v>1445</v>
      </c>
      <c r="F459" s="81">
        <v>3</v>
      </c>
      <c r="G459" s="82" t="s">
        <v>58</v>
      </c>
      <c r="H459" s="83">
        <v>20</v>
      </c>
      <c r="I459" s="84">
        <v>4.0999999999999996</v>
      </c>
      <c r="J459" s="85">
        <v>132170</v>
      </c>
      <c r="K459" s="86">
        <v>8712438641893</v>
      </c>
      <c r="L459" s="87" t="s">
        <v>59</v>
      </c>
      <c r="M459" s="88" t="s">
        <v>1446</v>
      </c>
      <c r="N459" s="89"/>
      <c r="O459" s="90">
        <f t="shared" si="12"/>
        <v>0</v>
      </c>
      <c r="P459" s="91" t="str">
        <f t="shared" si="13"/>
        <v>-</v>
      </c>
      <c r="Q459" s="92">
        <v>49</v>
      </c>
      <c r="R459" s="93" t="str">
        <f>IF($I$20=1,"",IF(AND(Таблица2[[#This Row],[Заказ (упаковок)
↓]]=0,$I$20*Таблица2[[#This Row],[Уп. в коробке]]&lt;5),0,ROUNDDOWN($I$20*Таблица2[[#This Row],[Уп. в коробке]],0)))</f>
        <v/>
      </c>
      <c r="S459" s="94"/>
    </row>
    <row r="460" spans="1:19">
      <c r="A460" s="76"/>
      <c r="B460" s="77" t="s">
        <v>1447</v>
      </c>
      <c r="C460" s="78" t="s">
        <v>1428</v>
      </c>
      <c r="D460" s="79" t="s">
        <v>1429</v>
      </c>
      <c r="E460" s="80" t="s">
        <v>1448</v>
      </c>
      <c r="F460" s="81">
        <v>3</v>
      </c>
      <c r="G460" s="82" t="s">
        <v>58</v>
      </c>
      <c r="H460" s="83">
        <v>20</v>
      </c>
      <c r="I460" s="84">
        <v>4.8499999999999996</v>
      </c>
      <c r="J460" s="85">
        <v>132225</v>
      </c>
      <c r="K460" s="86">
        <v>8712438642111</v>
      </c>
      <c r="L460" s="87" t="s">
        <v>59</v>
      </c>
      <c r="M460" s="88" t="s">
        <v>1449</v>
      </c>
      <c r="N460" s="89"/>
      <c r="O460" s="90">
        <f t="shared" si="12"/>
        <v>0</v>
      </c>
      <c r="P460" s="91" t="str">
        <f t="shared" si="13"/>
        <v>-</v>
      </c>
      <c r="Q460" s="92">
        <v>49</v>
      </c>
      <c r="R460" s="93" t="str">
        <f>IF($I$20=1,"",IF(AND(Таблица2[[#This Row],[Заказ (упаковок)
↓]]=0,$I$20*Таблица2[[#This Row],[Уп. в коробке]]&lt;5),0,ROUNDDOWN($I$20*Таблица2[[#This Row],[Уп. в коробке]],0)))</f>
        <v/>
      </c>
      <c r="S460" s="94"/>
    </row>
    <row r="461" spans="1:19">
      <c r="A461" s="76"/>
      <c r="B461" s="77" t="s">
        <v>1450</v>
      </c>
      <c r="C461" s="78" t="s">
        <v>1428</v>
      </c>
      <c r="D461" s="79" t="s">
        <v>1429</v>
      </c>
      <c r="E461" s="80" t="s">
        <v>1451</v>
      </c>
      <c r="F461" s="81">
        <v>3</v>
      </c>
      <c r="G461" s="82" t="s">
        <v>58</v>
      </c>
      <c r="H461" s="83">
        <v>20</v>
      </c>
      <c r="I461" s="84">
        <v>4.08</v>
      </c>
      <c r="J461" s="85">
        <v>132310</v>
      </c>
      <c r="K461" s="86">
        <v>8712438642050</v>
      </c>
      <c r="L461" s="87" t="s">
        <v>59</v>
      </c>
      <c r="M461" s="88" t="s">
        <v>1452</v>
      </c>
      <c r="N461" s="89"/>
      <c r="O461" s="90">
        <f t="shared" si="12"/>
        <v>0</v>
      </c>
      <c r="P461" s="91" t="str">
        <f t="shared" si="13"/>
        <v>-</v>
      </c>
      <c r="Q461" s="92">
        <v>49</v>
      </c>
      <c r="R461" s="93" t="str">
        <f>IF($I$20=1,"",IF(AND(Таблица2[[#This Row],[Заказ (упаковок)
↓]]=0,$I$20*Таблица2[[#This Row],[Уп. в коробке]]&lt;5),0,ROUNDDOWN($I$20*Таблица2[[#This Row],[Уп. в коробке]],0)))</f>
        <v/>
      </c>
      <c r="S461" s="94"/>
    </row>
    <row r="462" spans="1:19">
      <c r="A462" s="76"/>
      <c r="B462" s="77" t="s">
        <v>1453</v>
      </c>
      <c r="C462" s="78" t="s">
        <v>1428</v>
      </c>
      <c r="D462" s="79" t="s">
        <v>1429</v>
      </c>
      <c r="E462" s="80" t="s">
        <v>1454</v>
      </c>
      <c r="F462" s="81">
        <v>3</v>
      </c>
      <c r="G462" s="82" t="s">
        <v>58</v>
      </c>
      <c r="H462" s="83">
        <v>20</v>
      </c>
      <c r="I462" s="84">
        <v>4.37</v>
      </c>
      <c r="J462" s="85">
        <v>132320</v>
      </c>
      <c r="K462" s="86">
        <v>8712438642142</v>
      </c>
      <c r="L462" s="87" t="s">
        <v>59</v>
      </c>
      <c r="M462" s="88" t="s">
        <v>1455</v>
      </c>
      <c r="N462" s="89"/>
      <c r="O462" s="90">
        <f t="shared" si="12"/>
        <v>0</v>
      </c>
      <c r="P462" s="91" t="str">
        <f t="shared" si="13"/>
        <v>-</v>
      </c>
      <c r="Q462" s="92">
        <v>49</v>
      </c>
      <c r="R462" s="93" t="str">
        <f>IF($I$20=1,"",IF(AND(Таблица2[[#This Row],[Заказ (упаковок)
↓]]=0,$I$20*Таблица2[[#This Row],[Уп. в коробке]]&lt;5),0,ROUNDDOWN($I$20*Таблица2[[#This Row],[Уп. в коробке]],0)))</f>
        <v/>
      </c>
      <c r="S462" s="94"/>
    </row>
    <row r="463" spans="1:19">
      <c r="A463" s="76"/>
      <c r="B463" s="77" t="s">
        <v>1456</v>
      </c>
      <c r="C463" s="78" t="s">
        <v>1428</v>
      </c>
      <c r="D463" s="79" t="s">
        <v>1429</v>
      </c>
      <c r="E463" s="80" t="s">
        <v>1457</v>
      </c>
      <c r="F463" s="81">
        <v>3</v>
      </c>
      <c r="G463" s="82" t="s">
        <v>58</v>
      </c>
      <c r="H463" s="83">
        <v>20</v>
      </c>
      <c r="I463" s="84">
        <v>4.4399999999999995</v>
      </c>
      <c r="J463" s="85">
        <v>132350</v>
      </c>
      <c r="K463" s="86">
        <v>8712438641992</v>
      </c>
      <c r="L463" s="87" t="s">
        <v>59</v>
      </c>
      <c r="M463" s="88" t="s">
        <v>1458</v>
      </c>
      <c r="N463" s="89"/>
      <c r="O463" s="90">
        <f t="shared" si="12"/>
        <v>0</v>
      </c>
      <c r="P463" s="91" t="str">
        <f t="shared" si="13"/>
        <v>-</v>
      </c>
      <c r="Q463" s="92">
        <v>49</v>
      </c>
      <c r="R463" s="93" t="str">
        <f>IF($I$20=1,"",IF(AND(Таблица2[[#This Row],[Заказ (упаковок)
↓]]=0,$I$20*Таблица2[[#This Row],[Уп. в коробке]]&lt;5),0,ROUNDDOWN($I$20*Таблица2[[#This Row],[Уп. в коробке]],0)))</f>
        <v/>
      </c>
      <c r="S463" s="94"/>
    </row>
    <row r="464" spans="1:19">
      <c r="A464" s="76"/>
      <c r="B464" s="77" t="s">
        <v>1459</v>
      </c>
      <c r="C464" s="78" t="s">
        <v>1428</v>
      </c>
      <c r="D464" s="79" t="s">
        <v>1429</v>
      </c>
      <c r="E464" s="80" t="s">
        <v>1460</v>
      </c>
      <c r="F464" s="81">
        <v>3</v>
      </c>
      <c r="G464" s="82" t="s">
        <v>58</v>
      </c>
      <c r="H464" s="83">
        <v>20</v>
      </c>
      <c r="I464" s="84">
        <v>4.38</v>
      </c>
      <c r="J464" s="85">
        <v>132400</v>
      </c>
      <c r="K464" s="86">
        <v>8712438642180</v>
      </c>
      <c r="L464" s="87" t="s">
        <v>59</v>
      </c>
      <c r="M464" s="88" t="s">
        <v>1461</v>
      </c>
      <c r="N464" s="89"/>
      <c r="O464" s="90">
        <f t="shared" si="12"/>
        <v>0</v>
      </c>
      <c r="P464" s="91" t="str">
        <f t="shared" si="13"/>
        <v>-</v>
      </c>
      <c r="Q464" s="92">
        <v>49</v>
      </c>
      <c r="R464" s="93" t="str">
        <f>IF($I$20=1,"",IF(AND(Таблица2[[#This Row],[Заказ (упаковок)
↓]]=0,$I$20*Таблица2[[#This Row],[Уп. в коробке]]&lt;5),0,ROUNDDOWN($I$20*Таблица2[[#This Row],[Уп. в коробке]],0)))</f>
        <v/>
      </c>
      <c r="S464" s="94"/>
    </row>
    <row r="465" spans="1:19">
      <c r="A465" s="76"/>
      <c r="B465" s="77" t="s">
        <v>1462</v>
      </c>
      <c r="C465" s="78" t="s">
        <v>1428</v>
      </c>
      <c r="D465" s="79" t="s">
        <v>1429</v>
      </c>
      <c r="E465" s="80" t="s">
        <v>1463</v>
      </c>
      <c r="F465" s="81">
        <v>3</v>
      </c>
      <c r="G465" s="82" t="s">
        <v>58</v>
      </c>
      <c r="H465" s="83">
        <v>20</v>
      </c>
      <c r="I465" s="84">
        <v>4.34</v>
      </c>
      <c r="J465" s="85">
        <v>132430</v>
      </c>
      <c r="K465" s="86">
        <v>8712438642166</v>
      </c>
      <c r="L465" s="87" t="s">
        <v>59</v>
      </c>
      <c r="M465" s="88" t="s">
        <v>1464</v>
      </c>
      <c r="N465" s="89"/>
      <c r="O465" s="90">
        <f t="shared" si="12"/>
        <v>0</v>
      </c>
      <c r="P465" s="91" t="str">
        <f t="shared" si="13"/>
        <v>-</v>
      </c>
      <c r="Q465" s="92">
        <v>49</v>
      </c>
      <c r="R465" s="93" t="str">
        <f>IF($I$20=1,"",IF(AND(Таблица2[[#This Row],[Заказ (упаковок)
↓]]=0,$I$20*Таблица2[[#This Row],[Уп. в коробке]]&lt;5),0,ROUNDDOWN($I$20*Таблица2[[#This Row],[Уп. в коробке]],0)))</f>
        <v/>
      </c>
      <c r="S465" s="94"/>
    </row>
    <row r="466" spans="1:19">
      <c r="A466" s="76"/>
      <c r="B466" s="77" t="s">
        <v>1465</v>
      </c>
      <c r="C466" s="78" t="s">
        <v>1428</v>
      </c>
      <c r="D466" s="79" t="s">
        <v>1429</v>
      </c>
      <c r="E466" s="80" t="s">
        <v>1466</v>
      </c>
      <c r="F466" s="81">
        <v>3</v>
      </c>
      <c r="G466" s="82" t="s">
        <v>58</v>
      </c>
      <c r="H466" s="83">
        <v>20</v>
      </c>
      <c r="I466" s="84">
        <v>4.34</v>
      </c>
      <c r="J466" s="85">
        <v>132460</v>
      </c>
      <c r="K466" s="86">
        <v>8712438642173</v>
      </c>
      <c r="L466" s="87" t="s">
        <v>59</v>
      </c>
      <c r="M466" s="88" t="s">
        <v>1467</v>
      </c>
      <c r="N466" s="89"/>
      <c r="O466" s="90">
        <f t="shared" si="12"/>
        <v>0</v>
      </c>
      <c r="P466" s="91" t="str">
        <f t="shared" si="13"/>
        <v>-</v>
      </c>
      <c r="Q466" s="92">
        <v>49</v>
      </c>
      <c r="R466" s="93" t="str">
        <f>IF($I$20=1,"",IF(AND(Таблица2[[#This Row],[Заказ (упаковок)
↓]]=0,$I$20*Таблица2[[#This Row],[Уп. в коробке]]&lt;5),0,ROUNDDOWN($I$20*Таблица2[[#This Row],[Уп. в коробке]],0)))</f>
        <v/>
      </c>
      <c r="S466" s="94"/>
    </row>
    <row r="467" spans="1:19">
      <c r="A467" s="76"/>
      <c r="B467" s="77" t="s">
        <v>1468</v>
      </c>
      <c r="C467" s="78" t="s">
        <v>1428</v>
      </c>
      <c r="D467" s="79" t="s">
        <v>1429</v>
      </c>
      <c r="E467" s="80" t="s">
        <v>1469</v>
      </c>
      <c r="F467" s="81">
        <v>3</v>
      </c>
      <c r="G467" s="82" t="s">
        <v>58</v>
      </c>
      <c r="H467" s="83">
        <v>20</v>
      </c>
      <c r="I467" s="84">
        <v>4.63</v>
      </c>
      <c r="J467" s="85">
        <v>132490</v>
      </c>
      <c r="K467" s="86">
        <v>8712438642012</v>
      </c>
      <c r="L467" s="87" t="s">
        <v>59</v>
      </c>
      <c r="M467" s="88" t="s">
        <v>1470</v>
      </c>
      <c r="N467" s="89"/>
      <c r="O467" s="90">
        <f t="shared" si="12"/>
        <v>0</v>
      </c>
      <c r="P467" s="91" t="str">
        <f t="shared" si="13"/>
        <v>-</v>
      </c>
      <c r="Q467" s="92">
        <v>49</v>
      </c>
      <c r="R467" s="93" t="str">
        <f>IF($I$20=1,"",IF(AND(Таблица2[[#This Row],[Заказ (упаковок)
↓]]=0,$I$20*Таблица2[[#This Row],[Уп. в коробке]]&lt;5),0,ROUNDDOWN($I$20*Таблица2[[#This Row],[Уп. в коробке]],0)))</f>
        <v/>
      </c>
      <c r="S467" s="94"/>
    </row>
    <row r="468" spans="1:19">
      <c r="A468" s="76"/>
      <c r="B468" s="77" t="s">
        <v>1471</v>
      </c>
      <c r="C468" s="78" t="s">
        <v>1428</v>
      </c>
      <c r="D468" s="79" t="s">
        <v>1429</v>
      </c>
      <c r="E468" s="80" t="s">
        <v>1472</v>
      </c>
      <c r="F468" s="81">
        <v>3</v>
      </c>
      <c r="G468" s="82" t="s">
        <v>58</v>
      </c>
      <c r="H468" s="83">
        <v>20</v>
      </c>
      <c r="I468" s="84">
        <v>4.74</v>
      </c>
      <c r="J468" s="85">
        <v>132500</v>
      </c>
      <c r="K468" s="86">
        <v>8712438642036</v>
      </c>
      <c r="L468" s="87" t="s">
        <v>59</v>
      </c>
      <c r="M468" s="88" t="s">
        <v>1473</v>
      </c>
      <c r="N468" s="89"/>
      <c r="O468" s="90">
        <f t="shared" si="12"/>
        <v>0</v>
      </c>
      <c r="P468" s="91" t="str">
        <f t="shared" si="13"/>
        <v>-</v>
      </c>
      <c r="Q468" s="92">
        <v>50</v>
      </c>
      <c r="R468" s="93" t="str">
        <f>IF($I$20=1,"",IF(AND(Таблица2[[#This Row],[Заказ (упаковок)
↓]]=0,$I$20*Таблица2[[#This Row],[Уп. в коробке]]&lt;5),0,ROUNDDOWN($I$20*Таблица2[[#This Row],[Уп. в коробке]],0)))</f>
        <v/>
      </c>
      <c r="S468" s="94"/>
    </row>
    <row r="469" spans="1:19">
      <c r="A469" s="76"/>
      <c r="B469" s="77" t="s">
        <v>1474</v>
      </c>
      <c r="C469" s="78" t="s">
        <v>1428</v>
      </c>
      <c r="D469" s="79" t="s">
        <v>1429</v>
      </c>
      <c r="E469" s="80" t="s">
        <v>1475</v>
      </c>
      <c r="F469" s="81">
        <v>3</v>
      </c>
      <c r="G469" s="82" t="s">
        <v>58</v>
      </c>
      <c r="H469" s="83">
        <v>20</v>
      </c>
      <c r="I469" s="84">
        <v>4.55</v>
      </c>
      <c r="J469" s="85">
        <v>132510</v>
      </c>
      <c r="K469" s="86">
        <v>8712438642333</v>
      </c>
      <c r="L469" s="87" t="s">
        <v>59</v>
      </c>
      <c r="M469" s="88" t="s">
        <v>1476</v>
      </c>
      <c r="N469" s="89"/>
      <c r="O469" s="90">
        <f t="shared" si="12"/>
        <v>0</v>
      </c>
      <c r="P469" s="91" t="str">
        <f t="shared" si="13"/>
        <v>-</v>
      </c>
      <c r="Q469" s="92">
        <v>50</v>
      </c>
      <c r="R469" s="93" t="str">
        <f>IF($I$20=1,"",IF(AND(Таблица2[[#This Row],[Заказ (упаковок)
↓]]=0,$I$20*Таблица2[[#This Row],[Уп. в коробке]]&lt;5),0,ROUNDDOWN($I$20*Таблица2[[#This Row],[Уп. в коробке]],0)))</f>
        <v/>
      </c>
      <c r="S469" s="94"/>
    </row>
    <row r="470" spans="1:19">
      <c r="A470" s="76"/>
      <c r="B470" s="77" t="s">
        <v>1477</v>
      </c>
      <c r="C470" s="78" t="s">
        <v>1428</v>
      </c>
      <c r="D470" s="79" t="s">
        <v>1429</v>
      </c>
      <c r="E470" s="80" t="s">
        <v>1478</v>
      </c>
      <c r="F470" s="81">
        <v>3</v>
      </c>
      <c r="G470" s="82" t="s">
        <v>58</v>
      </c>
      <c r="H470" s="83">
        <v>20</v>
      </c>
      <c r="I470" s="84">
        <v>4.59</v>
      </c>
      <c r="J470" s="85">
        <v>132520</v>
      </c>
      <c r="K470" s="86">
        <v>8712438642043</v>
      </c>
      <c r="L470" s="87" t="s">
        <v>59</v>
      </c>
      <c r="M470" s="88" t="s">
        <v>1479</v>
      </c>
      <c r="N470" s="89"/>
      <c r="O470" s="90">
        <f t="shared" si="12"/>
        <v>0</v>
      </c>
      <c r="P470" s="91" t="str">
        <f t="shared" si="13"/>
        <v>-</v>
      </c>
      <c r="Q470" s="92">
        <v>50</v>
      </c>
      <c r="R470" s="93" t="str">
        <f>IF($I$20=1,"",IF(AND(Таблица2[[#This Row],[Заказ (упаковок)
↓]]=0,$I$20*Таблица2[[#This Row],[Уп. в коробке]]&lt;5),0,ROUNDDOWN($I$20*Таблица2[[#This Row],[Уп. в коробке]],0)))</f>
        <v/>
      </c>
      <c r="S470" s="94"/>
    </row>
    <row r="471" spans="1:19">
      <c r="A471" s="76"/>
      <c r="B471" s="77" t="s">
        <v>1480</v>
      </c>
      <c r="C471" s="78" t="s">
        <v>1428</v>
      </c>
      <c r="D471" s="79" t="s">
        <v>1429</v>
      </c>
      <c r="E471" s="80" t="s">
        <v>1481</v>
      </c>
      <c r="F471" s="81">
        <v>3</v>
      </c>
      <c r="G471" s="82" t="s">
        <v>58</v>
      </c>
      <c r="H471" s="83">
        <v>20</v>
      </c>
      <c r="I471" s="84">
        <v>4.18</v>
      </c>
      <c r="J471" s="85">
        <v>132530</v>
      </c>
      <c r="K471" s="86">
        <v>8712438642203</v>
      </c>
      <c r="L471" s="87" t="s">
        <v>59</v>
      </c>
      <c r="M471" s="88" t="s">
        <v>1482</v>
      </c>
      <c r="N471" s="89"/>
      <c r="O471" s="90">
        <f t="shared" si="12"/>
        <v>0</v>
      </c>
      <c r="P471" s="91" t="str">
        <f t="shared" si="13"/>
        <v>-</v>
      </c>
      <c r="Q471" s="92">
        <v>50</v>
      </c>
      <c r="R471" s="93" t="str">
        <f>IF($I$20=1,"",IF(AND(Таблица2[[#This Row],[Заказ (упаковок)
↓]]=0,$I$20*Таблица2[[#This Row],[Уп. в коробке]]&lt;5),0,ROUNDDOWN($I$20*Таблица2[[#This Row],[Уп. в коробке]],0)))</f>
        <v/>
      </c>
      <c r="S471" s="94"/>
    </row>
    <row r="472" spans="1:19">
      <c r="A472" s="76"/>
      <c r="B472" s="77" t="s">
        <v>1483</v>
      </c>
      <c r="C472" s="78" t="s">
        <v>1428</v>
      </c>
      <c r="D472" s="79" t="s">
        <v>1429</v>
      </c>
      <c r="E472" s="80" t="s">
        <v>1484</v>
      </c>
      <c r="F472" s="81">
        <v>3</v>
      </c>
      <c r="G472" s="82" t="s">
        <v>58</v>
      </c>
      <c r="H472" s="83">
        <v>20</v>
      </c>
      <c r="I472" s="84">
        <v>4.33</v>
      </c>
      <c r="J472" s="85">
        <v>132540</v>
      </c>
      <c r="K472" s="86">
        <v>8712438642241</v>
      </c>
      <c r="L472" s="87" t="s">
        <v>59</v>
      </c>
      <c r="M472" s="88" t="s">
        <v>1485</v>
      </c>
      <c r="N472" s="89"/>
      <c r="O472" s="90">
        <f t="shared" si="12"/>
        <v>0</v>
      </c>
      <c r="P472" s="91" t="str">
        <f t="shared" si="13"/>
        <v>-</v>
      </c>
      <c r="Q472" s="92">
        <v>50</v>
      </c>
      <c r="R472" s="93" t="str">
        <f>IF($I$20=1,"",IF(AND(Таблица2[[#This Row],[Заказ (упаковок)
↓]]=0,$I$20*Таблица2[[#This Row],[Уп. в коробке]]&lt;5),0,ROUNDDOWN($I$20*Таблица2[[#This Row],[Уп. в коробке]],0)))</f>
        <v/>
      </c>
      <c r="S472" s="94"/>
    </row>
    <row r="473" spans="1:19">
      <c r="A473" s="76"/>
      <c r="B473" s="77" t="s">
        <v>1486</v>
      </c>
      <c r="C473" s="78" t="s">
        <v>1428</v>
      </c>
      <c r="D473" s="79" t="s">
        <v>1429</v>
      </c>
      <c r="E473" s="80" t="s">
        <v>1487</v>
      </c>
      <c r="F473" s="81">
        <v>3</v>
      </c>
      <c r="G473" s="82" t="s">
        <v>58</v>
      </c>
      <c r="H473" s="83">
        <v>20</v>
      </c>
      <c r="I473" s="84">
        <v>4.29</v>
      </c>
      <c r="J473" s="85">
        <v>132560</v>
      </c>
      <c r="K473" s="86">
        <v>8712438642029</v>
      </c>
      <c r="L473" s="87" t="s">
        <v>59</v>
      </c>
      <c r="M473" s="88" t="s">
        <v>1488</v>
      </c>
      <c r="N473" s="89"/>
      <c r="O473" s="90">
        <f t="shared" si="12"/>
        <v>0</v>
      </c>
      <c r="P473" s="91" t="str">
        <f t="shared" si="13"/>
        <v>-</v>
      </c>
      <c r="Q473" s="92">
        <v>50</v>
      </c>
      <c r="R473" s="93" t="str">
        <f>IF($I$20=1,"",IF(AND(Таблица2[[#This Row],[Заказ (упаковок)
↓]]=0,$I$20*Таблица2[[#This Row],[Уп. в коробке]]&lt;5),0,ROUNDDOWN($I$20*Таблица2[[#This Row],[Уп. в коробке]],0)))</f>
        <v/>
      </c>
      <c r="S473" s="94"/>
    </row>
    <row r="474" spans="1:19">
      <c r="A474" s="76"/>
      <c r="B474" s="77" t="s">
        <v>1489</v>
      </c>
      <c r="C474" s="78" t="s">
        <v>1428</v>
      </c>
      <c r="D474" s="79" t="s">
        <v>1429</v>
      </c>
      <c r="E474" s="80" t="s">
        <v>1490</v>
      </c>
      <c r="F474" s="81">
        <v>3</v>
      </c>
      <c r="G474" s="82" t="s">
        <v>58</v>
      </c>
      <c r="H474" s="83">
        <v>20</v>
      </c>
      <c r="I474" s="84">
        <v>4.0999999999999996</v>
      </c>
      <c r="J474" s="85">
        <v>132563</v>
      </c>
      <c r="K474" s="86">
        <v>8712438642425</v>
      </c>
      <c r="L474" s="87" t="s">
        <v>59</v>
      </c>
      <c r="M474" s="88" t="s">
        <v>1491</v>
      </c>
      <c r="N474" s="89"/>
      <c r="O474" s="90">
        <f t="shared" si="12"/>
        <v>0</v>
      </c>
      <c r="P474" s="91" t="str">
        <f t="shared" si="13"/>
        <v>-</v>
      </c>
      <c r="Q474" s="92">
        <v>50</v>
      </c>
      <c r="R474" s="93" t="str">
        <f>IF($I$20=1,"",IF(AND(Таблица2[[#This Row],[Заказ (упаковок)
↓]]=0,$I$20*Таблица2[[#This Row],[Уп. в коробке]]&lt;5),0,ROUNDDOWN($I$20*Таблица2[[#This Row],[Уп. в коробке]],0)))</f>
        <v/>
      </c>
      <c r="S474" s="94"/>
    </row>
    <row r="475" spans="1:19">
      <c r="A475" s="76"/>
      <c r="B475" s="77" t="s">
        <v>1492</v>
      </c>
      <c r="C475" s="78" t="s">
        <v>1428</v>
      </c>
      <c r="D475" s="79" t="s">
        <v>1429</v>
      </c>
      <c r="E475" s="95" t="s">
        <v>1493</v>
      </c>
      <c r="F475" s="81">
        <v>3</v>
      </c>
      <c r="G475" s="82" t="s">
        <v>58</v>
      </c>
      <c r="H475" s="83">
        <v>20</v>
      </c>
      <c r="I475" s="84">
        <v>4.7299999999999995</v>
      </c>
      <c r="J475" s="85">
        <v>132564</v>
      </c>
      <c r="K475" s="86">
        <v>8712438642609</v>
      </c>
      <c r="L475" s="87" t="s">
        <v>59</v>
      </c>
      <c r="M475" s="88" t="s">
        <v>1494</v>
      </c>
      <c r="N475" s="89"/>
      <c r="O475" s="90">
        <f t="shared" si="12"/>
        <v>0</v>
      </c>
      <c r="P475" s="91" t="str">
        <f t="shared" si="13"/>
        <v>-</v>
      </c>
      <c r="Q475" s="92">
        <v>50</v>
      </c>
      <c r="R475" s="93" t="str">
        <f>IF($I$20=1,"",IF(AND(Таблица2[[#This Row],[Заказ (упаковок)
↓]]=0,$I$20*Таблица2[[#This Row],[Уп. в коробке]]&lt;5),0,ROUNDDOWN($I$20*Таблица2[[#This Row],[Уп. в коробке]],0)))</f>
        <v/>
      </c>
      <c r="S475" s="94"/>
    </row>
    <row r="476" spans="1:19">
      <c r="A476" s="76"/>
      <c r="B476" s="77" t="s">
        <v>1495</v>
      </c>
      <c r="C476" s="78" t="s">
        <v>1428</v>
      </c>
      <c r="D476" s="79" t="s">
        <v>1496</v>
      </c>
      <c r="E476" s="80" t="s">
        <v>1497</v>
      </c>
      <c r="F476" s="81">
        <v>20</v>
      </c>
      <c r="G476" s="82" t="s">
        <v>414</v>
      </c>
      <c r="H476" s="83">
        <v>20</v>
      </c>
      <c r="I476" s="84">
        <v>5.0299999999999994</v>
      </c>
      <c r="J476" s="85">
        <v>132565</v>
      </c>
      <c r="K476" s="86">
        <v>8712438642234</v>
      </c>
      <c r="L476" s="87" t="s">
        <v>59</v>
      </c>
      <c r="M476" s="88" t="s">
        <v>1498</v>
      </c>
      <c r="N476" s="89"/>
      <c r="O476" s="90">
        <f t="shared" si="12"/>
        <v>0</v>
      </c>
      <c r="P476" s="91" t="str">
        <f t="shared" si="13"/>
        <v>-</v>
      </c>
      <c r="Q476" s="92">
        <v>50</v>
      </c>
      <c r="R476" s="93" t="str">
        <f>IF($I$20=1,"",IF(AND(Таблица2[[#This Row],[Заказ (упаковок)
↓]]=0,$I$20*Таблица2[[#This Row],[Уп. в коробке]]&lt;5),0,ROUNDDOWN($I$20*Таблица2[[#This Row],[Уп. в коробке]],0)))</f>
        <v/>
      </c>
      <c r="S476" s="94"/>
    </row>
    <row r="477" spans="1:19">
      <c r="A477" s="76"/>
      <c r="B477" s="77" t="s">
        <v>1499</v>
      </c>
      <c r="C477" s="78" t="s">
        <v>1428</v>
      </c>
      <c r="D477" s="79" t="s">
        <v>1496</v>
      </c>
      <c r="E477" s="80" t="s">
        <v>1500</v>
      </c>
      <c r="F477" s="81">
        <v>25</v>
      </c>
      <c r="G477" s="82" t="s">
        <v>414</v>
      </c>
      <c r="H477" s="83">
        <v>20</v>
      </c>
      <c r="I477" s="84">
        <v>4.22</v>
      </c>
      <c r="J477" s="85">
        <v>132620</v>
      </c>
      <c r="K477" s="86">
        <v>8712438642340</v>
      </c>
      <c r="L477" s="87" t="s">
        <v>59</v>
      </c>
      <c r="M477" s="88" t="s">
        <v>1501</v>
      </c>
      <c r="N477" s="89"/>
      <c r="O477" s="90">
        <f t="shared" ref="O477:O540" si="14">N477*I477</f>
        <v>0</v>
      </c>
      <c r="P477" s="91" t="str">
        <f t="shared" ref="P477:P540" si="15">IF(N477/H477=0,"-",N477/H477)</f>
        <v>-</v>
      </c>
      <c r="Q477" s="92">
        <v>50</v>
      </c>
      <c r="R477" s="93" t="str">
        <f>IF($I$20=1,"",IF(AND(Таблица2[[#This Row],[Заказ (упаковок)
↓]]=0,$I$20*Таблица2[[#This Row],[Уп. в коробке]]&lt;5),0,ROUNDDOWN($I$20*Таблица2[[#This Row],[Уп. в коробке]],0)))</f>
        <v/>
      </c>
      <c r="S477" s="94"/>
    </row>
    <row r="478" spans="1:19">
      <c r="A478" s="76"/>
      <c r="B478" s="77" t="s">
        <v>1502</v>
      </c>
      <c r="C478" s="78" t="s">
        <v>1428</v>
      </c>
      <c r="D478" s="79" t="s">
        <v>1496</v>
      </c>
      <c r="E478" s="80" t="s">
        <v>1503</v>
      </c>
      <c r="F478" s="81">
        <v>25</v>
      </c>
      <c r="G478" s="82" t="s">
        <v>414</v>
      </c>
      <c r="H478" s="83">
        <v>20</v>
      </c>
      <c r="I478" s="84">
        <v>4.8499999999999996</v>
      </c>
      <c r="J478" s="85">
        <v>132660</v>
      </c>
      <c r="K478" s="86">
        <v>8712438642371</v>
      </c>
      <c r="L478" s="87" t="s">
        <v>59</v>
      </c>
      <c r="M478" s="88" t="s">
        <v>1504</v>
      </c>
      <c r="N478" s="89"/>
      <c r="O478" s="90">
        <f t="shared" si="14"/>
        <v>0</v>
      </c>
      <c r="P478" s="91" t="str">
        <f t="shared" si="15"/>
        <v>-</v>
      </c>
      <c r="Q478" s="92">
        <v>50</v>
      </c>
      <c r="R478" s="93" t="str">
        <f>IF($I$20=1,"",IF(AND(Таблица2[[#This Row],[Заказ (упаковок)
↓]]=0,$I$20*Таблица2[[#This Row],[Уп. в коробке]]&lt;5),0,ROUNDDOWN($I$20*Таблица2[[#This Row],[Уп. в коробке]],0)))</f>
        <v/>
      </c>
      <c r="S478" s="94"/>
    </row>
    <row r="479" spans="1:19">
      <c r="A479" s="76"/>
      <c r="B479" s="77" t="s">
        <v>1505</v>
      </c>
      <c r="C479" s="78" t="s">
        <v>1428</v>
      </c>
      <c r="D479" s="79" t="s">
        <v>1496</v>
      </c>
      <c r="E479" s="80" t="s">
        <v>1506</v>
      </c>
      <c r="F479" s="81">
        <v>25</v>
      </c>
      <c r="G479" s="82" t="s">
        <v>414</v>
      </c>
      <c r="H479" s="83">
        <v>20</v>
      </c>
      <c r="I479" s="84">
        <v>4.13</v>
      </c>
      <c r="J479" s="85">
        <v>132680</v>
      </c>
      <c r="K479" s="86">
        <v>8712438642388</v>
      </c>
      <c r="L479" s="87" t="s">
        <v>59</v>
      </c>
      <c r="M479" s="88" t="s">
        <v>1507</v>
      </c>
      <c r="N479" s="89"/>
      <c r="O479" s="90">
        <f t="shared" si="14"/>
        <v>0</v>
      </c>
      <c r="P479" s="91" t="str">
        <f t="shared" si="15"/>
        <v>-</v>
      </c>
      <c r="Q479" s="92">
        <v>50</v>
      </c>
      <c r="R479" s="93" t="str">
        <f>IF($I$20=1,"",IF(AND(Таблица2[[#This Row],[Заказ (упаковок)
↓]]=0,$I$20*Таблица2[[#This Row],[Уп. в коробке]]&lt;5),0,ROUNDDOWN($I$20*Таблица2[[#This Row],[Уп. в коробке]],0)))</f>
        <v/>
      </c>
      <c r="S479" s="94"/>
    </row>
    <row r="480" spans="1:19">
      <c r="A480" s="76"/>
      <c r="B480" s="77" t="s">
        <v>1508</v>
      </c>
      <c r="C480" s="78" t="s">
        <v>1428</v>
      </c>
      <c r="D480" s="79" t="s">
        <v>1496</v>
      </c>
      <c r="E480" s="80" t="s">
        <v>1506</v>
      </c>
      <c r="F480" s="81">
        <v>50</v>
      </c>
      <c r="G480" s="82" t="s">
        <v>517</v>
      </c>
      <c r="H480" s="83">
        <v>10</v>
      </c>
      <c r="I480" s="84">
        <v>5.79</v>
      </c>
      <c r="J480" s="85">
        <v>132700</v>
      </c>
      <c r="K480" s="86">
        <v>8712438642210</v>
      </c>
      <c r="L480" s="87" t="s">
        <v>59</v>
      </c>
      <c r="M480" s="88" t="s">
        <v>1509</v>
      </c>
      <c r="N480" s="89"/>
      <c r="O480" s="90">
        <f t="shared" si="14"/>
        <v>0</v>
      </c>
      <c r="P480" s="91" t="str">
        <f t="shared" si="15"/>
        <v>-</v>
      </c>
      <c r="Q480" s="92">
        <v>50</v>
      </c>
      <c r="R480" s="93" t="str">
        <f>IF($I$20=1,"",IF(AND(Таблица2[[#This Row],[Заказ (упаковок)
↓]]=0,$I$20*Таблица2[[#This Row],[Уп. в коробке]]&lt;5),0,ROUNDDOWN($I$20*Таблица2[[#This Row],[Уп. в коробке]],0)))</f>
        <v/>
      </c>
      <c r="S480" s="94"/>
    </row>
    <row r="481" spans="1:19">
      <c r="A481" s="76"/>
      <c r="B481" s="77" t="s">
        <v>1510</v>
      </c>
      <c r="C481" s="78" t="s">
        <v>1428</v>
      </c>
      <c r="D481" s="79" t="s">
        <v>1080</v>
      </c>
      <c r="E481" s="80" t="s">
        <v>1511</v>
      </c>
      <c r="F481" s="81">
        <v>30</v>
      </c>
      <c r="G481" s="82" t="s">
        <v>711</v>
      </c>
      <c r="H481" s="83">
        <v>50</v>
      </c>
      <c r="I481" s="84">
        <v>4.2</v>
      </c>
      <c r="J481" s="85">
        <v>132730</v>
      </c>
      <c r="K481" s="86">
        <v>8712438642395</v>
      </c>
      <c r="L481" s="87" t="s">
        <v>59</v>
      </c>
      <c r="M481" s="88" t="s">
        <v>1512</v>
      </c>
      <c r="N481" s="89"/>
      <c r="O481" s="90">
        <f t="shared" si="14"/>
        <v>0</v>
      </c>
      <c r="P481" s="91" t="str">
        <f t="shared" si="15"/>
        <v>-</v>
      </c>
      <c r="Q481" s="92">
        <v>51</v>
      </c>
      <c r="R481" s="93" t="str">
        <f>IF($I$20=1,"",IF(AND(Таблица2[[#This Row],[Заказ (упаковок)
↓]]=0,$I$20*Таблица2[[#This Row],[Уп. в коробке]]&lt;5),0,ROUNDDOWN($I$20*Таблица2[[#This Row],[Уп. в коробке]],0)))</f>
        <v/>
      </c>
      <c r="S481" s="94"/>
    </row>
    <row r="482" spans="1:19">
      <c r="A482" s="76"/>
      <c r="B482" s="77" t="s">
        <v>1513</v>
      </c>
      <c r="C482" s="78" t="s">
        <v>1428</v>
      </c>
      <c r="D482" s="79" t="s">
        <v>1080</v>
      </c>
      <c r="E482" s="80" t="s">
        <v>1514</v>
      </c>
      <c r="F482" s="81">
        <v>30</v>
      </c>
      <c r="G482" s="82" t="s">
        <v>711</v>
      </c>
      <c r="H482" s="83">
        <v>50</v>
      </c>
      <c r="I482" s="84">
        <v>4.2</v>
      </c>
      <c r="J482" s="85">
        <v>132750</v>
      </c>
      <c r="K482" s="86">
        <v>8712438642548</v>
      </c>
      <c r="L482" s="87" t="s">
        <v>59</v>
      </c>
      <c r="M482" s="88" t="s">
        <v>1515</v>
      </c>
      <c r="N482" s="89"/>
      <c r="O482" s="90">
        <f t="shared" si="14"/>
        <v>0</v>
      </c>
      <c r="P482" s="91" t="str">
        <f t="shared" si="15"/>
        <v>-</v>
      </c>
      <c r="Q482" s="92">
        <v>51</v>
      </c>
      <c r="R482" s="93" t="str">
        <f>IF($I$20=1,"",IF(AND(Таблица2[[#This Row],[Заказ (упаковок)
↓]]=0,$I$20*Таблица2[[#This Row],[Уп. в коробке]]&lt;5),0,ROUNDDOWN($I$20*Таблица2[[#This Row],[Уп. в коробке]],0)))</f>
        <v/>
      </c>
      <c r="S482" s="94"/>
    </row>
    <row r="483" spans="1:19">
      <c r="A483" s="76"/>
      <c r="B483" s="77" t="s">
        <v>1516</v>
      </c>
      <c r="C483" s="78" t="s">
        <v>1428</v>
      </c>
      <c r="D483" s="79" t="s">
        <v>1517</v>
      </c>
      <c r="E483" s="95" t="s">
        <v>1518</v>
      </c>
      <c r="F483" s="81">
        <v>7</v>
      </c>
      <c r="G483" s="82" t="s">
        <v>635</v>
      </c>
      <c r="H483" s="83">
        <v>50</v>
      </c>
      <c r="I483" s="84">
        <v>4.22</v>
      </c>
      <c r="J483" s="85">
        <v>132775</v>
      </c>
      <c r="K483" s="86">
        <v>8712438642678</v>
      </c>
      <c r="L483" s="87" t="s">
        <v>59</v>
      </c>
      <c r="M483" s="88" t="s">
        <v>1519</v>
      </c>
      <c r="N483" s="89"/>
      <c r="O483" s="90">
        <f t="shared" si="14"/>
        <v>0</v>
      </c>
      <c r="P483" s="91" t="str">
        <f t="shared" si="15"/>
        <v>-</v>
      </c>
      <c r="Q483" s="92">
        <v>51</v>
      </c>
      <c r="R483" s="93" t="str">
        <f>IF($I$20=1,"",IF(AND(Таблица2[[#This Row],[Заказ (упаковок)
↓]]=0,$I$20*Таблица2[[#This Row],[Уп. в коробке]]&lt;5),0,ROUNDDOWN($I$20*Таблица2[[#This Row],[Уп. в коробке]],0)))</f>
        <v/>
      </c>
      <c r="S483" s="94"/>
    </row>
    <row r="484" spans="1:19">
      <c r="A484" s="76"/>
      <c r="B484" s="77" t="s">
        <v>1520</v>
      </c>
      <c r="C484" s="78" t="s">
        <v>1428</v>
      </c>
      <c r="D484" s="79" t="s">
        <v>1521</v>
      </c>
      <c r="E484" s="80" t="s">
        <v>1522</v>
      </c>
      <c r="F484" s="81">
        <v>3</v>
      </c>
      <c r="G484" s="82" t="s">
        <v>58</v>
      </c>
      <c r="H484" s="83">
        <v>20</v>
      </c>
      <c r="I484" s="84">
        <v>3.9099999999999997</v>
      </c>
      <c r="J484" s="85">
        <v>132830</v>
      </c>
      <c r="K484" s="86">
        <v>8712438642562</v>
      </c>
      <c r="L484" s="87" t="s">
        <v>59</v>
      </c>
      <c r="M484" s="88" t="s">
        <v>1523</v>
      </c>
      <c r="N484" s="89"/>
      <c r="O484" s="90">
        <f t="shared" si="14"/>
        <v>0</v>
      </c>
      <c r="P484" s="91" t="str">
        <f t="shared" si="15"/>
        <v>-</v>
      </c>
      <c r="Q484" s="92">
        <v>51</v>
      </c>
      <c r="R484" s="93" t="str">
        <f>IF($I$20=1,"",IF(AND(Таблица2[[#This Row],[Заказ (упаковок)
↓]]=0,$I$20*Таблица2[[#This Row],[Уп. в коробке]]&lt;5),0,ROUNDDOWN($I$20*Таблица2[[#This Row],[Уп. в коробке]],0)))</f>
        <v/>
      </c>
      <c r="S484" s="94"/>
    </row>
    <row r="485" spans="1:19">
      <c r="A485" s="76"/>
      <c r="B485" s="77" t="s">
        <v>1524</v>
      </c>
      <c r="C485" s="78" t="s">
        <v>1428</v>
      </c>
      <c r="D485" s="79" t="s">
        <v>913</v>
      </c>
      <c r="E485" s="80" t="s">
        <v>921</v>
      </c>
      <c r="F485" s="81">
        <v>25</v>
      </c>
      <c r="G485" s="82" t="s">
        <v>939</v>
      </c>
      <c r="H485" s="83">
        <v>50</v>
      </c>
      <c r="I485" s="84">
        <v>4.17</v>
      </c>
      <c r="J485" s="85">
        <v>132840</v>
      </c>
      <c r="K485" s="86">
        <v>8712438642326</v>
      </c>
      <c r="L485" s="87" t="s">
        <v>59</v>
      </c>
      <c r="M485" s="88" t="s">
        <v>1525</v>
      </c>
      <c r="N485" s="89"/>
      <c r="O485" s="90">
        <f t="shared" si="14"/>
        <v>0</v>
      </c>
      <c r="P485" s="91" t="str">
        <f t="shared" si="15"/>
        <v>-</v>
      </c>
      <c r="Q485" s="92">
        <v>51</v>
      </c>
      <c r="R485" s="93" t="str">
        <f>IF($I$20=1,"",IF(AND(Таблица2[[#This Row],[Заказ (упаковок)
↓]]=0,$I$20*Таблица2[[#This Row],[Уп. в коробке]]&lt;5),0,ROUNDDOWN($I$20*Таблица2[[#This Row],[Уп. в коробке]],0)))</f>
        <v/>
      </c>
      <c r="S485" s="94"/>
    </row>
    <row r="486" spans="1:19">
      <c r="A486" s="76"/>
      <c r="B486" s="77" t="s">
        <v>1526</v>
      </c>
      <c r="C486" s="78" t="s">
        <v>1428</v>
      </c>
      <c r="D486" s="79" t="s">
        <v>913</v>
      </c>
      <c r="E486" s="80" t="s">
        <v>914</v>
      </c>
      <c r="F486" s="81">
        <v>50</v>
      </c>
      <c r="G486" s="82" t="s">
        <v>711</v>
      </c>
      <c r="H486" s="83">
        <v>30</v>
      </c>
      <c r="I486" s="84">
        <v>4.2299999999999995</v>
      </c>
      <c r="J486" s="85">
        <v>132870</v>
      </c>
      <c r="K486" s="86">
        <v>8712438642319</v>
      </c>
      <c r="L486" s="87" t="s">
        <v>59</v>
      </c>
      <c r="M486" s="88" t="s">
        <v>1527</v>
      </c>
      <c r="N486" s="89"/>
      <c r="O486" s="90">
        <f t="shared" si="14"/>
        <v>0</v>
      </c>
      <c r="P486" s="91" t="str">
        <f t="shared" si="15"/>
        <v>-</v>
      </c>
      <c r="Q486" s="92">
        <v>51</v>
      </c>
      <c r="R486" s="93" t="str">
        <f>IF($I$20=1,"",IF(AND(Таблица2[[#This Row],[Заказ (упаковок)
↓]]=0,$I$20*Таблица2[[#This Row],[Уп. в коробке]]&lt;5),0,ROUNDDOWN($I$20*Таблица2[[#This Row],[Уп. в коробке]],0)))</f>
        <v/>
      </c>
      <c r="S486" s="94"/>
    </row>
    <row r="487" spans="1:19">
      <c r="A487" s="76"/>
      <c r="B487" s="77" t="s">
        <v>1528</v>
      </c>
      <c r="C487" s="78" t="s">
        <v>1428</v>
      </c>
      <c r="D487" s="79" t="s">
        <v>930</v>
      </c>
      <c r="E487" s="80" t="s">
        <v>934</v>
      </c>
      <c r="F487" s="81">
        <v>5</v>
      </c>
      <c r="G487" s="82" t="s">
        <v>534</v>
      </c>
      <c r="H487" s="83">
        <v>60</v>
      </c>
      <c r="I487" s="84">
        <v>4.3</v>
      </c>
      <c r="J487" s="85">
        <v>132880</v>
      </c>
      <c r="K487" s="86">
        <v>8712438642715</v>
      </c>
      <c r="L487" s="87" t="s">
        <v>59</v>
      </c>
      <c r="M487" s="88" t="s">
        <v>1529</v>
      </c>
      <c r="N487" s="89"/>
      <c r="O487" s="90">
        <f t="shared" si="14"/>
        <v>0</v>
      </c>
      <c r="P487" s="91" t="str">
        <f t="shared" si="15"/>
        <v>-</v>
      </c>
      <c r="Q487" s="92">
        <v>51</v>
      </c>
      <c r="R487" s="93" t="str">
        <f>IF($I$20=1,"",IF(AND(Таблица2[[#This Row],[Заказ (упаковок)
↓]]=0,$I$20*Таблица2[[#This Row],[Уп. в коробке]]&lt;5),0,ROUNDDOWN($I$20*Таблица2[[#This Row],[Уп. в коробке]],0)))</f>
        <v/>
      </c>
      <c r="S487" s="94"/>
    </row>
    <row r="488" spans="1:19">
      <c r="A488" s="76"/>
      <c r="B488" s="77" t="s">
        <v>1530</v>
      </c>
      <c r="C488" s="78" t="s">
        <v>1428</v>
      </c>
      <c r="D488" s="79" t="s">
        <v>1088</v>
      </c>
      <c r="E488" s="80" t="s">
        <v>1531</v>
      </c>
      <c r="F488" s="81">
        <v>50</v>
      </c>
      <c r="G488" s="82" t="s">
        <v>776</v>
      </c>
      <c r="H488" s="83">
        <v>50</v>
      </c>
      <c r="I488" s="84">
        <v>4.0999999999999996</v>
      </c>
      <c r="J488" s="85">
        <v>132895</v>
      </c>
      <c r="K488" s="86">
        <v>8712438642432</v>
      </c>
      <c r="L488" s="87" t="s">
        <v>59</v>
      </c>
      <c r="M488" s="88" t="s">
        <v>1532</v>
      </c>
      <c r="N488" s="89"/>
      <c r="O488" s="90">
        <f t="shared" si="14"/>
        <v>0</v>
      </c>
      <c r="P488" s="91" t="str">
        <f t="shared" si="15"/>
        <v>-</v>
      </c>
      <c r="Q488" s="92">
        <v>51</v>
      </c>
      <c r="R488" s="93" t="str">
        <f>IF($I$20=1,"",IF(AND(Таблица2[[#This Row],[Заказ (упаковок)
↓]]=0,$I$20*Таблица2[[#This Row],[Уп. в коробке]]&lt;5),0,ROUNDDOWN($I$20*Таблица2[[#This Row],[Уп. в коробке]],0)))</f>
        <v/>
      </c>
      <c r="S488" s="94"/>
    </row>
    <row r="489" spans="1:19">
      <c r="A489" s="76"/>
      <c r="B489" s="77" t="s">
        <v>1533</v>
      </c>
      <c r="C489" s="78" t="s">
        <v>1428</v>
      </c>
      <c r="D489" s="79" t="s">
        <v>937</v>
      </c>
      <c r="E489" s="80" t="s">
        <v>938</v>
      </c>
      <c r="F489" s="81">
        <v>50</v>
      </c>
      <c r="G489" s="82" t="s">
        <v>1534</v>
      </c>
      <c r="H489" s="83">
        <v>25</v>
      </c>
      <c r="I489" s="84">
        <v>3.2899999999999996</v>
      </c>
      <c r="J489" s="85">
        <v>132930</v>
      </c>
      <c r="K489" s="86">
        <v>8712438642449</v>
      </c>
      <c r="L489" s="87" t="s">
        <v>59</v>
      </c>
      <c r="M489" s="88" t="s">
        <v>1535</v>
      </c>
      <c r="N489" s="89"/>
      <c r="O489" s="90">
        <f t="shared" si="14"/>
        <v>0</v>
      </c>
      <c r="P489" s="91" t="str">
        <f t="shared" si="15"/>
        <v>-</v>
      </c>
      <c r="Q489" s="92">
        <v>51</v>
      </c>
      <c r="R489" s="93" t="str">
        <f>IF($I$20=1,"",IF(AND(Таблица2[[#This Row],[Заказ (упаковок)
↓]]=0,$I$20*Таблица2[[#This Row],[Уп. в коробке]]&lt;5),0,ROUNDDOWN($I$20*Таблица2[[#This Row],[Уп. в коробке]],0)))</f>
        <v/>
      </c>
      <c r="S489" s="94"/>
    </row>
    <row r="490" spans="1:19">
      <c r="A490" s="76"/>
      <c r="B490" s="77" t="s">
        <v>1536</v>
      </c>
      <c r="C490" s="78" t="s">
        <v>1428</v>
      </c>
      <c r="D490" s="79" t="s">
        <v>1096</v>
      </c>
      <c r="E490" s="95" t="s">
        <v>1537</v>
      </c>
      <c r="F490" s="81">
        <v>30</v>
      </c>
      <c r="G490" s="82" t="s">
        <v>799</v>
      </c>
      <c r="H490" s="83">
        <v>60</v>
      </c>
      <c r="I490" s="84">
        <v>4.2799999999999994</v>
      </c>
      <c r="J490" s="85">
        <v>132940</v>
      </c>
      <c r="K490" s="86">
        <v>8712438642685</v>
      </c>
      <c r="L490" s="87" t="s">
        <v>59</v>
      </c>
      <c r="M490" s="88" t="s">
        <v>1538</v>
      </c>
      <c r="N490" s="89"/>
      <c r="O490" s="90">
        <f t="shared" si="14"/>
        <v>0</v>
      </c>
      <c r="P490" s="91" t="str">
        <f t="shared" si="15"/>
        <v>-</v>
      </c>
      <c r="Q490" s="92">
        <v>51</v>
      </c>
      <c r="R490" s="93" t="str">
        <f>IF($I$20=1,"",IF(AND(Таблица2[[#This Row],[Заказ (упаковок)
↓]]=0,$I$20*Таблица2[[#This Row],[Уп. в коробке]]&lt;5),0,ROUNDDOWN($I$20*Таблица2[[#This Row],[Уп. в коробке]],0)))</f>
        <v/>
      </c>
      <c r="S490" s="94"/>
    </row>
    <row r="491" spans="1:19">
      <c r="A491" s="76"/>
      <c r="B491" s="77" t="s">
        <v>1539</v>
      </c>
      <c r="C491" s="78" t="s">
        <v>1428</v>
      </c>
      <c r="D491" s="79" t="s">
        <v>601</v>
      </c>
      <c r="E491" s="80" t="s">
        <v>1540</v>
      </c>
      <c r="F491" s="81">
        <v>5</v>
      </c>
      <c r="G491" s="82" t="s">
        <v>534</v>
      </c>
      <c r="H491" s="83">
        <v>40</v>
      </c>
      <c r="I491" s="84">
        <v>3.0399999999999996</v>
      </c>
      <c r="J491" s="85">
        <v>132960</v>
      </c>
      <c r="K491" s="86">
        <v>8712438642418</v>
      </c>
      <c r="L491" s="87" t="s">
        <v>59</v>
      </c>
      <c r="M491" s="88" t="s">
        <v>1541</v>
      </c>
      <c r="N491" s="89"/>
      <c r="O491" s="90">
        <f t="shared" si="14"/>
        <v>0</v>
      </c>
      <c r="P491" s="91" t="str">
        <f t="shared" si="15"/>
        <v>-</v>
      </c>
      <c r="Q491" s="92">
        <v>51</v>
      </c>
      <c r="R491" s="93" t="str">
        <f>IF($I$20=1,"",IF(AND(Таблица2[[#This Row],[Заказ (упаковок)
↓]]=0,$I$20*Таблица2[[#This Row],[Уп. в коробке]]&lt;5),0,ROUNDDOWN($I$20*Таблица2[[#This Row],[Уп. в коробке]],0)))</f>
        <v/>
      </c>
      <c r="S491" s="94"/>
    </row>
    <row r="492" spans="1:19">
      <c r="A492" s="76"/>
      <c r="B492" s="77" t="s">
        <v>1542</v>
      </c>
      <c r="C492" s="78" t="s">
        <v>1428</v>
      </c>
      <c r="D492" s="79" t="s">
        <v>601</v>
      </c>
      <c r="E492" s="95" t="s">
        <v>1543</v>
      </c>
      <c r="F492" s="81">
        <v>5</v>
      </c>
      <c r="G492" s="82" t="s">
        <v>534</v>
      </c>
      <c r="H492" s="83">
        <v>40</v>
      </c>
      <c r="I492" s="84">
        <v>3.71</v>
      </c>
      <c r="J492" s="85">
        <v>132970</v>
      </c>
      <c r="K492" s="86">
        <v>8712438642708</v>
      </c>
      <c r="L492" s="87" t="s">
        <v>59</v>
      </c>
      <c r="M492" s="88" t="s">
        <v>1544</v>
      </c>
      <c r="N492" s="89"/>
      <c r="O492" s="90">
        <f t="shared" si="14"/>
        <v>0</v>
      </c>
      <c r="P492" s="91" t="str">
        <f t="shared" si="15"/>
        <v>-</v>
      </c>
      <c r="Q492" s="92">
        <v>51</v>
      </c>
      <c r="R492" s="93" t="str">
        <f>IF($I$20=1,"",IF(AND(Таблица2[[#This Row],[Заказ (упаковок)
↓]]=0,$I$20*Таблица2[[#This Row],[Уп. в коробке]]&lt;5),0,ROUNDDOWN($I$20*Таблица2[[#This Row],[Уп. в коробке]],0)))</f>
        <v/>
      </c>
      <c r="S492" s="94"/>
    </row>
    <row r="493" spans="1:19">
      <c r="A493" s="76"/>
      <c r="B493" s="77" t="s">
        <v>1545</v>
      </c>
      <c r="C493" s="78" t="s">
        <v>1428</v>
      </c>
      <c r="D493" s="79" t="s">
        <v>601</v>
      </c>
      <c r="E493" s="80" t="s">
        <v>1546</v>
      </c>
      <c r="F493" s="81">
        <v>5</v>
      </c>
      <c r="G493" s="82" t="s">
        <v>534</v>
      </c>
      <c r="H493" s="83">
        <v>40</v>
      </c>
      <c r="I493" s="84">
        <v>3.8899999999999997</v>
      </c>
      <c r="J493" s="85">
        <v>133020</v>
      </c>
      <c r="K493" s="86">
        <v>8712438642487</v>
      </c>
      <c r="L493" s="87" t="s">
        <v>59</v>
      </c>
      <c r="M493" s="88" t="s">
        <v>1547</v>
      </c>
      <c r="N493" s="89"/>
      <c r="O493" s="90">
        <f t="shared" si="14"/>
        <v>0</v>
      </c>
      <c r="P493" s="91" t="str">
        <f t="shared" si="15"/>
        <v>-</v>
      </c>
      <c r="Q493" s="92">
        <v>51</v>
      </c>
      <c r="R493" s="93" t="str">
        <f>IF($I$20=1,"",IF(AND(Таблица2[[#This Row],[Заказ (упаковок)
↓]]=0,$I$20*Таблица2[[#This Row],[Уп. в коробке]]&lt;5),0,ROUNDDOWN($I$20*Таблица2[[#This Row],[Уп. в коробке]],0)))</f>
        <v/>
      </c>
      <c r="S493" s="94"/>
    </row>
    <row r="494" spans="1:19">
      <c r="A494" s="76"/>
      <c r="B494" s="77" t="s">
        <v>1548</v>
      </c>
      <c r="C494" s="78" t="s">
        <v>1428</v>
      </c>
      <c r="D494" s="79" t="s">
        <v>958</v>
      </c>
      <c r="E494" s="80" t="s">
        <v>959</v>
      </c>
      <c r="F494" s="81">
        <v>10</v>
      </c>
      <c r="G494" s="82" t="s">
        <v>58</v>
      </c>
      <c r="H494" s="83">
        <v>20</v>
      </c>
      <c r="I494" s="84">
        <v>3.5</v>
      </c>
      <c r="J494" s="85">
        <v>133050</v>
      </c>
      <c r="K494" s="86">
        <v>8712438642470</v>
      </c>
      <c r="L494" s="87" t="s">
        <v>59</v>
      </c>
      <c r="M494" s="88" t="s">
        <v>1549</v>
      </c>
      <c r="N494" s="89"/>
      <c r="O494" s="90">
        <f t="shared" si="14"/>
        <v>0</v>
      </c>
      <c r="P494" s="91" t="str">
        <f t="shared" si="15"/>
        <v>-</v>
      </c>
      <c r="Q494" s="92">
        <v>51</v>
      </c>
      <c r="R494" s="93" t="str">
        <f>IF($I$20=1,"",IF(AND(Таблица2[[#This Row],[Заказ (упаковок)
↓]]=0,$I$20*Таблица2[[#This Row],[Уп. в коробке]]&lt;5),0,ROUNDDOWN($I$20*Таблица2[[#This Row],[Уп. в коробке]],0)))</f>
        <v/>
      </c>
      <c r="S494" s="94"/>
    </row>
    <row r="495" spans="1:19">
      <c r="A495" s="76"/>
      <c r="B495" s="77" t="s">
        <v>1550</v>
      </c>
      <c r="C495" s="78" t="s">
        <v>1428</v>
      </c>
      <c r="D495" s="79" t="s">
        <v>962</v>
      </c>
      <c r="E495" s="80" t="s">
        <v>1551</v>
      </c>
      <c r="F495" s="81">
        <v>5</v>
      </c>
      <c r="G495" s="82" t="s">
        <v>967</v>
      </c>
      <c r="H495" s="83">
        <v>40</v>
      </c>
      <c r="I495" s="84">
        <v>3.76</v>
      </c>
      <c r="J495" s="85">
        <v>133055</v>
      </c>
      <c r="K495" s="86">
        <v>8712438642494</v>
      </c>
      <c r="L495" s="87" t="s">
        <v>59</v>
      </c>
      <c r="M495" s="88" t="s">
        <v>1552</v>
      </c>
      <c r="N495" s="89"/>
      <c r="O495" s="90">
        <f t="shared" si="14"/>
        <v>0</v>
      </c>
      <c r="P495" s="91" t="str">
        <f t="shared" si="15"/>
        <v>-</v>
      </c>
      <c r="Q495" s="92">
        <v>52</v>
      </c>
      <c r="R495" s="93" t="str">
        <f>IF($I$20=1,"",IF(AND(Таблица2[[#This Row],[Заказ (упаковок)
↓]]=0,$I$20*Таблица2[[#This Row],[Уп. в коробке]]&lt;5),0,ROUNDDOWN($I$20*Таблица2[[#This Row],[Уп. в коробке]],0)))</f>
        <v/>
      </c>
      <c r="S495" s="94"/>
    </row>
    <row r="496" spans="1:19">
      <c r="A496" s="76"/>
      <c r="B496" s="77" t="s">
        <v>1553</v>
      </c>
      <c r="C496" s="78" t="s">
        <v>1428</v>
      </c>
      <c r="D496" s="79" t="s">
        <v>1554</v>
      </c>
      <c r="E496" s="80" t="s">
        <v>996</v>
      </c>
      <c r="F496" s="81">
        <v>50</v>
      </c>
      <c r="G496" s="82" t="s">
        <v>1555</v>
      </c>
      <c r="H496" s="83">
        <v>50</v>
      </c>
      <c r="I496" s="84">
        <v>3.75</v>
      </c>
      <c r="J496" s="85">
        <v>133060</v>
      </c>
      <c r="K496" s="86">
        <v>8712438642722</v>
      </c>
      <c r="L496" s="87" t="s">
        <v>59</v>
      </c>
      <c r="M496" s="88" t="s">
        <v>1556</v>
      </c>
      <c r="N496" s="89"/>
      <c r="O496" s="90">
        <f t="shared" si="14"/>
        <v>0</v>
      </c>
      <c r="P496" s="91" t="str">
        <f t="shared" si="15"/>
        <v>-</v>
      </c>
      <c r="Q496" s="92">
        <v>52</v>
      </c>
      <c r="R496" s="93" t="str">
        <f>IF($I$20=1,"",IF(AND(Таблица2[[#This Row],[Заказ (упаковок)
↓]]=0,$I$20*Таблица2[[#This Row],[Уп. в коробке]]&lt;5),0,ROUNDDOWN($I$20*Таблица2[[#This Row],[Уп. в коробке]],0)))</f>
        <v/>
      </c>
      <c r="S496" s="94"/>
    </row>
    <row r="497" spans="1:19">
      <c r="A497" s="76"/>
      <c r="B497" s="77" t="s">
        <v>1557</v>
      </c>
      <c r="C497" s="78" t="s">
        <v>1428</v>
      </c>
      <c r="D497" s="79" t="s">
        <v>854</v>
      </c>
      <c r="E497" s="95" t="s">
        <v>1558</v>
      </c>
      <c r="F497" s="81">
        <v>3</v>
      </c>
      <c r="G497" s="82" t="s">
        <v>534</v>
      </c>
      <c r="H497" s="83">
        <v>40</v>
      </c>
      <c r="I497" s="84">
        <v>4.3999999999999995</v>
      </c>
      <c r="J497" s="85">
        <v>133133</v>
      </c>
      <c r="K497" s="86">
        <v>8712438642739</v>
      </c>
      <c r="L497" s="87" t="s">
        <v>59</v>
      </c>
      <c r="M497" s="88" t="s">
        <v>1559</v>
      </c>
      <c r="N497" s="89"/>
      <c r="O497" s="90">
        <f t="shared" si="14"/>
        <v>0</v>
      </c>
      <c r="P497" s="91" t="str">
        <f t="shared" si="15"/>
        <v>-</v>
      </c>
      <c r="Q497" s="92">
        <v>52</v>
      </c>
      <c r="R497" s="93" t="str">
        <f>IF($I$20=1,"",IF(AND(Таблица2[[#This Row],[Заказ (упаковок)
↓]]=0,$I$20*Таблица2[[#This Row],[Уп. в коробке]]&lt;5),0,ROUNDDOWN($I$20*Таблица2[[#This Row],[Уп. в коробке]],0)))</f>
        <v/>
      </c>
      <c r="S497" s="94"/>
    </row>
    <row r="498" spans="1:19">
      <c r="A498" s="76"/>
      <c r="B498" s="77" t="s">
        <v>1560</v>
      </c>
      <c r="C498" s="78" t="s">
        <v>1428</v>
      </c>
      <c r="D498" s="79" t="s">
        <v>854</v>
      </c>
      <c r="E498" s="80" t="s">
        <v>1561</v>
      </c>
      <c r="F498" s="81">
        <v>3</v>
      </c>
      <c r="G498" s="82" t="s">
        <v>534</v>
      </c>
      <c r="H498" s="83">
        <v>40</v>
      </c>
      <c r="I498" s="84">
        <v>4.3999999999999995</v>
      </c>
      <c r="J498" s="85">
        <v>133160</v>
      </c>
      <c r="K498" s="86">
        <v>8712438642654</v>
      </c>
      <c r="L498" s="87" t="s">
        <v>59</v>
      </c>
      <c r="M498" s="88" t="s">
        <v>1562</v>
      </c>
      <c r="N498" s="89"/>
      <c r="O498" s="90">
        <f t="shared" si="14"/>
        <v>0</v>
      </c>
      <c r="P498" s="91" t="str">
        <f t="shared" si="15"/>
        <v>-</v>
      </c>
      <c r="Q498" s="92">
        <v>52</v>
      </c>
      <c r="R498" s="93" t="str">
        <f>IF($I$20=1,"",IF(AND(Таблица2[[#This Row],[Заказ (упаковок)
↓]]=0,$I$20*Таблица2[[#This Row],[Уп. в коробке]]&lt;5),0,ROUNDDOWN($I$20*Таблица2[[#This Row],[Уп. в коробке]],0)))</f>
        <v/>
      </c>
      <c r="S498" s="94"/>
    </row>
    <row r="499" spans="1:19">
      <c r="A499" s="76"/>
      <c r="B499" s="77" t="s">
        <v>1563</v>
      </c>
      <c r="C499" s="78" t="s">
        <v>1428</v>
      </c>
      <c r="D499" s="79" t="s">
        <v>854</v>
      </c>
      <c r="E499" s="80" t="s">
        <v>1564</v>
      </c>
      <c r="F499" s="81">
        <v>3</v>
      </c>
      <c r="G499" s="82" t="s">
        <v>534</v>
      </c>
      <c r="H499" s="83">
        <v>40</v>
      </c>
      <c r="I499" s="84">
        <v>4.22</v>
      </c>
      <c r="J499" s="85">
        <v>133170</v>
      </c>
      <c r="K499" s="86">
        <v>8712438642692</v>
      </c>
      <c r="L499" s="87" t="s">
        <v>59</v>
      </c>
      <c r="M499" s="88" t="s">
        <v>1565</v>
      </c>
      <c r="N499" s="89"/>
      <c r="O499" s="90">
        <f t="shared" si="14"/>
        <v>0</v>
      </c>
      <c r="P499" s="91" t="str">
        <f t="shared" si="15"/>
        <v>-</v>
      </c>
      <c r="Q499" s="92">
        <v>52</v>
      </c>
      <c r="R499" s="93" t="str">
        <f>IF($I$20=1,"",IF(AND(Таблица2[[#This Row],[Заказ (упаковок)
↓]]=0,$I$20*Таблица2[[#This Row],[Уп. в коробке]]&lt;5),0,ROUNDDOWN($I$20*Таблица2[[#This Row],[Уп. в коробке]],0)))</f>
        <v/>
      </c>
      <c r="S499" s="94"/>
    </row>
    <row r="500" spans="1:19">
      <c r="A500" s="76"/>
      <c r="B500" s="77" t="s">
        <v>1566</v>
      </c>
      <c r="C500" s="78" t="s">
        <v>1428</v>
      </c>
      <c r="D500" s="79" t="s">
        <v>1118</v>
      </c>
      <c r="E500" s="80" t="s">
        <v>1567</v>
      </c>
      <c r="F500" s="81">
        <v>3</v>
      </c>
      <c r="G500" s="82" t="s">
        <v>1115</v>
      </c>
      <c r="H500" s="83">
        <v>20</v>
      </c>
      <c r="I500" s="84">
        <v>4.2699999999999996</v>
      </c>
      <c r="J500" s="85">
        <v>133200</v>
      </c>
      <c r="K500" s="86">
        <v>8712438642807</v>
      </c>
      <c r="L500" s="87" t="s">
        <v>59</v>
      </c>
      <c r="M500" s="88" t="s">
        <v>1568</v>
      </c>
      <c r="N500" s="89"/>
      <c r="O500" s="90">
        <f t="shared" si="14"/>
        <v>0</v>
      </c>
      <c r="P500" s="91" t="str">
        <f t="shared" si="15"/>
        <v>-</v>
      </c>
      <c r="Q500" s="92">
        <v>52</v>
      </c>
      <c r="R500" s="93" t="str">
        <f>IF($I$20=1,"",IF(AND(Таблица2[[#This Row],[Заказ (упаковок)
↓]]=0,$I$20*Таблица2[[#This Row],[Уп. в коробке]]&lt;5),0,ROUNDDOWN($I$20*Таблица2[[#This Row],[Уп. в коробке]],0)))</f>
        <v/>
      </c>
      <c r="S500" s="94"/>
    </row>
    <row r="501" spans="1:19">
      <c r="A501" s="76"/>
      <c r="B501" s="77" t="s">
        <v>1569</v>
      </c>
      <c r="C501" s="78" t="s">
        <v>1428</v>
      </c>
      <c r="D501" s="79" t="s">
        <v>1118</v>
      </c>
      <c r="E501" s="95" t="s">
        <v>1570</v>
      </c>
      <c r="F501" s="81">
        <v>3</v>
      </c>
      <c r="G501" s="82" t="s">
        <v>1115</v>
      </c>
      <c r="H501" s="83">
        <v>20</v>
      </c>
      <c r="I501" s="84">
        <v>4.46</v>
      </c>
      <c r="J501" s="85">
        <v>133210</v>
      </c>
      <c r="K501" s="86">
        <v>8712438642791</v>
      </c>
      <c r="L501" s="87" t="s">
        <v>59</v>
      </c>
      <c r="M501" s="88" t="s">
        <v>1571</v>
      </c>
      <c r="N501" s="89"/>
      <c r="O501" s="90">
        <f t="shared" si="14"/>
        <v>0</v>
      </c>
      <c r="P501" s="91" t="str">
        <f t="shared" si="15"/>
        <v>-</v>
      </c>
      <c r="Q501" s="92">
        <v>52</v>
      </c>
      <c r="R501" s="93" t="str">
        <f>IF($I$20=1,"",IF(AND(Таблица2[[#This Row],[Заказ (упаковок)
↓]]=0,$I$20*Таблица2[[#This Row],[Уп. в коробке]]&lt;5),0,ROUNDDOWN($I$20*Таблица2[[#This Row],[Уп. в коробке]],0)))</f>
        <v/>
      </c>
      <c r="S501" s="94"/>
    </row>
    <row r="502" spans="1:19">
      <c r="A502" s="76"/>
      <c r="B502" s="77" t="s">
        <v>1572</v>
      </c>
      <c r="C502" s="78" t="s">
        <v>1428</v>
      </c>
      <c r="D502" s="79" t="s">
        <v>1126</v>
      </c>
      <c r="E502" s="95" t="s">
        <v>1573</v>
      </c>
      <c r="F502" s="81">
        <v>10</v>
      </c>
      <c r="G502" s="82" t="s">
        <v>58</v>
      </c>
      <c r="H502" s="83">
        <v>20</v>
      </c>
      <c r="I502" s="84">
        <v>4.2</v>
      </c>
      <c r="J502" s="85">
        <v>133240</v>
      </c>
      <c r="K502" s="86">
        <v>8712438642784</v>
      </c>
      <c r="L502" s="87" t="s">
        <v>59</v>
      </c>
      <c r="M502" s="88" t="s">
        <v>1574</v>
      </c>
      <c r="N502" s="89"/>
      <c r="O502" s="90">
        <f t="shared" si="14"/>
        <v>0</v>
      </c>
      <c r="P502" s="91" t="str">
        <f t="shared" si="15"/>
        <v>-</v>
      </c>
      <c r="Q502" s="92">
        <v>52</v>
      </c>
      <c r="R502" s="93" t="str">
        <f>IF($I$20=1,"",IF(AND(Таблица2[[#This Row],[Заказ (упаковок)
↓]]=0,$I$20*Таблица2[[#This Row],[Уп. в коробке]]&lt;5),0,ROUNDDOWN($I$20*Таблица2[[#This Row],[Уп. в коробке]],0)))</f>
        <v/>
      </c>
      <c r="S502" s="94"/>
    </row>
    <row r="503" spans="1:19">
      <c r="A503" s="76"/>
      <c r="B503" s="77" t="s">
        <v>1575</v>
      </c>
      <c r="C503" s="78" t="s">
        <v>1428</v>
      </c>
      <c r="D503" s="79" t="s">
        <v>1184</v>
      </c>
      <c r="E503" s="80" t="s">
        <v>1185</v>
      </c>
      <c r="F503" s="81">
        <v>15</v>
      </c>
      <c r="G503" s="82" t="s">
        <v>1186</v>
      </c>
      <c r="H503" s="83">
        <v>20</v>
      </c>
      <c r="I503" s="84">
        <v>5.54</v>
      </c>
      <c r="J503" s="85">
        <v>133257</v>
      </c>
      <c r="K503" s="86">
        <v>8712438752490</v>
      </c>
      <c r="L503" s="87" t="s">
        <v>59</v>
      </c>
      <c r="M503" s="88" t="s">
        <v>1576</v>
      </c>
      <c r="N503" s="89"/>
      <c r="O503" s="90">
        <f t="shared" si="14"/>
        <v>0</v>
      </c>
      <c r="P503" s="91" t="str">
        <f t="shared" si="15"/>
        <v>-</v>
      </c>
      <c r="Q503" s="92">
        <v>52</v>
      </c>
      <c r="R503" s="93" t="str">
        <f>IF($I$20=1,"",IF(AND(Таблица2[[#This Row],[Заказ (упаковок)
↓]]=0,$I$20*Таблица2[[#This Row],[Уп. в коробке]]&lt;5),0,ROUNDDOWN($I$20*Таблица2[[#This Row],[Уп. в коробке]],0)))</f>
        <v/>
      </c>
      <c r="S503" s="94"/>
    </row>
    <row r="504" spans="1:19">
      <c r="A504" s="76"/>
      <c r="B504" s="77" t="s">
        <v>1577</v>
      </c>
      <c r="C504" s="78" t="s">
        <v>1428</v>
      </c>
      <c r="D504" s="79" t="s">
        <v>1096</v>
      </c>
      <c r="E504" s="80" t="s">
        <v>1578</v>
      </c>
      <c r="F504" s="81">
        <v>5</v>
      </c>
      <c r="G504" s="82" t="s">
        <v>58</v>
      </c>
      <c r="H504" s="83">
        <v>20</v>
      </c>
      <c r="I504" s="84">
        <v>4.68</v>
      </c>
      <c r="J504" s="85">
        <v>133330</v>
      </c>
      <c r="K504" s="86">
        <v>8712438642845</v>
      </c>
      <c r="L504" s="87" t="s">
        <v>59</v>
      </c>
      <c r="M504" s="88" t="s">
        <v>1579</v>
      </c>
      <c r="N504" s="89"/>
      <c r="O504" s="90">
        <f t="shared" si="14"/>
        <v>0</v>
      </c>
      <c r="P504" s="91" t="str">
        <f t="shared" si="15"/>
        <v>-</v>
      </c>
      <c r="Q504" s="92">
        <v>52</v>
      </c>
      <c r="R504" s="93" t="str">
        <f>IF($I$20=1,"",IF(AND(Таблица2[[#This Row],[Заказ (упаковок)
↓]]=0,$I$20*Таблица2[[#This Row],[Уп. в коробке]]&lt;5),0,ROUNDDOWN($I$20*Таблица2[[#This Row],[Уп. в коробке]],0)))</f>
        <v/>
      </c>
      <c r="S504" s="94"/>
    </row>
    <row r="505" spans="1:19">
      <c r="A505" s="76"/>
      <c r="B505" s="77" t="s">
        <v>1580</v>
      </c>
      <c r="C505" s="78" t="s">
        <v>1428</v>
      </c>
      <c r="D505" s="79" t="s">
        <v>1104</v>
      </c>
      <c r="E505" s="80" t="s">
        <v>1581</v>
      </c>
      <c r="F505" s="81">
        <v>20</v>
      </c>
      <c r="G505" s="82" t="s">
        <v>517</v>
      </c>
      <c r="H505" s="83">
        <v>30</v>
      </c>
      <c r="I505" s="84">
        <v>3.36</v>
      </c>
      <c r="J505" s="85">
        <v>133350</v>
      </c>
      <c r="K505" s="86">
        <v>8712438642852</v>
      </c>
      <c r="L505" s="87" t="s">
        <v>59</v>
      </c>
      <c r="M505" s="88" t="s">
        <v>1582</v>
      </c>
      <c r="N505" s="89"/>
      <c r="O505" s="90">
        <f t="shared" si="14"/>
        <v>0</v>
      </c>
      <c r="P505" s="91" t="str">
        <f t="shared" si="15"/>
        <v>-</v>
      </c>
      <c r="Q505" s="92">
        <v>52</v>
      </c>
      <c r="R505" s="93" t="str">
        <f>IF($I$20=1,"",IF(AND(Таблица2[[#This Row],[Заказ (упаковок)
↓]]=0,$I$20*Таблица2[[#This Row],[Уп. в коробке]]&lt;5),0,ROUNDDOWN($I$20*Таблица2[[#This Row],[Уп. в коробке]],0)))</f>
        <v/>
      </c>
      <c r="S505" s="94"/>
    </row>
    <row r="506" spans="1:19">
      <c r="A506" s="76"/>
      <c r="B506" s="77" t="s">
        <v>1583</v>
      </c>
      <c r="C506" s="78" t="s">
        <v>1428</v>
      </c>
      <c r="D506" s="79" t="s">
        <v>1342</v>
      </c>
      <c r="E506" s="80" t="s">
        <v>1584</v>
      </c>
      <c r="F506" s="81">
        <v>10</v>
      </c>
      <c r="G506" s="82" t="s">
        <v>58</v>
      </c>
      <c r="H506" s="83">
        <v>15</v>
      </c>
      <c r="I506" s="84">
        <v>4.4399999999999995</v>
      </c>
      <c r="J506" s="85">
        <v>133380</v>
      </c>
      <c r="K506" s="86">
        <v>8712438642456</v>
      </c>
      <c r="L506" s="87" t="s">
        <v>59</v>
      </c>
      <c r="M506" s="88" t="s">
        <v>1585</v>
      </c>
      <c r="N506" s="89"/>
      <c r="O506" s="90">
        <f t="shared" si="14"/>
        <v>0</v>
      </c>
      <c r="P506" s="91" t="str">
        <f t="shared" si="15"/>
        <v>-</v>
      </c>
      <c r="Q506" s="92">
        <v>52</v>
      </c>
      <c r="R506" s="93" t="str">
        <f>IF($I$20=1,"",IF(AND(Таблица2[[#This Row],[Заказ (упаковок)
↓]]=0,$I$20*Таблица2[[#This Row],[Уп. в коробке]]&lt;5),0,ROUNDDOWN($I$20*Таблица2[[#This Row],[Уп. в коробке]],0)))</f>
        <v/>
      </c>
      <c r="S506" s="94"/>
    </row>
    <row r="507" spans="1:19">
      <c r="A507" s="76"/>
      <c r="B507" s="77" t="s">
        <v>1586</v>
      </c>
      <c r="C507" s="78" t="s">
        <v>1428</v>
      </c>
      <c r="D507" s="79" t="s">
        <v>1358</v>
      </c>
      <c r="E507" s="80" t="s">
        <v>1587</v>
      </c>
      <c r="F507" s="81">
        <v>2</v>
      </c>
      <c r="G507" s="82" t="s">
        <v>1156</v>
      </c>
      <c r="H507" s="83">
        <v>50</v>
      </c>
      <c r="I507" s="84">
        <v>5.2</v>
      </c>
      <c r="J507" s="85">
        <v>133445</v>
      </c>
      <c r="K507" s="86">
        <v>8712438642913</v>
      </c>
      <c r="L507" s="87" t="s">
        <v>59</v>
      </c>
      <c r="M507" s="88" t="s">
        <v>1588</v>
      </c>
      <c r="N507" s="89"/>
      <c r="O507" s="90">
        <f t="shared" si="14"/>
        <v>0</v>
      </c>
      <c r="P507" s="91" t="str">
        <f t="shared" si="15"/>
        <v>-</v>
      </c>
      <c r="Q507" s="92">
        <v>52</v>
      </c>
      <c r="R507" s="93" t="str">
        <f>IF($I$20=1,"",IF(AND(Таблица2[[#This Row],[Заказ (упаковок)
↓]]=0,$I$20*Таблица2[[#This Row],[Уп. в коробке]]&lt;5),0,ROUNDDOWN($I$20*Таблица2[[#This Row],[Уп. в коробке]],0)))</f>
        <v/>
      </c>
      <c r="S507" s="94"/>
    </row>
    <row r="508" spans="1:19">
      <c r="A508" s="76"/>
      <c r="B508" s="77" t="s">
        <v>1589</v>
      </c>
      <c r="C508" s="78" t="s">
        <v>1428</v>
      </c>
      <c r="D508" s="79" t="s">
        <v>1389</v>
      </c>
      <c r="E508" s="95" t="s">
        <v>1590</v>
      </c>
      <c r="F508" s="81">
        <v>5</v>
      </c>
      <c r="G508" s="82" t="s">
        <v>58</v>
      </c>
      <c r="H508" s="83">
        <v>50</v>
      </c>
      <c r="I508" s="84">
        <v>3.4699999999999998</v>
      </c>
      <c r="J508" s="85">
        <v>133460</v>
      </c>
      <c r="K508" s="86">
        <v>8712438642777</v>
      </c>
      <c r="L508" s="87" t="s">
        <v>59</v>
      </c>
      <c r="M508" s="88" t="s">
        <v>1591</v>
      </c>
      <c r="N508" s="89"/>
      <c r="O508" s="90">
        <f t="shared" si="14"/>
        <v>0</v>
      </c>
      <c r="P508" s="91" t="str">
        <f t="shared" si="15"/>
        <v>-</v>
      </c>
      <c r="Q508" s="92">
        <v>52</v>
      </c>
      <c r="R508" s="93" t="str">
        <f>IF($I$20=1,"",IF(AND(Таблица2[[#This Row],[Заказ (упаковок)
↓]]=0,$I$20*Таблица2[[#This Row],[Уп. в коробке]]&lt;5),0,ROUNDDOWN($I$20*Таблица2[[#This Row],[Уп. в коробке]],0)))</f>
        <v/>
      </c>
      <c r="S508" s="94"/>
    </row>
    <row r="509" spans="1:19">
      <c r="A509" s="76"/>
      <c r="B509" s="77" t="s">
        <v>1592</v>
      </c>
      <c r="C509" s="78" t="s">
        <v>1593</v>
      </c>
      <c r="D509" s="79" t="s">
        <v>937</v>
      </c>
      <c r="E509" s="80" t="s">
        <v>1594</v>
      </c>
      <c r="F509" s="81">
        <v>100</v>
      </c>
      <c r="G509" s="82" t="s">
        <v>517</v>
      </c>
      <c r="H509" s="83">
        <v>10</v>
      </c>
      <c r="I509" s="84">
        <v>9.24</v>
      </c>
      <c r="J509" s="85">
        <v>700005</v>
      </c>
      <c r="K509" s="86">
        <v>8712438641404</v>
      </c>
      <c r="L509" s="87" t="s">
        <v>59</v>
      </c>
      <c r="M509" s="88" t="s">
        <v>1595</v>
      </c>
      <c r="N509" s="89"/>
      <c r="O509" s="90">
        <f t="shared" si="14"/>
        <v>0</v>
      </c>
      <c r="P509" s="91" t="str">
        <f t="shared" si="15"/>
        <v>-</v>
      </c>
      <c r="Q509" s="92">
        <v>53</v>
      </c>
      <c r="R509" s="93" t="str">
        <f>IF($I$20=1,"",IF(AND(Таблица2[[#This Row],[Заказ (упаковок)
↓]]=0,$I$20*Таблица2[[#This Row],[Уп. в коробке]]&lt;5),0,ROUNDDOWN($I$20*Таблица2[[#This Row],[Уп. в коробке]],0)))</f>
        <v/>
      </c>
      <c r="S509" s="94"/>
    </row>
    <row r="510" spans="1:19">
      <c r="A510" s="76"/>
      <c r="B510" s="77" t="s">
        <v>1596</v>
      </c>
      <c r="C510" s="78" t="s">
        <v>1593</v>
      </c>
      <c r="D510" s="79" t="s">
        <v>1003</v>
      </c>
      <c r="E510" s="80" t="s">
        <v>1597</v>
      </c>
      <c r="F510" s="81">
        <v>5</v>
      </c>
      <c r="G510" s="82" t="s">
        <v>58</v>
      </c>
      <c r="H510" s="83">
        <v>10</v>
      </c>
      <c r="I510" s="84">
        <v>7.93</v>
      </c>
      <c r="J510" s="85">
        <v>700020</v>
      </c>
      <c r="K510" s="86">
        <v>8712438641602</v>
      </c>
      <c r="L510" s="87" t="s">
        <v>59</v>
      </c>
      <c r="M510" s="88" t="s">
        <v>1598</v>
      </c>
      <c r="N510" s="89"/>
      <c r="O510" s="90">
        <f t="shared" si="14"/>
        <v>0</v>
      </c>
      <c r="P510" s="91" t="str">
        <f t="shared" si="15"/>
        <v>-</v>
      </c>
      <c r="Q510" s="92">
        <v>53</v>
      </c>
      <c r="R510" s="93" t="str">
        <f>IF($I$20=1,"",IF(AND(Таблица2[[#This Row],[Заказ (упаковок)
↓]]=0,$I$20*Таблица2[[#This Row],[Уп. в коробке]]&lt;5),0,ROUNDDOWN($I$20*Таблица2[[#This Row],[Уп. в коробке]],0)))</f>
        <v/>
      </c>
      <c r="S510" s="94"/>
    </row>
    <row r="511" spans="1:19">
      <c r="A511" s="76"/>
      <c r="B511" s="77" t="s">
        <v>1599</v>
      </c>
      <c r="C511" s="78" t="s">
        <v>1593</v>
      </c>
      <c r="D511" s="79" t="s">
        <v>1003</v>
      </c>
      <c r="E511" s="80" t="s">
        <v>1600</v>
      </c>
      <c r="F511" s="81">
        <v>5</v>
      </c>
      <c r="G511" s="82" t="s">
        <v>58</v>
      </c>
      <c r="H511" s="83">
        <v>10</v>
      </c>
      <c r="I511" s="84">
        <v>8.58</v>
      </c>
      <c r="J511" s="85">
        <v>700030</v>
      </c>
      <c r="K511" s="86">
        <v>8712438641633</v>
      </c>
      <c r="L511" s="87" t="s">
        <v>59</v>
      </c>
      <c r="M511" s="88" t="s">
        <v>1601</v>
      </c>
      <c r="N511" s="89"/>
      <c r="O511" s="90">
        <f t="shared" si="14"/>
        <v>0</v>
      </c>
      <c r="P511" s="91" t="str">
        <f t="shared" si="15"/>
        <v>-</v>
      </c>
      <c r="Q511" s="92">
        <v>53</v>
      </c>
      <c r="R511" s="93" t="str">
        <f>IF($I$20=1,"",IF(AND(Таблица2[[#This Row],[Заказ (упаковок)
↓]]=0,$I$20*Таблица2[[#This Row],[Уп. в коробке]]&lt;5),0,ROUNDDOWN($I$20*Таблица2[[#This Row],[Уп. в коробке]],0)))</f>
        <v/>
      </c>
      <c r="S511" s="94"/>
    </row>
    <row r="512" spans="1:19">
      <c r="A512" s="76"/>
      <c r="B512" s="77" t="s">
        <v>1602</v>
      </c>
      <c r="C512" s="78" t="s">
        <v>1593</v>
      </c>
      <c r="D512" s="79" t="s">
        <v>1003</v>
      </c>
      <c r="E512" s="80" t="s">
        <v>1603</v>
      </c>
      <c r="F512" s="81">
        <v>10</v>
      </c>
      <c r="G512" s="82" t="s">
        <v>1036</v>
      </c>
      <c r="H512" s="83">
        <v>10</v>
      </c>
      <c r="I512" s="84">
        <v>8.4499999999999993</v>
      </c>
      <c r="J512" s="85">
        <v>700040</v>
      </c>
      <c r="K512" s="86">
        <v>8712438641664</v>
      </c>
      <c r="L512" s="87" t="s">
        <v>59</v>
      </c>
      <c r="M512" s="88" t="s">
        <v>1604</v>
      </c>
      <c r="N512" s="89"/>
      <c r="O512" s="90">
        <f t="shared" si="14"/>
        <v>0</v>
      </c>
      <c r="P512" s="91" t="str">
        <f t="shared" si="15"/>
        <v>-</v>
      </c>
      <c r="Q512" s="92">
        <v>53</v>
      </c>
      <c r="R512" s="93" t="str">
        <f>IF($I$20=1,"",IF(AND(Таблица2[[#This Row],[Заказ (упаковок)
↓]]=0,$I$20*Таблица2[[#This Row],[Уп. в коробке]]&lt;5),0,ROUNDDOWN($I$20*Таблица2[[#This Row],[Уп. в коробке]],0)))</f>
        <v/>
      </c>
      <c r="S512" s="94"/>
    </row>
    <row r="513" spans="1:19">
      <c r="A513" s="76"/>
      <c r="B513" s="77" t="s">
        <v>1605</v>
      </c>
      <c r="C513" s="78" t="s">
        <v>1593</v>
      </c>
      <c r="D513" s="79" t="s">
        <v>1606</v>
      </c>
      <c r="E513" s="80" t="s">
        <v>1607</v>
      </c>
      <c r="F513" s="81">
        <v>125</v>
      </c>
      <c r="G513" s="82"/>
      <c r="H513" s="83">
        <v>10</v>
      </c>
      <c r="I513" s="84">
        <v>8.7099999999999991</v>
      </c>
      <c r="J513" s="85">
        <v>700050</v>
      </c>
      <c r="K513" s="86">
        <v>8712438721113</v>
      </c>
      <c r="L513" s="87" t="s">
        <v>59</v>
      </c>
      <c r="M513" s="88" t="s">
        <v>1608</v>
      </c>
      <c r="N513" s="89"/>
      <c r="O513" s="90">
        <f t="shared" si="14"/>
        <v>0</v>
      </c>
      <c r="P513" s="91" t="str">
        <f t="shared" si="15"/>
        <v>-</v>
      </c>
      <c r="Q513" s="92">
        <v>53</v>
      </c>
      <c r="R513" s="93" t="str">
        <f>IF($I$20=1,"",IF(AND(Таблица2[[#This Row],[Заказ (упаковок)
↓]]=0,$I$20*Таблица2[[#This Row],[Уп. в коробке]]&lt;5),0,ROUNDDOWN($I$20*Таблица2[[#This Row],[Уп. в коробке]],0)))</f>
        <v/>
      </c>
      <c r="S513" s="94"/>
    </row>
    <row r="514" spans="1:19">
      <c r="A514" s="76"/>
      <c r="B514" s="77" t="s">
        <v>1609</v>
      </c>
      <c r="C514" s="78" t="s">
        <v>1593</v>
      </c>
      <c r="D514" s="79" t="s">
        <v>1606</v>
      </c>
      <c r="E514" s="80" t="s">
        <v>1610</v>
      </c>
      <c r="F514" s="81">
        <v>125</v>
      </c>
      <c r="G514" s="82"/>
      <c r="H514" s="83">
        <v>10</v>
      </c>
      <c r="I514" s="84">
        <v>8.7099999999999991</v>
      </c>
      <c r="J514" s="85">
        <v>700055</v>
      </c>
      <c r="K514" s="86">
        <v>8712438721137</v>
      </c>
      <c r="L514" s="87" t="s">
        <v>59</v>
      </c>
      <c r="M514" s="88" t="s">
        <v>1611</v>
      </c>
      <c r="N514" s="89"/>
      <c r="O514" s="90">
        <f t="shared" si="14"/>
        <v>0</v>
      </c>
      <c r="P514" s="91" t="str">
        <f t="shared" si="15"/>
        <v>-</v>
      </c>
      <c r="Q514" s="92">
        <v>53</v>
      </c>
      <c r="R514" s="93" t="str">
        <f>IF($I$20=1,"",IF(AND(Таблица2[[#This Row],[Заказ (упаковок)
↓]]=0,$I$20*Таблица2[[#This Row],[Уп. в коробке]]&lt;5),0,ROUNDDOWN($I$20*Таблица2[[#This Row],[Уп. в коробке]],0)))</f>
        <v/>
      </c>
      <c r="S514" s="94"/>
    </row>
    <row r="515" spans="1:19">
      <c r="A515" s="76"/>
      <c r="B515" s="77" t="s">
        <v>1612</v>
      </c>
      <c r="C515" s="78" t="s">
        <v>1593</v>
      </c>
      <c r="D515" s="79" t="s">
        <v>1606</v>
      </c>
      <c r="E515" s="80" t="s">
        <v>1613</v>
      </c>
      <c r="F515" s="81">
        <v>125</v>
      </c>
      <c r="G515" s="82"/>
      <c r="H515" s="83">
        <v>10</v>
      </c>
      <c r="I515" s="84">
        <v>8.7099999999999991</v>
      </c>
      <c r="J515" s="85">
        <v>700060</v>
      </c>
      <c r="K515" s="86">
        <v>8712438721151</v>
      </c>
      <c r="L515" s="87" t="s">
        <v>59</v>
      </c>
      <c r="M515" s="88" t="s">
        <v>1614</v>
      </c>
      <c r="N515" s="89"/>
      <c r="O515" s="90">
        <f t="shared" si="14"/>
        <v>0</v>
      </c>
      <c r="P515" s="91" t="str">
        <f t="shared" si="15"/>
        <v>-</v>
      </c>
      <c r="Q515" s="92">
        <v>53</v>
      </c>
      <c r="R515" s="93" t="str">
        <f>IF($I$20=1,"",IF(AND(Таблица2[[#This Row],[Заказ (упаковок)
↓]]=0,$I$20*Таблица2[[#This Row],[Уп. в коробке]]&lt;5),0,ROUNDDOWN($I$20*Таблица2[[#This Row],[Уп. в коробке]],0)))</f>
        <v/>
      </c>
      <c r="S515" s="94"/>
    </row>
    <row r="516" spans="1:19">
      <c r="A516" s="76"/>
      <c r="B516" s="77" t="s">
        <v>1615</v>
      </c>
      <c r="C516" s="78" t="s">
        <v>1593</v>
      </c>
      <c r="D516" s="79" t="s">
        <v>1606</v>
      </c>
      <c r="E516" s="80" t="s">
        <v>1616</v>
      </c>
      <c r="F516" s="81">
        <v>125</v>
      </c>
      <c r="G516" s="82"/>
      <c r="H516" s="83">
        <v>10</v>
      </c>
      <c r="I516" s="84">
        <v>8.7099999999999991</v>
      </c>
      <c r="J516" s="85">
        <v>700065</v>
      </c>
      <c r="K516" s="86">
        <v>8712438721175</v>
      </c>
      <c r="L516" s="87" t="s">
        <v>59</v>
      </c>
      <c r="M516" s="88" t="s">
        <v>1617</v>
      </c>
      <c r="N516" s="89"/>
      <c r="O516" s="90">
        <f t="shared" si="14"/>
        <v>0</v>
      </c>
      <c r="P516" s="91" t="str">
        <f t="shared" si="15"/>
        <v>-</v>
      </c>
      <c r="Q516" s="92">
        <v>53</v>
      </c>
      <c r="R516" s="93" t="str">
        <f>IF($I$20=1,"",IF(AND(Таблица2[[#This Row],[Заказ (упаковок)
↓]]=0,$I$20*Таблица2[[#This Row],[Уп. в коробке]]&lt;5),0,ROUNDDOWN($I$20*Таблица2[[#This Row],[Уп. в коробке]],0)))</f>
        <v/>
      </c>
      <c r="S516" s="94"/>
    </row>
    <row r="517" spans="1:19">
      <c r="A517" s="76"/>
      <c r="B517" s="77" t="s">
        <v>1618</v>
      </c>
      <c r="C517" s="78" t="s">
        <v>1619</v>
      </c>
      <c r="D517" s="79" t="s">
        <v>1606</v>
      </c>
      <c r="E517" s="80" t="s">
        <v>1620</v>
      </c>
      <c r="F517" s="81" t="s">
        <v>1621</v>
      </c>
      <c r="G517" s="82"/>
      <c r="H517" s="83">
        <v>10</v>
      </c>
      <c r="I517" s="84">
        <v>8.08</v>
      </c>
      <c r="J517" s="85">
        <v>701500</v>
      </c>
      <c r="K517" s="86">
        <v>8712438758492</v>
      </c>
      <c r="L517" s="87" t="s">
        <v>59</v>
      </c>
      <c r="M517" s="88" t="s">
        <v>1622</v>
      </c>
      <c r="N517" s="89"/>
      <c r="O517" s="90">
        <f t="shared" si="14"/>
        <v>0</v>
      </c>
      <c r="P517" s="91" t="str">
        <f t="shared" si="15"/>
        <v>-</v>
      </c>
      <c r="Q517" s="92">
        <v>63</v>
      </c>
      <c r="R517" s="93" t="str">
        <f>IF($I$20=1,"",IF(AND(Таблица2[[#This Row],[Заказ (упаковок)
↓]]=0,$I$20*Таблица2[[#This Row],[Уп. в коробке]]&lt;5),0,ROUNDDOWN($I$20*Таблица2[[#This Row],[Уп. в коробке]],0)))</f>
        <v/>
      </c>
      <c r="S517" s="94"/>
    </row>
    <row r="518" spans="1:19">
      <c r="A518" s="76"/>
      <c r="B518" s="77" t="s">
        <v>1623</v>
      </c>
      <c r="C518" s="78" t="s">
        <v>1619</v>
      </c>
      <c r="D518" s="79" t="s">
        <v>1606</v>
      </c>
      <c r="E518" s="80" t="s">
        <v>1624</v>
      </c>
      <c r="F518" s="81" t="s">
        <v>1621</v>
      </c>
      <c r="G518" s="82"/>
      <c r="H518" s="83">
        <v>10</v>
      </c>
      <c r="I518" s="84">
        <v>8.08</v>
      </c>
      <c r="J518" s="85">
        <v>701510</v>
      </c>
      <c r="K518" s="86">
        <v>8712438758539</v>
      </c>
      <c r="L518" s="87" t="s">
        <v>59</v>
      </c>
      <c r="M518" s="88" t="s">
        <v>1625</v>
      </c>
      <c r="N518" s="89"/>
      <c r="O518" s="90">
        <f t="shared" si="14"/>
        <v>0</v>
      </c>
      <c r="P518" s="91" t="str">
        <f t="shared" si="15"/>
        <v>-</v>
      </c>
      <c r="Q518" s="92">
        <v>63</v>
      </c>
      <c r="R518" s="93" t="str">
        <f>IF($I$20=1,"",IF(AND(Таблица2[[#This Row],[Заказ (упаковок)
↓]]=0,$I$20*Таблица2[[#This Row],[Уп. в коробке]]&lt;5),0,ROUNDDOWN($I$20*Таблица2[[#This Row],[Уп. в коробке]],0)))</f>
        <v/>
      </c>
      <c r="S518" s="94"/>
    </row>
    <row r="519" spans="1:19">
      <c r="A519" s="76"/>
      <c r="B519" s="77" t="s">
        <v>1626</v>
      </c>
      <c r="C519" s="78" t="s">
        <v>1627</v>
      </c>
      <c r="D519" s="79" t="s">
        <v>1003</v>
      </c>
      <c r="E519" s="80" t="s">
        <v>1628</v>
      </c>
      <c r="F519" s="81">
        <v>5</v>
      </c>
      <c r="G519" s="82" t="s">
        <v>58</v>
      </c>
      <c r="H519" s="83">
        <v>9</v>
      </c>
      <c r="I519" s="84">
        <v>9.1</v>
      </c>
      <c r="J519" s="85">
        <v>700270</v>
      </c>
      <c r="K519" s="86">
        <v>8712438757068</v>
      </c>
      <c r="L519" s="87" t="s">
        <v>59</v>
      </c>
      <c r="M519" s="88" t="s">
        <v>1629</v>
      </c>
      <c r="N519" s="89"/>
      <c r="O519" s="90">
        <f t="shared" si="14"/>
        <v>0</v>
      </c>
      <c r="P519" s="91" t="str">
        <f t="shared" si="15"/>
        <v>-</v>
      </c>
      <c r="Q519" s="92">
        <v>64</v>
      </c>
      <c r="R519" s="93" t="str">
        <f>IF($I$20=1,"",IF(AND(Таблица2[[#This Row],[Заказ (упаковок)
↓]]=0,$I$20*Таблица2[[#This Row],[Уп. в коробке]]&lt;5),0,ROUNDDOWN($I$20*Таблица2[[#This Row],[Уп. в коробке]],0)))</f>
        <v/>
      </c>
      <c r="S519" s="94"/>
    </row>
    <row r="520" spans="1:19">
      <c r="A520" s="76"/>
      <c r="B520" s="77" t="s">
        <v>1630</v>
      </c>
      <c r="C520" s="78" t="s">
        <v>1627</v>
      </c>
      <c r="D520" s="79" t="s">
        <v>1003</v>
      </c>
      <c r="E520" s="80" t="s">
        <v>1631</v>
      </c>
      <c r="F520" s="81">
        <v>5</v>
      </c>
      <c r="G520" s="82" t="s">
        <v>58</v>
      </c>
      <c r="H520" s="83">
        <v>9</v>
      </c>
      <c r="I520" s="84">
        <v>9.1</v>
      </c>
      <c r="J520" s="85">
        <v>700280</v>
      </c>
      <c r="K520" s="86">
        <v>8712438757082</v>
      </c>
      <c r="L520" s="87" t="s">
        <v>59</v>
      </c>
      <c r="M520" s="88" t="s">
        <v>1632</v>
      </c>
      <c r="N520" s="89"/>
      <c r="O520" s="90">
        <f t="shared" si="14"/>
        <v>0</v>
      </c>
      <c r="P520" s="91" t="str">
        <f t="shared" si="15"/>
        <v>-</v>
      </c>
      <c r="Q520" s="92">
        <v>64</v>
      </c>
      <c r="R520" s="93" t="str">
        <f>IF($I$20=1,"",IF(AND(Таблица2[[#This Row],[Заказ (упаковок)
↓]]=0,$I$20*Таблица2[[#This Row],[Уп. в коробке]]&lt;5),0,ROUNDDOWN($I$20*Таблица2[[#This Row],[Уп. в коробке]],0)))</f>
        <v/>
      </c>
      <c r="S520" s="94"/>
    </row>
    <row r="521" spans="1:19">
      <c r="A521" s="76"/>
      <c r="B521" s="77" t="s">
        <v>1633</v>
      </c>
      <c r="C521" s="78" t="s">
        <v>1627</v>
      </c>
      <c r="D521" s="79" t="s">
        <v>937</v>
      </c>
      <c r="E521" s="80" t="s">
        <v>1634</v>
      </c>
      <c r="F521" s="81">
        <v>40</v>
      </c>
      <c r="G521" s="82" t="s">
        <v>414</v>
      </c>
      <c r="H521" s="83">
        <v>9</v>
      </c>
      <c r="I521" s="84">
        <v>9.1</v>
      </c>
      <c r="J521" s="85">
        <v>700290</v>
      </c>
      <c r="K521" s="86">
        <v>8712438757105</v>
      </c>
      <c r="L521" s="87" t="s">
        <v>59</v>
      </c>
      <c r="M521" s="88" t="s">
        <v>1635</v>
      </c>
      <c r="N521" s="89"/>
      <c r="O521" s="90">
        <f t="shared" si="14"/>
        <v>0</v>
      </c>
      <c r="P521" s="91" t="str">
        <f t="shared" si="15"/>
        <v>-</v>
      </c>
      <c r="Q521" s="92">
        <v>64</v>
      </c>
      <c r="R521" s="93" t="str">
        <f>IF($I$20=1,"",IF(AND(Таблица2[[#This Row],[Заказ (упаковок)
↓]]=0,$I$20*Таблица2[[#This Row],[Уп. в коробке]]&lt;5),0,ROUNDDOWN($I$20*Таблица2[[#This Row],[Уп. в коробке]],0)))</f>
        <v/>
      </c>
      <c r="S521" s="94"/>
    </row>
    <row r="522" spans="1:19">
      <c r="A522" s="76"/>
      <c r="B522" s="77" t="s">
        <v>1636</v>
      </c>
      <c r="C522" s="78" t="s">
        <v>1637</v>
      </c>
      <c r="D522" s="79" t="s">
        <v>1003</v>
      </c>
      <c r="E522" s="80" t="s">
        <v>1638</v>
      </c>
      <c r="F522" s="81" t="s">
        <v>1621</v>
      </c>
      <c r="G522" s="82" t="s">
        <v>58</v>
      </c>
      <c r="H522" s="83">
        <v>10</v>
      </c>
      <c r="I522" s="84">
        <v>8.73</v>
      </c>
      <c r="J522" s="85">
        <v>700750</v>
      </c>
      <c r="K522" s="86">
        <v>8712438757747</v>
      </c>
      <c r="L522" s="87" t="s">
        <v>59</v>
      </c>
      <c r="M522" s="88" t="s">
        <v>1639</v>
      </c>
      <c r="N522" s="89"/>
      <c r="O522" s="90">
        <f t="shared" si="14"/>
        <v>0</v>
      </c>
      <c r="P522" s="91" t="str">
        <f t="shared" si="15"/>
        <v>-</v>
      </c>
      <c r="Q522" s="92">
        <v>65</v>
      </c>
      <c r="R522" s="93" t="str">
        <f>IF($I$20=1,"",IF(AND(Таблица2[[#This Row],[Заказ (упаковок)
↓]]=0,$I$20*Таблица2[[#This Row],[Уп. в коробке]]&lt;5),0,ROUNDDOWN($I$20*Таблица2[[#This Row],[Уп. в коробке]],0)))</f>
        <v/>
      </c>
      <c r="S522" s="94"/>
    </row>
    <row r="523" spans="1:19">
      <c r="A523" s="76"/>
      <c r="B523" s="77" t="s">
        <v>1640</v>
      </c>
      <c r="C523" s="78" t="s">
        <v>1637</v>
      </c>
      <c r="D523" s="79" t="s">
        <v>1003</v>
      </c>
      <c r="E523" s="80" t="s">
        <v>1641</v>
      </c>
      <c r="F523" s="81" t="s">
        <v>1621</v>
      </c>
      <c r="G523" s="82" t="s">
        <v>58</v>
      </c>
      <c r="H523" s="83">
        <v>10</v>
      </c>
      <c r="I523" s="84">
        <v>8.73</v>
      </c>
      <c r="J523" s="85">
        <v>700760</v>
      </c>
      <c r="K523" s="86">
        <v>8712438757723</v>
      </c>
      <c r="L523" s="87" t="s">
        <v>59</v>
      </c>
      <c r="M523" s="88" t="s">
        <v>1642</v>
      </c>
      <c r="N523" s="89"/>
      <c r="O523" s="90">
        <f t="shared" si="14"/>
        <v>0</v>
      </c>
      <c r="P523" s="91" t="str">
        <f t="shared" si="15"/>
        <v>-</v>
      </c>
      <c r="Q523" s="92">
        <v>65</v>
      </c>
      <c r="R523" s="93" t="str">
        <f>IF($I$20=1,"",IF(AND(Таблица2[[#This Row],[Заказ (упаковок)
↓]]=0,$I$20*Таблица2[[#This Row],[Уп. в коробке]]&lt;5),0,ROUNDDOWN($I$20*Таблица2[[#This Row],[Уп. в коробке]],0)))</f>
        <v/>
      </c>
      <c r="S523" s="94"/>
    </row>
    <row r="524" spans="1:19">
      <c r="A524" s="76"/>
      <c r="B524" s="77" t="s">
        <v>1643</v>
      </c>
      <c r="C524" s="78" t="s">
        <v>1637</v>
      </c>
      <c r="D524" s="79" t="s">
        <v>1003</v>
      </c>
      <c r="E524" s="80" t="s">
        <v>1644</v>
      </c>
      <c r="F524" s="81" t="s">
        <v>1621</v>
      </c>
      <c r="G524" s="82" t="s">
        <v>58</v>
      </c>
      <c r="H524" s="83">
        <v>10</v>
      </c>
      <c r="I524" s="84">
        <v>8.73</v>
      </c>
      <c r="J524" s="85">
        <v>700770</v>
      </c>
      <c r="K524" s="86">
        <v>8712438757785</v>
      </c>
      <c r="L524" s="87" t="s">
        <v>59</v>
      </c>
      <c r="M524" s="88" t="s">
        <v>1645</v>
      </c>
      <c r="N524" s="89"/>
      <c r="O524" s="90">
        <f t="shared" si="14"/>
        <v>0</v>
      </c>
      <c r="P524" s="91" t="str">
        <f t="shared" si="15"/>
        <v>-</v>
      </c>
      <c r="Q524" s="92">
        <v>65</v>
      </c>
      <c r="R524" s="93" t="str">
        <f>IF($I$20=1,"",IF(AND(Таблица2[[#This Row],[Заказ (упаковок)
↓]]=0,$I$20*Таблица2[[#This Row],[Уп. в коробке]]&lt;5),0,ROUNDDOWN($I$20*Таблица2[[#This Row],[Уп. в коробке]],0)))</f>
        <v/>
      </c>
      <c r="S524" s="94"/>
    </row>
    <row r="525" spans="1:19">
      <c r="A525" s="76"/>
      <c r="B525" s="77" t="s">
        <v>1646</v>
      </c>
      <c r="C525" s="78" t="s">
        <v>1637</v>
      </c>
      <c r="D525" s="79" t="s">
        <v>1003</v>
      </c>
      <c r="E525" s="80" t="s">
        <v>1647</v>
      </c>
      <c r="F525" s="81" t="s">
        <v>1621</v>
      </c>
      <c r="G525" s="82" t="s">
        <v>58</v>
      </c>
      <c r="H525" s="83">
        <v>10</v>
      </c>
      <c r="I525" s="84">
        <v>8.73</v>
      </c>
      <c r="J525" s="85">
        <v>700780</v>
      </c>
      <c r="K525" s="86">
        <v>8712438757761</v>
      </c>
      <c r="L525" s="87" t="s">
        <v>59</v>
      </c>
      <c r="M525" s="88" t="s">
        <v>1648</v>
      </c>
      <c r="N525" s="89"/>
      <c r="O525" s="90">
        <f t="shared" si="14"/>
        <v>0</v>
      </c>
      <c r="P525" s="91" t="str">
        <f t="shared" si="15"/>
        <v>-</v>
      </c>
      <c r="Q525" s="92">
        <v>65</v>
      </c>
      <c r="R525" s="93" t="str">
        <f>IF($I$20=1,"",IF(AND(Таблица2[[#This Row],[Заказ (упаковок)
↓]]=0,$I$20*Таблица2[[#This Row],[Уп. в коробке]]&lt;5),0,ROUNDDOWN($I$20*Таблица2[[#This Row],[Уп. в коробке]],0)))</f>
        <v/>
      </c>
      <c r="S525" s="94"/>
    </row>
    <row r="526" spans="1:19">
      <c r="A526" s="76"/>
      <c r="B526" s="77" t="s">
        <v>1649</v>
      </c>
      <c r="C526" s="78" t="s">
        <v>1650</v>
      </c>
      <c r="D526" s="79" t="s">
        <v>1606</v>
      </c>
      <c r="E526" s="80" t="s">
        <v>1651</v>
      </c>
      <c r="F526" s="81" t="s">
        <v>1621</v>
      </c>
      <c r="G526" s="82"/>
      <c r="H526" s="83">
        <v>10</v>
      </c>
      <c r="I526" s="84">
        <v>8.3699999999999992</v>
      </c>
      <c r="J526" s="85">
        <v>701100</v>
      </c>
      <c r="K526" s="86">
        <v>8712438753671</v>
      </c>
      <c r="L526" s="87" t="s">
        <v>59</v>
      </c>
      <c r="M526" s="88" t="s">
        <v>1652</v>
      </c>
      <c r="N526" s="89"/>
      <c r="O526" s="90">
        <f t="shared" si="14"/>
        <v>0</v>
      </c>
      <c r="P526" s="91" t="str">
        <f t="shared" si="15"/>
        <v>-</v>
      </c>
      <c r="Q526" s="92">
        <v>66</v>
      </c>
      <c r="R526" s="93" t="str">
        <f>IF($I$20=1,"",IF(AND(Таблица2[[#This Row],[Заказ (упаковок)
↓]]=0,$I$20*Таблица2[[#This Row],[Уп. в коробке]]&lt;5),0,ROUNDDOWN($I$20*Таблица2[[#This Row],[Уп. в коробке]],0)))</f>
        <v/>
      </c>
      <c r="S526" s="94"/>
    </row>
    <row r="527" spans="1:19">
      <c r="A527" s="76"/>
      <c r="B527" s="77" t="s">
        <v>1653</v>
      </c>
      <c r="C527" s="78" t="s">
        <v>1650</v>
      </c>
      <c r="D527" s="79" t="s">
        <v>1606</v>
      </c>
      <c r="E527" s="80" t="s">
        <v>1654</v>
      </c>
      <c r="F527" s="81" t="s">
        <v>1621</v>
      </c>
      <c r="G527" s="82"/>
      <c r="H527" s="83">
        <v>10</v>
      </c>
      <c r="I527" s="84">
        <v>8.3699999999999992</v>
      </c>
      <c r="J527" s="85">
        <v>701105</v>
      </c>
      <c r="K527" s="86">
        <v>8712438753695</v>
      </c>
      <c r="L527" s="87" t="s">
        <v>59</v>
      </c>
      <c r="M527" s="88" t="s">
        <v>1655</v>
      </c>
      <c r="N527" s="89"/>
      <c r="O527" s="90">
        <f t="shared" si="14"/>
        <v>0</v>
      </c>
      <c r="P527" s="91" t="str">
        <f t="shared" si="15"/>
        <v>-</v>
      </c>
      <c r="Q527" s="92">
        <v>66</v>
      </c>
      <c r="R527" s="93" t="str">
        <f>IF($I$20=1,"",IF(AND(Таблица2[[#This Row],[Заказ (упаковок)
↓]]=0,$I$20*Таблица2[[#This Row],[Уп. в коробке]]&lt;5),0,ROUNDDOWN($I$20*Таблица2[[#This Row],[Уп. в коробке]],0)))</f>
        <v/>
      </c>
      <c r="S527" s="94"/>
    </row>
    <row r="528" spans="1:19">
      <c r="A528" s="76"/>
      <c r="B528" s="77" t="s">
        <v>1656</v>
      </c>
      <c r="C528" s="78" t="s">
        <v>1657</v>
      </c>
      <c r="D528" s="79" t="s">
        <v>1606</v>
      </c>
      <c r="E528" s="80" t="s">
        <v>1658</v>
      </c>
      <c r="F528" s="81" t="s">
        <v>1621</v>
      </c>
      <c r="G528" s="82"/>
      <c r="H528" s="83">
        <v>15</v>
      </c>
      <c r="I528" s="84">
        <v>7.96</v>
      </c>
      <c r="J528" s="85">
        <v>701050</v>
      </c>
      <c r="K528" s="86">
        <v>8718868981967</v>
      </c>
      <c r="L528" s="87" t="s">
        <v>59</v>
      </c>
      <c r="M528" s="88" t="s">
        <v>1659</v>
      </c>
      <c r="N528" s="89"/>
      <c r="O528" s="90">
        <f t="shared" si="14"/>
        <v>0</v>
      </c>
      <c r="P528" s="91" t="str">
        <f t="shared" si="15"/>
        <v>-</v>
      </c>
      <c r="Q528" s="92">
        <v>67</v>
      </c>
      <c r="R528" s="93" t="str">
        <f>IF($I$20=1,"",IF(AND(Таблица2[[#This Row],[Заказ (упаковок)
↓]]=0,$I$20*Таблица2[[#This Row],[Уп. в коробке]]&lt;5),0,ROUNDDOWN($I$20*Таблица2[[#This Row],[Уп. в коробке]],0)))</f>
        <v/>
      </c>
      <c r="S528" s="94"/>
    </row>
    <row r="529" spans="1:19">
      <c r="A529" s="76"/>
      <c r="B529" s="77" t="s">
        <v>1660</v>
      </c>
      <c r="C529" s="78" t="s">
        <v>1657</v>
      </c>
      <c r="D529" s="79" t="s">
        <v>1606</v>
      </c>
      <c r="E529" s="80" t="s">
        <v>1661</v>
      </c>
      <c r="F529" s="81" t="s">
        <v>1621</v>
      </c>
      <c r="G529" s="82"/>
      <c r="H529" s="83">
        <v>15</v>
      </c>
      <c r="I529" s="84">
        <v>7.96</v>
      </c>
      <c r="J529" s="85">
        <v>701060</v>
      </c>
      <c r="K529" s="86">
        <v>8718868981974</v>
      </c>
      <c r="L529" s="87" t="s">
        <v>59</v>
      </c>
      <c r="M529" s="88" t="s">
        <v>1662</v>
      </c>
      <c r="N529" s="89"/>
      <c r="O529" s="90">
        <f t="shared" si="14"/>
        <v>0</v>
      </c>
      <c r="P529" s="91" t="str">
        <f t="shared" si="15"/>
        <v>-</v>
      </c>
      <c r="Q529" s="92">
        <v>67</v>
      </c>
      <c r="R529" s="93" t="str">
        <f>IF($I$20=1,"",IF(AND(Таблица2[[#This Row],[Заказ (упаковок)
↓]]=0,$I$20*Таблица2[[#This Row],[Уп. в коробке]]&lt;5),0,ROUNDDOWN($I$20*Таблица2[[#This Row],[Уп. в коробке]],0)))</f>
        <v/>
      </c>
      <c r="S529" s="94"/>
    </row>
    <row r="530" spans="1:19">
      <c r="A530" s="76"/>
      <c r="B530" s="77" t="s">
        <v>1663</v>
      </c>
      <c r="C530" s="78" t="s">
        <v>1664</v>
      </c>
      <c r="D530" s="79" t="s">
        <v>1003</v>
      </c>
      <c r="E530" s="80" t="s">
        <v>1665</v>
      </c>
      <c r="F530" s="81">
        <v>2</v>
      </c>
      <c r="G530" s="82" t="s">
        <v>58</v>
      </c>
      <c r="H530" s="83">
        <v>17</v>
      </c>
      <c r="I530" s="84">
        <v>7.22</v>
      </c>
      <c r="J530" s="85">
        <v>701600</v>
      </c>
      <c r="K530" s="86">
        <v>6013810218255</v>
      </c>
      <c r="L530" s="87" t="s">
        <v>59</v>
      </c>
      <c r="M530" s="88" t="s">
        <v>1666</v>
      </c>
      <c r="N530" s="89"/>
      <c r="O530" s="90">
        <f t="shared" si="14"/>
        <v>0</v>
      </c>
      <c r="P530" s="91" t="str">
        <f t="shared" si="15"/>
        <v>-</v>
      </c>
      <c r="Q530" s="92">
        <v>68</v>
      </c>
      <c r="R530" s="93" t="str">
        <f>IF($I$20=1,"",IF(AND(Таблица2[[#This Row],[Заказ (упаковок)
↓]]=0,$I$20*Таблица2[[#This Row],[Уп. в коробке]]&lt;5),0,ROUNDDOWN($I$20*Таблица2[[#This Row],[Уп. в коробке]],0)))</f>
        <v/>
      </c>
      <c r="S530" s="94"/>
    </row>
    <row r="531" spans="1:19">
      <c r="A531" s="76"/>
      <c r="B531" s="77" t="s">
        <v>1667</v>
      </c>
      <c r="C531" s="78" t="s">
        <v>1664</v>
      </c>
      <c r="D531" s="79" t="s">
        <v>1003</v>
      </c>
      <c r="E531" s="80" t="s">
        <v>1668</v>
      </c>
      <c r="F531" s="81">
        <v>2</v>
      </c>
      <c r="G531" s="82" t="s">
        <v>58</v>
      </c>
      <c r="H531" s="83">
        <v>17</v>
      </c>
      <c r="I531" s="84">
        <v>7.22</v>
      </c>
      <c r="J531" s="85">
        <v>701605</v>
      </c>
      <c r="K531" s="86">
        <v>6013810297212</v>
      </c>
      <c r="L531" s="87" t="s">
        <v>59</v>
      </c>
      <c r="M531" s="88" t="s">
        <v>1669</v>
      </c>
      <c r="N531" s="89"/>
      <c r="O531" s="90">
        <f t="shared" si="14"/>
        <v>0</v>
      </c>
      <c r="P531" s="91" t="str">
        <f t="shared" si="15"/>
        <v>-</v>
      </c>
      <c r="Q531" s="92">
        <v>68</v>
      </c>
      <c r="R531" s="93" t="str">
        <f>IF($I$20=1,"",IF(AND(Таблица2[[#This Row],[Заказ (упаковок)
↓]]=0,$I$20*Таблица2[[#This Row],[Уп. в коробке]]&lt;5),0,ROUNDDOWN($I$20*Таблица2[[#This Row],[Уп. в коробке]],0)))</f>
        <v/>
      </c>
      <c r="S531" s="94"/>
    </row>
    <row r="532" spans="1:19">
      <c r="A532" s="76"/>
      <c r="B532" s="77" t="s">
        <v>1670</v>
      </c>
      <c r="C532" s="78" t="s">
        <v>1664</v>
      </c>
      <c r="D532" s="79" t="s">
        <v>1003</v>
      </c>
      <c r="E532" s="80" t="s">
        <v>1671</v>
      </c>
      <c r="F532" s="81">
        <v>2</v>
      </c>
      <c r="G532" s="82" t="s">
        <v>58</v>
      </c>
      <c r="H532" s="83">
        <v>17</v>
      </c>
      <c r="I532" s="84">
        <v>7.22</v>
      </c>
      <c r="J532" s="85">
        <v>701610</v>
      </c>
      <c r="K532" s="86">
        <v>6013810345302</v>
      </c>
      <c r="L532" s="87" t="s">
        <v>59</v>
      </c>
      <c r="M532" s="88" t="s">
        <v>1672</v>
      </c>
      <c r="N532" s="89"/>
      <c r="O532" s="90">
        <f t="shared" si="14"/>
        <v>0</v>
      </c>
      <c r="P532" s="91" t="str">
        <f t="shared" si="15"/>
        <v>-</v>
      </c>
      <c r="Q532" s="92">
        <v>68</v>
      </c>
      <c r="R532" s="93" t="str">
        <f>IF($I$20=1,"",IF(AND(Таблица2[[#This Row],[Заказ (упаковок)
↓]]=0,$I$20*Таблица2[[#This Row],[Уп. в коробке]]&lt;5),0,ROUNDDOWN($I$20*Таблица2[[#This Row],[Уп. в коробке]],0)))</f>
        <v/>
      </c>
      <c r="S532" s="94"/>
    </row>
    <row r="533" spans="1:19">
      <c r="A533" s="76"/>
      <c r="B533" s="77" t="s">
        <v>1673</v>
      </c>
      <c r="C533" s="78" t="s">
        <v>1664</v>
      </c>
      <c r="D533" s="79" t="s">
        <v>1003</v>
      </c>
      <c r="E533" s="80" t="s">
        <v>1674</v>
      </c>
      <c r="F533" s="81">
        <v>2</v>
      </c>
      <c r="G533" s="82" t="s">
        <v>58</v>
      </c>
      <c r="H533" s="83">
        <v>17</v>
      </c>
      <c r="I533" s="84">
        <v>7.22</v>
      </c>
      <c r="J533" s="85">
        <v>701615</v>
      </c>
      <c r="K533" s="86">
        <v>6013810412417</v>
      </c>
      <c r="L533" s="87" t="s">
        <v>59</v>
      </c>
      <c r="M533" s="88" t="s">
        <v>1675</v>
      </c>
      <c r="N533" s="89"/>
      <c r="O533" s="90">
        <f t="shared" si="14"/>
        <v>0</v>
      </c>
      <c r="P533" s="91" t="str">
        <f t="shared" si="15"/>
        <v>-</v>
      </c>
      <c r="Q533" s="92">
        <v>68</v>
      </c>
      <c r="R533" s="93" t="str">
        <f>IF($I$20=1,"",IF(AND(Таблица2[[#This Row],[Заказ (упаковок)
↓]]=0,$I$20*Таблица2[[#This Row],[Уп. в коробке]]&lt;5),0,ROUNDDOWN($I$20*Таблица2[[#This Row],[Уп. в коробке]],0)))</f>
        <v/>
      </c>
      <c r="S533" s="94"/>
    </row>
    <row r="534" spans="1:19">
      <c r="A534" s="76"/>
      <c r="B534" s="77" t="s">
        <v>1676</v>
      </c>
      <c r="C534" s="78" t="s">
        <v>1664</v>
      </c>
      <c r="D534" s="79" t="s">
        <v>1003</v>
      </c>
      <c r="E534" s="80" t="s">
        <v>1677</v>
      </c>
      <c r="F534" s="81">
        <v>2</v>
      </c>
      <c r="G534" s="82" t="s">
        <v>58</v>
      </c>
      <c r="H534" s="83">
        <v>17</v>
      </c>
      <c r="I534" s="84">
        <v>7.22</v>
      </c>
      <c r="J534" s="85">
        <v>701620</v>
      </c>
      <c r="K534" s="86">
        <v>6013810417405</v>
      </c>
      <c r="L534" s="87" t="s">
        <v>59</v>
      </c>
      <c r="M534" s="88" t="s">
        <v>1678</v>
      </c>
      <c r="N534" s="89"/>
      <c r="O534" s="90">
        <f t="shared" si="14"/>
        <v>0</v>
      </c>
      <c r="P534" s="91" t="str">
        <f t="shared" si="15"/>
        <v>-</v>
      </c>
      <c r="Q534" s="92">
        <v>68</v>
      </c>
      <c r="R534" s="93" t="str">
        <f>IF($I$20=1,"",IF(AND(Таблица2[[#This Row],[Заказ (упаковок)
↓]]=0,$I$20*Таблица2[[#This Row],[Уп. в коробке]]&lt;5),0,ROUNDDOWN($I$20*Таблица2[[#This Row],[Уп. в коробке]],0)))</f>
        <v/>
      </c>
      <c r="S534" s="94"/>
    </row>
    <row r="535" spans="1:19">
      <c r="A535" s="76"/>
      <c r="B535" s="77" t="s">
        <v>1679</v>
      </c>
      <c r="C535" s="78" t="s">
        <v>1664</v>
      </c>
      <c r="D535" s="79" t="s">
        <v>1003</v>
      </c>
      <c r="E535" s="80" t="s">
        <v>1680</v>
      </c>
      <c r="F535" s="81">
        <v>2</v>
      </c>
      <c r="G535" s="82" t="s">
        <v>58</v>
      </c>
      <c r="H535" s="83">
        <v>17</v>
      </c>
      <c r="I535" s="84">
        <v>7.22</v>
      </c>
      <c r="J535" s="85">
        <v>701625</v>
      </c>
      <c r="K535" s="86">
        <v>6013810886843</v>
      </c>
      <c r="L535" s="87" t="s">
        <v>59</v>
      </c>
      <c r="M535" s="88" t="s">
        <v>1681</v>
      </c>
      <c r="N535" s="89"/>
      <c r="O535" s="90">
        <f t="shared" si="14"/>
        <v>0</v>
      </c>
      <c r="P535" s="91" t="str">
        <f t="shared" si="15"/>
        <v>-</v>
      </c>
      <c r="Q535" s="92">
        <v>68</v>
      </c>
      <c r="R535" s="93" t="str">
        <f>IF($I$20=1,"",IF(AND(Таблица2[[#This Row],[Заказ (упаковок)
↓]]=0,$I$20*Таблица2[[#This Row],[Уп. в коробке]]&lt;5),0,ROUNDDOWN($I$20*Таблица2[[#This Row],[Уп. в коробке]],0)))</f>
        <v/>
      </c>
      <c r="S535" s="94"/>
    </row>
    <row r="536" spans="1:19">
      <c r="A536" s="76"/>
      <c r="B536" s="77" t="s">
        <v>1682</v>
      </c>
      <c r="C536" s="78" t="s">
        <v>1664</v>
      </c>
      <c r="D536" s="79" t="s">
        <v>1003</v>
      </c>
      <c r="E536" s="80" t="s">
        <v>1683</v>
      </c>
      <c r="F536" s="81">
        <v>2</v>
      </c>
      <c r="G536" s="82" t="s">
        <v>58</v>
      </c>
      <c r="H536" s="83">
        <v>17</v>
      </c>
      <c r="I536" s="84">
        <v>7.22</v>
      </c>
      <c r="J536" s="85">
        <v>701630</v>
      </c>
      <c r="K536" s="86">
        <v>6013811667670</v>
      </c>
      <c r="L536" s="87" t="s">
        <v>59</v>
      </c>
      <c r="M536" s="88" t="s">
        <v>1684</v>
      </c>
      <c r="N536" s="89"/>
      <c r="O536" s="90">
        <f t="shared" si="14"/>
        <v>0</v>
      </c>
      <c r="P536" s="91" t="str">
        <f t="shared" si="15"/>
        <v>-</v>
      </c>
      <c r="Q536" s="92">
        <v>68</v>
      </c>
      <c r="R536" s="93" t="str">
        <f>IF($I$20=1,"",IF(AND(Таблица2[[#This Row],[Заказ (упаковок)
↓]]=0,$I$20*Таблица2[[#This Row],[Уп. в коробке]]&lt;5),0,ROUNDDOWN($I$20*Таблица2[[#This Row],[Уп. в коробке]],0)))</f>
        <v/>
      </c>
      <c r="S536" s="94"/>
    </row>
    <row r="537" spans="1:19">
      <c r="A537" s="76"/>
      <c r="B537" s="77" t="s">
        <v>1685</v>
      </c>
      <c r="C537" s="78" t="s">
        <v>1664</v>
      </c>
      <c r="D537" s="79" t="s">
        <v>1003</v>
      </c>
      <c r="E537" s="80" t="s">
        <v>1686</v>
      </c>
      <c r="F537" s="81">
        <v>2</v>
      </c>
      <c r="G537" s="82" t="s">
        <v>58</v>
      </c>
      <c r="H537" s="83">
        <v>17</v>
      </c>
      <c r="I537" s="84">
        <v>7.22</v>
      </c>
      <c r="J537" s="85">
        <v>701635</v>
      </c>
      <c r="K537" s="86">
        <v>6013811686671</v>
      </c>
      <c r="L537" s="87" t="s">
        <v>59</v>
      </c>
      <c r="M537" s="88" t="s">
        <v>1687</v>
      </c>
      <c r="N537" s="89"/>
      <c r="O537" s="90">
        <f t="shared" si="14"/>
        <v>0</v>
      </c>
      <c r="P537" s="91" t="str">
        <f t="shared" si="15"/>
        <v>-</v>
      </c>
      <c r="Q537" s="92">
        <v>68</v>
      </c>
      <c r="R537" s="93" t="str">
        <f>IF($I$20=1,"",IF(AND(Таблица2[[#This Row],[Заказ (упаковок)
↓]]=0,$I$20*Таблица2[[#This Row],[Уп. в коробке]]&lt;5),0,ROUNDDOWN($I$20*Таблица2[[#This Row],[Уп. в коробке]],0)))</f>
        <v/>
      </c>
      <c r="S537" s="94"/>
    </row>
    <row r="538" spans="1:19">
      <c r="A538" s="76"/>
      <c r="B538" s="77" t="s">
        <v>1688</v>
      </c>
      <c r="C538" s="78" t="s">
        <v>1664</v>
      </c>
      <c r="D538" s="79" t="s">
        <v>1003</v>
      </c>
      <c r="E538" s="80" t="s">
        <v>1689</v>
      </c>
      <c r="F538" s="81">
        <v>2</v>
      </c>
      <c r="G538" s="82" t="s">
        <v>58</v>
      </c>
      <c r="H538" s="83">
        <v>17</v>
      </c>
      <c r="I538" s="84">
        <v>7.22</v>
      </c>
      <c r="J538" s="85">
        <v>701640</v>
      </c>
      <c r="K538" s="86">
        <v>6013811852892</v>
      </c>
      <c r="L538" s="87" t="s">
        <v>59</v>
      </c>
      <c r="M538" s="88" t="s">
        <v>1690</v>
      </c>
      <c r="N538" s="89"/>
      <c r="O538" s="90">
        <f t="shared" si="14"/>
        <v>0</v>
      </c>
      <c r="P538" s="91" t="str">
        <f t="shared" si="15"/>
        <v>-</v>
      </c>
      <c r="Q538" s="92">
        <v>68</v>
      </c>
      <c r="R538" s="93" t="str">
        <f>IF($I$20=1,"",IF(AND(Таблица2[[#This Row],[Заказ (упаковок)
↓]]=0,$I$20*Таблица2[[#This Row],[Уп. в коробке]]&lt;5),0,ROUNDDOWN($I$20*Таблица2[[#This Row],[Уп. в коробке]],0)))</f>
        <v/>
      </c>
      <c r="S538" s="94"/>
    </row>
    <row r="539" spans="1:19">
      <c r="A539" s="76"/>
      <c r="B539" s="77" t="s">
        <v>1691</v>
      </c>
      <c r="C539" s="78" t="s">
        <v>1664</v>
      </c>
      <c r="D539" s="79" t="s">
        <v>1003</v>
      </c>
      <c r="E539" s="80" t="s">
        <v>1692</v>
      </c>
      <c r="F539" s="81">
        <v>2</v>
      </c>
      <c r="G539" s="82" t="s">
        <v>58</v>
      </c>
      <c r="H539" s="83">
        <v>17</v>
      </c>
      <c r="I539" s="84">
        <v>7.22</v>
      </c>
      <c r="J539" s="85">
        <v>701645</v>
      </c>
      <c r="K539" s="86">
        <v>6013812167124</v>
      </c>
      <c r="L539" s="87" t="s">
        <v>59</v>
      </c>
      <c r="M539" s="88" t="s">
        <v>1693</v>
      </c>
      <c r="N539" s="89"/>
      <c r="O539" s="90">
        <f t="shared" si="14"/>
        <v>0</v>
      </c>
      <c r="P539" s="91" t="str">
        <f t="shared" si="15"/>
        <v>-</v>
      </c>
      <c r="Q539" s="92">
        <v>68</v>
      </c>
      <c r="R539" s="93" t="str">
        <f>IF($I$20=1,"",IF(AND(Таблица2[[#This Row],[Заказ (упаковок)
↓]]=0,$I$20*Таблица2[[#This Row],[Уп. в коробке]]&lt;5),0,ROUNDDOWN($I$20*Таблица2[[#This Row],[Уп. в коробке]],0)))</f>
        <v/>
      </c>
      <c r="S539" s="94"/>
    </row>
    <row r="540" spans="1:19">
      <c r="A540" s="76"/>
      <c r="B540" s="77" t="s">
        <v>1694</v>
      </c>
      <c r="C540" s="78" t="s">
        <v>1664</v>
      </c>
      <c r="D540" s="79" t="s">
        <v>1003</v>
      </c>
      <c r="E540" s="80" t="s">
        <v>1695</v>
      </c>
      <c r="F540" s="81">
        <v>2</v>
      </c>
      <c r="G540" s="82" t="s">
        <v>58</v>
      </c>
      <c r="H540" s="83">
        <v>17</v>
      </c>
      <c r="I540" s="84">
        <v>7.22</v>
      </c>
      <c r="J540" s="85">
        <v>701650</v>
      </c>
      <c r="K540" s="86">
        <v>6013812387393</v>
      </c>
      <c r="L540" s="87" t="s">
        <v>59</v>
      </c>
      <c r="M540" s="88" t="s">
        <v>1696</v>
      </c>
      <c r="N540" s="89"/>
      <c r="O540" s="90">
        <f t="shared" si="14"/>
        <v>0</v>
      </c>
      <c r="P540" s="91" t="str">
        <f t="shared" si="15"/>
        <v>-</v>
      </c>
      <c r="Q540" s="92">
        <v>68</v>
      </c>
      <c r="R540" s="93" t="str">
        <f>IF($I$20=1,"",IF(AND(Таблица2[[#This Row],[Заказ (упаковок)
↓]]=0,$I$20*Таблица2[[#This Row],[Уп. в коробке]]&lt;5),0,ROUNDDOWN($I$20*Таблица2[[#This Row],[Уп. в коробке]],0)))</f>
        <v/>
      </c>
      <c r="S540" s="94"/>
    </row>
    <row r="541" spans="1:19">
      <c r="A541" s="76"/>
      <c r="B541" s="77" t="s">
        <v>1697</v>
      </c>
      <c r="C541" s="78" t="s">
        <v>1664</v>
      </c>
      <c r="D541" s="79" t="s">
        <v>1003</v>
      </c>
      <c r="E541" s="80" t="s">
        <v>1698</v>
      </c>
      <c r="F541" s="81">
        <v>2</v>
      </c>
      <c r="G541" s="82" t="s">
        <v>58</v>
      </c>
      <c r="H541" s="83">
        <v>17</v>
      </c>
      <c r="I541" s="84">
        <v>7.22</v>
      </c>
      <c r="J541" s="85">
        <v>701655</v>
      </c>
      <c r="K541" s="86">
        <v>6013812447448</v>
      </c>
      <c r="L541" s="87" t="s">
        <v>59</v>
      </c>
      <c r="M541" s="88" t="s">
        <v>1699</v>
      </c>
      <c r="N541" s="89"/>
      <c r="O541" s="90">
        <f t="shared" ref="O541:O569" si="16">N541*I541</f>
        <v>0</v>
      </c>
      <c r="P541" s="91" t="str">
        <f t="shared" ref="P541:P569" si="17">IF(N541/H541=0,"-",N541/H541)</f>
        <v>-</v>
      </c>
      <c r="Q541" s="92">
        <v>68</v>
      </c>
      <c r="R541" s="93" t="str">
        <f>IF($I$20=1,"",IF(AND(Таблица2[[#This Row],[Заказ (упаковок)
↓]]=0,$I$20*Таблица2[[#This Row],[Уп. в коробке]]&lt;5),0,ROUNDDOWN($I$20*Таблица2[[#This Row],[Уп. в коробке]],0)))</f>
        <v/>
      </c>
      <c r="S541" s="94"/>
    </row>
    <row r="542" spans="1:19">
      <c r="A542" s="76"/>
      <c r="B542" s="77" t="s">
        <v>1700</v>
      </c>
      <c r="C542" s="78" t="s">
        <v>1701</v>
      </c>
      <c r="D542" s="79" t="s">
        <v>937</v>
      </c>
      <c r="E542" s="80" t="s">
        <v>1702</v>
      </c>
      <c r="F542" s="81">
        <v>30</v>
      </c>
      <c r="G542" s="82" t="s">
        <v>414</v>
      </c>
      <c r="H542" s="83">
        <v>15</v>
      </c>
      <c r="I542" s="84">
        <v>6.2299999999999995</v>
      </c>
      <c r="J542" s="85">
        <v>700710</v>
      </c>
      <c r="K542" s="86">
        <v>8712438758102</v>
      </c>
      <c r="L542" s="87" t="s">
        <v>59</v>
      </c>
      <c r="M542" s="88" t="s">
        <v>1703</v>
      </c>
      <c r="N542" s="89"/>
      <c r="O542" s="90">
        <f t="shared" si="16"/>
        <v>0</v>
      </c>
      <c r="P542" s="91" t="str">
        <f t="shared" si="17"/>
        <v>-</v>
      </c>
      <c r="Q542" s="92">
        <v>69</v>
      </c>
      <c r="R542" s="93" t="str">
        <f>IF($I$20=1,"",IF(AND(Таблица2[[#This Row],[Заказ (упаковок)
↓]]=0,$I$20*Таблица2[[#This Row],[Уп. в коробке]]&lt;5),0,ROUNDDOWN($I$20*Таблица2[[#This Row],[Уп. в коробке]],0)))</f>
        <v/>
      </c>
      <c r="S542" s="94"/>
    </row>
    <row r="543" spans="1:19">
      <c r="A543" s="76"/>
      <c r="B543" s="77" t="s">
        <v>1704</v>
      </c>
      <c r="C543" s="78" t="s">
        <v>1701</v>
      </c>
      <c r="D543" s="79" t="s">
        <v>937</v>
      </c>
      <c r="E543" s="80" t="s">
        <v>1705</v>
      </c>
      <c r="F543" s="81">
        <v>30</v>
      </c>
      <c r="G543" s="82" t="s">
        <v>414</v>
      </c>
      <c r="H543" s="83">
        <v>15</v>
      </c>
      <c r="I543" s="84">
        <v>6.2299999999999995</v>
      </c>
      <c r="J543" s="85">
        <v>700715</v>
      </c>
      <c r="K543" s="86">
        <v>8712438757907</v>
      </c>
      <c r="L543" s="87" t="s">
        <v>59</v>
      </c>
      <c r="M543" s="88" t="s">
        <v>1706</v>
      </c>
      <c r="N543" s="89"/>
      <c r="O543" s="90">
        <f t="shared" si="16"/>
        <v>0</v>
      </c>
      <c r="P543" s="91" t="str">
        <f t="shared" si="17"/>
        <v>-</v>
      </c>
      <c r="Q543" s="92">
        <v>69</v>
      </c>
      <c r="R543" s="93" t="str">
        <f>IF($I$20=1,"",IF(AND(Таблица2[[#This Row],[Заказ (упаковок)
↓]]=0,$I$20*Таблица2[[#This Row],[Уп. в коробке]]&lt;5),0,ROUNDDOWN($I$20*Таблица2[[#This Row],[Уп. в коробке]],0)))</f>
        <v/>
      </c>
      <c r="S543" s="94"/>
    </row>
    <row r="544" spans="1:19">
      <c r="A544" s="76"/>
      <c r="B544" s="77" t="s">
        <v>1707</v>
      </c>
      <c r="C544" s="78" t="s">
        <v>1708</v>
      </c>
      <c r="D544" s="79" t="s">
        <v>1606</v>
      </c>
      <c r="E544" s="80" t="s">
        <v>1709</v>
      </c>
      <c r="F544" s="81" t="s">
        <v>1621</v>
      </c>
      <c r="G544" s="82"/>
      <c r="H544" s="83">
        <v>12</v>
      </c>
      <c r="I544" s="84">
        <v>8.17</v>
      </c>
      <c r="J544" s="85">
        <v>700720</v>
      </c>
      <c r="K544" s="86">
        <v>8712438760341</v>
      </c>
      <c r="L544" s="87" t="s">
        <v>59</v>
      </c>
      <c r="M544" s="88" t="s">
        <v>1710</v>
      </c>
      <c r="N544" s="89"/>
      <c r="O544" s="90">
        <f t="shared" si="16"/>
        <v>0</v>
      </c>
      <c r="P544" s="91" t="str">
        <f t="shared" si="17"/>
        <v>-</v>
      </c>
      <c r="Q544" s="92">
        <v>70</v>
      </c>
      <c r="R544" s="93" t="str">
        <f>IF($I$20=1,"",IF(AND(Таблица2[[#This Row],[Заказ (упаковок)
↓]]=0,$I$20*Таблица2[[#This Row],[Уп. в коробке]]&lt;5),0,ROUNDDOWN($I$20*Таблица2[[#This Row],[Уп. в коробке]],0)))</f>
        <v/>
      </c>
      <c r="S544" s="94"/>
    </row>
    <row r="545" spans="1:19">
      <c r="A545" s="76"/>
      <c r="B545" s="77" t="s">
        <v>1711</v>
      </c>
      <c r="C545" s="78" t="s">
        <v>1708</v>
      </c>
      <c r="D545" s="79" t="s">
        <v>1606</v>
      </c>
      <c r="E545" s="80" t="s">
        <v>1712</v>
      </c>
      <c r="F545" s="81" t="s">
        <v>1621</v>
      </c>
      <c r="G545" s="82"/>
      <c r="H545" s="83">
        <v>12</v>
      </c>
      <c r="I545" s="84">
        <v>8.17</v>
      </c>
      <c r="J545" s="85">
        <v>700725</v>
      </c>
      <c r="K545" s="86">
        <v>8712438760358</v>
      </c>
      <c r="L545" s="87" t="s">
        <v>59</v>
      </c>
      <c r="M545" s="88" t="s">
        <v>1713</v>
      </c>
      <c r="N545" s="89"/>
      <c r="O545" s="90">
        <f t="shared" si="16"/>
        <v>0</v>
      </c>
      <c r="P545" s="91" t="str">
        <f t="shared" si="17"/>
        <v>-</v>
      </c>
      <c r="Q545" s="92">
        <v>70</v>
      </c>
      <c r="R545" s="93" t="str">
        <f>IF($I$20=1,"",IF(AND(Таблица2[[#This Row],[Заказ (упаковок)
↓]]=0,$I$20*Таблица2[[#This Row],[Уп. в коробке]]&lt;5),0,ROUNDDOWN($I$20*Таблица2[[#This Row],[Уп. в коробке]],0)))</f>
        <v/>
      </c>
      <c r="S545" s="94"/>
    </row>
    <row r="546" spans="1:19">
      <c r="A546" s="76"/>
      <c r="B546" s="77" t="s">
        <v>1714</v>
      </c>
      <c r="C546" s="78" t="s">
        <v>1715</v>
      </c>
      <c r="D546" s="79" t="s">
        <v>1606</v>
      </c>
      <c r="E546" s="80" t="s">
        <v>1716</v>
      </c>
      <c r="F546" s="81" t="s">
        <v>1621</v>
      </c>
      <c r="G546" s="82"/>
      <c r="H546" s="83">
        <v>12</v>
      </c>
      <c r="I546" s="84">
        <v>7.88</v>
      </c>
      <c r="J546" s="85">
        <v>700800</v>
      </c>
      <c r="K546" s="86">
        <v>8712438753404</v>
      </c>
      <c r="L546" s="87" t="s">
        <v>59</v>
      </c>
      <c r="M546" s="88" t="s">
        <v>1717</v>
      </c>
      <c r="N546" s="89"/>
      <c r="O546" s="90">
        <f t="shared" si="16"/>
        <v>0</v>
      </c>
      <c r="P546" s="91" t="str">
        <f t="shared" si="17"/>
        <v>-</v>
      </c>
      <c r="Q546" s="92">
        <v>71</v>
      </c>
      <c r="R546" s="93" t="str">
        <f>IF($I$20=1,"",IF(AND(Таблица2[[#This Row],[Заказ (упаковок)
↓]]=0,$I$20*Таблица2[[#This Row],[Уп. в коробке]]&lt;5),0,ROUNDDOWN($I$20*Таблица2[[#This Row],[Уп. в коробке]],0)))</f>
        <v/>
      </c>
      <c r="S546" s="94"/>
    </row>
    <row r="547" spans="1:19">
      <c r="A547" s="76"/>
      <c r="B547" s="77" t="s">
        <v>1718</v>
      </c>
      <c r="C547" s="78" t="s">
        <v>1715</v>
      </c>
      <c r="D547" s="79" t="s">
        <v>1606</v>
      </c>
      <c r="E547" s="80" t="s">
        <v>1719</v>
      </c>
      <c r="F547" s="81" t="s">
        <v>1621</v>
      </c>
      <c r="G547" s="82"/>
      <c r="H547" s="83">
        <v>12</v>
      </c>
      <c r="I547" s="84">
        <v>7.88</v>
      </c>
      <c r="J547" s="85">
        <v>700850</v>
      </c>
      <c r="K547" s="86">
        <v>8712438753428</v>
      </c>
      <c r="L547" s="87" t="s">
        <v>59</v>
      </c>
      <c r="M547" s="88" t="s">
        <v>1720</v>
      </c>
      <c r="N547" s="89"/>
      <c r="O547" s="90">
        <f t="shared" si="16"/>
        <v>0</v>
      </c>
      <c r="P547" s="91" t="str">
        <f t="shared" si="17"/>
        <v>-</v>
      </c>
      <c r="Q547" s="92">
        <v>71</v>
      </c>
      <c r="R547" s="93" t="str">
        <f>IF($I$20=1,"",IF(AND(Таблица2[[#This Row],[Заказ (упаковок)
↓]]=0,$I$20*Таблица2[[#This Row],[Уп. в коробке]]&lt;5),0,ROUNDDOWN($I$20*Таблица2[[#This Row],[Уп. в коробке]],0)))</f>
        <v/>
      </c>
      <c r="S547" s="94"/>
    </row>
    <row r="548" spans="1:19">
      <c r="A548" s="76"/>
      <c r="B548" s="77" t="s">
        <v>1721</v>
      </c>
      <c r="C548" s="78" t="s">
        <v>1722</v>
      </c>
      <c r="D548" s="79" t="s">
        <v>1723</v>
      </c>
      <c r="E548" s="80" t="s">
        <v>1724</v>
      </c>
      <c r="F548" s="81">
        <v>5</v>
      </c>
      <c r="G548" s="82"/>
      <c r="H548" s="83">
        <v>12</v>
      </c>
      <c r="I548" s="84">
        <v>8.02</v>
      </c>
      <c r="J548" s="85">
        <v>700930</v>
      </c>
      <c r="K548" s="86">
        <v>8712438753398</v>
      </c>
      <c r="L548" s="87" t="s">
        <v>59</v>
      </c>
      <c r="M548" s="88" t="s">
        <v>1725</v>
      </c>
      <c r="N548" s="89"/>
      <c r="O548" s="90">
        <f t="shared" si="16"/>
        <v>0</v>
      </c>
      <c r="P548" s="91" t="str">
        <f t="shared" si="17"/>
        <v>-</v>
      </c>
      <c r="Q548" s="92">
        <v>72</v>
      </c>
      <c r="R548" s="93" t="str">
        <f>IF($I$20=1,"",IF(AND(Таблица2[[#This Row],[Заказ (упаковок)
↓]]=0,$I$20*Таблица2[[#This Row],[Уп. в коробке]]&lt;5),0,ROUNDDOWN($I$20*Таблица2[[#This Row],[Уп. в коробке]],0)))</f>
        <v/>
      </c>
      <c r="S548" s="94"/>
    </row>
    <row r="549" spans="1:19">
      <c r="A549" s="76"/>
      <c r="B549" s="77" t="s">
        <v>1726</v>
      </c>
      <c r="C549" s="78" t="s">
        <v>1722</v>
      </c>
      <c r="D549" s="79" t="s">
        <v>1203</v>
      </c>
      <c r="E549" s="80" t="s">
        <v>1727</v>
      </c>
      <c r="F549" s="81">
        <v>10</v>
      </c>
      <c r="G549" s="82"/>
      <c r="H549" s="83">
        <v>12</v>
      </c>
      <c r="I549" s="84">
        <v>8.02</v>
      </c>
      <c r="J549" s="85">
        <v>700935</v>
      </c>
      <c r="K549" s="86">
        <v>8712438753343</v>
      </c>
      <c r="L549" s="87" t="s">
        <v>59</v>
      </c>
      <c r="M549" s="88" t="s">
        <v>1728</v>
      </c>
      <c r="N549" s="89"/>
      <c r="O549" s="90">
        <f t="shared" si="16"/>
        <v>0</v>
      </c>
      <c r="P549" s="91" t="str">
        <f t="shared" si="17"/>
        <v>-</v>
      </c>
      <c r="Q549" s="92">
        <v>72</v>
      </c>
      <c r="R549" s="93" t="str">
        <f>IF($I$20=1,"",IF(AND(Таблица2[[#This Row],[Заказ (упаковок)
↓]]=0,$I$20*Таблица2[[#This Row],[Уп. в коробке]]&lt;5),0,ROUNDDOWN($I$20*Таблица2[[#This Row],[Уп. в коробке]],0)))</f>
        <v/>
      </c>
      <c r="S549" s="94"/>
    </row>
    <row r="550" spans="1:19">
      <c r="A550" s="76"/>
      <c r="B550" s="77" t="s">
        <v>1729</v>
      </c>
      <c r="C550" s="78" t="s">
        <v>1722</v>
      </c>
      <c r="D550" s="79" t="s">
        <v>1228</v>
      </c>
      <c r="E550" s="80" t="s">
        <v>1730</v>
      </c>
      <c r="F550" s="81">
        <v>3</v>
      </c>
      <c r="G550" s="82"/>
      <c r="H550" s="83">
        <v>12</v>
      </c>
      <c r="I550" s="84">
        <v>8.02</v>
      </c>
      <c r="J550" s="85">
        <v>700940</v>
      </c>
      <c r="K550" s="86">
        <v>8712438752940</v>
      </c>
      <c r="L550" s="87" t="s">
        <v>59</v>
      </c>
      <c r="M550" s="88" t="s">
        <v>1731</v>
      </c>
      <c r="N550" s="89"/>
      <c r="O550" s="90">
        <f t="shared" si="16"/>
        <v>0</v>
      </c>
      <c r="P550" s="91" t="str">
        <f t="shared" si="17"/>
        <v>-</v>
      </c>
      <c r="Q550" s="92">
        <v>72</v>
      </c>
      <c r="R550" s="93" t="str">
        <f>IF($I$20=1,"",IF(AND(Таблица2[[#This Row],[Заказ (упаковок)
↓]]=0,$I$20*Таблица2[[#This Row],[Уп. в коробке]]&lt;5),0,ROUNDDOWN($I$20*Таблица2[[#This Row],[Уп. в коробке]],0)))</f>
        <v/>
      </c>
      <c r="S550" s="94"/>
    </row>
    <row r="551" spans="1:19">
      <c r="A551" s="76"/>
      <c r="B551" s="77" t="s">
        <v>1732</v>
      </c>
      <c r="C551" s="78" t="s">
        <v>1722</v>
      </c>
      <c r="D551" s="79" t="s">
        <v>1416</v>
      </c>
      <c r="E551" s="80" t="s">
        <v>1733</v>
      </c>
      <c r="F551" s="81">
        <v>3</v>
      </c>
      <c r="G551" s="82"/>
      <c r="H551" s="83">
        <v>12</v>
      </c>
      <c r="I551" s="84">
        <v>8.02</v>
      </c>
      <c r="J551" s="85">
        <v>700945</v>
      </c>
      <c r="K551" s="86">
        <v>8712438752926</v>
      </c>
      <c r="L551" s="87" t="s">
        <v>59</v>
      </c>
      <c r="M551" s="88" t="s">
        <v>1734</v>
      </c>
      <c r="N551" s="89"/>
      <c r="O551" s="90">
        <f t="shared" si="16"/>
        <v>0</v>
      </c>
      <c r="P551" s="91" t="str">
        <f t="shared" si="17"/>
        <v>-</v>
      </c>
      <c r="Q551" s="92">
        <v>72</v>
      </c>
      <c r="R551" s="93" t="str">
        <f>IF($I$20=1,"",IF(AND(Таблица2[[#This Row],[Заказ (упаковок)
↓]]=0,$I$20*Таблица2[[#This Row],[Уп. в коробке]]&lt;5),0,ROUNDDOWN($I$20*Таблица2[[#This Row],[Уп. в коробке]],0)))</f>
        <v/>
      </c>
      <c r="S551" s="94"/>
    </row>
    <row r="552" spans="1:19">
      <c r="A552" s="76"/>
      <c r="B552" s="77" t="s">
        <v>1735</v>
      </c>
      <c r="C552" s="78" t="s">
        <v>1722</v>
      </c>
      <c r="D552" s="79" t="s">
        <v>1003</v>
      </c>
      <c r="E552" s="80" t="s">
        <v>1736</v>
      </c>
      <c r="F552" s="81">
        <v>5</v>
      </c>
      <c r="G552" s="82"/>
      <c r="H552" s="83">
        <v>12</v>
      </c>
      <c r="I552" s="84">
        <v>8.02</v>
      </c>
      <c r="J552" s="85">
        <v>700955</v>
      </c>
      <c r="K552" s="86">
        <v>8712438752834</v>
      </c>
      <c r="L552" s="87" t="s">
        <v>59</v>
      </c>
      <c r="M552" s="88" t="s">
        <v>1737</v>
      </c>
      <c r="N552" s="89"/>
      <c r="O552" s="90">
        <f t="shared" si="16"/>
        <v>0</v>
      </c>
      <c r="P552" s="91" t="str">
        <f t="shared" si="17"/>
        <v>-</v>
      </c>
      <c r="Q552" s="92">
        <v>72</v>
      </c>
      <c r="R552" s="93" t="str">
        <f>IF($I$20=1,"",IF(AND(Таблица2[[#This Row],[Заказ (упаковок)
↓]]=0,$I$20*Таблица2[[#This Row],[Уп. в коробке]]&lt;5),0,ROUNDDOWN($I$20*Таблица2[[#This Row],[Уп. в коробке]],0)))</f>
        <v/>
      </c>
      <c r="S552" s="94"/>
    </row>
    <row r="553" spans="1:19">
      <c r="A553" s="76"/>
      <c r="B553" s="77" t="s">
        <v>1738</v>
      </c>
      <c r="C553" s="78" t="s">
        <v>1722</v>
      </c>
      <c r="D553" s="79" t="s">
        <v>1003</v>
      </c>
      <c r="E553" s="80" t="s">
        <v>1739</v>
      </c>
      <c r="F553" s="81">
        <v>5</v>
      </c>
      <c r="G553" s="82"/>
      <c r="H553" s="83">
        <v>12</v>
      </c>
      <c r="I553" s="84">
        <v>8.02</v>
      </c>
      <c r="J553" s="85">
        <v>700960</v>
      </c>
      <c r="K553" s="86">
        <v>8712438752810</v>
      </c>
      <c r="L553" s="87" t="s">
        <v>59</v>
      </c>
      <c r="M553" s="88" t="s">
        <v>1740</v>
      </c>
      <c r="N553" s="89"/>
      <c r="O553" s="90">
        <f t="shared" si="16"/>
        <v>0</v>
      </c>
      <c r="P553" s="91" t="str">
        <f t="shared" si="17"/>
        <v>-</v>
      </c>
      <c r="Q553" s="92">
        <v>72</v>
      </c>
      <c r="R553" s="93" t="str">
        <f>IF($I$20=1,"",IF(AND(Таблица2[[#This Row],[Заказ (упаковок)
↓]]=0,$I$20*Таблица2[[#This Row],[Уп. в коробке]]&lt;5),0,ROUNDDOWN($I$20*Таблица2[[#This Row],[Уп. в коробке]],0)))</f>
        <v/>
      </c>
      <c r="S553" s="94"/>
    </row>
    <row r="554" spans="1:19">
      <c r="A554" s="76"/>
      <c r="B554" s="77" t="s">
        <v>1741</v>
      </c>
      <c r="C554" s="78" t="s">
        <v>1722</v>
      </c>
      <c r="D554" s="79" t="s">
        <v>1003</v>
      </c>
      <c r="E554" s="80" t="s">
        <v>1742</v>
      </c>
      <c r="F554" s="81">
        <v>5</v>
      </c>
      <c r="G554" s="82"/>
      <c r="H554" s="83">
        <v>12</v>
      </c>
      <c r="I554" s="84">
        <v>8.02</v>
      </c>
      <c r="J554" s="85">
        <v>700965</v>
      </c>
      <c r="K554" s="86">
        <v>8712438752780</v>
      </c>
      <c r="L554" s="87" t="s">
        <v>59</v>
      </c>
      <c r="M554" s="88" t="s">
        <v>1743</v>
      </c>
      <c r="N554" s="89"/>
      <c r="O554" s="90">
        <f t="shared" si="16"/>
        <v>0</v>
      </c>
      <c r="P554" s="91" t="str">
        <f t="shared" si="17"/>
        <v>-</v>
      </c>
      <c r="Q554" s="92">
        <v>72</v>
      </c>
      <c r="R554" s="93" t="str">
        <f>IF($I$20=1,"",IF(AND(Таблица2[[#This Row],[Заказ (упаковок)
↓]]=0,$I$20*Таблица2[[#This Row],[Уп. в коробке]]&lt;5),0,ROUNDDOWN($I$20*Таблица2[[#This Row],[Уп. в коробке]],0)))</f>
        <v/>
      </c>
      <c r="S554" s="94"/>
    </row>
    <row r="555" spans="1:19">
      <c r="A555" s="76"/>
      <c r="B555" s="77" t="s">
        <v>1744</v>
      </c>
      <c r="C555" s="78" t="s">
        <v>1722</v>
      </c>
      <c r="D555" s="79" t="s">
        <v>1003</v>
      </c>
      <c r="E555" s="80" t="s">
        <v>1745</v>
      </c>
      <c r="F555" s="81">
        <v>5</v>
      </c>
      <c r="G555" s="82"/>
      <c r="H555" s="83">
        <v>12</v>
      </c>
      <c r="I555" s="84">
        <v>8.02</v>
      </c>
      <c r="J555" s="85">
        <v>700970</v>
      </c>
      <c r="K555" s="86">
        <v>8712438752766</v>
      </c>
      <c r="L555" s="87" t="s">
        <v>59</v>
      </c>
      <c r="M555" s="88" t="s">
        <v>1746</v>
      </c>
      <c r="N555" s="89"/>
      <c r="O555" s="90">
        <f t="shared" si="16"/>
        <v>0</v>
      </c>
      <c r="P555" s="91" t="str">
        <f t="shared" si="17"/>
        <v>-</v>
      </c>
      <c r="Q555" s="92">
        <v>72</v>
      </c>
      <c r="R555" s="93" t="str">
        <f>IF($I$20=1,"",IF(AND(Таблица2[[#This Row],[Заказ (упаковок)
↓]]=0,$I$20*Таблица2[[#This Row],[Уп. в коробке]]&lt;5),0,ROUNDDOWN($I$20*Таблица2[[#This Row],[Уп. в коробке]],0)))</f>
        <v/>
      </c>
      <c r="S555" s="94"/>
    </row>
    <row r="556" spans="1:19">
      <c r="A556" s="76"/>
      <c r="B556" s="77" t="s">
        <v>1747</v>
      </c>
      <c r="C556" s="78" t="s">
        <v>1722</v>
      </c>
      <c r="D556" s="79" t="s">
        <v>1606</v>
      </c>
      <c r="E556" s="80" t="s">
        <v>1748</v>
      </c>
      <c r="F556" s="81" t="s">
        <v>1621</v>
      </c>
      <c r="G556" s="82"/>
      <c r="H556" s="83">
        <v>8</v>
      </c>
      <c r="I556" s="84">
        <v>9.4700000000000006</v>
      </c>
      <c r="J556" s="85">
        <v>700980</v>
      </c>
      <c r="K556" s="86">
        <v>8712438752728</v>
      </c>
      <c r="L556" s="87" t="s">
        <v>59</v>
      </c>
      <c r="M556" s="88" t="s">
        <v>1749</v>
      </c>
      <c r="N556" s="89"/>
      <c r="O556" s="90">
        <f t="shared" si="16"/>
        <v>0</v>
      </c>
      <c r="P556" s="91" t="str">
        <f t="shared" si="17"/>
        <v>-</v>
      </c>
      <c r="Q556" s="92">
        <v>73</v>
      </c>
      <c r="R556" s="93" t="str">
        <f>IF($I$20=1,"",IF(AND(Таблица2[[#This Row],[Заказ (упаковок)
↓]]=0,$I$20*Таблица2[[#This Row],[Уп. в коробке]]&lt;5),0,ROUNDDOWN($I$20*Таблица2[[#This Row],[Уп. в коробке]],0)))</f>
        <v/>
      </c>
      <c r="S556" s="94"/>
    </row>
    <row r="557" spans="1:19">
      <c r="A557" s="76"/>
      <c r="B557" s="77" t="s">
        <v>1750</v>
      </c>
      <c r="C557" s="78" t="s">
        <v>1722</v>
      </c>
      <c r="D557" s="79" t="s">
        <v>1606</v>
      </c>
      <c r="E557" s="80" t="s">
        <v>1751</v>
      </c>
      <c r="F557" s="81" t="s">
        <v>1621</v>
      </c>
      <c r="G557" s="82"/>
      <c r="H557" s="83">
        <v>9</v>
      </c>
      <c r="I557" s="84">
        <v>9.1</v>
      </c>
      <c r="J557" s="85">
        <v>700985</v>
      </c>
      <c r="K557" s="86">
        <v>8712438752698</v>
      </c>
      <c r="L557" s="87" t="s">
        <v>59</v>
      </c>
      <c r="M557" s="88" t="s">
        <v>1752</v>
      </c>
      <c r="N557" s="89"/>
      <c r="O557" s="90">
        <f t="shared" si="16"/>
        <v>0</v>
      </c>
      <c r="P557" s="91" t="str">
        <f t="shared" si="17"/>
        <v>-</v>
      </c>
      <c r="Q557" s="92">
        <v>73</v>
      </c>
      <c r="R557" s="93" t="str">
        <f>IF($I$20=1,"",IF(AND(Таблица2[[#This Row],[Заказ (упаковок)
↓]]=0,$I$20*Таблица2[[#This Row],[Уп. в коробке]]&lt;5),0,ROUNDDOWN($I$20*Таблица2[[#This Row],[Уп. в коробке]],0)))</f>
        <v/>
      </c>
      <c r="S557" s="94"/>
    </row>
    <row r="558" spans="1:19">
      <c r="A558" s="76"/>
      <c r="B558" s="77" t="s">
        <v>1753</v>
      </c>
      <c r="C558" s="78" t="s">
        <v>1754</v>
      </c>
      <c r="D558" s="79" t="s">
        <v>1517</v>
      </c>
      <c r="E558" s="80" t="s">
        <v>1755</v>
      </c>
      <c r="F558" s="81">
        <v>40</v>
      </c>
      <c r="G558" s="82" t="s">
        <v>1756</v>
      </c>
      <c r="H558" s="83">
        <v>1</v>
      </c>
      <c r="I558" s="84">
        <v>109.99000000000001</v>
      </c>
      <c r="J558" s="85">
        <v>730400</v>
      </c>
      <c r="K558" s="86">
        <v>8712438760556</v>
      </c>
      <c r="L558" s="87" t="s">
        <v>59</v>
      </c>
      <c r="M558" s="88" t="s">
        <v>1757</v>
      </c>
      <c r="N558" s="89"/>
      <c r="O558" s="90">
        <f t="shared" si="16"/>
        <v>0</v>
      </c>
      <c r="P558" s="91" t="str">
        <f t="shared" si="17"/>
        <v>-</v>
      </c>
      <c r="Q558" s="92">
        <v>77</v>
      </c>
      <c r="R558" s="93" t="str">
        <f>IF($I$20=1,"",IF(AND(Таблица2[[#This Row],[Заказ (упаковок)
↓]]=0,$I$20*Таблица2[[#This Row],[Уп. в коробке]]&lt;5),0,ROUNDDOWN($I$20*Таблица2[[#This Row],[Уп. в коробке]],0)))</f>
        <v/>
      </c>
      <c r="S558" s="96" t="s">
        <v>1758</v>
      </c>
    </row>
    <row r="559" spans="1:19">
      <c r="A559" s="76"/>
      <c r="B559" s="77" t="s">
        <v>1759</v>
      </c>
      <c r="C559" s="78" t="s">
        <v>1754</v>
      </c>
      <c r="D559" s="79" t="s">
        <v>1521</v>
      </c>
      <c r="E559" s="80" t="s">
        <v>1760</v>
      </c>
      <c r="F559" s="81">
        <v>30</v>
      </c>
      <c r="G559" s="82" t="s">
        <v>1761</v>
      </c>
      <c r="H559" s="83">
        <v>1</v>
      </c>
      <c r="I559" s="84">
        <v>113.27000000000001</v>
      </c>
      <c r="J559" s="85">
        <v>730480</v>
      </c>
      <c r="K559" s="86">
        <v>8712438159008</v>
      </c>
      <c r="L559" s="87" t="s">
        <v>59</v>
      </c>
      <c r="M559" s="88" t="s">
        <v>1762</v>
      </c>
      <c r="N559" s="89"/>
      <c r="O559" s="90">
        <f t="shared" si="16"/>
        <v>0</v>
      </c>
      <c r="P559" s="91" t="str">
        <f t="shared" si="17"/>
        <v>-</v>
      </c>
      <c r="Q559" s="92">
        <v>77</v>
      </c>
      <c r="R559" s="93" t="str">
        <f>IF($I$20=1,"",IF(AND(Таблица2[[#This Row],[Заказ (упаковок)
↓]]=0,$I$20*Таблица2[[#This Row],[Уп. в коробке]]&lt;5),0,ROUNDDOWN($I$20*Таблица2[[#This Row],[Уп. в коробке]],0)))</f>
        <v/>
      </c>
      <c r="S559" s="96" t="s">
        <v>1758</v>
      </c>
    </row>
    <row r="560" spans="1:19">
      <c r="A560" s="76"/>
      <c r="B560" s="77" t="s">
        <v>1763</v>
      </c>
      <c r="C560" s="78" t="s">
        <v>1754</v>
      </c>
      <c r="D560" s="79" t="s">
        <v>925</v>
      </c>
      <c r="E560" s="80" t="s">
        <v>926</v>
      </c>
      <c r="F560" s="81">
        <v>30</v>
      </c>
      <c r="G560" s="82" t="s">
        <v>1764</v>
      </c>
      <c r="H560" s="83">
        <v>1</v>
      </c>
      <c r="I560" s="84">
        <v>136.84</v>
      </c>
      <c r="J560" s="85">
        <v>730550</v>
      </c>
      <c r="K560" s="86">
        <v>8712438719271</v>
      </c>
      <c r="L560" s="87" t="s">
        <v>59</v>
      </c>
      <c r="M560" s="88" t="s">
        <v>1765</v>
      </c>
      <c r="N560" s="89"/>
      <c r="O560" s="90">
        <f t="shared" si="16"/>
        <v>0</v>
      </c>
      <c r="P560" s="91" t="str">
        <f t="shared" si="17"/>
        <v>-</v>
      </c>
      <c r="Q560" s="92">
        <v>77</v>
      </c>
      <c r="R560" s="93" t="str">
        <f>IF($I$20=1,"",IF(AND(Таблица2[[#This Row],[Заказ (упаковок)
↓]]=0,$I$20*Таблица2[[#This Row],[Уп. в коробке]]&lt;5),0,ROUNDDOWN($I$20*Таблица2[[#This Row],[Уп. в коробке]],0)))</f>
        <v/>
      </c>
      <c r="S560" s="96" t="s">
        <v>1758</v>
      </c>
    </row>
    <row r="561" spans="1:19">
      <c r="A561" s="76"/>
      <c r="B561" s="77" t="s">
        <v>1766</v>
      </c>
      <c r="C561" s="78" t="s">
        <v>1754</v>
      </c>
      <c r="D561" s="79" t="s">
        <v>930</v>
      </c>
      <c r="E561" s="80" t="s">
        <v>1767</v>
      </c>
      <c r="F561" s="81">
        <v>40</v>
      </c>
      <c r="G561" s="82" t="s">
        <v>1768</v>
      </c>
      <c r="H561" s="83">
        <v>1</v>
      </c>
      <c r="I561" s="84">
        <v>115.23</v>
      </c>
      <c r="J561" s="85">
        <v>730590</v>
      </c>
      <c r="K561" s="86">
        <v>8712438719226</v>
      </c>
      <c r="L561" s="87" t="s">
        <v>59</v>
      </c>
      <c r="M561" s="88" t="s">
        <v>1769</v>
      </c>
      <c r="N561" s="89"/>
      <c r="O561" s="90">
        <f t="shared" si="16"/>
        <v>0</v>
      </c>
      <c r="P561" s="91" t="str">
        <f t="shared" si="17"/>
        <v>-</v>
      </c>
      <c r="Q561" s="92">
        <v>77</v>
      </c>
      <c r="R561" s="93" t="str">
        <f>IF($I$20=1,"",IF(AND(Таблица2[[#This Row],[Заказ (упаковок)
↓]]=0,$I$20*Таблица2[[#This Row],[Уп. в коробке]]&lt;5),0,ROUNDDOWN($I$20*Таблица2[[#This Row],[Уп. в коробке]],0)))</f>
        <v/>
      </c>
      <c r="S561" s="96" t="s">
        <v>1758</v>
      </c>
    </row>
    <row r="562" spans="1:19">
      <c r="A562" s="76"/>
      <c r="B562" s="77" t="s">
        <v>1770</v>
      </c>
      <c r="C562" s="78" t="s">
        <v>1754</v>
      </c>
      <c r="D562" s="79" t="s">
        <v>947</v>
      </c>
      <c r="E562" s="80" t="s">
        <v>1771</v>
      </c>
      <c r="F562" s="81">
        <v>40</v>
      </c>
      <c r="G562" s="82" t="s">
        <v>1772</v>
      </c>
      <c r="H562" s="83">
        <v>1</v>
      </c>
      <c r="I562" s="84">
        <v>89.04</v>
      </c>
      <c r="J562" s="85">
        <v>730630</v>
      </c>
      <c r="K562" s="86">
        <v>8712438719042</v>
      </c>
      <c r="L562" s="87" t="s">
        <v>59</v>
      </c>
      <c r="M562" s="88" t="s">
        <v>1773</v>
      </c>
      <c r="N562" s="89"/>
      <c r="O562" s="90">
        <f t="shared" si="16"/>
        <v>0</v>
      </c>
      <c r="P562" s="91" t="str">
        <f t="shared" si="17"/>
        <v>-</v>
      </c>
      <c r="Q562" s="92">
        <v>77</v>
      </c>
      <c r="R562" s="93" t="str">
        <f>IF($I$20=1,"",IF(AND(Таблица2[[#This Row],[Заказ (упаковок)
↓]]=0,$I$20*Таблица2[[#This Row],[Уп. в коробке]]&lt;5),0,ROUNDDOWN($I$20*Таблица2[[#This Row],[Уп. в коробке]],0)))</f>
        <v/>
      </c>
      <c r="S562" s="96" t="s">
        <v>1758</v>
      </c>
    </row>
    <row r="563" spans="1:19">
      <c r="A563" s="76"/>
      <c r="B563" s="77" t="s">
        <v>1774</v>
      </c>
      <c r="C563" s="78" t="s">
        <v>1754</v>
      </c>
      <c r="D563" s="79" t="s">
        <v>854</v>
      </c>
      <c r="E563" s="80" t="s">
        <v>1775</v>
      </c>
      <c r="F563" s="81">
        <v>40</v>
      </c>
      <c r="G563" s="82" t="s">
        <v>1776</v>
      </c>
      <c r="H563" s="83">
        <v>1</v>
      </c>
      <c r="I563" s="84">
        <v>146.66</v>
      </c>
      <c r="J563" s="85">
        <v>730720</v>
      </c>
      <c r="K563" s="86">
        <v>8712438719240</v>
      </c>
      <c r="L563" s="87" t="s">
        <v>59</v>
      </c>
      <c r="M563" s="88" t="s">
        <v>1777</v>
      </c>
      <c r="N563" s="89"/>
      <c r="O563" s="90">
        <f t="shared" si="16"/>
        <v>0</v>
      </c>
      <c r="P563" s="91" t="str">
        <f t="shared" si="17"/>
        <v>-</v>
      </c>
      <c r="Q563" s="92">
        <v>77</v>
      </c>
      <c r="R563" s="93" t="str">
        <f>IF($I$20=1,"",IF(AND(Таблица2[[#This Row],[Заказ (упаковок)
↓]]=0,$I$20*Таблица2[[#This Row],[Уп. в коробке]]&lt;5),0,ROUNDDOWN($I$20*Таблица2[[#This Row],[Уп. в коробке]],0)))</f>
        <v/>
      </c>
      <c r="S563" s="96" t="s">
        <v>1758</v>
      </c>
    </row>
    <row r="564" spans="1:19">
      <c r="A564" s="76"/>
      <c r="B564" s="77" t="s">
        <v>1778</v>
      </c>
      <c r="C564" s="78" t="s">
        <v>1754</v>
      </c>
      <c r="D564" s="79" t="s">
        <v>854</v>
      </c>
      <c r="E564" s="80" t="s">
        <v>1779</v>
      </c>
      <c r="F564" s="81">
        <v>40</v>
      </c>
      <c r="G564" s="82" t="s">
        <v>1776</v>
      </c>
      <c r="H564" s="83">
        <v>1</v>
      </c>
      <c r="I564" s="84">
        <v>146.66</v>
      </c>
      <c r="J564" s="85">
        <v>730730</v>
      </c>
      <c r="K564" s="86">
        <v>8712438719257</v>
      </c>
      <c r="L564" s="87" t="s">
        <v>59</v>
      </c>
      <c r="M564" s="88" t="s">
        <v>1780</v>
      </c>
      <c r="N564" s="89"/>
      <c r="O564" s="90">
        <f t="shared" si="16"/>
        <v>0</v>
      </c>
      <c r="P564" s="91" t="str">
        <f t="shared" si="17"/>
        <v>-</v>
      </c>
      <c r="Q564" s="92">
        <v>77</v>
      </c>
      <c r="R564" s="93" t="str">
        <f>IF($I$20=1,"",IF(AND(Таблица2[[#This Row],[Заказ (упаковок)
↓]]=0,$I$20*Таблица2[[#This Row],[Уп. в коробке]]&lt;5),0,ROUNDDOWN($I$20*Таблица2[[#This Row],[Уп. в коробке]],0)))</f>
        <v/>
      </c>
      <c r="S564" s="96" t="s">
        <v>1758</v>
      </c>
    </row>
    <row r="565" spans="1:19">
      <c r="A565" s="76"/>
      <c r="B565" s="77" t="s">
        <v>1781</v>
      </c>
      <c r="C565" s="78" t="s">
        <v>1754</v>
      </c>
      <c r="D565" s="79" t="s">
        <v>1118</v>
      </c>
      <c r="E565" s="80" t="s">
        <v>1567</v>
      </c>
      <c r="F565" s="81">
        <v>20</v>
      </c>
      <c r="G565" s="82" t="s">
        <v>1761</v>
      </c>
      <c r="H565" s="83">
        <v>1</v>
      </c>
      <c r="I565" s="84">
        <v>109.99000000000001</v>
      </c>
      <c r="J565" s="85">
        <v>730850</v>
      </c>
      <c r="K565" s="86">
        <v>8712438760525</v>
      </c>
      <c r="L565" s="87" t="s">
        <v>59</v>
      </c>
      <c r="M565" s="88" t="s">
        <v>1782</v>
      </c>
      <c r="N565" s="89"/>
      <c r="O565" s="90">
        <f t="shared" si="16"/>
        <v>0</v>
      </c>
      <c r="P565" s="91" t="str">
        <f t="shared" si="17"/>
        <v>-</v>
      </c>
      <c r="Q565" s="92">
        <v>77</v>
      </c>
      <c r="R565" s="93" t="str">
        <f>IF($I$20=1,"",IF(AND(Таблица2[[#This Row],[Заказ (упаковок)
↓]]=0,$I$20*Таблица2[[#This Row],[Уп. в коробке]]&lt;5),0,ROUNDDOWN($I$20*Таблица2[[#This Row],[Уп. в коробке]],0)))</f>
        <v/>
      </c>
      <c r="S565" s="96" t="s">
        <v>1758</v>
      </c>
    </row>
    <row r="566" spans="1:19">
      <c r="A566" s="76"/>
      <c r="B566" s="77" t="s">
        <v>1783</v>
      </c>
      <c r="C566" s="78" t="s">
        <v>1754</v>
      </c>
      <c r="D566" s="79" t="s">
        <v>1118</v>
      </c>
      <c r="E566" s="80" t="s">
        <v>1784</v>
      </c>
      <c r="F566" s="81">
        <v>20</v>
      </c>
      <c r="G566" s="82" t="s">
        <v>1761</v>
      </c>
      <c r="H566" s="83">
        <v>1</v>
      </c>
      <c r="I566" s="84">
        <v>119.16000000000001</v>
      </c>
      <c r="J566" s="85">
        <v>730860</v>
      </c>
      <c r="K566" s="86">
        <v>8712438760532</v>
      </c>
      <c r="L566" s="87" t="s">
        <v>59</v>
      </c>
      <c r="M566" s="88" t="s">
        <v>1785</v>
      </c>
      <c r="N566" s="89"/>
      <c r="O566" s="90">
        <f t="shared" si="16"/>
        <v>0</v>
      </c>
      <c r="P566" s="91" t="str">
        <f t="shared" si="17"/>
        <v>-</v>
      </c>
      <c r="Q566" s="92">
        <v>77</v>
      </c>
      <c r="R566" s="93" t="str">
        <f>IF($I$20=1,"",IF(AND(Таблица2[[#This Row],[Заказ (упаковок)
↓]]=0,$I$20*Таблица2[[#This Row],[Уп. в коробке]]&lt;5),0,ROUNDDOWN($I$20*Таблица2[[#This Row],[Уп. в коробке]],0)))</f>
        <v/>
      </c>
      <c r="S566" s="96" t="s">
        <v>1758</v>
      </c>
    </row>
    <row r="567" spans="1:19">
      <c r="A567" s="76"/>
      <c r="B567" s="77" t="s">
        <v>1786</v>
      </c>
      <c r="C567" s="78" t="s">
        <v>1754</v>
      </c>
      <c r="D567" s="79" t="s">
        <v>905</v>
      </c>
      <c r="E567" s="80" t="s">
        <v>1787</v>
      </c>
      <c r="F567" s="81">
        <v>25</v>
      </c>
      <c r="G567" s="82" t="s">
        <v>1788</v>
      </c>
      <c r="H567" s="83">
        <v>1</v>
      </c>
      <c r="I567" s="84">
        <v>115.89</v>
      </c>
      <c r="J567" s="85">
        <v>730890</v>
      </c>
      <c r="K567" s="86">
        <v>8712438760549</v>
      </c>
      <c r="L567" s="87" t="s">
        <v>59</v>
      </c>
      <c r="M567" s="88" t="s">
        <v>1789</v>
      </c>
      <c r="N567" s="89"/>
      <c r="O567" s="90">
        <f t="shared" si="16"/>
        <v>0</v>
      </c>
      <c r="P567" s="91" t="str">
        <f t="shared" si="17"/>
        <v>-</v>
      </c>
      <c r="Q567" s="92">
        <v>77</v>
      </c>
      <c r="R567" s="93" t="str">
        <f>IF($I$20=1,"",IF(AND(Таблица2[[#This Row],[Заказ (упаковок)
↓]]=0,$I$20*Таблица2[[#This Row],[Уп. в коробке]]&lt;5),0,ROUNDDOWN($I$20*Таблица2[[#This Row],[Уп. в коробке]],0)))</f>
        <v/>
      </c>
      <c r="S567" s="96" t="s">
        <v>1758</v>
      </c>
    </row>
    <row r="568" spans="1:19">
      <c r="A568" s="76"/>
      <c r="B568" s="77" t="s">
        <v>1790</v>
      </c>
      <c r="C568" s="78" t="s">
        <v>1754</v>
      </c>
      <c r="D568" s="79" t="s">
        <v>1289</v>
      </c>
      <c r="E568" s="80" t="s">
        <v>1791</v>
      </c>
      <c r="F568" s="81">
        <v>40</v>
      </c>
      <c r="G568" s="82" t="s">
        <v>1761</v>
      </c>
      <c r="H568" s="83">
        <v>1</v>
      </c>
      <c r="I568" s="84">
        <v>99.52000000000001</v>
      </c>
      <c r="J568" s="85">
        <v>730900</v>
      </c>
      <c r="K568" s="86">
        <v>8712438719301</v>
      </c>
      <c r="L568" s="87" t="s">
        <v>59</v>
      </c>
      <c r="M568" s="88" t="s">
        <v>1792</v>
      </c>
      <c r="N568" s="89"/>
      <c r="O568" s="90">
        <f t="shared" si="16"/>
        <v>0</v>
      </c>
      <c r="P568" s="91" t="str">
        <f t="shared" si="17"/>
        <v>-</v>
      </c>
      <c r="Q568" s="92">
        <v>77</v>
      </c>
      <c r="R568" s="93" t="str">
        <f>IF($I$20=1,"",IF(AND(Таблица2[[#This Row],[Заказ (упаковок)
↓]]=0,$I$20*Таблица2[[#This Row],[Уп. в коробке]]&lt;5),0,ROUNDDOWN($I$20*Таблица2[[#This Row],[Уп. в коробке]],0)))</f>
        <v/>
      </c>
      <c r="S568" s="96" t="s">
        <v>1758</v>
      </c>
    </row>
    <row r="569" spans="1:19">
      <c r="A569" s="76"/>
      <c r="B569" s="77" t="s">
        <v>1793</v>
      </c>
      <c r="C569" s="78" t="s">
        <v>1754</v>
      </c>
      <c r="D569" s="79" t="s">
        <v>1358</v>
      </c>
      <c r="E569" s="80" t="s">
        <v>1383</v>
      </c>
      <c r="F569" s="81">
        <v>20</v>
      </c>
      <c r="G569" s="82" t="s">
        <v>1761</v>
      </c>
      <c r="H569" s="83">
        <v>1</v>
      </c>
      <c r="I569" s="84">
        <v>121.78</v>
      </c>
      <c r="J569" s="85">
        <v>730930</v>
      </c>
      <c r="K569" s="86">
        <v>8712438760570</v>
      </c>
      <c r="L569" s="87" t="s">
        <v>59</v>
      </c>
      <c r="M569" s="88" t="s">
        <v>1794</v>
      </c>
      <c r="N569" s="89"/>
      <c r="O569" s="90">
        <f t="shared" si="16"/>
        <v>0</v>
      </c>
      <c r="P569" s="91" t="str">
        <f t="shared" si="17"/>
        <v>-</v>
      </c>
      <c r="Q569" s="92">
        <v>77</v>
      </c>
      <c r="R569" s="93" t="str">
        <f>IF($I$20=1,"",IF(AND(Таблица2[[#This Row],[Заказ (упаковок)
↓]]=0,$I$20*Таблица2[[#This Row],[Уп. в коробке]]&lt;5),0,ROUNDDOWN($I$20*Таблица2[[#This Row],[Уп. в коробке]],0)))</f>
        <v/>
      </c>
      <c r="S569" s="96" t="s">
        <v>1758</v>
      </c>
    </row>
    <row r="570" spans="1:19" ht="21">
      <c r="B570" s="97" t="s">
        <v>52</v>
      </c>
      <c r="C570" s="71" t="s">
        <v>31</v>
      </c>
      <c r="D570" s="97"/>
      <c r="E570" s="72"/>
      <c r="F570" s="72"/>
      <c r="G570" s="98"/>
      <c r="H570" s="99"/>
      <c r="I570" s="72"/>
      <c r="J570" s="72"/>
      <c r="K570" s="72"/>
      <c r="L570" s="72"/>
      <c r="M570" s="72"/>
      <c r="N570" s="72"/>
      <c r="O570" s="98"/>
      <c r="P570" s="98"/>
      <c r="Q570" s="72"/>
      <c r="R570" s="74"/>
    </row>
    <row r="571" spans="1:19">
      <c r="B571" s="100" t="s">
        <v>1795</v>
      </c>
      <c r="C571" s="101" t="s">
        <v>1796</v>
      </c>
      <c r="D571" s="102" t="s">
        <v>338</v>
      </c>
      <c r="E571" s="103" t="s">
        <v>1797</v>
      </c>
      <c r="F571" s="104">
        <v>75</v>
      </c>
      <c r="G571" s="105" t="s">
        <v>58</v>
      </c>
      <c r="H571" s="106">
        <v>1</v>
      </c>
      <c r="I571" s="107">
        <v>112.25</v>
      </c>
      <c r="J571" s="85">
        <v>749700</v>
      </c>
      <c r="K571" s="86">
        <v>8712438721830</v>
      </c>
      <c r="L571" s="87" t="s">
        <v>1798</v>
      </c>
      <c r="M571" s="88" t="s">
        <v>1797</v>
      </c>
      <c r="N571" s="89"/>
      <c r="O571" s="90">
        <f>N571*I571</f>
        <v>0</v>
      </c>
      <c r="P571" s="91" t="str">
        <f>IF(N571/H571=0,"-",N571/H571)</f>
        <v>-</v>
      </c>
      <c r="Q571" s="108"/>
      <c r="R571" s="74"/>
    </row>
    <row r="572" spans="1:19">
      <c r="B572" s="109"/>
      <c r="C572" s="110" t="s">
        <v>31</v>
      </c>
      <c r="D572" s="111"/>
      <c r="E572" s="112" t="s">
        <v>1799</v>
      </c>
      <c r="F572" s="113">
        <v>15</v>
      </c>
      <c r="G572" s="113" t="s">
        <v>58</v>
      </c>
      <c r="H572" s="114"/>
      <c r="I572" s="114"/>
      <c r="J572" s="115"/>
      <c r="K572" s="115"/>
      <c r="L572" s="116"/>
      <c r="M572" s="116"/>
      <c r="N572" s="116"/>
      <c r="O572" s="116"/>
      <c r="P572" s="116"/>
      <c r="Q572" s="116"/>
      <c r="R572" s="74"/>
    </row>
    <row r="573" spans="1:19">
      <c r="B573" s="117"/>
      <c r="C573" s="118" t="s">
        <v>31</v>
      </c>
      <c r="D573" s="119"/>
      <c r="E573" s="120" t="s">
        <v>348</v>
      </c>
      <c r="F573" s="121">
        <v>15</v>
      </c>
      <c r="G573" s="121" t="s">
        <v>58</v>
      </c>
      <c r="H573" s="122"/>
      <c r="I573" s="122"/>
      <c r="J573" s="123"/>
      <c r="K573" s="123"/>
      <c r="L573" s="124"/>
      <c r="M573" s="124"/>
      <c r="N573" s="124"/>
      <c r="O573" s="124"/>
      <c r="P573" s="124"/>
      <c r="Q573" s="124"/>
      <c r="R573" s="74"/>
    </row>
    <row r="574" spans="1:19">
      <c r="B574" s="117"/>
      <c r="C574" s="118" t="s">
        <v>31</v>
      </c>
      <c r="D574" s="119"/>
      <c r="E574" s="120" t="s">
        <v>1800</v>
      </c>
      <c r="F574" s="121">
        <v>15</v>
      </c>
      <c r="G574" s="121" t="s">
        <v>58</v>
      </c>
      <c r="H574" s="122"/>
      <c r="I574" s="122"/>
      <c r="J574" s="123"/>
      <c r="K574" s="123"/>
      <c r="L574" s="124"/>
      <c r="M574" s="124"/>
      <c r="N574" s="124"/>
      <c r="O574" s="124"/>
      <c r="P574" s="124"/>
      <c r="Q574" s="124"/>
      <c r="R574" s="74"/>
    </row>
    <row r="575" spans="1:19">
      <c r="B575" s="117"/>
      <c r="C575" s="118" t="s">
        <v>31</v>
      </c>
      <c r="D575" s="119"/>
      <c r="E575" s="120" t="s">
        <v>1801</v>
      </c>
      <c r="F575" s="121">
        <v>15</v>
      </c>
      <c r="G575" s="121" t="s">
        <v>58</v>
      </c>
      <c r="H575" s="122"/>
      <c r="I575" s="122"/>
      <c r="J575" s="123"/>
      <c r="K575" s="123"/>
      <c r="L575" s="124"/>
      <c r="M575" s="124"/>
      <c r="N575" s="124"/>
      <c r="O575" s="124"/>
      <c r="P575" s="124"/>
      <c r="Q575" s="124"/>
      <c r="R575" s="74"/>
    </row>
    <row r="576" spans="1:19">
      <c r="B576" s="125"/>
      <c r="C576" s="126" t="s">
        <v>31</v>
      </c>
      <c r="D576" s="127"/>
      <c r="E576" s="128" t="s">
        <v>342</v>
      </c>
      <c r="F576" s="129">
        <v>15</v>
      </c>
      <c r="G576" s="129" t="s">
        <v>58</v>
      </c>
      <c r="H576" s="130"/>
      <c r="I576" s="130"/>
      <c r="J576" s="131"/>
      <c r="K576" s="131"/>
      <c r="L576" s="132"/>
      <c r="M576" s="132"/>
      <c r="N576" s="132"/>
      <c r="O576" s="132"/>
      <c r="P576" s="132"/>
      <c r="Q576" s="132"/>
      <c r="R576" s="74"/>
    </row>
    <row r="577" spans="2:18">
      <c r="B577" s="100" t="s">
        <v>1802</v>
      </c>
      <c r="C577" s="101" t="s">
        <v>1796</v>
      </c>
      <c r="D577" s="102" t="s">
        <v>1803</v>
      </c>
      <c r="E577" s="103" t="s">
        <v>1804</v>
      </c>
      <c r="F577" s="104">
        <v>75</v>
      </c>
      <c r="G577" s="105" t="s">
        <v>58</v>
      </c>
      <c r="H577" s="106">
        <v>1</v>
      </c>
      <c r="I577" s="107">
        <v>103.08</v>
      </c>
      <c r="J577" s="85">
        <v>749730</v>
      </c>
      <c r="K577" s="86">
        <v>8712438721847</v>
      </c>
      <c r="L577" s="87" t="s">
        <v>1798</v>
      </c>
      <c r="M577" s="88" t="s">
        <v>1804</v>
      </c>
      <c r="N577" s="89"/>
      <c r="O577" s="90">
        <f>N577*I577</f>
        <v>0</v>
      </c>
      <c r="P577" s="91" t="str">
        <f>IF(N577/H577=0,"-",N577/H577)</f>
        <v>-</v>
      </c>
      <c r="Q577" s="108"/>
      <c r="R577" s="74"/>
    </row>
    <row r="578" spans="2:18">
      <c r="B578" s="109"/>
      <c r="C578" s="110" t="s">
        <v>31</v>
      </c>
      <c r="D578" s="111"/>
      <c r="E578" s="112" t="s">
        <v>187</v>
      </c>
      <c r="F578" s="113">
        <v>15</v>
      </c>
      <c r="G578" s="113" t="s">
        <v>58</v>
      </c>
      <c r="H578" s="114"/>
      <c r="I578" s="114"/>
      <c r="J578" s="115"/>
      <c r="K578" s="115"/>
      <c r="L578" s="116"/>
      <c r="M578" s="116"/>
      <c r="N578" s="116"/>
      <c r="O578" s="116"/>
      <c r="P578" s="116"/>
      <c r="Q578" s="116"/>
      <c r="R578" s="74"/>
    </row>
    <row r="579" spans="2:18">
      <c r="B579" s="117"/>
      <c r="C579" s="118" t="s">
        <v>31</v>
      </c>
      <c r="D579" s="119"/>
      <c r="E579" s="120" t="s">
        <v>190</v>
      </c>
      <c r="F579" s="121">
        <v>15</v>
      </c>
      <c r="G579" s="121" t="s">
        <v>58</v>
      </c>
      <c r="H579" s="122"/>
      <c r="I579" s="122"/>
      <c r="J579" s="123"/>
      <c r="K579" s="123"/>
      <c r="L579" s="124"/>
      <c r="M579" s="124"/>
      <c r="N579" s="124"/>
      <c r="O579" s="124"/>
      <c r="P579" s="124"/>
      <c r="Q579" s="124"/>
      <c r="R579" s="74"/>
    </row>
    <row r="580" spans="2:18">
      <c r="B580" s="117"/>
      <c r="C580" s="118" t="s">
        <v>31</v>
      </c>
      <c r="D580" s="119"/>
      <c r="E580" s="120" t="s">
        <v>205</v>
      </c>
      <c r="F580" s="121">
        <v>15</v>
      </c>
      <c r="G580" s="121" t="s">
        <v>58</v>
      </c>
      <c r="H580" s="122"/>
      <c r="I580" s="122"/>
      <c r="J580" s="123"/>
      <c r="K580" s="123"/>
      <c r="L580" s="124"/>
      <c r="M580" s="124"/>
      <c r="N580" s="124"/>
      <c r="O580" s="124"/>
      <c r="P580" s="124"/>
      <c r="Q580" s="124"/>
      <c r="R580" s="74"/>
    </row>
    <row r="581" spans="2:18">
      <c r="B581" s="117"/>
      <c r="C581" s="118" t="s">
        <v>31</v>
      </c>
      <c r="D581" s="119"/>
      <c r="E581" s="120" t="s">
        <v>196</v>
      </c>
      <c r="F581" s="121">
        <v>15</v>
      </c>
      <c r="G581" s="121" t="s">
        <v>58</v>
      </c>
      <c r="H581" s="122"/>
      <c r="I581" s="122"/>
      <c r="J581" s="123"/>
      <c r="K581" s="123"/>
      <c r="L581" s="124"/>
      <c r="M581" s="124"/>
      <c r="N581" s="124"/>
      <c r="O581" s="124"/>
      <c r="P581" s="124"/>
      <c r="Q581" s="124"/>
      <c r="R581" s="74"/>
    </row>
    <row r="582" spans="2:18">
      <c r="B582" s="125"/>
      <c r="C582" s="126" t="s">
        <v>31</v>
      </c>
      <c r="D582" s="127"/>
      <c r="E582" s="128" t="s">
        <v>1805</v>
      </c>
      <c r="F582" s="129">
        <v>15</v>
      </c>
      <c r="G582" s="129" t="s">
        <v>58</v>
      </c>
      <c r="H582" s="130"/>
      <c r="I582" s="130"/>
      <c r="J582" s="131"/>
      <c r="K582" s="131"/>
      <c r="L582" s="132"/>
      <c r="M582" s="132"/>
      <c r="N582" s="132"/>
      <c r="O582" s="132"/>
      <c r="P582" s="132"/>
      <c r="Q582" s="132"/>
      <c r="R582" s="74"/>
    </row>
    <row r="583" spans="2:18">
      <c r="B583" s="100" t="s">
        <v>1806</v>
      </c>
      <c r="C583" s="101" t="s">
        <v>1796</v>
      </c>
      <c r="D583" s="102" t="s">
        <v>1803</v>
      </c>
      <c r="E583" s="103" t="s">
        <v>1807</v>
      </c>
      <c r="F583" s="104">
        <v>75</v>
      </c>
      <c r="G583" s="105" t="s">
        <v>58</v>
      </c>
      <c r="H583" s="106">
        <v>1</v>
      </c>
      <c r="I583" s="107">
        <v>108.98</v>
      </c>
      <c r="J583" s="85">
        <v>749740</v>
      </c>
      <c r="K583" s="86">
        <v>8712438721779</v>
      </c>
      <c r="L583" s="87" t="s">
        <v>1798</v>
      </c>
      <c r="M583" s="88" t="s">
        <v>1807</v>
      </c>
      <c r="N583" s="89"/>
      <c r="O583" s="90">
        <f>N583*I583</f>
        <v>0</v>
      </c>
      <c r="P583" s="91" t="str">
        <f>IF(N583/H583=0,"-",N583/H583)</f>
        <v>-</v>
      </c>
      <c r="Q583" s="108"/>
      <c r="R583" s="74"/>
    </row>
    <row r="584" spans="2:18">
      <c r="B584" s="109"/>
      <c r="C584" s="110" t="s">
        <v>31</v>
      </c>
      <c r="D584" s="111"/>
      <c r="E584" s="112" t="s">
        <v>1808</v>
      </c>
      <c r="F584" s="113">
        <v>15</v>
      </c>
      <c r="G584" s="113" t="s">
        <v>58</v>
      </c>
      <c r="H584" s="114"/>
      <c r="I584" s="114"/>
      <c r="J584" s="115"/>
      <c r="K584" s="115"/>
      <c r="L584" s="116"/>
      <c r="M584" s="116"/>
      <c r="N584" s="116"/>
      <c r="O584" s="116"/>
      <c r="P584" s="116"/>
      <c r="Q584" s="116"/>
      <c r="R584" s="74"/>
    </row>
    <row r="585" spans="2:18">
      <c r="B585" s="117"/>
      <c r="C585" s="118" t="s">
        <v>31</v>
      </c>
      <c r="D585" s="119"/>
      <c r="E585" s="120" t="s">
        <v>211</v>
      </c>
      <c r="F585" s="121">
        <v>15</v>
      </c>
      <c r="G585" s="121" t="s">
        <v>58</v>
      </c>
      <c r="H585" s="122"/>
      <c r="I585" s="122"/>
      <c r="J585" s="123"/>
      <c r="K585" s="123"/>
      <c r="L585" s="124"/>
      <c r="M585" s="124"/>
      <c r="N585" s="124"/>
      <c r="O585" s="124"/>
      <c r="P585" s="124"/>
      <c r="Q585" s="124"/>
      <c r="R585" s="74"/>
    </row>
    <row r="586" spans="2:18">
      <c r="B586" s="117"/>
      <c r="C586" s="118" t="s">
        <v>31</v>
      </c>
      <c r="D586" s="119"/>
      <c r="E586" s="120" t="s">
        <v>1809</v>
      </c>
      <c r="F586" s="121">
        <v>15</v>
      </c>
      <c r="G586" s="121" t="s">
        <v>58</v>
      </c>
      <c r="H586" s="122"/>
      <c r="I586" s="122"/>
      <c r="J586" s="123"/>
      <c r="K586" s="123"/>
      <c r="L586" s="124"/>
      <c r="M586" s="124"/>
      <c r="N586" s="124"/>
      <c r="O586" s="124"/>
      <c r="P586" s="124"/>
      <c r="Q586" s="124"/>
      <c r="R586" s="74"/>
    </row>
    <row r="587" spans="2:18">
      <c r="B587" s="117"/>
      <c r="C587" s="118" t="s">
        <v>31</v>
      </c>
      <c r="D587" s="119"/>
      <c r="E587" s="120" t="s">
        <v>1810</v>
      </c>
      <c r="F587" s="121">
        <v>15</v>
      </c>
      <c r="G587" s="121" t="s">
        <v>58</v>
      </c>
      <c r="H587" s="122"/>
      <c r="I587" s="122"/>
      <c r="J587" s="123"/>
      <c r="K587" s="123"/>
      <c r="L587" s="124"/>
      <c r="M587" s="124"/>
      <c r="N587" s="124"/>
      <c r="O587" s="124"/>
      <c r="P587" s="124"/>
      <c r="Q587" s="124"/>
      <c r="R587" s="74"/>
    </row>
    <row r="588" spans="2:18">
      <c r="B588" s="125"/>
      <c r="C588" s="126" t="s">
        <v>31</v>
      </c>
      <c r="D588" s="127"/>
      <c r="E588" s="128" t="s">
        <v>1811</v>
      </c>
      <c r="F588" s="129">
        <v>15</v>
      </c>
      <c r="G588" s="129" t="s">
        <v>58</v>
      </c>
      <c r="H588" s="130"/>
      <c r="I588" s="130"/>
      <c r="J588" s="131"/>
      <c r="K588" s="131"/>
      <c r="L588" s="132"/>
      <c r="M588" s="132"/>
      <c r="N588" s="132"/>
      <c r="O588" s="132"/>
      <c r="P588" s="132"/>
      <c r="Q588" s="132"/>
      <c r="R588" s="74"/>
    </row>
    <row r="589" spans="2:18">
      <c r="B589" s="100" t="s">
        <v>1812</v>
      </c>
      <c r="C589" s="101" t="s">
        <v>1796</v>
      </c>
      <c r="D589" s="102" t="s">
        <v>1813</v>
      </c>
      <c r="E589" s="103" t="s">
        <v>1814</v>
      </c>
      <c r="F589" s="104">
        <v>75</v>
      </c>
      <c r="G589" s="105" t="s">
        <v>58</v>
      </c>
      <c r="H589" s="106">
        <v>1</v>
      </c>
      <c r="I589" s="107">
        <v>106.36</v>
      </c>
      <c r="J589" s="85">
        <v>749750</v>
      </c>
      <c r="K589" s="86">
        <v>8712438721755</v>
      </c>
      <c r="L589" s="87" t="s">
        <v>1798</v>
      </c>
      <c r="M589" s="88" t="s">
        <v>1814</v>
      </c>
      <c r="N589" s="89"/>
      <c r="O589" s="90">
        <f>N589*I589</f>
        <v>0</v>
      </c>
      <c r="P589" s="91" t="str">
        <f>IF(N589/H589=0,"-",N589/H589)</f>
        <v>-</v>
      </c>
      <c r="Q589" s="108"/>
      <c r="R589" s="74"/>
    </row>
    <row r="590" spans="2:18">
      <c r="B590" s="109"/>
      <c r="C590" s="110" t="s">
        <v>31</v>
      </c>
      <c r="D590" s="111"/>
      <c r="E590" s="112" t="s">
        <v>377</v>
      </c>
      <c r="F590" s="113">
        <v>15</v>
      </c>
      <c r="G590" s="113" t="s">
        <v>58</v>
      </c>
      <c r="H590" s="114"/>
      <c r="I590" s="114"/>
      <c r="J590" s="115"/>
      <c r="K590" s="115"/>
      <c r="L590" s="116"/>
      <c r="M590" s="116"/>
      <c r="N590" s="116"/>
      <c r="O590" s="116"/>
      <c r="P590" s="116"/>
      <c r="Q590" s="116"/>
      <c r="R590" s="74"/>
    </row>
    <row r="591" spans="2:18">
      <c r="B591" s="117"/>
      <c r="C591" s="118" t="s">
        <v>31</v>
      </c>
      <c r="D591" s="119"/>
      <c r="E591" s="120" t="s">
        <v>380</v>
      </c>
      <c r="F591" s="121">
        <v>15</v>
      </c>
      <c r="G591" s="121" t="s">
        <v>58</v>
      </c>
      <c r="H591" s="122"/>
      <c r="I591" s="122"/>
      <c r="J591" s="123"/>
      <c r="K591" s="123"/>
      <c r="L591" s="124"/>
      <c r="M591" s="124"/>
      <c r="N591" s="124"/>
      <c r="O591" s="124"/>
      <c r="P591" s="124"/>
      <c r="Q591" s="124"/>
      <c r="R591" s="74"/>
    </row>
    <row r="592" spans="2:18">
      <c r="B592" s="117"/>
      <c r="C592" s="118" t="s">
        <v>31</v>
      </c>
      <c r="D592" s="119"/>
      <c r="E592" s="120" t="s">
        <v>1815</v>
      </c>
      <c r="F592" s="121">
        <v>15</v>
      </c>
      <c r="G592" s="121" t="s">
        <v>58</v>
      </c>
      <c r="H592" s="122"/>
      <c r="I592" s="122"/>
      <c r="J592" s="123"/>
      <c r="K592" s="123"/>
      <c r="L592" s="124"/>
      <c r="M592" s="124"/>
      <c r="N592" s="124"/>
      <c r="O592" s="124"/>
      <c r="P592" s="124"/>
      <c r="Q592" s="124"/>
      <c r="R592" s="74"/>
    </row>
    <row r="593" spans="2:18">
      <c r="B593" s="117"/>
      <c r="C593" s="118" t="s">
        <v>31</v>
      </c>
      <c r="D593" s="119"/>
      <c r="E593" s="120" t="s">
        <v>1816</v>
      </c>
      <c r="F593" s="121">
        <v>15</v>
      </c>
      <c r="G593" s="121" t="s">
        <v>58</v>
      </c>
      <c r="H593" s="122"/>
      <c r="I593" s="122"/>
      <c r="J593" s="123"/>
      <c r="K593" s="123"/>
      <c r="L593" s="124"/>
      <c r="M593" s="124"/>
      <c r="N593" s="124"/>
      <c r="O593" s="124"/>
      <c r="P593" s="124"/>
      <c r="Q593" s="124"/>
      <c r="R593" s="74"/>
    </row>
    <row r="594" spans="2:18">
      <c r="B594" s="125"/>
      <c r="C594" s="126" t="s">
        <v>31</v>
      </c>
      <c r="D594" s="127"/>
      <c r="E594" s="128" t="s">
        <v>1817</v>
      </c>
      <c r="F594" s="129">
        <v>15</v>
      </c>
      <c r="G594" s="129" t="s">
        <v>58</v>
      </c>
      <c r="H594" s="130"/>
      <c r="I594" s="130"/>
      <c r="J594" s="131"/>
      <c r="K594" s="131"/>
      <c r="L594" s="132"/>
      <c r="M594" s="132"/>
      <c r="N594" s="132"/>
      <c r="O594" s="132"/>
      <c r="P594" s="132"/>
      <c r="Q594" s="132"/>
      <c r="R594" s="74"/>
    </row>
    <row r="595" spans="2:18">
      <c r="B595" s="100" t="s">
        <v>1818</v>
      </c>
      <c r="C595" s="101" t="s">
        <v>1796</v>
      </c>
      <c r="D595" s="102" t="s">
        <v>56</v>
      </c>
      <c r="E595" s="103" t="s">
        <v>1819</v>
      </c>
      <c r="F595" s="104">
        <v>75</v>
      </c>
      <c r="G595" s="105" t="s">
        <v>58</v>
      </c>
      <c r="H595" s="106">
        <v>1</v>
      </c>
      <c r="I595" s="107">
        <v>100.46000000000001</v>
      </c>
      <c r="J595" s="85">
        <v>749760</v>
      </c>
      <c r="K595" s="86">
        <v>8712438721892</v>
      </c>
      <c r="L595" s="87" t="s">
        <v>1798</v>
      </c>
      <c r="M595" s="88" t="s">
        <v>1819</v>
      </c>
      <c r="N595" s="89"/>
      <c r="O595" s="90">
        <f>N595*I595</f>
        <v>0</v>
      </c>
      <c r="P595" s="91" t="str">
        <f>IF(N595/H595=0,"-",N595/H595)</f>
        <v>-</v>
      </c>
      <c r="Q595" s="108"/>
      <c r="R595" s="74"/>
    </row>
    <row r="596" spans="2:18">
      <c r="B596" s="109"/>
      <c r="C596" s="110" t="s">
        <v>31</v>
      </c>
      <c r="D596" s="111"/>
      <c r="E596" s="112" t="s">
        <v>1820</v>
      </c>
      <c r="F596" s="113">
        <v>15</v>
      </c>
      <c r="G596" s="113" t="s">
        <v>58</v>
      </c>
      <c r="H596" s="114"/>
      <c r="I596" s="114"/>
      <c r="J596" s="115"/>
      <c r="K596" s="115"/>
      <c r="L596" s="116"/>
      <c r="M596" s="116"/>
      <c r="N596" s="116"/>
      <c r="O596" s="116"/>
      <c r="P596" s="116"/>
      <c r="Q596" s="116"/>
      <c r="R596" s="74"/>
    </row>
    <row r="597" spans="2:18">
      <c r="B597" s="117"/>
      <c r="C597" s="118" t="s">
        <v>31</v>
      </c>
      <c r="D597" s="119"/>
      <c r="E597" s="120" t="s">
        <v>62</v>
      </c>
      <c r="F597" s="121">
        <v>15</v>
      </c>
      <c r="G597" s="121" t="s">
        <v>58</v>
      </c>
      <c r="H597" s="122"/>
      <c r="I597" s="122"/>
      <c r="J597" s="123"/>
      <c r="K597" s="123"/>
      <c r="L597" s="124"/>
      <c r="M597" s="124"/>
      <c r="N597" s="124"/>
      <c r="O597" s="124"/>
      <c r="P597" s="124"/>
      <c r="Q597" s="124"/>
      <c r="R597" s="74"/>
    </row>
    <row r="598" spans="2:18">
      <c r="B598" s="117"/>
      <c r="C598" s="118" t="s">
        <v>31</v>
      </c>
      <c r="D598" s="119"/>
      <c r="E598" s="120" t="s">
        <v>1821</v>
      </c>
      <c r="F598" s="121">
        <v>15</v>
      </c>
      <c r="G598" s="121" t="s">
        <v>58</v>
      </c>
      <c r="H598" s="122"/>
      <c r="I598" s="122"/>
      <c r="J598" s="123"/>
      <c r="K598" s="123"/>
      <c r="L598" s="124"/>
      <c r="M598" s="124"/>
      <c r="N598" s="124"/>
      <c r="O598" s="124"/>
      <c r="P598" s="124"/>
      <c r="Q598" s="124"/>
      <c r="R598" s="74"/>
    </row>
    <row r="599" spans="2:18">
      <c r="B599" s="117"/>
      <c r="C599" s="118" t="s">
        <v>31</v>
      </c>
      <c r="D599" s="119"/>
      <c r="E599" s="120" t="s">
        <v>89</v>
      </c>
      <c r="F599" s="121">
        <v>15</v>
      </c>
      <c r="G599" s="121" t="s">
        <v>58</v>
      </c>
      <c r="H599" s="122"/>
      <c r="I599" s="122"/>
      <c r="J599" s="123"/>
      <c r="K599" s="123"/>
      <c r="L599" s="124"/>
      <c r="M599" s="124"/>
      <c r="N599" s="124"/>
      <c r="O599" s="124"/>
      <c r="P599" s="124"/>
      <c r="Q599" s="124"/>
      <c r="R599" s="74"/>
    </row>
    <row r="600" spans="2:18">
      <c r="B600" s="125"/>
      <c r="C600" s="126" t="s">
        <v>31</v>
      </c>
      <c r="D600" s="127"/>
      <c r="E600" s="128" t="s">
        <v>1822</v>
      </c>
      <c r="F600" s="129">
        <v>15</v>
      </c>
      <c r="G600" s="129" t="s">
        <v>58</v>
      </c>
      <c r="H600" s="130"/>
      <c r="I600" s="130"/>
      <c r="J600" s="131"/>
      <c r="K600" s="131"/>
      <c r="L600" s="132"/>
      <c r="M600" s="132"/>
      <c r="N600" s="132"/>
      <c r="O600" s="132"/>
      <c r="P600" s="132"/>
      <c r="Q600" s="132"/>
      <c r="R600" s="74"/>
    </row>
    <row r="601" spans="2:18">
      <c r="B601" s="100" t="s">
        <v>1823</v>
      </c>
      <c r="C601" s="101" t="s">
        <v>1796</v>
      </c>
      <c r="D601" s="102" t="s">
        <v>56</v>
      </c>
      <c r="E601" s="103" t="s">
        <v>1824</v>
      </c>
      <c r="F601" s="104">
        <v>75</v>
      </c>
      <c r="G601" s="105" t="s">
        <v>58</v>
      </c>
      <c r="H601" s="106">
        <v>1</v>
      </c>
      <c r="I601" s="107">
        <v>106.36</v>
      </c>
      <c r="J601" s="85">
        <v>749770</v>
      </c>
      <c r="K601" s="86">
        <v>8712438721816</v>
      </c>
      <c r="L601" s="87" t="s">
        <v>1798</v>
      </c>
      <c r="M601" s="88" t="s">
        <v>1824</v>
      </c>
      <c r="N601" s="89"/>
      <c r="O601" s="90">
        <f>N601*I601</f>
        <v>0</v>
      </c>
      <c r="P601" s="91" t="str">
        <f>IF(N601/H601=0,"-",N601/H601)</f>
        <v>-</v>
      </c>
      <c r="Q601" s="108"/>
      <c r="R601" s="74"/>
    </row>
    <row r="602" spans="2:18">
      <c r="B602" s="109"/>
      <c r="C602" s="110" t="s">
        <v>31</v>
      </c>
      <c r="D602" s="111"/>
      <c r="E602" s="112" t="s">
        <v>110</v>
      </c>
      <c r="F602" s="113">
        <v>15</v>
      </c>
      <c r="G602" s="113" t="s">
        <v>58</v>
      </c>
      <c r="H602" s="114"/>
      <c r="I602" s="114"/>
      <c r="J602" s="115"/>
      <c r="K602" s="115"/>
      <c r="L602" s="116"/>
      <c r="M602" s="116"/>
      <c r="N602" s="116"/>
      <c r="O602" s="116"/>
      <c r="P602" s="116"/>
      <c r="Q602" s="116"/>
      <c r="R602" s="74"/>
    </row>
    <row r="603" spans="2:18">
      <c r="B603" s="117"/>
      <c r="C603" s="118" t="s">
        <v>31</v>
      </c>
      <c r="D603" s="119"/>
      <c r="E603" s="120" t="s">
        <v>83</v>
      </c>
      <c r="F603" s="121">
        <v>15</v>
      </c>
      <c r="G603" s="121" t="s">
        <v>58</v>
      </c>
      <c r="H603" s="122"/>
      <c r="I603" s="122"/>
      <c r="J603" s="123"/>
      <c r="K603" s="123"/>
      <c r="L603" s="124"/>
      <c r="M603" s="124"/>
      <c r="N603" s="124"/>
      <c r="O603" s="124"/>
      <c r="P603" s="124"/>
      <c r="Q603" s="124"/>
      <c r="R603" s="74"/>
    </row>
    <row r="604" spans="2:18">
      <c r="B604" s="117"/>
      <c r="C604" s="118" t="s">
        <v>31</v>
      </c>
      <c r="D604" s="119"/>
      <c r="E604" s="120" t="s">
        <v>74</v>
      </c>
      <c r="F604" s="121">
        <v>15</v>
      </c>
      <c r="G604" s="121" t="s">
        <v>58</v>
      </c>
      <c r="H604" s="122"/>
      <c r="I604" s="122"/>
      <c r="J604" s="123"/>
      <c r="K604" s="123"/>
      <c r="L604" s="124"/>
      <c r="M604" s="124"/>
      <c r="N604" s="124"/>
      <c r="O604" s="124"/>
      <c r="P604" s="124"/>
      <c r="Q604" s="124"/>
      <c r="R604" s="74"/>
    </row>
    <row r="605" spans="2:18">
      <c r="B605" s="117"/>
      <c r="C605" s="118" t="s">
        <v>31</v>
      </c>
      <c r="D605" s="119"/>
      <c r="E605" s="120" t="s">
        <v>1825</v>
      </c>
      <c r="F605" s="121">
        <v>15</v>
      </c>
      <c r="G605" s="121" t="s">
        <v>58</v>
      </c>
      <c r="H605" s="122"/>
      <c r="I605" s="122"/>
      <c r="J605" s="123"/>
      <c r="K605" s="123"/>
      <c r="L605" s="124"/>
      <c r="M605" s="124"/>
      <c r="N605" s="124"/>
      <c r="O605" s="124"/>
      <c r="P605" s="124"/>
      <c r="Q605" s="124"/>
      <c r="R605" s="74"/>
    </row>
    <row r="606" spans="2:18">
      <c r="B606" s="125"/>
      <c r="C606" s="126" t="s">
        <v>31</v>
      </c>
      <c r="D606" s="127"/>
      <c r="E606" s="128" t="s">
        <v>119</v>
      </c>
      <c r="F606" s="129">
        <v>15</v>
      </c>
      <c r="G606" s="129" t="s">
        <v>58</v>
      </c>
      <c r="H606" s="130"/>
      <c r="I606" s="130"/>
      <c r="J606" s="131"/>
      <c r="K606" s="131"/>
      <c r="L606" s="132"/>
      <c r="M606" s="132"/>
      <c r="N606" s="132"/>
      <c r="O606" s="132"/>
      <c r="P606" s="132"/>
      <c r="Q606" s="132"/>
      <c r="R606" s="74"/>
    </row>
    <row r="607" spans="2:18">
      <c r="B607" s="100" t="s">
        <v>1826</v>
      </c>
      <c r="C607" s="101" t="s">
        <v>1796</v>
      </c>
      <c r="D607" s="102" t="s">
        <v>220</v>
      </c>
      <c r="E607" s="103" t="s">
        <v>1827</v>
      </c>
      <c r="F607" s="104">
        <v>75</v>
      </c>
      <c r="G607" s="105" t="s">
        <v>58</v>
      </c>
      <c r="H607" s="106">
        <v>1</v>
      </c>
      <c r="I607" s="107">
        <v>106.36</v>
      </c>
      <c r="J607" s="85">
        <v>749790</v>
      </c>
      <c r="K607" s="86">
        <v>8712438721922</v>
      </c>
      <c r="L607" s="87" t="s">
        <v>1798</v>
      </c>
      <c r="M607" s="88" t="s">
        <v>1827</v>
      </c>
      <c r="N607" s="89"/>
      <c r="O607" s="90">
        <f>N607*I607</f>
        <v>0</v>
      </c>
      <c r="P607" s="91" t="str">
        <f>IF(N607/H607=0,"-",N607/H607)</f>
        <v>-</v>
      </c>
      <c r="Q607" s="108"/>
      <c r="R607" s="74"/>
    </row>
    <row r="608" spans="2:18">
      <c r="B608" s="109"/>
      <c r="C608" s="110" t="s">
        <v>31</v>
      </c>
      <c r="D608" s="111"/>
      <c r="E608" s="112" t="s">
        <v>1828</v>
      </c>
      <c r="F608" s="113">
        <v>15</v>
      </c>
      <c r="G608" s="113" t="s">
        <v>58</v>
      </c>
      <c r="H608" s="114"/>
      <c r="I608" s="114"/>
      <c r="J608" s="115"/>
      <c r="K608" s="115"/>
      <c r="L608" s="116"/>
      <c r="M608" s="116"/>
      <c r="N608" s="116"/>
      <c r="O608" s="116"/>
      <c r="P608" s="116"/>
      <c r="Q608" s="116"/>
      <c r="R608" s="74"/>
    </row>
    <row r="609" spans="2:18">
      <c r="B609" s="117"/>
      <c r="C609" s="118" t="s">
        <v>31</v>
      </c>
      <c r="D609" s="119"/>
      <c r="E609" s="120" t="s">
        <v>1829</v>
      </c>
      <c r="F609" s="121">
        <v>15</v>
      </c>
      <c r="G609" s="121" t="s">
        <v>58</v>
      </c>
      <c r="H609" s="122"/>
      <c r="I609" s="122"/>
      <c r="J609" s="123"/>
      <c r="K609" s="123"/>
      <c r="L609" s="124"/>
      <c r="M609" s="124"/>
      <c r="N609" s="124"/>
      <c r="O609" s="124"/>
      <c r="P609" s="124"/>
      <c r="Q609" s="124"/>
      <c r="R609" s="74"/>
    </row>
    <row r="610" spans="2:18">
      <c r="B610" s="117"/>
      <c r="C610" s="118" t="s">
        <v>31</v>
      </c>
      <c r="D610" s="119"/>
      <c r="E610" s="120" t="s">
        <v>239</v>
      </c>
      <c r="F610" s="121">
        <v>15</v>
      </c>
      <c r="G610" s="121" t="s">
        <v>58</v>
      </c>
      <c r="H610" s="122"/>
      <c r="I610" s="122"/>
      <c r="J610" s="123"/>
      <c r="K610" s="123"/>
      <c r="L610" s="124"/>
      <c r="M610" s="124"/>
      <c r="N610" s="124"/>
      <c r="O610" s="124"/>
      <c r="P610" s="124"/>
      <c r="Q610" s="124"/>
      <c r="R610" s="74"/>
    </row>
    <row r="611" spans="2:18">
      <c r="B611" s="117"/>
      <c r="C611" s="118" t="s">
        <v>31</v>
      </c>
      <c r="D611" s="119"/>
      <c r="E611" s="120" t="s">
        <v>221</v>
      </c>
      <c r="F611" s="121">
        <v>15</v>
      </c>
      <c r="G611" s="121" t="s">
        <v>58</v>
      </c>
      <c r="H611" s="122"/>
      <c r="I611" s="122"/>
      <c r="J611" s="123"/>
      <c r="K611" s="123"/>
      <c r="L611" s="124"/>
      <c r="M611" s="124"/>
      <c r="N611" s="124"/>
      <c r="O611" s="124"/>
      <c r="P611" s="124"/>
      <c r="Q611" s="124"/>
      <c r="R611" s="74"/>
    </row>
    <row r="612" spans="2:18">
      <c r="B612" s="125"/>
      <c r="C612" s="126" t="s">
        <v>31</v>
      </c>
      <c r="D612" s="127"/>
      <c r="E612" s="128" t="s">
        <v>1830</v>
      </c>
      <c r="F612" s="129">
        <v>15</v>
      </c>
      <c r="G612" s="129" t="s">
        <v>58</v>
      </c>
      <c r="H612" s="130"/>
      <c r="I612" s="130"/>
      <c r="J612" s="131"/>
      <c r="K612" s="131"/>
      <c r="L612" s="132"/>
      <c r="M612" s="132"/>
      <c r="N612" s="132"/>
      <c r="O612" s="132"/>
      <c r="P612" s="132"/>
      <c r="Q612" s="132"/>
      <c r="R612" s="74"/>
    </row>
    <row r="613" spans="2:18">
      <c r="B613" s="100" t="s">
        <v>1831</v>
      </c>
      <c r="C613" s="101" t="s">
        <v>1796</v>
      </c>
      <c r="D613" s="102" t="s">
        <v>1832</v>
      </c>
      <c r="E613" s="103" t="s">
        <v>1833</v>
      </c>
      <c r="F613" s="104">
        <v>75</v>
      </c>
      <c r="G613" s="105" t="s">
        <v>58</v>
      </c>
      <c r="H613" s="106">
        <v>1</v>
      </c>
      <c r="I613" s="107">
        <v>112.25</v>
      </c>
      <c r="J613" s="85">
        <v>749820</v>
      </c>
      <c r="K613" s="86">
        <v>8712438721939</v>
      </c>
      <c r="L613" s="87" t="s">
        <v>1798</v>
      </c>
      <c r="M613" s="88" t="s">
        <v>1833</v>
      </c>
      <c r="N613" s="89"/>
      <c r="O613" s="90">
        <f>N613*I613</f>
        <v>0</v>
      </c>
      <c r="P613" s="91" t="str">
        <f>IF(N613/H613=0,"-",N613/H613)</f>
        <v>-</v>
      </c>
      <c r="Q613" s="108"/>
      <c r="R613" s="74"/>
    </row>
    <row r="614" spans="2:18">
      <c r="B614" s="109"/>
      <c r="C614" s="110" t="s">
        <v>31</v>
      </c>
      <c r="D614" s="111"/>
      <c r="E614" s="112" t="s">
        <v>1834</v>
      </c>
      <c r="F614" s="113">
        <v>15</v>
      </c>
      <c r="G614" s="113" t="s">
        <v>58</v>
      </c>
      <c r="H614" s="114"/>
      <c r="I614" s="114"/>
      <c r="J614" s="115"/>
      <c r="K614" s="115"/>
      <c r="L614" s="116"/>
      <c r="M614" s="116"/>
      <c r="N614" s="116"/>
      <c r="O614" s="116"/>
      <c r="P614" s="116"/>
      <c r="Q614" s="116"/>
      <c r="R614" s="74"/>
    </row>
    <row r="615" spans="2:18">
      <c r="B615" s="117"/>
      <c r="C615" s="118" t="s">
        <v>31</v>
      </c>
      <c r="D615" s="119"/>
      <c r="E615" s="120" t="s">
        <v>1835</v>
      </c>
      <c r="F615" s="121">
        <v>15</v>
      </c>
      <c r="G615" s="121" t="s">
        <v>58</v>
      </c>
      <c r="H615" s="122"/>
      <c r="I615" s="122"/>
      <c r="J615" s="123"/>
      <c r="K615" s="123"/>
      <c r="L615" s="124"/>
      <c r="M615" s="124"/>
      <c r="N615" s="124"/>
      <c r="O615" s="124"/>
      <c r="P615" s="124"/>
      <c r="Q615" s="124"/>
      <c r="R615" s="74"/>
    </row>
    <row r="616" spans="2:18">
      <c r="B616" s="117"/>
      <c r="C616" s="118" t="s">
        <v>31</v>
      </c>
      <c r="D616" s="119"/>
      <c r="E616" s="120" t="s">
        <v>153</v>
      </c>
      <c r="F616" s="121">
        <v>15</v>
      </c>
      <c r="G616" s="121" t="s">
        <v>58</v>
      </c>
      <c r="H616" s="122"/>
      <c r="I616" s="122"/>
      <c r="J616" s="123"/>
      <c r="K616" s="123"/>
      <c r="L616" s="124"/>
      <c r="M616" s="124"/>
      <c r="N616" s="124"/>
      <c r="O616" s="124"/>
      <c r="P616" s="124"/>
      <c r="Q616" s="124"/>
      <c r="R616" s="74"/>
    </row>
    <row r="617" spans="2:18">
      <c r="B617" s="117"/>
      <c r="C617" s="118" t="s">
        <v>31</v>
      </c>
      <c r="D617" s="119"/>
      <c r="E617" s="120" t="s">
        <v>138</v>
      </c>
      <c r="F617" s="121">
        <v>15</v>
      </c>
      <c r="G617" s="121" t="s">
        <v>58</v>
      </c>
      <c r="H617" s="122"/>
      <c r="I617" s="122"/>
      <c r="J617" s="123"/>
      <c r="K617" s="123"/>
      <c r="L617" s="124"/>
      <c r="M617" s="124"/>
      <c r="N617" s="124"/>
      <c r="O617" s="124"/>
      <c r="P617" s="124"/>
      <c r="Q617" s="124"/>
      <c r="R617" s="74"/>
    </row>
    <row r="618" spans="2:18">
      <c r="B618" s="125"/>
      <c r="C618" s="126" t="s">
        <v>31</v>
      </c>
      <c r="D618" s="127"/>
      <c r="E618" s="128" t="s">
        <v>1836</v>
      </c>
      <c r="F618" s="129">
        <v>15</v>
      </c>
      <c r="G618" s="129" t="s">
        <v>58</v>
      </c>
      <c r="H618" s="130"/>
      <c r="I618" s="130"/>
      <c r="J618" s="131"/>
      <c r="K618" s="131"/>
      <c r="L618" s="132"/>
      <c r="M618" s="132"/>
      <c r="N618" s="132"/>
      <c r="O618" s="132"/>
      <c r="P618" s="132"/>
      <c r="Q618" s="132"/>
      <c r="R618" s="74"/>
    </row>
    <row r="619" spans="2:18">
      <c r="B619" s="100" t="s">
        <v>1837</v>
      </c>
      <c r="C619" s="101" t="s">
        <v>1796</v>
      </c>
      <c r="D619" s="102" t="s">
        <v>1838</v>
      </c>
      <c r="E619" s="103" t="s">
        <v>1839</v>
      </c>
      <c r="F619" s="104">
        <v>75</v>
      </c>
      <c r="G619" s="105" t="s">
        <v>58</v>
      </c>
      <c r="H619" s="106">
        <v>1</v>
      </c>
      <c r="I619" s="107">
        <v>101.77000000000001</v>
      </c>
      <c r="J619" s="85">
        <v>749850</v>
      </c>
      <c r="K619" s="86">
        <v>8712438721946</v>
      </c>
      <c r="L619" s="87" t="s">
        <v>1798</v>
      </c>
      <c r="M619" s="88" t="s">
        <v>1839</v>
      </c>
      <c r="N619" s="89"/>
      <c r="O619" s="90">
        <f>N619*I619</f>
        <v>0</v>
      </c>
      <c r="P619" s="91" t="str">
        <f>IF(N619/H619=0,"-",N619/H619)</f>
        <v>-</v>
      </c>
      <c r="Q619" s="108"/>
      <c r="R619" s="74"/>
    </row>
    <row r="620" spans="2:18">
      <c r="B620" s="109"/>
      <c r="C620" s="110" t="s">
        <v>31</v>
      </c>
      <c r="D620" s="111"/>
      <c r="E620" s="112" t="s">
        <v>284</v>
      </c>
      <c r="F620" s="113">
        <v>15</v>
      </c>
      <c r="G620" s="113" t="s">
        <v>58</v>
      </c>
      <c r="H620" s="114"/>
      <c r="I620" s="114"/>
      <c r="J620" s="115"/>
      <c r="K620" s="115"/>
      <c r="L620" s="116"/>
      <c r="M620" s="116"/>
      <c r="N620" s="116"/>
      <c r="O620" s="116"/>
      <c r="P620" s="116"/>
      <c r="Q620" s="116"/>
      <c r="R620" s="74"/>
    </row>
    <row r="621" spans="2:18">
      <c r="B621" s="117"/>
      <c r="C621" s="118" t="s">
        <v>31</v>
      </c>
      <c r="D621" s="119"/>
      <c r="E621" s="120" t="s">
        <v>275</v>
      </c>
      <c r="F621" s="121">
        <v>15</v>
      </c>
      <c r="G621" s="121" t="s">
        <v>58</v>
      </c>
      <c r="H621" s="122"/>
      <c r="I621" s="122"/>
      <c r="J621" s="123"/>
      <c r="K621" s="123"/>
      <c r="L621" s="124"/>
      <c r="M621" s="124"/>
      <c r="N621" s="124"/>
      <c r="O621" s="124"/>
      <c r="P621" s="124"/>
      <c r="Q621" s="124"/>
      <c r="R621" s="74"/>
    </row>
    <row r="622" spans="2:18">
      <c r="B622" s="117"/>
      <c r="C622" s="118" t="s">
        <v>31</v>
      </c>
      <c r="D622" s="119"/>
      <c r="E622" s="120" t="s">
        <v>1840</v>
      </c>
      <c r="F622" s="121">
        <v>15</v>
      </c>
      <c r="G622" s="121" t="s">
        <v>58</v>
      </c>
      <c r="H622" s="122"/>
      <c r="I622" s="122"/>
      <c r="J622" s="123"/>
      <c r="K622" s="123"/>
      <c r="L622" s="124"/>
      <c r="M622" s="124"/>
      <c r="N622" s="124"/>
      <c r="O622" s="124"/>
      <c r="P622" s="124"/>
      <c r="Q622" s="124"/>
      <c r="R622" s="74"/>
    </row>
    <row r="623" spans="2:18">
      <c r="B623" s="117"/>
      <c r="C623" s="118" t="s">
        <v>31</v>
      </c>
      <c r="D623" s="119"/>
      <c r="E623" s="120" t="s">
        <v>281</v>
      </c>
      <c r="F623" s="121">
        <v>15</v>
      </c>
      <c r="G623" s="121" t="s">
        <v>58</v>
      </c>
      <c r="H623" s="122"/>
      <c r="I623" s="122"/>
      <c r="J623" s="123"/>
      <c r="K623" s="123"/>
      <c r="L623" s="124"/>
      <c r="M623" s="124"/>
      <c r="N623" s="124"/>
      <c r="O623" s="124"/>
      <c r="P623" s="124"/>
      <c r="Q623" s="124"/>
      <c r="R623" s="74"/>
    </row>
    <row r="624" spans="2:18">
      <c r="B624" s="125"/>
      <c r="C624" s="126" t="s">
        <v>31</v>
      </c>
      <c r="D624" s="127"/>
      <c r="E624" s="128" t="s">
        <v>1841</v>
      </c>
      <c r="F624" s="129">
        <v>15</v>
      </c>
      <c r="G624" s="129" t="s">
        <v>58</v>
      </c>
      <c r="H624" s="130"/>
      <c r="I624" s="130"/>
      <c r="J624" s="131"/>
      <c r="K624" s="131"/>
      <c r="L624" s="132"/>
      <c r="M624" s="132"/>
      <c r="N624" s="132"/>
      <c r="O624" s="132"/>
      <c r="P624" s="132"/>
      <c r="Q624" s="132"/>
      <c r="R624" s="74"/>
    </row>
    <row r="625" spans="2:18">
      <c r="B625" s="100" t="s">
        <v>1842</v>
      </c>
      <c r="C625" s="101" t="s">
        <v>1796</v>
      </c>
      <c r="D625" s="102" t="s">
        <v>322</v>
      </c>
      <c r="E625" s="103" t="s">
        <v>1843</v>
      </c>
      <c r="F625" s="104">
        <v>75</v>
      </c>
      <c r="G625" s="105" t="s">
        <v>58</v>
      </c>
      <c r="H625" s="106">
        <v>1</v>
      </c>
      <c r="I625" s="107">
        <v>101.77000000000001</v>
      </c>
      <c r="J625" s="85">
        <v>749860</v>
      </c>
      <c r="K625" s="86">
        <v>8712438721786</v>
      </c>
      <c r="L625" s="87" t="s">
        <v>1798</v>
      </c>
      <c r="M625" s="88" t="s">
        <v>1843</v>
      </c>
      <c r="N625" s="89"/>
      <c r="O625" s="90">
        <f>N625*I625</f>
        <v>0</v>
      </c>
      <c r="P625" s="91" t="str">
        <f>IF(N625/H625=0,"-",N625/H625)</f>
        <v>-</v>
      </c>
      <c r="Q625" s="108"/>
      <c r="R625" s="74"/>
    </row>
    <row r="626" spans="2:18">
      <c r="B626" s="109"/>
      <c r="C626" s="110" t="s">
        <v>31</v>
      </c>
      <c r="D626" s="111"/>
      <c r="E626" s="112" t="s">
        <v>634</v>
      </c>
      <c r="F626" s="113">
        <v>15</v>
      </c>
      <c r="G626" s="113" t="s">
        <v>58</v>
      </c>
      <c r="H626" s="114"/>
      <c r="I626" s="114"/>
      <c r="J626" s="115"/>
      <c r="K626" s="115"/>
      <c r="L626" s="116"/>
      <c r="M626" s="116"/>
      <c r="N626" s="116"/>
      <c r="O626" s="116"/>
      <c r="P626" s="116"/>
      <c r="Q626" s="116"/>
      <c r="R626" s="74"/>
    </row>
    <row r="627" spans="2:18">
      <c r="B627" s="117"/>
      <c r="C627" s="118" t="s">
        <v>31</v>
      </c>
      <c r="D627" s="119"/>
      <c r="E627" s="120" t="s">
        <v>1050</v>
      </c>
      <c r="F627" s="121">
        <v>15</v>
      </c>
      <c r="G627" s="121" t="s">
        <v>58</v>
      </c>
      <c r="H627" s="122"/>
      <c r="I627" s="122"/>
      <c r="J627" s="123"/>
      <c r="K627" s="123"/>
      <c r="L627" s="124"/>
      <c r="M627" s="124"/>
      <c r="N627" s="124"/>
      <c r="O627" s="124"/>
      <c r="P627" s="124"/>
      <c r="Q627" s="124"/>
      <c r="R627" s="74"/>
    </row>
    <row r="628" spans="2:18">
      <c r="B628" s="117"/>
      <c r="C628" s="118" t="s">
        <v>31</v>
      </c>
      <c r="D628" s="119"/>
      <c r="E628" s="120" t="s">
        <v>641</v>
      </c>
      <c r="F628" s="121">
        <v>15</v>
      </c>
      <c r="G628" s="121" t="s">
        <v>58</v>
      </c>
      <c r="H628" s="122"/>
      <c r="I628" s="122"/>
      <c r="J628" s="123"/>
      <c r="K628" s="123"/>
      <c r="L628" s="124"/>
      <c r="M628" s="124"/>
      <c r="N628" s="124"/>
      <c r="O628" s="124"/>
      <c r="P628" s="124"/>
      <c r="Q628" s="124"/>
      <c r="R628" s="74"/>
    </row>
    <row r="629" spans="2:18">
      <c r="B629" s="117"/>
      <c r="C629" s="118" t="s">
        <v>31</v>
      </c>
      <c r="D629" s="119"/>
      <c r="E629" s="120" t="s">
        <v>647</v>
      </c>
      <c r="F629" s="121">
        <v>15</v>
      </c>
      <c r="G629" s="121" t="s">
        <v>58</v>
      </c>
      <c r="H629" s="122"/>
      <c r="I629" s="122"/>
      <c r="J629" s="123"/>
      <c r="K629" s="123"/>
      <c r="L629" s="124"/>
      <c r="M629" s="124"/>
      <c r="N629" s="124"/>
      <c r="O629" s="124"/>
      <c r="P629" s="124"/>
      <c r="Q629" s="124"/>
      <c r="R629" s="74"/>
    </row>
    <row r="630" spans="2:18">
      <c r="B630" s="125"/>
      <c r="C630" s="126" t="s">
        <v>31</v>
      </c>
      <c r="D630" s="127"/>
      <c r="E630" s="128" t="s">
        <v>644</v>
      </c>
      <c r="F630" s="129">
        <v>15</v>
      </c>
      <c r="G630" s="129" t="s">
        <v>58</v>
      </c>
      <c r="H630" s="130"/>
      <c r="I630" s="130"/>
      <c r="J630" s="131"/>
      <c r="K630" s="131"/>
      <c r="L630" s="132"/>
      <c r="M630" s="132"/>
      <c r="N630" s="132"/>
      <c r="O630" s="132"/>
      <c r="P630" s="132"/>
      <c r="Q630" s="132"/>
      <c r="R630" s="74"/>
    </row>
    <row r="631" spans="2:18">
      <c r="B631" s="100" t="s">
        <v>1844</v>
      </c>
      <c r="C631" s="101" t="s">
        <v>1796</v>
      </c>
      <c r="D631" s="102" t="s">
        <v>937</v>
      </c>
      <c r="E631" s="103" t="s">
        <v>1845</v>
      </c>
      <c r="F631" s="104">
        <v>300</v>
      </c>
      <c r="G631" s="105" t="s">
        <v>1846</v>
      </c>
      <c r="H631" s="106">
        <v>1</v>
      </c>
      <c r="I631" s="107">
        <v>70.550000000000011</v>
      </c>
      <c r="J631" s="85">
        <v>750120</v>
      </c>
      <c r="K631" s="86">
        <v>8712438721205</v>
      </c>
      <c r="L631" s="87" t="s">
        <v>1798</v>
      </c>
      <c r="M631" s="88" t="s">
        <v>1845</v>
      </c>
      <c r="N631" s="89"/>
      <c r="O631" s="90">
        <f>N631*I631</f>
        <v>0</v>
      </c>
      <c r="P631" s="91" t="str">
        <f>IF(N631/H631=0,"-",N631/H631)</f>
        <v>-</v>
      </c>
      <c r="Q631" s="108"/>
      <c r="R631" s="74"/>
    </row>
    <row r="632" spans="2:18">
      <c r="B632" s="109"/>
      <c r="C632" s="110" t="s">
        <v>31</v>
      </c>
      <c r="D632" s="111"/>
      <c r="E632" s="112" t="s">
        <v>440</v>
      </c>
      <c r="F632" s="113">
        <v>60</v>
      </c>
      <c r="G632" s="113" t="s">
        <v>1846</v>
      </c>
      <c r="H632" s="114"/>
      <c r="I632" s="114"/>
      <c r="J632" s="115"/>
      <c r="K632" s="115"/>
      <c r="L632" s="116"/>
      <c r="M632" s="116"/>
      <c r="N632" s="116"/>
      <c r="O632" s="116"/>
      <c r="P632" s="116"/>
      <c r="Q632" s="116"/>
      <c r="R632" s="74"/>
    </row>
    <row r="633" spans="2:18">
      <c r="B633" s="117"/>
      <c r="C633" s="118" t="s">
        <v>31</v>
      </c>
      <c r="D633" s="119"/>
      <c r="E633" s="120" t="s">
        <v>443</v>
      </c>
      <c r="F633" s="121">
        <v>60</v>
      </c>
      <c r="G633" s="121" t="s">
        <v>1846</v>
      </c>
      <c r="H633" s="122"/>
      <c r="I633" s="122"/>
      <c r="J633" s="123"/>
      <c r="K633" s="123"/>
      <c r="L633" s="124"/>
      <c r="M633" s="124"/>
      <c r="N633" s="124"/>
      <c r="O633" s="124"/>
      <c r="P633" s="124"/>
      <c r="Q633" s="124"/>
      <c r="R633" s="74"/>
    </row>
    <row r="634" spans="2:18">
      <c r="B634" s="117"/>
      <c r="C634" s="118" t="s">
        <v>31</v>
      </c>
      <c r="D634" s="119"/>
      <c r="E634" s="120" t="s">
        <v>455</v>
      </c>
      <c r="F634" s="121">
        <v>60</v>
      </c>
      <c r="G634" s="121" t="s">
        <v>1846</v>
      </c>
      <c r="H634" s="122"/>
      <c r="I634" s="122"/>
      <c r="J634" s="123"/>
      <c r="K634" s="123"/>
      <c r="L634" s="124"/>
      <c r="M634" s="124"/>
      <c r="N634" s="124"/>
      <c r="O634" s="124"/>
      <c r="P634" s="124"/>
      <c r="Q634" s="124"/>
      <c r="R634" s="74"/>
    </row>
    <row r="635" spans="2:18">
      <c r="B635" s="117"/>
      <c r="C635" s="118" t="s">
        <v>31</v>
      </c>
      <c r="D635" s="119"/>
      <c r="E635" s="120" t="s">
        <v>426</v>
      </c>
      <c r="F635" s="121">
        <v>60</v>
      </c>
      <c r="G635" s="121" t="s">
        <v>1846</v>
      </c>
      <c r="H635" s="122"/>
      <c r="I635" s="122"/>
      <c r="J635" s="123"/>
      <c r="K635" s="123"/>
      <c r="L635" s="124"/>
      <c r="M635" s="124"/>
      <c r="N635" s="124"/>
      <c r="O635" s="124"/>
      <c r="P635" s="124"/>
      <c r="Q635" s="124"/>
      <c r="R635" s="74"/>
    </row>
    <row r="636" spans="2:18">
      <c r="B636" s="125"/>
      <c r="C636" s="126" t="s">
        <v>31</v>
      </c>
      <c r="D636" s="127"/>
      <c r="E636" s="128" t="s">
        <v>473</v>
      </c>
      <c r="F636" s="129">
        <v>60</v>
      </c>
      <c r="G636" s="129" t="s">
        <v>1846</v>
      </c>
      <c r="H636" s="130"/>
      <c r="I636" s="130"/>
      <c r="J636" s="131"/>
      <c r="K636" s="131"/>
      <c r="L636" s="132"/>
      <c r="M636" s="132"/>
      <c r="N636" s="132"/>
      <c r="O636" s="132"/>
      <c r="P636" s="132"/>
      <c r="Q636" s="132"/>
      <c r="R636" s="74"/>
    </row>
    <row r="637" spans="2:18">
      <c r="B637" s="100" t="s">
        <v>1847</v>
      </c>
      <c r="C637" s="101" t="s">
        <v>1796</v>
      </c>
      <c r="D637" s="102" t="s">
        <v>937</v>
      </c>
      <c r="E637" s="103" t="s">
        <v>1845</v>
      </c>
      <c r="F637" s="104">
        <v>400</v>
      </c>
      <c r="G637" s="105" t="s">
        <v>414</v>
      </c>
      <c r="H637" s="106">
        <v>1</v>
      </c>
      <c r="I637" s="107">
        <v>76.440000000000012</v>
      </c>
      <c r="J637" s="85">
        <v>750240</v>
      </c>
      <c r="K637" s="86">
        <v>8712438721304</v>
      </c>
      <c r="L637" s="87" t="s">
        <v>1798</v>
      </c>
      <c r="M637" s="88" t="s">
        <v>1845</v>
      </c>
      <c r="N637" s="89"/>
      <c r="O637" s="90">
        <f>N637*I637</f>
        <v>0</v>
      </c>
      <c r="P637" s="91" t="str">
        <f>IF(N637/H637=0,"-",N637/H637)</f>
        <v>-</v>
      </c>
      <c r="Q637" s="108"/>
      <c r="R637" s="74"/>
    </row>
    <row r="638" spans="2:18">
      <c r="B638" s="109"/>
      <c r="C638" s="110" t="s">
        <v>31</v>
      </c>
      <c r="D638" s="111"/>
      <c r="E638" s="112" t="s">
        <v>440</v>
      </c>
      <c r="F638" s="113">
        <v>80</v>
      </c>
      <c r="G638" s="113" t="s">
        <v>414</v>
      </c>
      <c r="H638" s="114"/>
      <c r="I638" s="114"/>
      <c r="J638" s="115"/>
      <c r="K638" s="115"/>
      <c r="L638" s="116"/>
      <c r="M638" s="116"/>
      <c r="N638" s="116"/>
      <c r="O638" s="116"/>
      <c r="P638" s="116"/>
      <c r="Q638" s="116"/>
      <c r="R638" s="74"/>
    </row>
    <row r="639" spans="2:18">
      <c r="B639" s="117"/>
      <c r="C639" s="118" t="s">
        <v>31</v>
      </c>
      <c r="D639" s="119"/>
      <c r="E639" s="120" t="s">
        <v>443</v>
      </c>
      <c r="F639" s="121">
        <v>80</v>
      </c>
      <c r="G639" s="121" t="s">
        <v>414</v>
      </c>
      <c r="H639" s="122"/>
      <c r="I639" s="122"/>
      <c r="J639" s="123"/>
      <c r="K639" s="123"/>
      <c r="L639" s="124"/>
      <c r="M639" s="124"/>
      <c r="N639" s="124"/>
      <c r="O639" s="124"/>
      <c r="P639" s="124"/>
      <c r="Q639" s="124"/>
      <c r="R639" s="74"/>
    </row>
    <row r="640" spans="2:18">
      <c r="B640" s="117"/>
      <c r="C640" s="118" t="s">
        <v>31</v>
      </c>
      <c r="D640" s="119"/>
      <c r="E640" s="120" t="s">
        <v>455</v>
      </c>
      <c r="F640" s="121">
        <v>80</v>
      </c>
      <c r="G640" s="121" t="s">
        <v>414</v>
      </c>
      <c r="H640" s="122"/>
      <c r="I640" s="122"/>
      <c r="J640" s="123"/>
      <c r="K640" s="123"/>
      <c r="L640" s="124"/>
      <c r="M640" s="124"/>
      <c r="N640" s="124"/>
      <c r="O640" s="124"/>
      <c r="P640" s="124"/>
      <c r="Q640" s="124"/>
      <c r="R640" s="74"/>
    </row>
    <row r="641" spans="2:18">
      <c r="B641" s="117"/>
      <c r="C641" s="118" t="s">
        <v>31</v>
      </c>
      <c r="D641" s="119"/>
      <c r="E641" s="120" t="s">
        <v>426</v>
      </c>
      <c r="F641" s="121">
        <v>80</v>
      </c>
      <c r="G641" s="121" t="s">
        <v>414</v>
      </c>
      <c r="H641" s="122"/>
      <c r="I641" s="122"/>
      <c r="J641" s="123"/>
      <c r="K641" s="123"/>
      <c r="L641" s="124"/>
      <c r="M641" s="124"/>
      <c r="N641" s="124"/>
      <c r="O641" s="124"/>
      <c r="P641" s="124"/>
      <c r="Q641" s="124"/>
      <c r="R641" s="74"/>
    </row>
    <row r="642" spans="2:18">
      <c r="B642" s="125"/>
      <c r="C642" s="126" t="s">
        <v>31</v>
      </c>
      <c r="D642" s="127"/>
      <c r="E642" s="128" t="s">
        <v>473</v>
      </c>
      <c r="F642" s="129">
        <v>80</v>
      </c>
      <c r="G642" s="129" t="s">
        <v>414</v>
      </c>
      <c r="H642" s="130"/>
      <c r="I642" s="130"/>
      <c r="J642" s="131"/>
      <c r="K642" s="131"/>
      <c r="L642" s="132"/>
      <c r="M642" s="132"/>
      <c r="N642" s="132"/>
      <c r="O642" s="132"/>
      <c r="P642" s="132"/>
      <c r="Q642" s="132"/>
      <c r="R642" s="74"/>
    </row>
    <row r="643" spans="2:18">
      <c r="B643" s="100" t="s">
        <v>1848</v>
      </c>
      <c r="C643" s="101" t="s">
        <v>1796</v>
      </c>
      <c r="D643" s="102" t="s">
        <v>937</v>
      </c>
      <c r="E643" s="103" t="s">
        <v>1849</v>
      </c>
      <c r="F643" s="104">
        <v>300</v>
      </c>
      <c r="G643" s="105" t="s">
        <v>1846</v>
      </c>
      <c r="H643" s="106">
        <v>1</v>
      </c>
      <c r="I643" s="107">
        <v>70.550000000000011</v>
      </c>
      <c r="J643" s="85">
        <v>750150</v>
      </c>
      <c r="K643" s="86">
        <v>8712438721229</v>
      </c>
      <c r="L643" s="87" t="s">
        <v>1798</v>
      </c>
      <c r="M643" s="88" t="s">
        <v>1849</v>
      </c>
      <c r="N643" s="89"/>
      <c r="O643" s="90">
        <f>N643*I643</f>
        <v>0</v>
      </c>
      <c r="P643" s="91" t="str">
        <f>IF(N643/H643=0,"-",N643/H643)</f>
        <v>-</v>
      </c>
      <c r="Q643" s="108"/>
      <c r="R643" s="74"/>
    </row>
    <row r="644" spans="2:18">
      <c r="B644" s="109"/>
      <c r="C644" s="110" t="s">
        <v>31</v>
      </c>
      <c r="D644" s="111"/>
      <c r="E644" s="112" t="s">
        <v>1850</v>
      </c>
      <c r="F644" s="113">
        <v>60</v>
      </c>
      <c r="G644" s="113" t="s">
        <v>1846</v>
      </c>
      <c r="H644" s="114"/>
      <c r="I644" s="114"/>
      <c r="J644" s="115"/>
      <c r="K644" s="115"/>
      <c r="L644" s="116"/>
      <c r="M644" s="116"/>
      <c r="N644" s="116"/>
      <c r="O644" s="116"/>
      <c r="P644" s="116"/>
      <c r="Q644" s="116"/>
      <c r="R644" s="74"/>
    </row>
    <row r="645" spans="2:18">
      <c r="B645" s="117"/>
      <c r="C645" s="118" t="s">
        <v>31</v>
      </c>
      <c r="D645" s="119"/>
      <c r="E645" s="120" t="s">
        <v>458</v>
      </c>
      <c r="F645" s="121">
        <v>60</v>
      </c>
      <c r="G645" s="121" t="s">
        <v>1846</v>
      </c>
      <c r="H645" s="122"/>
      <c r="I645" s="122"/>
      <c r="J645" s="123"/>
      <c r="K645" s="123"/>
      <c r="L645" s="124"/>
      <c r="M645" s="124"/>
      <c r="N645" s="124"/>
      <c r="O645" s="124"/>
      <c r="P645" s="124"/>
      <c r="Q645" s="124"/>
      <c r="R645" s="74"/>
    </row>
    <row r="646" spans="2:18">
      <c r="B646" s="117"/>
      <c r="C646" s="118" t="s">
        <v>31</v>
      </c>
      <c r="D646" s="119"/>
      <c r="E646" s="120" t="s">
        <v>461</v>
      </c>
      <c r="F646" s="121">
        <v>60</v>
      </c>
      <c r="G646" s="121" t="s">
        <v>1846</v>
      </c>
      <c r="H646" s="122"/>
      <c r="I646" s="122"/>
      <c r="J646" s="123"/>
      <c r="K646" s="123"/>
      <c r="L646" s="124"/>
      <c r="M646" s="124"/>
      <c r="N646" s="124"/>
      <c r="O646" s="124"/>
      <c r="P646" s="124"/>
      <c r="Q646" s="124"/>
      <c r="R646" s="74"/>
    </row>
    <row r="647" spans="2:18">
      <c r="B647" s="117"/>
      <c r="C647" s="118" t="s">
        <v>31</v>
      </c>
      <c r="D647" s="119"/>
      <c r="E647" s="120" t="s">
        <v>429</v>
      </c>
      <c r="F647" s="121">
        <v>60</v>
      </c>
      <c r="G647" s="121" t="s">
        <v>1846</v>
      </c>
      <c r="H647" s="122"/>
      <c r="I647" s="122"/>
      <c r="J647" s="123"/>
      <c r="K647" s="123"/>
      <c r="L647" s="124"/>
      <c r="M647" s="124"/>
      <c r="N647" s="124"/>
      <c r="O647" s="124"/>
      <c r="P647" s="124"/>
      <c r="Q647" s="124"/>
      <c r="R647" s="74"/>
    </row>
    <row r="648" spans="2:18">
      <c r="B648" s="125"/>
      <c r="C648" s="126" t="s">
        <v>31</v>
      </c>
      <c r="D648" s="127"/>
      <c r="E648" s="128" t="s">
        <v>1851</v>
      </c>
      <c r="F648" s="129">
        <v>60</v>
      </c>
      <c r="G648" s="129" t="s">
        <v>1846</v>
      </c>
      <c r="H648" s="130"/>
      <c r="I648" s="130"/>
      <c r="J648" s="131"/>
      <c r="K648" s="131"/>
      <c r="L648" s="132"/>
      <c r="M648" s="132"/>
      <c r="N648" s="132"/>
      <c r="O648" s="132"/>
      <c r="P648" s="132"/>
      <c r="Q648" s="132"/>
      <c r="R648" s="74"/>
    </row>
    <row r="649" spans="2:18">
      <c r="B649" s="100" t="s">
        <v>1852</v>
      </c>
      <c r="C649" s="101" t="s">
        <v>1796</v>
      </c>
      <c r="D649" s="102" t="s">
        <v>937</v>
      </c>
      <c r="E649" s="103" t="s">
        <v>1849</v>
      </c>
      <c r="F649" s="104">
        <v>400</v>
      </c>
      <c r="G649" s="105" t="s">
        <v>414</v>
      </c>
      <c r="H649" s="106">
        <v>1</v>
      </c>
      <c r="I649" s="107">
        <v>74.47</v>
      </c>
      <c r="J649" s="85">
        <v>750270</v>
      </c>
      <c r="K649" s="86">
        <v>8712438721328</v>
      </c>
      <c r="L649" s="87" t="s">
        <v>1798</v>
      </c>
      <c r="M649" s="88" t="s">
        <v>1849</v>
      </c>
      <c r="N649" s="89"/>
      <c r="O649" s="90">
        <f>N649*I649</f>
        <v>0</v>
      </c>
      <c r="P649" s="91" t="str">
        <f>IF(N649/H649=0,"-",N649/H649)</f>
        <v>-</v>
      </c>
      <c r="Q649" s="108"/>
      <c r="R649" s="74"/>
    </row>
    <row r="650" spans="2:18">
      <c r="B650" s="109"/>
      <c r="C650" s="110" t="s">
        <v>31</v>
      </c>
      <c r="D650" s="111"/>
      <c r="E650" s="112" t="s">
        <v>1850</v>
      </c>
      <c r="F650" s="113">
        <v>80</v>
      </c>
      <c r="G650" s="113" t="s">
        <v>414</v>
      </c>
      <c r="H650" s="114"/>
      <c r="I650" s="114"/>
      <c r="J650" s="115"/>
      <c r="K650" s="115"/>
      <c r="L650" s="116"/>
      <c r="M650" s="116"/>
      <c r="N650" s="116"/>
      <c r="O650" s="116"/>
      <c r="P650" s="116"/>
      <c r="Q650" s="116"/>
      <c r="R650" s="74"/>
    </row>
    <row r="651" spans="2:18">
      <c r="B651" s="117"/>
      <c r="C651" s="118" t="s">
        <v>31</v>
      </c>
      <c r="D651" s="119"/>
      <c r="E651" s="120" t="s">
        <v>458</v>
      </c>
      <c r="F651" s="121">
        <v>80</v>
      </c>
      <c r="G651" s="121" t="s">
        <v>414</v>
      </c>
      <c r="H651" s="122"/>
      <c r="I651" s="122"/>
      <c r="J651" s="123"/>
      <c r="K651" s="123"/>
      <c r="L651" s="124"/>
      <c r="M651" s="124"/>
      <c r="N651" s="124"/>
      <c r="O651" s="124"/>
      <c r="P651" s="124"/>
      <c r="Q651" s="124"/>
      <c r="R651" s="74"/>
    </row>
    <row r="652" spans="2:18">
      <c r="B652" s="117"/>
      <c r="C652" s="118" t="s">
        <v>31</v>
      </c>
      <c r="D652" s="119"/>
      <c r="E652" s="120" t="s">
        <v>461</v>
      </c>
      <c r="F652" s="121">
        <v>80</v>
      </c>
      <c r="G652" s="121" t="s">
        <v>414</v>
      </c>
      <c r="H652" s="122"/>
      <c r="I652" s="122"/>
      <c r="J652" s="123"/>
      <c r="K652" s="123"/>
      <c r="L652" s="124"/>
      <c r="M652" s="124"/>
      <c r="N652" s="124"/>
      <c r="O652" s="124"/>
      <c r="P652" s="124"/>
      <c r="Q652" s="124"/>
      <c r="R652" s="74"/>
    </row>
    <row r="653" spans="2:18">
      <c r="B653" s="117"/>
      <c r="C653" s="118" t="s">
        <v>31</v>
      </c>
      <c r="D653" s="119"/>
      <c r="E653" s="120" t="s">
        <v>429</v>
      </c>
      <c r="F653" s="121">
        <v>80</v>
      </c>
      <c r="G653" s="121" t="s">
        <v>414</v>
      </c>
      <c r="H653" s="122"/>
      <c r="I653" s="122"/>
      <c r="J653" s="123"/>
      <c r="K653" s="123"/>
      <c r="L653" s="124"/>
      <c r="M653" s="124"/>
      <c r="N653" s="124"/>
      <c r="O653" s="124"/>
      <c r="P653" s="124"/>
      <c r="Q653" s="124"/>
      <c r="R653" s="74"/>
    </row>
    <row r="654" spans="2:18">
      <c r="B654" s="125"/>
      <c r="C654" s="126" t="s">
        <v>31</v>
      </c>
      <c r="D654" s="127"/>
      <c r="E654" s="128" t="s">
        <v>1851</v>
      </c>
      <c r="F654" s="129">
        <v>80</v>
      </c>
      <c r="G654" s="129" t="s">
        <v>414</v>
      </c>
      <c r="H654" s="130"/>
      <c r="I654" s="130"/>
      <c r="J654" s="131"/>
      <c r="K654" s="131"/>
      <c r="L654" s="132"/>
      <c r="M654" s="132"/>
      <c r="N654" s="132"/>
      <c r="O654" s="132"/>
      <c r="P654" s="132"/>
      <c r="Q654" s="132"/>
      <c r="R654" s="74"/>
    </row>
    <row r="655" spans="2:18">
      <c r="B655" s="100" t="s">
        <v>1853</v>
      </c>
      <c r="C655" s="101" t="s">
        <v>1796</v>
      </c>
      <c r="D655" s="102" t="s">
        <v>937</v>
      </c>
      <c r="E655" s="103" t="s">
        <v>1854</v>
      </c>
      <c r="F655" s="104">
        <v>300</v>
      </c>
      <c r="G655" s="105" t="s">
        <v>1846</v>
      </c>
      <c r="H655" s="106">
        <v>1</v>
      </c>
      <c r="I655" s="107">
        <v>70.550000000000011</v>
      </c>
      <c r="J655" s="85">
        <v>750180</v>
      </c>
      <c r="K655" s="86">
        <v>8712438721243</v>
      </c>
      <c r="L655" s="87" t="s">
        <v>1798</v>
      </c>
      <c r="M655" s="88" t="s">
        <v>1854</v>
      </c>
      <c r="N655" s="89"/>
      <c r="O655" s="90">
        <f>N655*I655</f>
        <v>0</v>
      </c>
      <c r="P655" s="91" t="str">
        <f>IF(N655/H655=0,"-",N655/H655)</f>
        <v>-</v>
      </c>
      <c r="Q655" s="108"/>
      <c r="R655" s="74"/>
    </row>
    <row r="656" spans="2:18">
      <c r="B656" s="109"/>
      <c r="C656" s="110" t="s">
        <v>31</v>
      </c>
      <c r="D656" s="111"/>
      <c r="E656" s="112" t="s">
        <v>1855</v>
      </c>
      <c r="F656" s="113">
        <v>60</v>
      </c>
      <c r="G656" s="113" t="s">
        <v>1846</v>
      </c>
      <c r="H656" s="114"/>
      <c r="I656" s="114"/>
      <c r="J656" s="115"/>
      <c r="K656" s="115"/>
      <c r="L656" s="116"/>
      <c r="M656" s="116"/>
      <c r="N656" s="116"/>
      <c r="O656" s="116"/>
      <c r="P656" s="116"/>
      <c r="Q656" s="116"/>
      <c r="R656" s="74"/>
    </row>
    <row r="657" spans="2:18">
      <c r="B657" s="117"/>
      <c r="C657" s="118" t="s">
        <v>31</v>
      </c>
      <c r="D657" s="119"/>
      <c r="E657" s="120" t="s">
        <v>1856</v>
      </c>
      <c r="F657" s="121">
        <v>60</v>
      </c>
      <c r="G657" s="121" t="s">
        <v>1846</v>
      </c>
      <c r="H657" s="122"/>
      <c r="I657" s="122"/>
      <c r="J657" s="123"/>
      <c r="K657" s="123"/>
      <c r="L657" s="124"/>
      <c r="M657" s="124"/>
      <c r="N657" s="124"/>
      <c r="O657" s="124"/>
      <c r="P657" s="124"/>
      <c r="Q657" s="124"/>
      <c r="R657" s="74"/>
    </row>
    <row r="658" spans="2:18">
      <c r="B658" s="117"/>
      <c r="C658" s="118" t="s">
        <v>31</v>
      </c>
      <c r="D658" s="119"/>
      <c r="E658" s="120" t="s">
        <v>479</v>
      </c>
      <c r="F658" s="121">
        <v>60</v>
      </c>
      <c r="G658" s="121" t="s">
        <v>1846</v>
      </c>
      <c r="H658" s="122"/>
      <c r="I658" s="122"/>
      <c r="J658" s="123"/>
      <c r="K658" s="123"/>
      <c r="L658" s="124"/>
      <c r="M658" s="124"/>
      <c r="N658" s="124"/>
      <c r="O658" s="124"/>
      <c r="P658" s="124"/>
      <c r="Q658" s="124"/>
      <c r="R658" s="74"/>
    </row>
    <row r="659" spans="2:18">
      <c r="B659" s="117"/>
      <c r="C659" s="118" t="s">
        <v>31</v>
      </c>
      <c r="D659" s="119"/>
      <c r="E659" s="120" t="s">
        <v>464</v>
      </c>
      <c r="F659" s="121">
        <v>60</v>
      </c>
      <c r="G659" s="121" t="s">
        <v>1846</v>
      </c>
      <c r="H659" s="122"/>
      <c r="I659" s="122"/>
      <c r="J659" s="123"/>
      <c r="K659" s="123"/>
      <c r="L659" s="124"/>
      <c r="M659" s="124"/>
      <c r="N659" s="124"/>
      <c r="O659" s="124"/>
      <c r="P659" s="124"/>
      <c r="Q659" s="124"/>
      <c r="R659" s="74"/>
    </row>
    <row r="660" spans="2:18">
      <c r="B660" s="125"/>
      <c r="C660" s="126" t="s">
        <v>31</v>
      </c>
      <c r="D660" s="127"/>
      <c r="E660" s="128" t="s">
        <v>1857</v>
      </c>
      <c r="F660" s="129">
        <v>60</v>
      </c>
      <c r="G660" s="129" t="s">
        <v>1846</v>
      </c>
      <c r="H660" s="130"/>
      <c r="I660" s="130"/>
      <c r="J660" s="131"/>
      <c r="K660" s="131"/>
      <c r="L660" s="132"/>
      <c r="M660" s="132"/>
      <c r="N660" s="132"/>
      <c r="O660" s="132"/>
      <c r="P660" s="132"/>
      <c r="Q660" s="132"/>
      <c r="R660" s="74"/>
    </row>
    <row r="661" spans="2:18">
      <c r="B661" s="100" t="s">
        <v>1858</v>
      </c>
      <c r="C661" s="101" t="s">
        <v>1796</v>
      </c>
      <c r="D661" s="102" t="s">
        <v>937</v>
      </c>
      <c r="E661" s="103" t="s">
        <v>1854</v>
      </c>
      <c r="F661" s="104">
        <v>400</v>
      </c>
      <c r="G661" s="105" t="s">
        <v>414</v>
      </c>
      <c r="H661" s="106">
        <v>1</v>
      </c>
      <c r="I661" s="107">
        <v>74.47</v>
      </c>
      <c r="J661" s="85">
        <v>750300</v>
      </c>
      <c r="K661" s="86">
        <v>8712438721342</v>
      </c>
      <c r="L661" s="87" t="s">
        <v>1798</v>
      </c>
      <c r="M661" s="88" t="s">
        <v>1854</v>
      </c>
      <c r="N661" s="89"/>
      <c r="O661" s="90">
        <f>N661*I661</f>
        <v>0</v>
      </c>
      <c r="P661" s="91" t="str">
        <f>IF(N661/H661=0,"-",N661/H661)</f>
        <v>-</v>
      </c>
      <c r="Q661" s="108"/>
      <c r="R661" s="74"/>
    </row>
    <row r="662" spans="2:18">
      <c r="B662" s="109"/>
      <c r="C662" s="110" t="s">
        <v>31</v>
      </c>
      <c r="D662" s="111"/>
      <c r="E662" s="112" t="s">
        <v>1855</v>
      </c>
      <c r="F662" s="113">
        <v>80</v>
      </c>
      <c r="G662" s="113" t="s">
        <v>414</v>
      </c>
      <c r="H662" s="114"/>
      <c r="I662" s="114"/>
      <c r="J662" s="115"/>
      <c r="K662" s="115"/>
      <c r="L662" s="116"/>
      <c r="M662" s="116"/>
      <c r="N662" s="116"/>
      <c r="O662" s="116"/>
      <c r="P662" s="116"/>
      <c r="Q662" s="116"/>
      <c r="R662" s="74"/>
    </row>
    <row r="663" spans="2:18">
      <c r="B663" s="117"/>
      <c r="C663" s="118" t="s">
        <v>31</v>
      </c>
      <c r="D663" s="119"/>
      <c r="E663" s="120" t="s">
        <v>1856</v>
      </c>
      <c r="F663" s="121">
        <v>80</v>
      </c>
      <c r="G663" s="121" t="s">
        <v>414</v>
      </c>
      <c r="H663" s="122"/>
      <c r="I663" s="122"/>
      <c r="J663" s="123"/>
      <c r="K663" s="123"/>
      <c r="L663" s="124"/>
      <c r="M663" s="124"/>
      <c r="N663" s="124"/>
      <c r="O663" s="124"/>
      <c r="P663" s="124"/>
      <c r="Q663" s="124"/>
      <c r="R663" s="74"/>
    </row>
    <row r="664" spans="2:18">
      <c r="B664" s="117"/>
      <c r="C664" s="118" t="s">
        <v>31</v>
      </c>
      <c r="D664" s="119"/>
      <c r="E664" s="120" t="s">
        <v>479</v>
      </c>
      <c r="F664" s="121">
        <v>80</v>
      </c>
      <c r="G664" s="121" t="s">
        <v>414</v>
      </c>
      <c r="H664" s="122"/>
      <c r="I664" s="122"/>
      <c r="J664" s="123"/>
      <c r="K664" s="123"/>
      <c r="L664" s="124"/>
      <c r="M664" s="124"/>
      <c r="N664" s="124"/>
      <c r="O664" s="124"/>
      <c r="P664" s="124"/>
      <c r="Q664" s="124"/>
      <c r="R664" s="74"/>
    </row>
    <row r="665" spans="2:18">
      <c r="B665" s="117"/>
      <c r="C665" s="118" t="s">
        <v>31</v>
      </c>
      <c r="D665" s="119"/>
      <c r="E665" s="120" t="s">
        <v>464</v>
      </c>
      <c r="F665" s="121">
        <v>80</v>
      </c>
      <c r="G665" s="121" t="s">
        <v>414</v>
      </c>
      <c r="H665" s="122"/>
      <c r="I665" s="122"/>
      <c r="J665" s="123"/>
      <c r="K665" s="123"/>
      <c r="L665" s="124"/>
      <c r="M665" s="124"/>
      <c r="N665" s="124"/>
      <c r="O665" s="124"/>
      <c r="P665" s="124"/>
      <c r="Q665" s="124"/>
      <c r="R665" s="74"/>
    </row>
    <row r="666" spans="2:18">
      <c r="B666" s="125"/>
      <c r="C666" s="126" t="s">
        <v>31</v>
      </c>
      <c r="D666" s="127"/>
      <c r="E666" s="128" t="s">
        <v>1857</v>
      </c>
      <c r="F666" s="129">
        <v>80</v>
      </c>
      <c r="G666" s="129" t="s">
        <v>414</v>
      </c>
      <c r="H666" s="130"/>
      <c r="I666" s="130"/>
      <c r="J666" s="131"/>
      <c r="K666" s="131"/>
      <c r="L666" s="132"/>
      <c r="M666" s="132"/>
      <c r="N666" s="132"/>
      <c r="O666" s="132"/>
      <c r="P666" s="132"/>
      <c r="Q666" s="132"/>
      <c r="R666" s="74"/>
    </row>
    <row r="667" spans="2:18">
      <c r="B667" s="100" t="s">
        <v>1859</v>
      </c>
      <c r="C667" s="101" t="s">
        <v>1796</v>
      </c>
      <c r="D667" s="102" t="s">
        <v>937</v>
      </c>
      <c r="E667" s="103" t="s">
        <v>1860</v>
      </c>
      <c r="F667" s="104">
        <v>300</v>
      </c>
      <c r="G667" s="105" t="s">
        <v>1846</v>
      </c>
      <c r="H667" s="106">
        <v>1</v>
      </c>
      <c r="I667" s="107">
        <v>83.64</v>
      </c>
      <c r="J667" s="85">
        <v>750210</v>
      </c>
      <c r="K667" s="86">
        <v>8712438721267</v>
      </c>
      <c r="L667" s="87" t="s">
        <v>1798</v>
      </c>
      <c r="M667" s="88" t="s">
        <v>1860</v>
      </c>
      <c r="N667" s="89"/>
      <c r="O667" s="90">
        <f>N667*I667</f>
        <v>0</v>
      </c>
      <c r="P667" s="91" t="str">
        <f>IF(N667/H667=0,"-",N667/H667)</f>
        <v>-</v>
      </c>
      <c r="Q667" s="108"/>
      <c r="R667" s="74"/>
    </row>
    <row r="668" spans="2:18">
      <c r="B668" s="109"/>
      <c r="C668" s="110" t="s">
        <v>31</v>
      </c>
      <c r="D668" s="111"/>
      <c r="E668" s="112" t="s">
        <v>482</v>
      </c>
      <c r="F668" s="113">
        <v>60</v>
      </c>
      <c r="G668" s="113" t="s">
        <v>1846</v>
      </c>
      <c r="H668" s="114"/>
      <c r="I668" s="114"/>
      <c r="J668" s="115"/>
      <c r="K668" s="115"/>
      <c r="L668" s="116"/>
      <c r="M668" s="116"/>
      <c r="N668" s="116"/>
      <c r="O668" s="116"/>
      <c r="P668" s="116"/>
      <c r="Q668" s="116"/>
      <c r="R668" s="74"/>
    </row>
    <row r="669" spans="2:18">
      <c r="B669" s="117"/>
      <c r="C669" s="118" t="s">
        <v>31</v>
      </c>
      <c r="D669" s="119"/>
      <c r="E669" s="120" t="s">
        <v>432</v>
      </c>
      <c r="F669" s="121">
        <v>60</v>
      </c>
      <c r="G669" s="121" t="s">
        <v>1846</v>
      </c>
      <c r="H669" s="122"/>
      <c r="I669" s="122"/>
      <c r="J669" s="123"/>
      <c r="K669" s="123"/>
      <c r="L669" s="124"/>
      <c r="M669" s="124"/>
      <c r="N669" s="124"/>
      <c r="O669" s="124"/>
      <c r="P669" s="124"/>
      <c r="Q669" s="124"/>
      <c r="R669" s="74"/>
    </row>
    <row r="670" spans="2:18">
      <c r="B670" s="117"/>
      <c r="C670" s="118" t="s">
        <v>31</v>
      </c>
      <c r="D670" s="119"/>
      <c r="E670" s="120" t="s">
        <v>476</v>
      </c>
      <c r="F670" s="121">
        <v>60</v>
      </c>
      <c r="G670" s="121" t="s">
        <v>1846</v>
      </c>
      <c r="H670" s="122"/>
      <c r="I670" s="122"/>
      <c r="J670" s="123"/>
      <c r="K670" s="123"/>
      <c r="L670" s="124"/>
      <c r="M670" s="124"/>
      <c r="N670" s="124"/>
      <c r="O670" s="124"/>
      <c r="P670" s="124"/>
      <c r="Q670" s="124"/>
      <c r="R670" s="74"/>
    </row>
    <row r="671" spans="2:18">
      <c r="B671" s="117"/>
      <c r="C671" s="118" t="s">
        <v>31</v>
      </c>
      <c r="D671" s="119"/>
      <c r="E671" s="120" t="s">
        <v>446</v>
      </c>
      <c r="F671" s="121">
        <v>60</v>
      </c>
      <c r="G671" s="121" t="s">
        <v>1846</v>
      </c>
      <c r="H671" s="122"/>
      <c r="I671" s="122"/>
      <c r="J671" s="123"/>
      <c r="K671" s="123"/>
      <c r="L671" s="124"/>
      <c r="M671" s="124"/>
      <c r="N671" s="124"/>
      <c r="O671" s="124"/>
      <c r="P671" s="124"/>
      <c r="Q671" s="124"/>
      <c r="R671" s="74"/>
    </row>
    <row r="672" spans="2:18">
      <c r="B672" s="125"/>
      <c r="C672" s="126" t="s">
        <v>31</v>
      </c>
      <c r="D672" s="127"/>
      <c r="E672" s="128" t="s">
        <v>452</v>
      </c>
      <c r="F672" s="129">
        <v>60</v>
      </c>
      <c r="G672" s="129" t="s">
        <v>1846</v>
      </c>
      <c r="H672" s="130"/>
      <c r="I672" s="130"/>
      <c r="J672" s="131"/>
      <c r="K672" s="131"/>
      <c r="L672" s="132"/>
      <c r="M672" s="132"/>
      <c r="N672" s="132"/>
      <c r="O672" s="132"/>
      <c r="P672" s="132"/>
      <c r="Q672" s="132"/>
      <c r="R672" s="74"/>
    </row>
    <row r="673" spans="2:18">
      <c r="B673" s="100" t="s">
        <v>1861</v>
      </c>
      <c r="C673" s="101" t="s">
        <v>1796</v>
      </c>
      <c r="D673" s="102" t="s">
        <v>937</v>
      </c>
      <c r="E673" s="103" t="s">
        <v>1860</v>
      </c>
      <c r="F673" s="104">
        <v>400</v>
      </c>
      <c r="G673" s="105" t="s">
        <v>414</v>
      </c>
      <c r="H673" s="106">
        <v>1</v>
      </c>
      <c r="I673" s="107">
        <v>90.84</v>
      </c>
      <c r="J673" s="85">
        <v>750330</v>
      </c>
      <c r="K673" s="86">
        <v>8712438721397</v>
      </c>
      <c r="L673" s="87" t="s">
        <v>1798</v>
      </c>
      <c r="M673" s="88" t="s">
        <v>1860</v>
      </c>
      <c r="N673" s="89"/>
      <c r="O673" s="90">
        <f>N673*I673</f>
        <v>0</v>
      </c>
      <c r="P673" s="91" t="str">
        <f>IF(N673/H673=0,"-",N673/H673)</f>
        <v>-</v>
      </c>
      <c r="Q673" s="108"/>
      <c r="R673" s="74"/>
    </row>
    <row r="674" spans="2:18">
      <c r="B674" s="109"/>
      <c r="C674" s="110" t="s">
        <v>31</v>
      </c>
      <c r="D674" s="111"/>
      <c r="E674" s="112" t="s">
        <v>482</v>
      </c>
      <c r="F674" s="113">
        <v>80</v>
      </c>
      <c r="G674" s="113" t="s">
        <v>414</v>
      </c>
      <c r="H674" s="114"/>
      <c r="I674" s="114"/>
      <c r="J674" s="115"/>
      <c r="K674" s="115"/>
      <c r="L674" s="116"/>
      <c r="M674" s="116"/>
      <c r="N674" s="116"/>
      <c r="O674" s="116"/>
      <c r="P674" s="116"/>
      <c r="Q674" s="116"/>
      <c r="R674" s="74"/>
    </row>
    <row r="675" spans="2:18">
      <c r="B675" s="117"/>
      <c r="C675" s="118" t="s">
        <v>31</v>
      </c>
      <c r="D675" s="119"/>
      <c r="E675" s="120" t="s">
        <v>432</v>
      </c>
      <c r="F675" s="121">
        <v>80</v>
      </c>
      <c r="G675" s="121" t="s">
        <v>414</v>
      </c>
      <c r="H675" s="122"/>
      <c r="I675" s="122"/>
      <c r="J675" s="123"/>
      <c r="K675" s="123"/>
      <c r="L675" s="124"/>
      <c r="M675" s="124"/>
      <c r="N675" s="124"/>
      <c r="O675" s="124"/>
      <c r="P675" s="124"/>
      <c r="Q675" s="124"/>
      <c r="R675" s="74"/>
    </row>
    <row r="676" spans="2:18">
      <c r="B676" s="117"/>
      <c r="C676" s="118" t="s">
        <v>31</v>
      </c>
      <c r="D676" s="119"/>
      <c r="E676" s="120" t="s">
        <v>476</v>
      </c>
      <c r="F676" s="121">
        <v>80</v>
      </c>
      <c r="G676" s="121" t="s">
        <v>414</v>
      </c>
      <c r="H676" s="122"/>
      <c r="I676" s="122"/>
      <c r="J676" s="123"/>
      <c r="K676" s="123"/>
      <c r="L676" s="124"/>
      <c r="M676" s="124"/>
      <c r="N676" s="124"/>
      <c r="O676" s="124"/>
      <c r="P676" s="124"/>
      <c r="Q676" s="124"/>
      <c r="R676" s="74"/>
    </row>
    <row r="677" spans="2:18">
      <c r="B677" s="117"/>
      <c r="C677" s="118" t="s">
        <v>31</v>
      </c>
      <c r="D677" s="119"/>
      <c r="E677" s="120" t="s">
        <v>446</v>
      </c>
      <c r="F677" s="121">
        <v>80</v>
      </c>
      <c r="G677" s="121" t="s">
        <v>414</v>
      </c>
      <c r="H677" s="122"/>
      <c r="I677" s="122"/>
      <c r="J677" s="123"/>
      <c r="K677" s="123"/>
      <c r="L677" s="124"/>
      <c r="M677" s="124"/>
      <c r="N677" s="124"/>
      <c r="O677" s="124"/>
      <c r="P677" s="124"/>
      <c r="Q677" s="124"/>
      <c r="R677" s="74"/>
    </row>
    <row r="678" spans="2:18">
      <c r="B678" s="125"/>
      <c r="C678" s="126" t="s">
        <v>31</v>
      </c>
      <c r="D678" s="127"/>
      <c r="E678" s="128" t="s">
        <v>452</v>
      </c>
      <c r="F678" s="129">
        <v>80</v>
      </c>
      <c r="G678" s="129" t="s">
        <v>414</v>
      </c>
      <c r="H678" s="130"/>
      <c r="I678" s="130"/>
      <c r="J678" s="131"/>
      <c r="K678" s="131"/>
      <c r="L678" s="132"/>
      <c r="M678" s="132"/>
      <c r="N678" s="132"/>
      <c r="O678" s="132"/>
      <c r="P678" s="132"/>
      <c r="Q678" s="132"/>
      <c r="R678" s="74"/>
    </row>
    <row r="679" spans="2:18">
      <c r="B679" s="100" t="s">
        <v>1862</v>
      </c>
      <c r="C679" s="101" t="s">
        <v>1796</v>
      </c>
      <c r="D679" s="102" t="s">
        <v>488</v>
      </c>
      <c r="E679" s="103" t="s">
        <v>1863</v>
      </c>
      <c r="F679" s="104">
        <v>400</v>
      </c>
      <c r="G679" s="105" t="s">
        <v>414</v>
      </c>
      <c r="H679" s="106">
        <v>1</v>
      </c>
      <c r="I679" s="107">
        <v>103.94000000000001</v>
      </c>
      <c r="J679" s="85">
        <v>750355</v>
      </c>
      <c r="K679" s="86">
        <v>8712438721281</v>
      </c>
      <c r="L679" s="87" t="s">
        <v>1798</v>
      </c>
      <c r="M679" s="88" t="s">
        <v>1863</v>
      </c>
      <c r="N679" s="89"/>
      <c r="O679" s="90">
        <f>N679*I679</f>
        <v>0</v>
      </c>
      <c r="P679" s="91" t="str">
        <f>IF(N679/H679=0,"-",N679/H679)</f>
        <v>-</v>
      </c>
      <c r="Q679" s="108"/>
      <c r="R679" s="74"/>
    </row>
    <row r="680" spans="2:18">
      <c r="B680" s="109"/>
      <c r="C680" s="110" t="s">
        <v>31</v>
      </c>
      <c r="D680" s="111"/>
      <c r="E680" s="112" t="s">
        <v>495</v>
      </c>
      <c r="F680" s="113">
        <v>80</v>
      </c>
      <c r="G680" s="113" t="s">
        <v>414</v>
      </c>
      <c r="H680" s="114"/>
      <c r="I680" s="114"/>
      <c r="J680" s="115"/>
      <c r="K680" s="115"/>
      <c r="L680" s="116"/>
      <c r="M680" s="116"/>
      <c r="N680" s="116"/>
      <c r="O680" s="116"/>
      <c r="P680" s="116"/>
      <c r="Q680" s="116"/>
      <c r="R680" s="74"/>
    </row>
    <row r="681" spans="2:18">
      <c r="B681" s="117"/>
      <c r="C681" s="118" t="s">
        <v>31</v>
      </c>
      <c r="D681" s="119"/>
      <c r="E681" s="120" t="s">
        <v>1864</v>
      </c>
      <c r="F681" s="121">
        <v>80</v>
      </c>
      <c r="G681" s="121" t="s">
        <v>414</v>
      </c>
      <c r="H681" s="122"/>
      <c r="I681" s="122"/>
      <c r="J681" s="123"/>
      <c r="K681" s="123"/>
      <c r="L681" s="124"/>
      <c r="M681" s="124"/>
      <c r="N681" s="124"/>
      <c r="O681" s="124"/>
      <c r="P681" s="124"/>
      <c r="Q681" s="124"/>
      <c r="R681" s="74"/>
    </row>
    <row r="682" spans="2:18">
      <c r="B682" s="117"/>
      <c r="C682" s="118" t="s">
        <v>31</v>
      </c>
      <c r="D682" s="119"/>
      <c r="E682" s="120" t="s">
        <v>1865</v>
      </c>
      <c r="F682" s="121">
        <v>80</v>
      </c>
      <c r="G682" s="121" t="s">
        <v>414</v>
      </c>
      <c r="H682" s="122"/>
      <c r="I682" s="122"/>
      <c r="J682" s="123"/>
      <c r="K682" s="123"/>
      <c r="L682" s="124"/>
      <c r="M682" s="124"/>
      <c r="N682" s="124"/>
      <c r="O682" s="124"/>
      <c r="P682" s="124"/>
      <c r="Q682" s="124"/>
      <c r="R682" s="74"/>
    </row>
    <row r="683" spans="2:18">
      <c r="B683" s="117"/>
      <c r="C683" s="118" t="s">
        <v>31</v>
      </c>
      <c r="D683" s="119"/>
      <c r="E683" s="120" t="s">
        <v>501</v>
      </c>
      <c r="F683" s="121">
        <v>80</v>
      </c>
      <c r="G683" s="121" t="s">
        <v>414</v>
      </c>
      <c r="H683" s="122"/>
      <c r="I683" s="122"/>
      <c r="J683" s="123"/>
      <c r="K683" s="123"/>
      <c r="L683" s="124"/>
      <c r="M683" s="124"/>
      <c r="N683" s="124"/>
      <c r="O683" s="124"/>
      <c r="P683" s="124"/>
      <c r="Q683" s="124"/>
      <c r="R683" s="74"/>
    </row>
    <row r="684" spans="2:18">
      <c r="B684" s="125"/>
      <c r="C684" s="126" t="s">
        <v>31</v>
      </c>
      <c r="D684" s="127"/>
      <c r="E684" s="128" t="s">
        <v>492</v>
      </c>
      <c r="F684" s="129">
        <v>80</v>
      </c>
      <c r="G684" s="129" t="s">
        <v>414</v>
      </c>
      <c r="H684" s="130"/>
      <c r="I684" s="130"/>
      <c r="J684" s="131"/>
      <c r="K684" s="131"/>
      <c r="L684" s="132"/>
      <c r="M684" s="132"/>
      <c r="N684" s="132"/>
      <c r="O684" s="132"/>
      <c r="P684" s="132"/>
      <c r="Q684" s="132"/>
      <c r="R684" s="74"/>
    </row>
    <row r="685" spans="2:18">
      <c r="B685" s="100" t="s">
        <v>1866</v>
      </c>
      <c r="C685" s="101" t="s">
        <v>1796</v>
      </c>
      <c r="D685" s="102" t="s">
        <v>488</v>
      </c>
      <c r="E685" s="133" t="s">
        <v>1867</v>
      </c>
      <c r="F685" s="104">
        <v>400</v>
      </c>
      <c r="G685" s="105" t="s">
        <v>414</v>
      </c>
      <c r="H685" s="106">
        <v>1</v>
      </c>
      <c r="I685" s="107">
        <v>103.94000000000001</v>
      </c>
      <c r="J685" s="85">
        <v>750356</v>
      </c>
      <c r="K685" s="86">
        <v>8712438722295</v>
      </c>
      <c r="L685" s="87" t="s">
        <v>1798</v>
      </c>
      <c r="M685" s="88" t="s">
        <v>1867</v>
      </c>
      <c r="N685" s="89"/>
      <c r="O685" s="90">
        <f>N685*I685</f>
        <v>0</v>
      </c>
      <c r="P685" s="91" t="str">
        <f>IF(N685/H685=0,"-",N685/H685)</f>
        <v>-</v>
      </c>
      <c r="Q685" s="108"/>
      <c r="R685" s="74"/>
    </row>
    <row r="686" spans="2:18">
      <c r="B686" s="109"/>
      <c r="C686" s="110" t="s">
        <v>31</v>
      </c>
      <c r="D686" s="111"/>
      <c r="E686" s="112" t="s">
        <v>1868</v>
      </c>
      <c r="F686" s="113">
        <v>80</v>
      </c>
      <c r="G686" s="113" t="s">
        <v>414</v>
      </c>
      <c r="H686" s="114"/>
      <c r="I686" s="114"/>
      <c r="J686" s="115"/>
      <c r="K686" s="115"/>
      <c r="L686" s="116"/>
      <c r="M686" s="116"/>
      <c r="N686" s="116"/>
      <c r="O686" s="116"/>
      <c r="P686" s="116"/>
      <c r="Q686" s="116"/>
      <c r="R686" s="74"/>
    </row>
    <row r="687" spans="2:18">
      <c r="B687" s="117"/>
      <c r="C687" s="118" t="s">
        <v>31</v>
      </c>
      <c r="D687" s="119"/>
      <c r="E687" s="120" t="s">
        <v>1869</v>
      </c>
      <c r="F687" s="121">
        <v>80</v>
      </c>
      <c r="G687" s="121" t="s">
        <v>414</v>
      </c>
      <c r="H687" s="122"/>
      <c r="I687" s="122"/>
      <c r="J687" s="123"/>
      <c r="K687" s="123"/>
      <c r="L687" s="124"/>
      <c r="M687" s="124"/>
      <c r="N687" s="124"/>
      <c r="O687" s="124"/>
      <c r="P687" s="124"/>
      <c r="Q687" s="124"/>
      <c r="R687" s="74"/>
    </row>
    <row r="688" spans="2:18">
      <c r="B688" s="117"/>
      <c r="C688" s="118" t="s">
        <v>31</v>
      </c>
      <c r="D688" s="119"/>
      <c r="E688" s="120" t="s">
        <v>1870</v>
      </c>
      <c r="F688" s="121">
        <v>80</v>
      </c>
      <c r="G688" s="121" t="s">
        <v>414</v>
      </c>
      <c r="H688" s="122"/>
      <c r="I688" s="122"/>
      <c r="J688" s="123"/>
      <c r="K688" s="123"/>
      <c r="L688" s="124"/>
      <c r="M688" s="124"/>
      <c r="N688" s="124"/>
      <c r="O688" s="124"/>
      <c r="P688" s="124"/>
      <c r="Q688" s="124"/>
      <c r="R688" s="74"/>
    </row>
    <row r="689" spans="2:18">
      <c r="B689" s="117"/>
      <c r="C689" s="118" t="s">
        <v>31</v>
      </c>
      <c r="D689" s="119"/>
      <c r="E689" s="120" t="s">
        <v>1871</v>
      </c>
      <c r="F689" s="121">
        <v>80</v>
      </c>
      <c r="G689" s="121" t="s">
        <v>414</v>
      </c>
      <c r="H689" s="122"/>
      <c r="I689" s="122"/>
      <c r="J689" s="123"/>
      <c r="K689" s="123"/>
      <c r="L689" s="124"/>
      <c r="M689" s="124"/>
      <c r="N689" s="124"/>
      <c r="O689" s="124"/>
      <c r="P689" s="124"/>
      <c r="Q689" s="124"/>
      <c r="R689" s="74"/>
    </row>
    <row r="690" spans="2:18">
      <c r="B690" s="125"/>
      <c r="C690" s="126" t="s">
        <v>31</v>
      </c>
      <c r="D690" s="127"/>
      <c r="E690" s="128" t="s">
        <v>1872</v>
      </c>
      <c r="F690" s="129">
        <v>80</v>
      </c>
      <c r="G690" s="129" t="s">
        <v>414</v>
      </c>
      <c r="H690" s="130"/>
      <c r="I690" s="130"/>
      <c r="J690" s="131"/>
      <c r="K690" s="131"/>
      <c r="L690" s="132"/>
      <c r="M690" s="132"/>
      <c r="N690" s="132"/>
      <c r="O690" s="132"/>
      <c r="P690" s="132"/>
      <c r="Q690" s="132"/>
      <c r="R690" s="74"/>
    </row>
    <row r="691" spans="2:18">
      <c r="B691" s="100" t="s">
        <v>1873</v>
      </c>
      <c r="C691" s="101" t="s">
        <v>1796</v>
      </c>
      <c r="D691" s="102" t="s">
        <v>507</v>
      </c>
      <c r="E691" s="103" t="s">
        <v>1874</v>
      </c>
      <c r="F691" s="104">
        <v>400</v>
      </c>
      <c r="G691" s="105" t="s">
        <v>509</v>
      </c>
      <c r="H691" s="106">
        <v>1</v>
      </c>
      <c r="I691" s="107">
        <v>73.02000000000001</v>
      </c>
      <c r="J691" s="85">
        <v>750360</v>
      </c>
      <c r="K691" s="86">
        <v>8712438721403</v>
      </c>
      <c r="L691" s="87" t="s">
        <v>1798</v>
      </c>
      <c r="M691" s="88" t="s">
        <v>1874</v>
      </c>
      <c r="N691" s="89"/>
      <c r="O691" s="90">
        <f>N691*I691</f>
        <v>0</v>
      </c>
      <c r="P691" s="91" t="str">
        <f>IF(N691/H691=0,"-",N691/H691)</f>
        <v>-</v>
      </c>
      <c r="Q691" s="108"/>
      <c r="R691" s="74"/>
    </row>
    <row r="692" spans="2:18">
      <c r="B692" s="109"/>
      <c r="C692" s="110" t="s">
        <v>31</v>
      </c>
      <c r="D692" s="111"/>
      <c r="E692" s="112" t="s">
        <v>1875</v>
      </c>
      <c r="F692" s="113">
        <v>80</v>
      </c>
      <c r="G692" s="113" t="s">
        <v>509</v>
      </c>
      <c r="H692" s="114"/>
      <c r="I692" s="114"/>
      <c r="J692" s="115"/>
      <c r="K692" s="115"/>
      <c r="L692" s="116"/>
      <c r="M692" s="116"/>
      <c r="N692" s="116"/>
      <c r="O692" s="116"/>
      <c r="P692" s="116"/>
      <c r="Q692" s="116"/>
      <c r="R692" s="74"/>
    </row>
    <row r="693" spans="2:18">
      <c r="B693" s="117"/>
      <c r="C693" s="118" t="s">
        <v>31</v>
      </c>
      <c r="D693" s="119"/>
      <c r="E693" s="120" t="s">
        <v>508</v>
      </c>
      <c r="F693" s="121">
        <v>80</v>
      </c>
      <c r="G693" s="121" t="s">
        <v>509</v>
      </c>
      <c r="H693" s="122"/>
      <c r="I693" s="122"/>
      <c r="J693" s="123"/>
      <c r="K693" s="123"/>
      <c r="L693" s="124"/>
      <c r="M693" s="124"/>
      <c r="N693" s="124"/>
      <c r="O693" s="124"/>
      <c r="P693" s="124"/>
      <c r="Q693" s="124"/>
      <c r="R693" s="74"/>
    </row>
    <row r="694" spans="2:18">
      <c r="B694" s="117"/>
      <c r="C694" s="118" t="s">
        <v>31</v>
      </c>
      <c r="D694" s="119"/>
      <c r="E694" s="120" t="s">
        <v>1876</v>
      </c>
      <c r="F694" s="121">
        <v>80</v>
      </c>
      <c r="G694" s="121" t="s">
        <v>509</v>
      </c>
      <c r="H694" s="122"/>
      <c r="I694" s="122"/>
      <c r="J694" s="123"/>
      <c r="K694" s="123"/>
      <c r="L694" s="124"/>
      <c r="M694" s="124"/>
      <c r="N694" s="124"/>
      <c r="O694" s="124"/>
      <c r="P694" s="124"/>
      <c r="Q694" s="124"/>
      <c r="R694" s="74"/>
    </row>
    <row r="695" spans="2:18">
      <c r="B695" s="117"/>
      <c r="C695" s="118" t="s">
        <v>31</v>
      </c>
      <c r="D695" s="119"/>
      <c r="E695" s="120" t="s">
        <v>1877</v>
      </c>
      <c r="F695" s="121">
        <v>80</v>
      </c>
      <c r="G695" s="121" t="s">
        <v>509</v>
      </c>
      <c r="H695" s="122"/>
      <c r="I695" s="122"/>
      <c r="J695" s="123"/>
      <c r="K695" s="123"/>
      <c r="L695" s="124"/>
      <c r="M695" s="124"/>
      <c r="N695" s="124"/>
      <c r="O695" s="124"/>
      <c r="P695" s="124"/>
      <c r="Q695" s="124"/>
      <c r="R695" s="74"/>
    </row>
    <row r="696" spans="2:18">
      <c r="B696" s="125"/>
      <c r="C696" s="126" t="s">
        <v>31</v>
      </c>
      <c r="D696" s="127"/>
      <c r="E696" s="128" t="s">
        <v>1878</v>
      </c>
      <c r="F696" s="129">
        <v>80</v>
      </c>
      <c r="G696" s="129" t="s">
        <v>509</v>
      </c>
      <c r="H696" s="130"/>
      <c r="I696" s="130"/>
      <c r="J696" s="131"/>
      <c r="K696" s="131"/>
      <c r="L696" s="132"/>
      <c r="M696" s="132"/>
      <c r="N696" s="132"/>
      <c r="O696" s="132"/>
      <c r="P696" s="132"/>
      <c r="Q696" s="132"/>
      <c r="R696" s="74"/>
    </row>
    <row r="697" spans="2:18">
      <c r="B697" s="100" t="s">
        <v>1879</v>
      </c>
      <c r="C697" s="101" t="s">
        <v>1796</v>
      </c>
      <c r="D697" s="102" t="s">
        <v>1880</v>
      </c>
      <c r="E697" s="103" t="s">
        <v>1881</v>
      </c>
      <c r="F697" s="104">
        <v>400</v>
      </c>
      <c r="G697" s="105" t="s">
        <v>517</v>
      </c>
      <c r="H697" s="106">
        <v>1</v>
      </c>
      <c r="I697" s="107">
        <v>70.400000000000006</v>
      </c>
      <c r="J697" s="85">
        <v>750390</v>
      </c>
      <c r="K697" s="86">
        <v>8712438721458</v>
      </c>
      <c r="L697" s="87" t="s">
        <v>1798</v>
      </c>
      <c r="M697" s="88" t="s">
        <v>1881</v>
      </c>
      <c r="N697" s="89"/>
      <c r="O697" s="90">
        <f>N697*I697</f>
        <v>0</v>
      </c>
      <c r="P697" s="91" t="str">
        <f>IF(N697/H697=0,"-",N697/H697)</f>
        <v>-</v>
      </c>
      <c r="Q697" s="108"/>
      <c r="R697" s="74"/>
    </row>
    <row r="698" spans="2:18">
      <c r="B698" s="109"/>
      <c r="C698" s="110" t="s">
        <v>31</v>
      </c>
      <c r="D698" s="111"/>
      <c r="E698" s="112" t="s">
        <v>1882</v>
      </c>
      <c r="F698" s="113">
        <v>80</v>
      </c>
      <c r="G698" s="113" t="s">
        <v>517</v>
      </c>
      <c r="H698" s="114"/>
      <c r="I698" s="114"/>
      <c r="J698" s="115"/>
      <c r="K698" s="115"/>
      <c r="L698" s="116"/>
      <c r="M698" s="116"/>
      <c r="N698" s="116"/>
      <c r="O698" s="116"/>
      <c r="P698" s="116"/>
      <c r="Q698" s="116"/>
      <c r="R698" s="74"/>
    </row>
    <row r="699" spans="2:18">
      <c r="B699" s="117"/>
      <c r="C699" s="118" t="s">
        <v>31</v>
      </c>
      <c r="D699" s="119"/>
      <c r="E699" s="120" t="s">
        <v>1883</v>
      </c>
      <c r="F699" s="121">
        <v>80</v>
      </c>
      <c r="G699" s="121" t="s">
        <v>517</v>
      </c>
      <c r="H699" s="122"/>
      <c r="I699" s="122"/>
      <c r="J699" s="123"/>
      <c r="K699" s="123"/>
      <c r="L699" s="124"/>
      <c r="M699" s="124"/>
      <c r="N699" s="124"/>
      <c r="O699" s="124"/>
      <c r="P699" s="124"/>
      <c r="Q699" s="124"/>
      <c r="R699" s="74"/>
    </row>
    <row r="700" spans="2:18">
      <c r="B700" s="117"/>
      <c r="C700" s="118" t="s">
        <v>31</v>
      </c>
      <c r="D700" s="119"/>
      <c r="E700" s="120" t="s">
        <v>1884</v>
      </c>
      <c r="F700" s="121">
        <v>80</v>
      </c>
      <c r="G700" s="121" t="s">
        <v>517</v>
      </c>
      <c r="H700" s="122"/>
      <c r="I700" s="122"/>
      <c r="J700" s="123"/>
      <c r="K700" s="123"/>
      <c r="L700" s="124"/>
      <c r="M700" s="124"/>
      <c r="N700" s="124"/>
      <c r="O700" s="124"/>
      <c r="P700" s="124"/>
      <c r="Q700" s="124"/>
      <c r="R700" s="74"/>
    </row>
    <row r="701" spans="2:18">
      <c r="B701" s="117"/>
      <c r="C701" s="118" t="s">
        <v>31</v>
      </c>
      <c r="D701" s="119"/>
      <c r="E701" s="120" t="s">
        <v>526</v>
      </c>
      <c r="F701" s="121">
        <v>80</v>
      </c>
      <c r="G701" s="121" t="s">
        <v>517</v>
      </c>
      <c r="H701" s="122"/>
      <c r="I701" s="122"/>
      <c r="J701" s="123"/>
      <c r="K701" s="123"/>
      <c r="L701" s="124"/>
      <c r="M701" s="124"/>
      <c r="N701" s="124"/>
      <c r="O701" s="124"/>
      <c r="P701" s="124"/>
      <c r="Q701" s="124"/>
      <c r="R701" s="74"/>
    </row>
    <row r="702" spans="2:18">
      <c r="B702" s="125"/>
      <c r="C702" s="126" t="s">
        <v>31</v>
      </c>
      <c r="D702" s="127"/>
      <c r="E702" s="128" t="s">
        <v>1885</v>
      </c>
      <c r="F702" s="129">
        <v>80</v>
      </c>
      <c r="G702" s="129" t="s">
        <v>517</v>
      </c>
      <c r="H702" s="130"/>
      <c r="I702" s="130"/>
      <c r="J702" s="131"/>
      <c r="K702" s="131"/>
      <c r="L702" s="132"/>
      <c r="M702" s="132"/>
      <c r="N702" s="132"/>
      <c r="O702" s="132"/>
      <c r="P702" s="132"/>
      <c r="Q702" s="132"/>
      <c r="R702" s="74"/>
    </row>
    <row r="703" spans="2:18">
      <c r="B703" s="100" t="s">
        <v>1886</v>
      </c>
      <c r="C703" s="101" t="s">
        <v>1796</v>
      </c>
      <c r="D703" s="102" t="s">
        <v>1887</v>
      </c>
      <c r="E703" s="103" t="s">
        <v>1888</v>
      </c>
      <c r="F703" s="104">
        <v>100</v>
      </c>
      <c r="G703" s="105" t="s">
        <v>618</v>
      </c>
      <c r="H703" s="106">
        <v>1</v>
      </c>
      <c r="I703" s="107">
        <v>125.54</v>
      </c>
      <c r="J703" s="85">
        <v>750420</v>
      </c>
      <c r="K703" s="86">
        <v>8712438721502</v>
      </c>
      <c r="L703" s="87" t="s">
        <v>1798</v>
      </c>
      <c r="M703" s="88" t="s">
        <v>1888</v>
      </c>
      <c r="N703" s="89"/>
      <c r="O703" s="90">
        <f>N703*I703</f>
        <v>0</v>
      </c>
      <c r="P703" s="91" t="str">
        <f>IF(N703/H703=0,"-",N703/H703)</f>
        <v>-</v>
      </c>
      <c r="Q703" s="108"/>
      <c r="R703" s="74"/>
    </row>
    <row r="704" spans="2:18">
      <c r="B704" s="109"/>
      <c r="C704" s="110" t="s">
        <v>31</v>
      </c>
      <c r="D704" s="111"/>
      <c r="E704" s="112" t="s">
        <v>1889</v>
      </c>
      <c r="F704" s="113">
        <v>20</v>
      </c>
      <c r="G704" s="113" t="s">
        <v>618</v>
      </c>
      <c r="H704" s="114"/>
      <c r="I704" s="114"/>
      <c r="J704" s="115"/>
      <c r="K704" s="115"/>
      <c r="L704" s="116"/>
      <c r="M704" s="116"/>
      <c r="N704" s="116"/>
      <c r="O704" s="116"/>
      <c r="P704" s="116"/>
      <c r="Q704" s="116"/>
      <c r="R704" s="74"/>
    </row>
    <row r="705" spans="2:18">
      <c r="B705" s="117"/>
      <c r="C705" s="118" t="s">
        <v>31</v>
      </c>
      <c r="D705" s="119"/>
      <c r="E705" s="120" t="s">
        <v>1890</v>
      </c>
      <c r="F705" s="121">
        <v>20</v>
      </c>
      <c r="G705" s="121" t="s">
        <v>618</v>
      </c>
      <c r="H705" s="122"/>
      <c r="I705" s="122"/>
      <c r="J705" s="123"/>
      <c r="K705" s="123"/>
      <c r="L705" s="124"/>
      <c r="M705" s="124"/>
      <c r="N705" s="124"/>
      <c r="O705" s="124"/>
      <c r="P705" s="124"/>
      <c r="Q705" s="124"/>
      <c r="R705" s="74"/>
    </row>
    <row r="706" spans="2:18">
      <c r="B706" s="117"/>
      <c r="C706" s="118" t="s">
        <v>31</v>
      </c>
      <c r="D706" s="119"/>
      <c r="E706" s="120" t="s">
        <v>1891</v>
      </c>
      <c r="F706" s="121">
        <v>20</v>
      </c>
      <c r="G706" s="121" t="s">
        <v>618</v>
      </c>
      <c r="H706" s="122"/>
      <c r="I706" s="122"/>
      <c r="J706" s="123"/>
      <c r="K706" s="123"/>
      <c r="L706" s="124"/>
      <c r="M706" s="124"/>
      <c r="N706" s="124"/>
      <c r="O706" s="124"/>
      <c r="P706" s="124"/>
      <c r="Q706" s="124"/>
      <c r="R706" s="74"/>
    </row>
    <row r="707" spans="2:18">
      <c r="B707" s="117"/>
      <c r="C707" s="118" t="s">
        <v>31</v>
      </c>
      <c r="D707" s="119"/>
      <c r="E707" s="120" t="s">
        <v>617</v>
      </c>
      <c r="F707" s="121">
        <v>20</v>
      </c>
      <c r="G707" s="121" t="s">
        <v>618</v>
      </c>
      <c r="H707" s="122"/>
      <c r="I707" s="122"/>
      <c r="J707" s="123"/>
      <c r="K707" s="123"/>
      <c r="L707" s="124"/>
      <c r="M707" s="124"/>
      <c r="N707" s="124"/>
      <c r="O707" s="124"/>
      <c r="P707" s="124"/>
      <c r="Q707" s="124"/>
      <c r="R707" s="74"/>
    </row>
    <row r="708" spans="2:18">
      <c r="B708" s="125"/>
      <c r="C708" s="126" t="s">
        <v>31</v>
      </c>
      <c r="D708" s="127"/>
      <c r="E708" s="128" t="s">
        <v>1892</v>
      </c>
      <c r="F708" s="129">
        <v>20</v>
      </c>
      <c r="G708" s="129" t="s">
        <v>618</v>
      </c>
      <c r="H708" s="130"/>
      <c r="I708" s="130"/>
      <c r="J708" s="131"/>
      <c r="K708" s="131"/>
      <c r="L708" s="132"/>
      <c r="M708" s="132"/>
      <c r="N708" s="132"/>
      <c r="O708" s="132"/>
      <c r="P708" s="132"/>
      <c r="Q708" s="132"/>
      <c r="R708" s="74"/>
    </row>
    <row r="709" spans="2:18">
      <c r="B709" s="100" t="s">
        <v>1893</v>
      </c>
      <c r="C709" s="101" t="s">
        <v>1796</v>
      </c>
      <c r="D709" s="102" t="s">
        <v>532</v>
      </c>
      <c r="E709" s="103" t="s">
        <v>1894</v>
      </c>
      <c r="F709" s="104">
        <v>100</v>
      </c>
      <c r="G709" s="105" t="s">
        <v>534</v>
      </c>
      <c r="H709" s="106">
        <v>1</v>
      </c>
      <c r="I709" s="107">
        <v>76.290000000000006</v>
      </c>
      <c r="J709" s="85">
        <v>750450</v>
      </c>
      <c r="K709" s="86">
        <v>8712438721557</v>
      </c>
      <c r="L709" s="87" t="s">
        <v>1798</v>
      </c>
      <c r="M709" s="88" t="s">
        <v>1894</v>
      </c>
      <c r="N709" s="89"/>
      <c r="O709" s="90">
        <f>N709*I709</f>
        <v>0</v>
      </c>
      <c r="P709" s="91" t="str">
        <f>IF(N709/H709=0,"-",N709/H709)</f>
        <v>-</v>
      </c>
      <c r="Q709" s="108"/>
      <c r="R709" s="74"/>
    </row>
    <row r="710" spans="2:18">
      <c r="B710" s="109"/>
      <c r="C710" s="110" t="s">
        <v>31</v>
      </c>
      <c r="D710" s="111"/>
      <c r="E710" s="112" t="s">
        <v>1895</v>
      </c>
      <c r="F710" s="113">
        <v>20</v>
      </c>
      <c r="G710" s="113" t="s">
        <v>534</v>
      </c>
      <c r="H710" s="114"/>
      <c r="I710" s="114"/>
      <c r="J710" s="115"/>
      <c r="K710" s="115"/>
      <c r="L710" s="116"/>
      <c r="M710" s="116"/>
      <c r="N710" s="116"/>
      <c r="O710" s="116"/>
      <c r="P710" s="116"/>
      <c r="Q710" s="116"/>
      <c r="R710" s="74"/>
    </row>
    <row r="711" spans="2:18">
      <c r="B711" s="117"/>
      <c r="C711" s="118" t="s">
        <v>31</v>
      </c>
      <c r="D711" s="119"/>
      <c r="E711" s="120" t="s">
        <v>1896</v>
      </c>
      <c r="F711" s="121">
        <v>20</v>
      </c>
      <c r="G711" s="121" t="s">
        <v>534</v>
      </c>
      <c r="H711" s="122"/>
      <c r="I711" s="122"/>
      <c r="J711" s="123"/>
      <c r="K711" s="123"/>
      <c r="L711" s="124"/>
      <c r="M711" s="124"/>
      <c r="N711" s="124"/>
      <c r="O711" s="124"/>
      <c r="P711" s="124"/>
      <c r="Q711" s="124"/>
      <c r="R711" s="74"/>
    </row>
    <row r="712" spans="2:18">
      <c r="B712" s="117"/>
      <c r="C712" s="118" t="s">
        <v>31</v>
      </c>
      <c r="D712" s="119"/>
      <c r="E712" s="120" t="s">
        <v>1897</v>
      </c>
      <c r="F712" s="121">
        <v>20</v>
      </c>
      <c r="G712" s="121" t="s">
        <v>534</v>
      </c>
      <c r="H712" s="122"/>
      <c r="I712" s="122"/>
      <c r="J712" s="123"/>
      <c r="K712" s="123"/>
      <c r="L712" s="124"/>
      <c r="M712" s="124"/>
      <c r="N712" s="124"/>
      <c r="O712" s="124"/>
      <c r="P712" s="124"/>
      <c r="Q712" s="124"/>
      <c r="R712" s="74"/>
    </row>
    <row r="713" spans="2:18">
      <c r="B713" s="117"/>
      <c r="C713" s="118" t="s">
        <v>31</v>
      </c>
      <c r="D713" s="119"/>
      <c r="E713" s="120" t="s">
        <v>1898</v>
      </c>
      <c r="F713" s="121">
        <v>20</v>
      </c>
      <c r="G713" s="121" t="s">
        <v>534</v>
      </c>
      <c r="H713" s="122"/>
      <c r="I713" s="122"/>
      <c r="J713" s="123"/>
      <c r="K713" s="123"/>
      <c r="L713" s="124"/>
      <c r="M713" s="124"/>
      <c r="N713" s="124"/>
      <c r="O713" s="124"/>
      <c r="P713" s="124"/>
      <c r="Q713" s="124"/>
      <c r="R713" s="74"/>
    </row>
    <row r="714" spans="2:18">
      <c r="B714" s="125"/>
      <c r="C714" s="126" t="s">
        <v>31</v>
      </c>
      <c r="D714" s="127"/>
      <c r="E714" s="128" t="s">
        <v>1899</v>
      </c>
      <c r="F714" s="129">
        <v>20</v>
      </c>
      <c r="G714" s="129" t="s">
        <v>534</v>
      </c>
      <c r="H714" s="130"/>
      <c r="I714" s="130"/>
      <c r="J714" s="131"/>
      <c r="K714" s="131"/>
      <c r="L714" s="132"/>
      <c r="M714" s="132"/>
      <c r="N714" s="132"/>
      <c r="O714" s="132"/>
      <c r="P714" s="132"/>
      <c r="Q714" s="132"/>
      <c r="R714" s="74"/>
    </row>
    <row r="715" spans="2:18">
      <c r="B715" s="100" t="s">
        <v>1900</v>
      </c>
      <c r="C715" s="101" t="s">
        <v>1796</v>
      </c>
      <c r="D715" s="102" t="s">
        <v>532</v>
      </c>
      <c r="E715" s="103" t="s">
        <v>1901</v>
      </c>
      <c r="F715" s="104">
        <v>100</v>
      </c>
      <c r="G715" s="105" t="s">
        <v>534</v>
      </c>
      <c r="H715" s="106">
        <v>1</v>
      </c>
      <c r="I715" s="107">
        <v>82.18</v>
      </c>
      <c r="J715" s="85">
        <v>750460</v>
      </c>
      <c r="K715" s="86">
        <v>8712438721564</v>
      </c>
      <c r="L715" s="87" t="s">
        <v>1798</v>
      </c>
      <c r="M715" s="88" t="s">
        <v>1901</v>
      </c>
      <c r="N715" s="89"/>
      <c r="O715" s="90">
        <f>N715*I715</f>
        <v>0</v>
      </c>
      <c r="P715" s="91" t="str">
        <f>IF(N715/H715=0,"-",N715/H715)</f>
        <v>-</v>
      </c>
      <c r="Q715" s="108"/>
      <c r="R715" s="74"/>
    </row>
    <row r="716" spans="2:18">
      <c r="B716" s="109"/>
      <c r="C716" s="110" t="s">
        <v>31</v>
      </c>
      <c r="D716" s="111"/>
      <c r="E716" s="112" t="s">
        <v>540</v>
      </c>
      <c r="F716" s="113">
        <v>20</v>
      </c>
      <c r="G716" s="113" t="s">
        <v>534</v>
      </c>
      <c r="H716" s="114"/>
      <c r="I716" s="114"/>
      <c r="J716" s="115"/>
      <c r="K716" s="115"/>
      <c r="L716" s="116"/>
      <c r="M716" s="116"/>
      <c r="N716" s="116"/>
      <c r="O716" s="116"/>
      <c r="P716" s="116"/>
      <c r="Q716" s="116"/>
      <c r="R716" s="74"/>
    </row>
    <row r="717" spans="2:18">
      <c r="B717" s="117"/>
      <c r="C717" s="118" t="s">
        <v>31</v>
      </c>
      <c r="D717" s="119"/>
      <c r="E717" s="120" t="s">
        <v>1902</v>
      </c>
      <c r="F717" s="121">
        <v>20</v>
      </c>
      <c r="G717" s="121" t="s">
        <v>534</v>
      </c>
      <c r="H717" s="122"/>
      <c r="I717" s="122"/>
      <c r="J717" s="123"/>
      <c r="K717" s="123"/>
      <c r="L717" s="124"/>
      <c r="M717" s="124"/>
      <c r="N717" s="124"/>
      <c r="O717" s="124"/>
      <c r="P717" s="124"/>
      <c r="Q717" s="124"/>
      <c r="R717" s="74"/>
    </row>
    <row r="718" spans="2:18">
      <c r="B718" s="117"/>
      <c r="C718" s="118" t="s">
        <v>31</v>
      </c>
      <c r="D718" s="119"/>
      <c r="E718" s="120" t="s">
        <v>1903</v>
      </c>
      <c r="F718" s="121">
        <v>20</v>
      </c>
      <c r="G718" s="121" t="s">
        <v>534</v>
      </c>
      <c r="H718" s="122"/>
      <c r="I718" s="122"/>
      <c r="J718" s="123"/>
      <c r="K718" s="123"/>
      <c r="L718" s="124"/>
      <c r="M718" s="124"/>
      <c r="N718" s="124"/>
      <c r="O718" s="124"/>
      <c r="P718" s="124"/>
      <c r="Q718" s="124"/>
      <c r="R718" s="74"/>
    </row>
    <row r="719" spans="2:18">
      <c r="B719" s="117"/>
      <c r="C719" s="118" t="s">
        <v>31</v>
      </c>
      <c r="D719" s="119"/>
      <c r="E719" s="120" t="s">
        <v>1904</v>
      </c>
      <c r="F719" s="121">
        <v>20</v>
      </c>
      <c r="G719" s="121" t="s">
        <v>534</v>
      </c>
      <c r="H719" s="122"/>
      <c r="I719" s="122"/>
      <c r="J719" s="123"/>
      <c r="K719" s="123"/>
      <c r="L719" s="124"/>
      <c r="M719" s="124"/>
      <c r="N719" s="124"/>
      <c r="O719" s="124"/>
      <c r="P719" s="124"/>
      <c r="Q719" s="124"/>
      <c r="R719" s="74"/>
    </row>
    <row r="720" spans="2:18">
      <c r="B720" s="125"/>
      <c r="C720" s="126" t="s">
        <v>31</v>
      </c>
      <c r="D720" s="127"/>
      <c r="E720" s="128" t="s">
        <v>1905</v>
      </c>
      <c r="F720" s="129">
        <v>20</v>
      </c>
      <c r="G720" s="129" t="s">
        <v>534</v>
      </c>
      <c r="H720" s="130"/>
      <c r="I720" s="130"/>
      <c r="J720" s="131"/>
      <c r="K720" s="131"/>
      <c r="L720" s="132"/>
      <c r="M720" s="132"/>
      <c r="N720" s="132"/>
      <c r="O720" s="132"/>
      <c r="P720" s="132"/>
      <c r="Q720" s="132"/>
      <c r="R720" s="74"/>
    </row>
    <row r="721" spans="2:18">
      <c r="B721" s="100" t="s">
        <v>1906</v>
      </c>
      <c r="C721" s="101" t="s">
        <v>1796</v>
      </c>
      <c r="D721" s="102" t="s">
        <v>1907</v>
      </c>
      <c r="E721" s="103" t="s">
        <v>1908</v>
      </c>
      <c r="F721" s="104">
        <v>100</v>
      </c>
      <c r="G721" s="105" t="s">
        <v>534</v>
      </c>
      <c r="H721" s="106">
        <v>1</v>
      </c>
      <c r="I721" s="107">
        <v>80.22</v>
      </c>
      <c r="J721" s="85">
        <v>750480</v>
      </c>
      <c r="K721" s="86">
        <v>8712438721571</v>
      </c>
      <c r="L721" s="87" t="s">
        <v>1798</v>
      </c>
      <c r="M721" s="88" t="s">
        <v>1908</v>
      </c>
      <c r="N721" s="89"/>
      <c r="O721" s="90">
        <f>N721*I721</f>
        <v>0</v>
      </c>
      <c r="P721" s="91" t="str">
        <f>IF(N721/H721=0,"-",N721/H721)</f>
        <v>-</v>
      </c>
      <c r="Q721" s="108"/>
      <c r="R721" s="74"/>
    </row>
    <row r="722" spans="2:18">
      <c r="B722" s="109"/>
      <c r="C722" s="110" t="s">
        <v>31</v>
      </c>
      <c r="D722" s="111"/>
      <c r="E722" s="112" t="s">
        <v>1909</v>
      </c>
      <c r="F722" s="113">
        <v>20</v>
      </c>
      <c r="G722" s="113" t="s">
        <v>534</v>
      </c>
      <c r="H722" s="114"/>
      <c r="I722" s="114"/>
      <c r="J722" s="115"/>
      <c r="K722" s="115"/>
      <c r="L722" s="116"/>
      <c r="M722" s="116"/>
      <c r="N722" s="116"/>
      <c r="O722" s="116"/>
      <c r="P722" s="116"/>
      <c r="Q722" s="116"/>
      <c r="R722" s="74"/>
    </row>
    <row r="723" spans="2:18">
      <c r="B723" s="117"/>
      <c r="C723" s="118" t="s">
        <v>31</v>
      </c>
      <c r="D723" s="119"/>
      <c r="E723" s="120" t="s">
        <v>1910</v>
      </c>
      <c r="F723" s="121">
        <v>20</v>
      </c>
      <c r="G723" s="121" t="s">
        <v>534</v>
      </c>
      <c r="H723" s="122"/>
      <c r="I723" s="122"/>
      <c r="J723" s="123"/>
      <c r="K723" s="123"/>
      <c r="L723" s="124"/>
      <c r="M723" s="124"/>
      <c r="N723" s="124"/>
      <c r="O723" s="124"/>
      <c r="P723" s="124"/>
      <c r="Q723" s="124"/>
      <c r="R723" s="74"/>
    </row>
    <row r="724" spans="2:18">
      <c r="B724" s="117"/>
      <c r="C724" s="118" t="s">
        <v>31</v>
      </c>
      <c r="D724" s="119"/>
      <c r="E724" s="120" t="s">
        <v>1911</v>
      </c>
      <c r="F724" s="121">
        <v>20</v>
      </c>
      <c r="G724" s="121" t="s">
        <v>534</v>
      </c>
      <c r="H724" s="122"/>
      <c r="I724" s="122"/>
      <c r="J724" s="123"/>
      <c r="K724" s="123"/>
      <c r="L724" s="124"/>
      <c r="M724" s="124"/>
      <c r="N724" s="124"/>
      <c r="O724" s="124"/>
      <c r="P724" s="124"/>
      <c r="Q724" s="124"/>
      <c r="R724" s="74"/>
    </row>
    <row r="725" spans="2:18">
      <c r="B725" s="117"/>
      <c r="C725" s="118" t="s">
        <v>31</v>
      </c>
      <c r="D725" s="119"/>
      <c r="E725" s="120" t="s">
        <v>1912</v>
      </c>
      <c r="F725" s="121">
        <v>20</v>
      </c>
      <c r="G725" s="121" t="s">
        <v>534</v>
      </c>
      <c r="H725" s="122"/>
      <c r="I725" s="122"/>
      <c r="J725" s="123"/>
      <c r="K725" s="123"/>
      <c r="L725" s="124"/>
      <c r="M725" s="124"/>
      <c r="N725" s="124"/>
      <c r="O725" s="124"/>
      <c r="P725" s="124"/>
      <c r="Q725" s="124"/>
      <c r="R725" s="74"/>
    </row>
    <row r="726" spans="2:18">
      <c r="B726" s="125"/>
      <c r="C726" s="126" t="s">
        <v>31</v>
      </c>
      <c r="D726" s="127"/>
      <c r="E726" s="128" t="s">
        <v>1913</v>
      </c>
      <c r="F726" s="129">
        <v>20</v>
      </c>
      <c r="G726" s="129" t="s">
        <v>534</v>
      </c>
      <c r="H726" s="130"/>
      <c r="I726" s="130"/>
      <c r="J726" s="131"/>
      <c r="K726" s="131"/>
      <c r="L726" s="132"/>
      <c r="M726" s="132"/>
      <c r="N726" s="132"/>
      <c r="O726" s="132"/>
      <c r="P726" s="132"/>
      <c r="Q726" s="132"/>
      <c r="R726" s="74"/>
    </row>
    <row r="727" spans="2:18">
      <c r="B727" s="100" t="s">
        <v>1914</v>
      </c>
      <c r="C727" s="101" t="s">
        <v>1796</v>
      </c>
      <c r="D727" s="102" t="s">
        <v>564</v>
      </c>
      <c r="E727" s="103" t="s">
        <v>1915</v>
      </c>
      <c r="F727" s="104">
        <v>100</v>
      </c>
      <c r="G727" s="105" t="s">
        <v>534</v>
      </c>
      <c r="H727" s="106">
        <v>1</v>
      </c>
      <c r="I727" s="107">
        <v>83.490000000000009</v>
      </c>
      <c r="J727" s="85">
        <v>750510</v>
      </c>
      <c r="K727" s="86">
        <v>8712438721601</v>
      </c>
      <c r="L727" s="87" t="s">
        <v>1798</v>
      </c>
      <c r="M727" s="88" t="s">
        <v>1915</v>
      </c>
      <c r="N727" s="89"/>
      <c r="O727" s="90">
        <f>N727*I727</f>
        <v>0</v>
      </c>
      <c r="P727" s="91" t="str">
        <f>IF(N727/H727=0,"-",N727/H727)</f>
        <v>-</v>
      </c>
      <c r="Q727" s="108"/>
      <c r="R727" s="74"/>
    </row>
    <row r="728" spans="2:18">
      <c r="B728" s="109"/>
      <c r="C728" s="110" t="s">
        <v>31</v>
      </c>
      <c r="D728" s="111"/>
      <c r="E728" s="112" t="s">
        <v>1916</v>
      </c>
      <c r="F728" s="113">
        <v>20</v>
      </c>
      <c r="G728" s="113" t="s">
        <v>534</v>
      </c>
      <c r="H728" s="114"/>
      <c r="I728" s="114"/>
      <c r="J728" s="115"/>
      <c r="K728" s="115"/>
      <c r="L728" s="116"/>
      <c r="M728" s="116"/>
      <c r="N728" s="116"/>
      <c r="O728" s="116"/>
      <c r="P728" s="116"/>
      <c r="Q728" s="116"/>
      <c r="R728" s="74"/>
    </row>
    <row r="729" spans="2:18">
      <c r="B729" s="117"/>
      <c r="C729" s="118" t="s">
        <v>31</v>
      </c>
      <c r="D729" s="119"/>
      <c r="E729" s="120" t="s">
        <v>571</v>
      </c>
      <c r="F729" s="121">
        <v>20</v>
      </c>
      <c r="G729" s="121" t="s">
        <v>534</v>
      </c>
      <c r="H729" s="122"/>
      <c r="I729" s="122"/>
      <c r="J729" s="123"/>
      <c r="K729" s="123"/>
      <c r="L729" s="124"/>
      <c r="M729" s="124"/>
      <c r="N729" s="124"/>
      <c r="O729" s="124"/>
      <c r="P729" s="124"/>
      <c r="Q729" s="124"/>
      <c r="R729" s="74"/>
    </row>
    <row r="730" spans="2:18">
      <c r="B730" s="117"/>
      <c r="C730" s="118" t="s">
        <v>31</v>
      </c>
      <c r="D730" s="119"/>
      <c r="E730" s="120" t="s">
        <v>1917</v>
      </c>
      <c r="F730" s="121">
        <v>20</v>
      </c>
      <c r="G730" s="121" t="s">
        <v>534</v>
      </c>
      <c r="H730" s="122"/>
      <c r="I730" s="122"/>
      <c r="J730" s="123"/>
      <c r="K730" s="123"/>
      <c r="L730" s="124"/>
      <c r="M730" s="124"/>
      <c r="N730" s="124"/>
      <c r="O730" s="124"/>
      <c r="P730" s="124"/>
      <c r="Q730" s="124"/>
      <c r="R730" s="74"/>
    </row>
    <row r="731" spans="2:18">
      <c r="B731" s="117"/>
      <c r="C731" s="118" t="s">
        <v>31</v>
      </c>
      <c r="D731" s="119"/>
      <c r="E731" s="120" t="s">
        <v>1918</v>
      </c>
      <c r="F731" s="121">
        <v>20</v>
      </c>
      <c r="G731" s="121" t="s">
        <v>534</v>
      </c>
      <c r="H731" s="122"/>
      <c r="I731" s="122"/>
      <c r="J731" s="123"/>
      <c r="K731" s="123"/>
      <c r="L731" s="124"/>
      <c r="M731" s="124"/>
      <c r="N731" s="124"/>
      <c r="O731" s="124"/>
      <c r="P731" s="124"/>
      <c r="Q731" s="124"/>
      <c r="R731" s="74"/>
    </row>
    <row r="732" spans="2:18">
      <c r="B732" s="125"/>
      <c r="C732" s="126" t="s">
        <v>31</v>
      </c>
      <c r="D732" s="127"/>
      <c r="E732" s="128" t="s">
        <v>568</v>
      </c>
      <c r="F732" s="129">
        <v>20</v>
      </c>
      <c r="G732" s="129" t="s">
        <v>534</v>
      </c>
      <c r="H732" s="130"/>
      <c r="I732" s="130"/>
      <c r="J732" s="131"/>
      <c r="K732" s="131"/>
      <c r="L732" s="132"/>
      <c r="M732" s="132"/>
      <c r="N732" s="132"/>
      <c r="O732" s="132"/>
      <c r="P732" s="132"/>
      <c r="Q732" s="132"/>
      <c r="R732" s="74"/>
    </row>
    <row r="733" spans="2:18">
      <c r="B733" s="100" t="s">
        <v>1919</v>
      </c>
      <c r="C733" s="101" t="s">
        <v>1796</v>
      </c>
      <c r="D733" s="102" t="s">
        <v>1920</v>
      </c>
      <c r="E733" s="103" t="s">
        <v>1921</v>
      </c>
      <c r="F733" s="104">
        <v>100</v>
      </c>
      <c r="G733" s="105" t="s">
        <v>534</v>
      </c>
      <c r="H733" s="106">
        <v>1</v>
      </c>
      <c r="I733" s="107">
        <v>97.89</v>
      </c>
      <c r="J733" s="85">
        <v>750540</v>
      </c>
      <c r="K733" s="86">
        <v>8712438721618</v>
      </c>
      <c r="L733" s="87" t="s">
        <v>1798</v>
      </c>
      <c r="M733" s="88" t="s">
        <v>1921</v>
      </c>
      <c r="N733" s="89"/>
      <c r="O733" s="90">
        <f>N733*I733</f>
        <v>0</v>
      </c>
      <c r="P733" s="91" t="str">
        <f>IF(N733/H733=0,"-",N733/H733)</f>
        <v>-</v>
      </c>
      <c r="Q733" s="108"/>
      <c r="R733" s="74"/>
    </row>
    <row r="734" spans="2:18">
      <c r="B734" s="109"/>
      <c r="C734" s="110" t="s">
        <v>31</v>
      </c>
      <c r="D734" s="111"/>
      <c r="E734" s="112" t="s">
        <v>1922</v>
      </c>
      <c r="F734" s="113">
        <v>20</v>
      </c>
      <c r="G734" s="113" t="s">
        <v>534</v>
      </c>
      <c r="H734" s="114"/>
      <c r="I734" s="114"/>
      <c r="J734" s="115"/>
      <c r="K734" s="115"/>
      <c r="L734" s="116"/>
      <c r="M734" s="116"/>
      <c r="N734" s="116"/>
      <c r="O734" s="116"/>
      <c r="P734" s="116"/>
      <c r="Q734" s="116"/>
      <c r="R734" s="74"/>
    </row>
    <row r="735" spans="2:18">
      <c r="B735" s="117"/>
      <c r="C735" s="118" t="s">
        <v>31</v>
      </c>
      <c r="D735" s="119"/>
      <c r="E735" s="120" t="s">
        <v>1923</v>
      </c>
      <c r="F735" s="121">
        <v>20</v>
      </c>
      <c r="G735" s="121" t="s">
        <v>534</v>
      </c>
      <c r="H735" s="122"/>
      <c r="I735" s="122"/>
      <c r="J735" s="123"/>
      <c r="K735" s="123"/>
      <c r="L735" s="124"/>
      <c r="M735" s="124"/>
      <c r="N735" s="124"/>
      <c r="O735" s="124"/>
      <c r="P735" s="124"/>
      <c r="Q735" s="124"/>
      <c r="R735" s="74"/>
    </row>
    <row r="736" spans="2:18">
      <c r="B736" s="117"/>
      <c r="C736" s="118" t="s">
        <v>31</v>
      </c>
      <c r="D736" s="119"/>
      <c r="E736" s="120" t="s">
        <v>1924</v>
      </c>
      <c r="F736" s="121">
        <v>20</v>
      </c>
      <c r="G736" s="121" t="s">
        <v>534</v>
      </c>
      <c r="H736" s="122"/>
      <c r="I736" s="122"/>
      <c r="J736" s="123"/>
      <c r="K736" s="123"/>
      <c r="L736" s="124"/>
      <c r="M736" s="124"/>
      <c r="N736" s="124"/>
      <c r="O736" s="124"/>
      <c r="P736" s="124"/>
      <c r="Q736" s="124"/>
      <c r="R736" s="74"/>
    </row>
    <row r="737" spans="2:18">
      <c r="B737" s="117"/>
      <c r="C737" s="118" t="s">
        <v>31</v>
      </c>
      <c r="D737" s="119"/>
      <c r="E737" s="120" t="s">
        <v>1925</v>
      </c>
      <c r="F737" s="121">
        <v>20</v>
      </c>
      <c r="G737" s="121" t="s">
        <v>534</v>
      </c>
      <c r="H737" s="122"/>
      <c r="I737" s="122"/>
      <c r="J737" s="123"/>
      <c r="K737" s="123"/>
      <c r="L737" s="124"/>
      <c r="M737" s="124"/>
      <c r="N737" s="124"/>
      <c r="O737" s="124"/>
      <c r="P737" s="124"/>
      <c r="Q737" s="124"/>
      <c r="R737" s="74"/>
    </row>
    <row r="738" spans="2:18">
      <c r="B738" s="125"/>
      <c r="C738" s="126" t="s">
        <v>31</v>
      </c>
      <c r="D738" s="127"/>
      <c r="E738" s="128" t="s">
        <v>1926</v>
      </c>
      <c r="F738" s="129">
        <v>20</v>
      </c>
      <c r="G738" s="129" t="s">
        <v>534</v>
      </c>
      <c r="H738" s="130"/>
      <c r="I738" s="130"/>
      <c r="J738" s="131"/>
      <c r="K738" s="131"/>
      <c r="L738" s="132"/>
      <c r="M738" s="132"/>
      <c r="N738" s="132"/>
      <c r="O738" s="132"/>
      <c r="P738" s="132"/>
      <c r="Q738" s="132"/>
      <c r="R738" s="74"/>
    </row>
    <row r="739" spans="2:18">
      <c r="B739" s="100" t="s">
        <v>1927</v>
      </c>
      <c r="C739" s="101" t="s">
        <v>1796</v>
      </c>
      <c r="D739" s="102" t="s">
        <v>1928</v>
      </c>
      <c r="E739" s="103" t="s">
        <v>1929</v>
      </c>
      <c r="F739" s="104">
        <v>100</v>
      </c>
      <c r="G739" s="105" t="s">
        <v>534</v>
      </c>
      <c r="H739" s="106">
        <v>1</v>
      </c>
      <c r="I739" s="107">
        <v>96.58</v>
      </c>
      <c r="J739" s="85">
        <v>750570</v>
      </c>
      <c r="K739" s="86">
        <v>8712438721656</v>
      </c>
      <c r="L739" s="87" t="s">
        <v>1798</v>
      </c>
      <c r="M739" s="88" t="s">
        <v>1929</v>
      </c>
      <c r="N739" s="89"/>
      <c r="O739" s="90">
        <f>N739*I739</f>
        <v>0</v>
      </c>
      <c r="P739" s="91" t="str">
        <f>IF(N739/H739=0,"-",N739/H739)</f>
        <v>-</v>
      </c>
      <c r="Q739" s="108"/>
      <c r="R739" s="74"/>
    </row>
    <row r="740" spans="2:18">
      <c r="B740" s="109"/>
      <c r="C740" s="110" t="s">
        <v>31</v>
      </c>
      <c r="D740" s="111"/>
      <c r="E740" s="112" t="s">
        <v>621</v>
      </c>
      <c r="F740" s="113">
        <v>20</v>
      </c>
      <c r="G740" s="113" t="s">
        <v>534</v>
      </c>
      <c r="H740" s="114"/>
      <c r="I740" s="114"/>
      <c r="J740" s="115"/>
      <c r="K740" s="115"/>
      <c r="L740" s="116"/>
      <c r="M740" s="116"/>
      <c r="N740" s="116"/>
      <c r="O740" s="116"/>
      <c r="P740" s="116"/>
      <c r="Q740" s="116"/>
      <c r="R740" s="74"/>
    </row>
    <row r="741" spans="2:18">
      <c r="B741" s="117"/>
      <c r="C741" s="118" t="s">
        <v>31</v>
      </c>
      <c r="D741" s="119"/>
      <c r="E741" s="120" t="s">
        <v>1930</v>
      </c>
      <c r="F741" s="121">
        <v>20</v>
      </c>
      <c r="G741" s="121" t="s">
        <v>534</v>
      </c>
      <c r="H741" s="122"/>
      <c r="I741" s="122"/>
      <c r="J741" s="123"/>
      <c r="K741" s="123"/>
      <c r="L741" s="124"/>
      <c r="M741" s="124"/>
      <c r="N741" s="124"/>
      <c r="O741" s="124"/>
      <c r="P741" s="124"/>
      <c r="Q741" s="124"/>
      <c r="R741" s="74"/>
    </row>
    <row r="742" spans="2:18">
      <c r="B742" s="117"/>
      <c r="C742" s="118" t="s">
        <v>31</v>
      </c>
      <c r="D742" s="119"/>
      <c r="E742" s="120" t="s">
        <v>1931</v>
      </c>
      <c r="F742" s="121">
        <v>20</v>
      </c>
      <c r="G742" s="121" t="s">
        <v>534</v>
      </c>
      <c r="H742" s="122"/>
      <c r="I742" s="122"/>
      <c r="J742" s="123"/>
      <c r="K742" s="123"/>
      <c r="L742" s="124"/>
      <c r="M742" s="124"/>
      <c r="N742" s="124"/>
      <c r="O742" s="124"/>
      <c r="P742" s="124"/>
      <c r="Q742" s="124"/>
      <c r="R742" s="74"/>
    </row>
    <row r="743" spans="2:18">
      <c r="B743" s="117"/>
      <c r="C743" s="118" t="s">
        <v>31</v>
      </c>
      <c r="D743" s="119"/>
      <c r="E743" s="120" t="s">
        <v>602</v>
      </c>
      <c r="F743" s="121">
        <v>20</v>
      </c>
      <c r="G743" s="121" t="s">
        <v>534</v>
      </c>
      <c r="H743" s="122"/>
      <c r="I743" s="122"/>
      <c r="J743" s="123"/>
      <c r="K743" s="123"/>
      <c r="L743" s="124"/>
      <c r="M743" s="124"/>
      <c r="N743" s="124"/>
      <c r="O743" s="124"/>
      <c r="P743" s="124"/>
      <c r="Q743" s="124"/>
      <c r="R743" s="74"/>
    </row>
    <row r="744" spans="2:18">
      <c r="B744" s="125"/>
      <c r="C744" s="126" t="s">
        <v>31</v>
      </c>
      <c r="D744" s="127"/>
      <c r="E744" s="128" t="s">
        <v>627</v>
      </c>
      <c r="F744" s="129">
        <v>20</v>
      </c>
      <c r="G744" s="129" t="s">
        <v>534</v>
      </c>
      <c r="H744" s="130"/>
      <c r="I744" s="130"/>
      <c r="J744" s="131"/>
      <c r="K744" s="131"/>
      <c r="L744" s="132"/>
      <c r="M744" s="132"/>
      <c r="N744" s="132"/>
      <c r="O744" s="132"/>
      <c r="P744" s="132"/>
      <c r="Q744" s="132"/>
      <c r="R744" s="74"/>
    </row>
    <row r="745" spans="2:18">
      <c r="B745" s="100" t="s">
        <v>1932</v>
      </c>
      <c r="C745" s="101" t="s">
        <v>1796</v>
      </c>
      <c r="D745" s="102" t="s">
        <v>1933</v>
      </c>
      <c r="E745" s="103" t="s">
        <v>1934</v>
      </c>
      <c r="F745" s="104">
        <v>150</v>
      </c>
      <c r="G745" s="105" t="s">
        <v>635</v>
      </c>
      <c r="H745" s="106">
        <v>1</v>
      </c>
      <c r="I745" s="107">
        <v>88.070000000000007</v>
      </c>
      <c r="J745" s="85">
        <v>750600</v>
      </c>
      <c r="K745" s="86">
        <v>8712438721700</v>
      </c>
      <c r="L745" s="87" t="s">
        <v>1798</v>
      </c>
      <c r="M745" s="88" t="s">
        <v>1934</v>
      </c>
      <c r="N745" s="89"/>
      <c r="O745" s="90">
        <f>N745*I745</f>
        <v>0</v>
      </c>
      <c r="P745" s="91" t="str">
        <f>IF(N745/H745=0,"-",N745/H745)</f>
        <v>-</v>
      </c>
      <c r="Q745" s="108"/>
      <c r="R745" s="74"/>
    </row>
    <row r="746" spans="2:18">
      <c r="B746" s="109"/>
      <c r="C746" s="110" t="s">
        <v>31</v>
      </c>
      <c r="D746" s="111"/>
      <c r="E746" s="112" t="s">
        <v>644</v>
      </c>
      <c r="F746" s="113">
        <v>30</v>
      </c>
      <c r="G746" s="113" t="s">
        <v>635</v>
      </c>
      <c r="H746" s="114"/>
      <c r="I746" s="114"/>
      <c r="J746" s="115"/>
      <c r="K746" s="115"/>
      <c r="L746" s="116"/>
      <c r="M746" s="116"/>
      <c r="N746" s="116"/>
      <c r="O746" s="116"/>
      <c r="P746" s="116"/>
      <c r="Q746" s="116"/>
      <c r="R746" s="74"/>
    </row>
    <row r="747" spans="2:18">
      <c r="B747" s="117"/>
      <c r="C747" s="118" t="s">
        <v>31</v>
      </c>
      <c r="D747" s="119"/>
      <c r="E747" s="120" t="s">
        <v>647</v>
      </c>
      <c r="F747" s="121">
        <v>30</v>
      </c>
      <c r="G747" s="121" t="s">
        <v>635</v>
      </c>
      <c r="H747" s="122"/>
      <c r="I747" s="122"/>
      <c r="J747" s="123"/>
      <c r="K747" s="123"/>
      <c r="L747" s="124"/>
      <c r="M747" s="124"/>
      <c r="N747" s="124"/>
      <c r="O747" s="124"/>
      <c r="P747" s="124"/>
      <c r="Q747" s="124"/>
      <c r="R747" s="74"/>
    </row>
    <row r="748" spans="2:18">
      <c r="B748" s="117"/>
      <c r="C748" s="118" t="s">
        <v>31</v>
      </c>
      <c r="D748" s="119"/>
      <c r="E748" s="120" t="s">
        <v>638</v>
      </c>
      <c r="F748" s="121">
        <v>30</v>
      </c>
      <c r="G748" s="121" t="s">
        <v>635</v>
      </c>
      <c r="H748" s="122"/>
      <c r="I748" s="122"/>
      <c r="J748" s="123"/>
      <c r="K748" s="123"/>
      <c r="L748" s="124"/>
      <c r="M748" s="124"/>
      <c r="N748" s="124"/>
      <c r="O748" s="124"/>
      <c r="P748" s="124"/>
      <c r="Q748" s="124"/>
      <c r="R748" s="74"/>
    </row>
    <row r="749" spans="2:18">
      <c r="B749" s="117"/>
      <c r="C749" s="118" t="s">
        <v>31</v>
      </c>
      <c r="D749" s="119"/>
      <c r="E749" s="120" t="s">
        <v>641</v>
      </c>
      <c r="F749" s="121">
        <v>30</v>
      </c>
      <c r="G749" s="121" t="s">
        <v>635</v>
      </c>
      <c r="H749" s="122"/>
      <c r="I749" s="122"/>
      <c r="J749" s="123"/>
      <c r="K749" s="123"/>
      <c r="L749" s="124"/>
      <c r="M749" s="124"/>
      <c r="N749" s="124"/>
      <c r="O749" s="124"/>
      <c r="P749" s="124"/>
      <c r="Q749" s="124"/>
      <c r="R749" s="74"/>
    </row>
    <row r="750" spans="2:18">
      <c r="B750" s="125"/>
      <c r="C750" s="126" t="s">
        <v>31</v>
      </c>
      <c r="D750" s="127"/>
      <c r="E750" s="128" t="s">
        <v>634</v>
      </c>
      <c r="F750" s="129">
        <v>30</v>
      </c>
      <c r="G750" s="129" t="s">
        <v>635</v>
      </c>
      <c r="H750" s="130"/>
      <c r="I750" s="130"/>
      <c r="J750" s="131"/>
      <c r="K750" s="131"/>
      <c r="L750" s="132"/>
      <c r="M750" s="132"/>
      <c r="N750" s="132"/>
      <c r="O750" s="132"/>
      <c r="P750" s="132"/>
      <c r="Q750" s="132"/>
      <c r="R750" s="74"/>
    </row>
    <row r="751" spans="2:18">
      <c r="B751" s="100" t="s">
        <v>1935</v>
      </c>
      <c r="C751" s="101" t="s">
        <v>1796</v>
      </c>
      <c r="D751" s="102" t="s">
        <v>1936</v>
      </c>
      <c r="E751" s="103" t="s">
        <v>1937</v>
      </c>
      <c r="F751" s="104">
        <v>150</v>
      </c>
      <c r="G751" s="105" t="s">
        <v>635</v>
      </c>
      <c r="H751" s="106">
        <v>1</v>
      </c>
      <c r="I751" s="107">
        <v>83.490000000000009</v>
      </c>
      <c r="J751" s="85">
        <v>750630</v>
      </c>
      <c r="K751" s="86">
        <v>8712438721731</v>
      </c>
      <c r="L751" s="87" t="s">
        <v>1798</v>
      </c>
      <c r="M751" s="88" t="s">
        <v>1937</v>
      </c>
      <c r="N751" s="89"/>
      <c r="O751" s="90">
        <f>N751*I751</f>
        <v>0</v>
      </c>
      <c r="P751" s="91" t="str">
        <f>IF(N751/H751=0,"-",N751/H751)</f>
        <v>-</v>
      </c>
      <c r="Q751" s="108"/>
      <c r="R751" s="74"/>
    </row>
    <row r="752" spans="2:18">
      <c r="B752" s="109"/>
      <c r="C752" s="110" t="s">
        <v>31</v>
      </c>
      <c r="D752" s="111"/>
      <c r="E752" s="112" t="s">
        <v>634</v>
      </c>
      <c r="F752" s="113">
        <v>30</v>
      </c>
      <c r="G752" s="113" t="s">
        <v>635</v>
      </c>
      <c r="H752" s="114"/>
      <c r="I752" s="114"/>
      <c r="J752" s="115"/>
      <c r="K752" s="115"/>
      <c r="L752" s="116"/>
      <c r="M752" s="116"/>
      <c r="N752" s="116"/>
      <c r="O752" s="116"/>
      <c r="P752" s="116"/>
      <c r="Q752" s="116"/>
      <c r="R752" s="74"/>
    </row>
    <row r="753" spans="2:18">
      <c r="B753" s="117"/>
      <c r="C753" s="118" t="s">
        <v>31</v>
      </c>
      <c r="D753" s="119"/>
      <c r="E753" s="120" t="s">
        <v>641</v>
      </c>
      <c r="F753" s="121">
        <v>30</v>
      </c>
      <c r="G753" s="121" t="s">
        <v>635</v>
      </c>
      <c r="H753" s="122"/>
      <c r="I753" s="122"/>
      <c r="J753" s="123"/>
      <c r="K753" s="123"/>
      <c r="L753" s="124"/>
      <c r="M753" s="124"/>
      <c r="N753" s="124"/>
      <c r="O753" s="124"/>
      <c r="P753" s="124"/>
      <c r="Q753" s="124"/>
      <c r="R753" s="74"/>
    </row>
    <row r="754" spans="2:18">
      <c r="B754" s="117"/>
      <c r="C754" s="118" t="s">
        <v>31</v>
      </c>
      <c r="D754" s="119"/>
      <c r="E754" s="120" t="s">
        <v>644</v>
      </c>
      <c r="F754" s="121">
        <v>30</v>
      </c>
      <c r="G754" s="121" t="s">
        <v>635</v>
      </c>
      <c r="H754" s="122"/>
      <c r="I754" s="122"/>
      <c r="J754" s="123"/>
      <c r="K754" s="123"/>
      <c r="L754" s="124"/>
      <c r="M754" s="124"/>
      <c r="N754" s="124"/>
      <c r="O754" s="124"/>
      <c r="P754" s="124"/>
      <c r="Q754" s="124"/>
      <c r="R754" s="74"/>
    </row>
    <row r="755" spans="2:18">
      <c r="B755" s="117"/>
      <c r="C755" s="118" t="s">
        <v>31</v>
      </c>
      <c r="D755" s="119"/>
      <c r="E755" s="120" t="s">
        <v>647</v>
      </c>
      <c r="F755" s="121">
        <v>30</v>
      </c>
      <c r="G755" s="121" t="s">
        <v>635</v>
      </c>
      <c r="H755" s="122"/>
      <c r="I755" s="122"/>
      <c r="J755" s="123"/>
      <c r="K755" s="123"/>
      <c r="L755" s="124"/>
      <c r="M755" s="124"/>
      <c r="N755" s="124"/>
      <c r="O755" s="124"/>
      <c r="P755" s="124"/>
      <c r="Q755" s="124"/>
      <c r="R755" s="74"/>
    </row>
    <row r="756" spans="2:18">
      <c r="B756" s="125"/>
      <c r="C756" s="126" t="s">
        <v>31</v>
      </c>
      <c r="D756" s="127"/>
      <c r="E756" s="128" t="s">
        <v>638</v>
      </c>
      <c r="F756" s="129">
        <v>30</v>
      </c>
      <c r="G756" s="129" t="s">
        <v>635</v>
      </c>
      <c r="H756" s="130"/>
      <c r="I756" s="130"/>
      <c r="J756" s="131"/>
      <c r="K756" s="131"/>
      <c r="L756" s="132"/>
      <c r="M756" s="132"/>
      <c r="N756" s="132"/>
      <c r="O756" s="132"/>
      <c r="P756" s="132"/>
      <c r="Q756" s="132"/>
      <c r="R756" s="74"/>
    </row>
    <row r="757" spans="2:18">
      <c r="B757" s="100" t="s">
        <v>1938</v>
      </c>
      <c r="C757" s="101" t="s">
        <v>1796</v>
      </c>
      <c r="D757" s="102" t="s">
        <v>1939</v>
      </c>
      <c r="E757" s="103" t="s">
        <v>1940</v>
      </c>
      <c r="F757" s="104">
        <v>150</v>
      </c>
      <c r="G757" s="105" t="s">
        <v>635</v>
      </c>
      <c r="H757" s="106">
        <v>1</v>
      </c>
      <c r="I757" s="107">
        <v>101.17</v>
      </c>
      <c r="J757" s="85">
        <v>750660</v>
      </c>
      <c r="K757" s="86">
        <v>8712438721762</v>
      </c>
      <c r="L757" s="87" t="s">
        <v>1798</v>
      </c>
      <c r="M757" s="88" t="s">
        <v>1940</v>
      </c>
      <c r="N757" s="89"/>
      <c r="O757" s="90">
        <f>N757*I757</f>
        <v>0</v>
      </c>
      <c r="P757" s="91" t="str">
        <f>IF(N757/H757=0,"-",N757/H757)</f>
        <v>-</v>
      </c>
      <c r="Q757" s="108"/>
      <c r="R757" s="74"/>
    </row>
    <row r="758" spans="2:18">
      <c r="B758" s="109"/>
      <c r="C758" s="110" t="s">
        <v>31</v>
      </c>
      <c r="D758" s="111"/>
      <c r="E758" s="112" t="s">
        <v>634</v>
      </c>
      <c r="F758" s="113">
        <v>30</v>
      </c>
      <c r="G758" s="113" t="s">
        <v>635</v>
      </c>
      <c r="H758" s="114"/>
      <c r="I758" s="114"/>
      <c r="J758" s="115"/>
      <c r="K758" s="115"/>
      <c r="L758" s="116"/>
      <c r="M758" s="116"/>
      <c r="N758" s="116"/>
      <c r="O758" s="116"/>
      <c r="P758" s="116"/>
      <c r="Q758" s="116"/>
      <c r="R758" s="74"/>
    </row>
    <row r="759" spans="2:18">
      <c r="B759" s="117"/>
      <c r="C759" s="118" t="s">
        <v>31</v>
      </c>
      <c r="D759" s="119"/>
      <c r="E759" s="120" t="s">
        <v>641</v>
      </c>
      <c r="F759" s="121">
        <v>30</v>
      </c>
      <c r="G759" s="121" t="s">
        <v>635</v>
      </c>
      <c r="H759" s="122"/>
      <c r="I759" s="122"/>
      <c r="J759" s="123"/>
      <c r="K759" s="123"/>
      <c r="L759" s="124"/>
      <c r="M759" s="124"/>
      <c r="N759" s="124"/>
      <c r="O759" s="124"/>
      <c r="P759" s="124"/>
      <c r="Q759" s="124"/>
      <c r="R759" s="74"/>
    </row>
    <row r="760" spans="2:18">
      <c r="B760" s="117"/>
      <c r="C760" s="118" t="s">
        <v>31</v>
      </c>
      <c r="D760" s="119"/>
      <c r="E760" s="120" t="s">
        <v>638</v>
      </c>
      <c r="F760" s="121">
        <v>30</v>
      </c>
      <c r="G760" s="121" t="s">
        <v>635</v>
      </c>
      <c r="H760" s="122"/>
      <c r="I760" s="122"/>
      <c r="J760" s="123"/>
      <c r="K760" s="123"/>
      <c r="L760" s="124"/>
      <c r="M760" s="124"/>
      <c r="N760" s="124"/>
      <c r="O760" s="124"/>
      <c r="P760" s="124"/>
      <c r="Q760" s="124"/>
      <c r="R760" s="74"/>
    </row>
    <row r="761" spans="2:18">
      <c r="B761" s="117"/>
      <c r="C761" s="118" t="s">
        <v>31</v>
      </c>
      <c r="D761" s="119"/>
      <c r="E761" s="120" t="s">
        <v>647</v>
      </c>
      <c r="F761" s="121">
        <v>30</v>
      </c>
      <c r="G761" s="121" t="s">
        <v>635</v>
      </c>
      <c r="H761" s="122"/>
      <c r="I761" s="122"/>
      <c r="J761" s="123"/>
      <c r="K761" s="123"/>
      <c r="L761" s="124"/>
      <c r="M761" s="124"/>
      <c r="N761" s="124"/>
      <c r="O761" s="124"/>
      <c r="P761" s="124"/>
      <c r="Q761" s="124"/>
      <c r="R761" s="74"/>
    </row>
    <row r="762" spans="2:18">
      <c r="B762" s="125"/>
      <c r="C762" s="126" t="s">
        <v>31</v>
      </c>
      <c r="D762" s="127"/>
      <c r="E762" s="128" t="s">
        <v>644</v>
      </c>
      <c r="F762" s="129">
        <v>30</v>
      </c>
      <c r="G762" s="129" t="s">
        <v>635</v>
      </c>
      <c r="H762" s="130"/>
      <c r="I762" s="130"/>
      <c r="J762" s="131"/>
      <c r="K762" s="131"/>
      <c r="L762" s="132"/>
      <c r="M762" s="132"/>
      <c r="N762" s="132"/>
      <c r="O762" s="132"/>
      <c r="P762" s="132"/>
      <c r="Q762" s="132"/>
      <c r="R762" s="74"/>
    </row>
    <row r="763" spans="2:18">
      <c r="B763" s="100" t="s">
        <v>1941</v>
      </c>
      <c r="C763" s="101" t="s">
        <v>1796</v>
      </c>
      <c r="D763" s="102" t="s">
        <v>1517</v>
      </c>
      <c r="E763" s="103" t="s">
        <v>1942</v>
      </c>
      <c r="F763" s="104">
        <v>150</v>
      </c>
      <c r="G763" s="105" t="s">
        <v>635</v>
      </c>
      <c r="H763" s="106">
        <v>1</v>
      </c>
      <c r="I763" s="107">
        <v>106.4</v>
      </c>
      <c r="J763" s="85">
        <v>750691</v>
      </c>
      <c r="K763" s="86">
        <v>8712438721748</v>
      </c>
      <c r="L763" s="87" t="s">
        <v>1798</v>
      </c>
      <c r="M763" s="88" t="s">
        <v>1942</v>
      </c>
      <c r="N763" s="89"/>
      <c r="O763" s="90">
        <f>N763*I763</f>
        <v>0</v>
      </c>
      <c r="P763" s="91" t="str">
        <f>IF(N763/H763=0,"-",N763/H763)</f>
        <v>-</v>
      </c>
      <c r="Q763" s="108"/>
      <c r="R763" s="74"/>
    </row>
    <row r="764" spans="2:18">
      <c r="B764" s="109"/>
      <c r="C764" s="110" t="s">
        <v>31</v>
      </c>
      <c r="D764" s="111"/>
      <c r="E764" s="112" t="s">
        <v>638</v>
      </c>
      <c r="F764" s="113">
        <v>30</v>
      </c>
      <c r="G764" s="113" t="s">
        <v>635</v>
      </c>
      <c r="H764" s="114"/>
      <c r="I764" s="114"/>
      <c r="J764" s="115"/>
      <c r="K764" s="115"/>
      <c r="L764" s="116"/>
      <c r="M764" s="116"/>
      <c r="N764" s="116"/>
      <c r="O764" s="116"/>
      <c r="P764" s="116"/>
      <c r="Q764" s="116"/>
      <c r="R764" s="74"/>
    </row>
    <row r="765" spans="2:18">
      <c r="B765" s="117"/>
      <c r="C765" s="118" t="s">
        <v>31</v>
      </c>
      <c r="D765" s="119"/>
      <c r="E765" s="120" t="s">
        <v>647</v>
      </c>
      <c r="F765" s="121">
        <v>30</v>
      </c>
      <c r="G765" s="121" t="s">
        <v>635</v>
      </c>
      <c r="H765" s="122"/>
      <c r="I765" s="122"/>
      <c r="J765" s="123"/>
      <c r="K765" s="123"/>
      <c r="L765" s="124"/>
      <c r="M765" s="124"/>
      <c r="N765" s="124"/>
      <c r="O765" s="124"/>
      <c r="P765" s="124"/>
      <c r="Q765" s="124"/>
      <c r="R765" s="74"/>
    </row>
    <row r="766" spans="2:18">
      <c r="B766" s="117"/>
      <c r="C766" s="118" t="s">
        <v>31</v>
      </c>
      <c r="D766" s="119"/>
      <c r="E766" s="120" t="s">
        <v>644</v>
      </c>
      <c r="F766" s="121">
        <v>30</v>
      </c>
      <c r="G766" s="121" t="s">
        <v>635</v>
      </c>
      <c r="H766" s="122"/>
      <c r="I766" s="122"/>
      <c r="J766" s="123"/>
      <c r="K766" s="123"/>
      <c r="L766" s="124"/>
      <c r="M766" s="124"/>
      <c r="N766" s="124"/>
      <c r="O766" s="124"/>
      <c r="P766" s="124"/>
      <c r="Q766" s="124"/>
      <c r="R766" s="74"/>
    </row>
    <row r="767" spans="2:18">
      <c r="B767" s="117"/>
      <c r="C767" s="118" t="s">
        <v>31</v>
      </c>
      <c r="D767" s="119"/>
      <c r="E767" s="120" t="s">
        <v>641</v>
      </c>
      <c r="F767" s="121">
        <v>30</v>
      </c>
      <c r="G767" s="121" t="s">
        <v>635</v>
      </c>
      <c r="H767" s="122"/>
      <c r="I767" s="122"/>
      <c r="J767" s="123"/>
      <c r="K767" s="123"/>
      <c r="L767" s="124"/>
      <c r="M767" s="124"/>
      <c r="N767" s="124"/>
      <c r="O767" s="124"/>
      <c r="P767" s="124"/>
      <c r="Q767" s="124"/>
      <c r="R767" s="74"/>
    </row>
    <row r="768" spans="2:18">
      <c r="B768" s="125"/>
      <c r="C768" s="126" t="s">
        <v>31</v>
      </c>
      <c r="D768" s="127"/>
      <c r="E768" s="128" t="s">
        <v>634</v>
      </c>
      <c r="F768" s="129">
        <v>30</v>
      </c>
      <c r="G768" s="129" t="s">
        <v>635</v>
      </c>
      <c r="H768" s="130"/>
      <c r="I768" s="130"/>
      <c r="J768" s="131"/>
      <c r="K768" s="131"/>
      <c r="L768" s="132"/>
      <c r="M768" s="132"/>
      <c r="N768" s="132"/>
      <c r="O768" s="132"/>
      <c r="P768" s="132"/>
      <c r="Q768" s="132"/>
      <c r="R768" s="74"/>
    </row>
    <row r="769" spans="2:18">
      <c r="B769" s="100" t="s">
        <v>1943</v>
      </c>
      <c r="C769" s="101" t="s">
        <v>1796</v>
      </c>
      <c r="D769" s="102" t="s">
        <v>1517</v>
      </c>
      <c r="E769" s="103" t="s">
        <v>1944</v>
      </c>
      <c r="F769" s="104">
        <v>150</v>
      </c>
      <c r="G769" s="105" t="s">
        <v>635</v>
      </c>
      <c r="H769" s="106">
        <v>1</v>
      </c>
      <c r="I769" s="107">
        <v>96.58</v>
      </c>
      <c r="J769" s="85">
        <v>750721</v>
      </c>
      <c r="K769" s="86">
        <v>8712438721724</v>
      </c>
      <c r="L769" s="87" t="s">
        <v>1798</v>
      </c>
      <c r="M769" s="88" t="s">
        <v>1944</v>
      </c>
      <c r="N769" s="89"/>
      <c r="O769" s="90">
        <f>N769*I769</f>
        <v>0</v>
      </c>
      <c r="P769" s="91" t="str">
        <f>IF(N769/H769=0,"-",N769/H769)</f>
        <v>-</v>
      </c>
      <c r="Q769" s="108"/>
      <c r="R769" s="74"/>
    </row>
    <row r="770" spans="2:18">
      <c r="B770" s="109"/>
      <c r="C770" s="110" t="s">
        <v>31</v>
      </c>
      <c r="D770" s="111"/>
      <c r="E770" s="112" t="s">
        <v>1945</v>
      </c>
      <c r="F770" s="113">
        <v>30</v>
      </c>
      <c r="G770" s="113" t="s">
        <v>635</v>
      </c>
      <c r="H770" s="114"/>
      <c r="I770" s="114"/>
      <c r="J770" s="115"/>
      <c r="K770" s="115"/>
      <c r="L770" s="116"/>
      <c r="M770" s="116"/>
      <c r="N770" s="116"/>
      <c r="O770" s="116"/>
      <c r="P770" s="116"/>
      <c r="Q770" s="116"/>
      <c r="R770" s="74"/>
    </row>
    <row r="771" spans="2:18">
      <c r="B771" s="117"/>
      <c r="C771" s="118" t="s">
        <v>31</v>
      </c>
      <c r="D771" s="119"/>
      <c r="E771" s="120" t="s">
        <v>1946</v>
      </c>
      <c r="F771" s="121">
        <v>30</v>
      </c>
      <c r="G771" s="121" t="s">
        <v>635</v>
      </c>
      <c r="H771" s="122"/>
      <c r="I771" s="122"/>
      <c r="J771" s="123"/>
      <c r="K771" s="123"/>
      <c r="L771" s="124"/>
      <c r="M771" s="124"/>
      <c r="N771" s="124"/>
      <c r="O771" s="124"/>
      <c r="P771" s="124"/>
      <c r="Q771" s="124"/>
      <c r="R771" s="74"/>
    </row>
    <row r="772" spans="2:18">
      <c r="B772" s="117"/>
      <c r="C772" s="118" t="s">
        <v>31</v>
      </c>
      <c r="D772" s="119"/>
      <c r="E772" s="120" t="s">
        <v>1947</v>
      </c>
      <c r="F772" s="121">
        <v>30</v>
      </c>
      <c r="G772" s="121" t="s">
        <v>635</v>
      </c>
      <c r="H772" s="122"/>
      <c r="I772" s="122"/>
      <c r="J772" s="123"/>
      <c r="K772" s="123"/>
      <c r="L772" s="124"/>
      <c r="M772" s="124"/>
      <c r="N772" s="124"/>
      <c r="O772" s="124"/>
      <c r="P772" s="124"/>
      <c r="Q772" s="124"/>
      <c r="R772" s="74"/>
    </row>
    <row r="773" spans="2:18">
      <c r="B773" s="117"/>
      <c r="C773" s="118" t="s">
        <v>31</v>
      </c>
      <c r="D773" s="119"/>
      <c r="E773" s="120" t="s">
        <v>1948</v>
      </c>
      <c r="F773" s="121">
        <v>30</v>
      </c>
      <c r="G773" s="121" t="s">
        <v>635</v>
      </c>
      <c r="H773" s="122"/>
      <c r="I773" s="122"/>
      <c r="J773" s="123"/>
      <c r="K773" s="123"/>
      <c r="L773" s="124"/>
      <c r="M773" s="124"/>
      <c r="N773" s="124"/>
      <c r="O773" s="124"/>
      <c r="P773" s="124"/>
      <c r="Q773" s="124"/>
      <c r="R773" s="74"/>
    </row>
    <row r="774" spans="2:18">
      <c r="B774" s="125"/>
      <c r="C774" s="126" t="s">
        <v>31</v>
      </c>
      <c r="D774" s="127"/>
      <c r="E774" s="128" t="s">
        <v>1949</v>
      </c>
      <c r="F774" s="129">
        <v>30</v>
      </c>
      <c r="G774" s="129" t="s">
        <v>635</v>
      </c>
      <c r="H774" s="130"/>
      <c r="I774" s="130"/>
      <c r="J774" s="131"/>
      <c r="K774" s="131"/>
      <c r="L774" s="132"/>
      <c r="M774" s="132"/>
      <c r="N774" s="132"/>
      <c r="O774" s="132"/>
      <c r="P774" s="132"/>
      <c r="Q774" s="132"/>
      <c r="R774" s="74"/>
    </row>
    <row r="775" spans="2:18">
      <c r="B775" s="100" t="s">
        <v>1950</v>
      </c>
      <c r="C775" s="101" t="s">
        <v>1796</v>
      </c>
      <c r="D775" s="102" t="s">
        <v>1951</v>
      </c>
      <c r="E775" s="103" t="s">
        <v>1952</v>
      </c>
      <c r="F775" s="104">
        <v>35</v>
      </c>
      <c r="G775" s="105" t="s">
        <v>1953</v>
      </c>
      <c r="H775" s="106">
        <v>1</v>
      </c>
      <c r="I775" s="107">
        <v>158.72999999999999</v>
      </c>
      <c r="J775" s="85">
        <v>750730</v>
      </c>
      <c r="K775" s="86">
        <v>8712438721908</v>
      </c>
      <c r="L775" s="87" t="s">
        <v>1798</v>
      </c>
      <c r="M775" s="88" t="s">
        <v>1952</v>
      </c>
      <c r="N775" s="89"/>
      <c r="O775" s="90">
        <f>N775*I775</f>
        <v>0</v>
      </c>
      <c r="P775" s="91" t="str">
        <f>IF(N775/H775=0,"-",N775/H775)</f>
        <v>-</v>
      </c>
      <c r="Q775" s="108"/>
      <c r="R775" s="74"/>
    </row>
    <row r="776" spans="2:18">
      <c r="B776" s="109"/>
      <c r="C776" s="110" t="s">
        <v>31</v>
      </c>
      <c r="D776" s="111"/>
      <c r="E776" s="112" t="s">
        <v>641</v>
      </c>
      <c r="F776" s="113">
        <v>7</v>
      </c>
      <c r="G776" s="113" t="s">
        <v>1953</v>
      </c>
      <c r="H776" s="114"/>
      <c r="I776" s="114"/>
      <c r="J776" s="115"/>
      <c r="K776" s="115"/>
      <c r="L776" s="116"/>
      <c r="M776" s="116"/>
      <c r="N776" s="116"/>
      <c r="O776" s="116"/>
      <c r="P776" s="116"/>
      <c r="Q776" s="116"/>
      <c r="R776" s="74"/>
    </row>
    <row r="777" spans="2:18">
      <c r="B777" s="117"/>
      <c r="C777" s="118" t="s">
        <v>31</v>
      </c>
      <c r="D777" s="119"/>
      <c r="E777" s="120" t="s">
        <v>647</v>
      </c>
      <c r="F777" s="121">
        <v>7</v>
      </c>
      <c r="G777" s="121" t="s">
        <v>1953</v>
      </c>
      <c r="H777" s="122"/>
      <c r="I777" s="122"/>
      <c r="J777" s="123"/>
      <c r="K777" s="123"/>
      <c r="L777" s="124"/>
      <c r="M777" s="124"/>
      <c r="N777" s="124"/>
      <c r="O777" s="124"/>
      <c r="P777" s="124"/>
      <c r="Q777" s="124"/>
      <c r="R777" s="74"/>
    </row>
    <row r="778" spans="2:18">
      <c r="B778" s="117"/>
      <c r="C778" s="118" t="s">
        <v>31</v>
      </c>
      <c r="D778" s="119"/>
      <c r="E778" s="120" t="s">
        <v>644</v>
      </c>
      <c r="F778" s="121">
        <v>7</v>
      </c>
      <c r="G778" s="121" t="s">
        <v>1953</v>
      </c>
      <c r="H778" s="122"/>
      <c r="I778" s="122"/>
      <c r="J778" s="123"/>
      <c r="K778" s="123"/>
      <c r="L778" s="124"/>
      <c r="M778" s="124"/>
      <c r="N778" s="124"/>
      <c r="O778" s="124"/>
      <c r="P778" s="124"/>
      <c r="Q778" s="124"/>
      <c r="R778" s="74"/>
    </row>
    <row r="779" spans="2:18">
      <c r="B779" s="117"/>
      <c r="C779" s="118" t="s">
        <v>31</v>
      </c>
      <c r="D779" s="119"/>
      <c r="E779" s="120" t="s">
        <v>1074</v>
      </c>
      <c r="F779" s="121">
        <v>7</v>
      </c>
      <c r="G779" s="121" t="s">
        <v>1953</v>
      </c>
      <c r="H779" s="122"/>
      <c r="I779" s="122"/>
      <c r="J779" s="123"/>
      <c r="K779" s="123"/>
      <c r="L779" s="124"/>
      <c r="M779" s="124"/>
      <c r="N779" s="124"/>
      <c r="O779" s="124"/>
      <c r="P779" s="124"/>
      <c r="Q779" s="124"/>
      <c r="R779" s="74"/>
    </row>
    <row r="780" spans="2:18">
      <c r="B780" s="125"/>
      <c r="C780" s="126" t="s">
        <v>31</v>
      </c>
      <c r="D780" s="127"/>
      <c r="E780" s="128" t="s">
        <v>1954</v>
      </c>
      <c r="F780" s="129">
        <v>7</v>
      </c>
      <c r="G780" s="129" t="s">
        <v>1953</v>
      </c>
      <c r="H780" s="130"/>
      <c r="I780" s="130"/>
      <c r="J780" s="131"/>
      <c r="K780" s="131"/>
      <c r="L780" s="132"/>
      <c r="M780" s="132"/>
      <c r="N780" s="132"/>
      <c r="O780" s="132"/>
      <c r="P780" s="132"/>
      <c r="Q780" s="132"/>
      <c r="R780" s="74"/>
    </row>
    <row r="781" spans="2:18">
      <c r="B781" s="100" t="s">
        <v>1955</v>
      </c>
      <c r="C781" s="101" t="s">
        <v>1796</v>
      </c>
      <c r="D781" s="102" t="s">
        <v>1956</v>
      </c>
      <c r="E781" s="103" t="s">
        <v>1957</v>
      </c>
      <c r="F781" s="104">
        <v>750</v>
      </c>
      <c r="G781" s="105" t="s">
        <v>711</v>
      </c>
      <c r="H781" s="106">
        <v>1</v>
      </c>
      <c r="I781" s="107">
        <v>95.28</v>
      </c>
      <c r="J781" s="85">
        <v>750750</v>
      </c>
      <c r="K781" s="86">
        <v>8712438721953</v>
      </c>
      <c r="L781" s="87" t="s">
        <v>1798</v>
      </c>
      <c r="M781" s="88" t="s">
        <v>1957</v>
      </c>
      <c r="N781" s="89"/>
      <c r="O781" s="90">
        <f>N781*I781</f>
        <v>0</v>
      </c>
      <c r="P781" s="91" t="str">
        <f>IF(N781/H781=0,"-",N781/H781)</f>
        <v>-</v>
      </c>
      <c r="Q781" s="108"/>
      <c r="R781" s="74"/>
    </row>
    <row r="782" spans="2:18">
      <c r="B782" s="109"/>
      <c r="C782" s="110" t="s">
        <v>31</v>
      </c>
      <c r="D782" s="111"/>
      <c r="E782" s="112" t="s">
        <v>717</v>
      </c>
      <c r="F782" s="113">
        <v>150</v>
      </c>
      <c r="G782" s="113" t="s">
        <v>711</v>
      </c>
      <c r="H782" s="114"/>
      <c r="I782" s="114"/>
      <c r="J782" s="115"/>
      <c r="K782" s="115"/>
      <c r="L782" s="116"/>
      <c r="M782" s="116"/>
      <c r="N782" s="116"/>
      <c r="O782" s="116"/>
      <c r="P782" s="116"/>
      <c r="Q782" s="116"/>
      <c r="R782" s="74"/>
    </row>
    <row r="783" spans="2:18">
      <c r="B783" s="117"/>
      <c r="C783" s="118" t="s">
        <v>31</v>
      </c>
      <c r="D783" s="119"/>
      <c r="E783" s="120" t="s">
        <v>714</v>
      </c>
      <c r="F783" s="121">
        <v>150</v>
      </c>
      <c r="G783" s="121" t="s">
        <v>711</v>
      </c>
      <c r="H783" s="122"/>
      <c r="I783" s="122"/>
      <c r="J783" s="123"/>
      <c r="K783" s="123"/>
      <c r="L783" s="124"/>
      <c r="M783" s="124"/>
      <c r="N783" s="124"/>
      <c r="O783" s="124"/>
      <c r="P783" s="124"/>
      <c r="Q783" s="124"/>
      <c r="R783" s="74"/>
    </row>
    <row r="784" spans="2:18">
      <c r="B784" s="117"/>
      <c r="C784" s="118" t="s">
        <v>31</v>
      </c>
      <c r="D784" s="119"/>
      <c r="E784" s="120" t="s">
        <v>1958</v>
      </c>
      <c r="F784" s="121">
        <v>150</v>
      </c>
      <c r="G784" s="121" t="s">
        <v>711</v>
      </c>
      <c r="H784" s="122"/>
      <c r="I784" s="122"/>
      <c r="J784" s="123"/>
      <c r="K784" s="123"/>
      <c r="L784" s="124"/>
      <c r="M784" s="124"/>
      <c r="N784" s="124"/>
      <c r="O784" s="124"/>
      <c r="P784" s="124"/>
      <c r="Q784" s="124"/>
      <c r="R784" s="74"/>
    </row>
    <row r="785" spans="2:18">
      <c r="B785" s="117"/>
      <c r="C785" s="118" t="s">
        <v>31</v>
      </c>
      <c r="D785" s="119"/>
      <c r="E785" s="120" t="s">
        <v>720</v>
      </c>
      <c r="F785" s="121">
        <v>150</v>
      </c>
      <c r="G785" s="121" t="s">
        <v>711</v>
      </c>
      <c r="H785" s="122"/>
      <c r="I785" s="122"/>
      <c r="J785" s="123"/>
      <c r="K785" s="123"/>
      <c r="L785" s="124"/>
      <c r="M785" s="124"/>
      <c r="N785" s="124"/>
      <c r="O785" s="124"/>
      <c r="P785" s="124"/>
      <c r="Q785" s="124"/>
      <c r="R785" s="74"/>
    </row>
    <row r="786" spans="2:18">
      <c r="B786" s="125"/>
      <c r="C786" s="126" t="s">
        <v>31</v>
      </c>
      <c r="D786" s="127"/>
      <c r="E786" s="128" t="s">
        <v>723</v>
      </c>
      <c r="F786" s="129">
        <v>150</v>
      </c>
      <c r="G786" s="129" t="s">
        <v>711</v>
      </c>
      <c r="H786" s="130"/>
      <c r="I786" s="130"/>
      <c r="J786" s="131"/>
      <c r="K786" s="131"/>
      <c r="L786" s="132"/>
      <c r="M786" s="132"/>
      <c r="N786" s="132"/>
      <c r="O786" s="132"/>
      <c r="P786" s="132"/>
      <c r="Q786" s="132"/>
      <c r="R786" s="74"/>
    </row>
    <row r="787" spans="2:18">
      <c r="B787" s="100" t="s">
        <v>1959</v>
      </c>
      <c r="C787" s="101" t="s">
        <v>1796</v>
      </c>
      <c r="D787" s="102" t="s">
        <v>1960</v>
      </c>
      <c r="E787" s="103" t="s">
        <v>1961</v>
      </c>
      <c r="F787" s="104">
        <v>750</v>
      </c>
      <c r="G787" s="105" t="s">
        <v>711</v>
      </c>
      <c r="H787" s="106">
        <v>1</v>
      </c>
      <c r="I787" s="107">
        <v>108.37</v>
      </c>
      <c r="J787" s="85">
        <v>750780</v>
      </c>
      <c r="K787" s="86">
        <v>8712438721977</v>
      </c>
      <c r="L787" s="87" t="s">
        <v>1798</v>
      </c>
      <c r="M787" s="88" t="s">
        <v>1961</v>
      </c>
      <c r="N787" s="89"/>
      <c r="O787" s="90">
        <f>N787*I787</f>
        <v>0</v>
      </c>
      <c r="P787" s="91" t="str">
        <f>IF(N787/H787=0,"-",N787/H787)</f>
        <v>-</v>
      </c>
      <c r="Q787" s="108"/>
      <c r="R787" s="74"/>
    </row>
    <row r="788" spans="2:18">
      <c r="B788" s="109"/>
      <c r="C788" s="110" t="s">
        <v>31</v>
      </c>
      <c r="D788" s="111"/>
      <c r="E788" s="112" t="s">
        <v>1962</v>
      </c>
      <c r="F788" s="113">
        <v>150</v>
      </c>
      <c r="G788" s="113" t="s">
        <v>711</v>
      </c>
      <c r="H788" s="114"/>
      <c r="I788" s="114"/>
      <c r="J788" s="115"/>
      <c r="K788" s="115"/>
      <c r="L788" s="116"/>
      <c r="M788" s="116"/>
      <c r="N788" s="116"/>
      <c r="O788" s="116"/>
      <c r="P788" s="116"/>
      <c r="Q788" s="116"/>
      <c r="R788" s="74"/>
    </row>
    <row r="789" spans="2:18">
      <c r="B789" s="117"/>
      <c r="C789" s="118" t="s">
        <v>31</v>
      </c>
      <c r="D789" s="119"/>
      <c r="E789" s="120" t="s">
        <v>733</v>
      </c>
      <c r="F789" s="121">
        <v>150</v>
      </c>
      <c r="G789" s="121" t="s">
        <v>711</v>
      </c>
      <c r="H789" s="122"/>
      <c r="I789" s="122"/>
      <c r="J789" s="123"/>
      <c r="K789" s="123"/>
      <c r="L789" s="124"/>
      <c r="M789" s="124"/>
      <c r="N789" s="124"/>
      <c r="O789" s="124"/>
      <c r="P789" s="124"/>
      <c r="Q789" s="124"/>
      <c r="R789" s="74"/>
    </row>
    <row r="790" spans="2:18">
      <c r="B790" s="117"/>
      <c r="C790" s="118" t="s">
        <v>31</v>
      </c>
      <c r="D790" s="119"/>
      <c r="E790" s="120" t="s">
        <v>1963</v>
      </c>
      <c r="F790" s="121">
        <v>150</v>
      </c>
      <c r="G790" s="121" t="s">
        <v>711</v>
      </c>
      <c r="H790" s="122"/>
      <c r="I790" s="122"/>
      <c r="J790" s="123"/>
      <c r="K790" s="123"/>
      <c r="L790" s="124"/>
      <c r="M790" s="124"/>
      <c r="N790" s="124"/>
      <c r="O790" s="124"/>
      <c r="P790" s="124"/>
      <c r="Q790" s="124"/>
      <c r="R790" s="74"/>
    </row>
    <row r="791" spans="2:18">
      <c r="B791" s="117"/>
      <c r="C791" s="118" t="s">
        <v>31</v>
      </c>
      <c r="D791" s="119"/>
      <c r="E791" s="120" t="s">
        <v>730</v>
      </c>
      <c r="F791" s="121">
        <v>150</v>
      </c>
      <c r="G791" s="121" t="s">
        <v>711</v>
      </c>
      <c r="H791" s="122"/>
      <c r="I791" s="122"/>
      <c r="J791" s="123"/>
      <c r="K791" s="123"/>
      <c r="L791" s="124"/>
      <c r="M791" s="124"/>
      <c r="N791" s="124"/>
      <c r="O791" s="124"/>
      <c r="P791" s="124"/>
      <c r="Q791" s="124"/>
      <c r="R791" s="74"/>
    </row>
    <row r="792" spans="2:18">
      <c r="B792" s="125"/>
      <c r="C792" s="126" t="s">
        <v>31</v>
      </c>
      <c r="D792" s="127"/>
      <c r="E792" s="128" t="s">
        <v>727</v>
      </c>
      <c r="F792" s="129">
        <v>150</v>
      </c>
      <c r="G792" s="129" t="s">
        <v>711</v>
      </c>
      <c r="H792" s="130"/>
      <c r="I792" s="130"/>
      <c r="J792" s="131"/>
      <c r="K792" s="131"/>
      <c r="L792" s="132"/>
      <c r="M792" s="132"/>
      <c r="N792" s="132"/>
      <c r="O792" s="132"/>
      <c r="P792" s="132"/>
      <c r="Q792" s="132"/>
      <c r="R792" s="74"/>
    </row>
    <row r="793" spans="2:18">
      <c r="B793" s="100" t="s">
        <v>1964</v>
      </c>
      <c r="C793" s="101" t="s">
        <v>1796</v>
      </c>
      <c r="D793" s="102" t="s">
        <v>764</v>
      </c>
      <c r="E793" s="103" t="s">
        <v>1965</v>
      </c>
      <c r="F793" s="104">
        <v>75</v>
      </c>
      <c r="G793" s="105" t="s">
        <v>58</v>
      </c>
      <c r="H793" s="106">
        <v>1</v>
      </c>
      <c r="I793" s="107">
        <v>94.77000000000001</v>
      </c>
      <c r="J793" s="85">
        <v>750810</v>
      </c>
      <c r="K793" s="86">
        <v>8712438722004</v>
      </c>
      <c r="L793" s="87" t="s">
        <v>1798</v>
      </c>
      <c r="M793" s="88" t="s">
        <v>1965</v>
      </c>
      <c r="N793" s="89"/>
      <c r="O793" s="90">
        <f>N793*I793</f>
        <v>0</v>
      </c>
      <c r="P793" s="91" t="str">
        <f>IF(N793/H793=0,"-",N793/H793)</f>
        <v>-</v>
      </c>
      <c r="Q793" s="108"/>
      <c r="R793" s="74"/>
    </row>
    <row r="794" spans="2:18">
      <c r="B794" s="109"/>
      <c r="C794" s="110" t="s">
        <v>31</v>
      </c>
      <c r="D794" s="111"/>
      <c r="E794" s="112" t="s">
        <v>1966</v>
      </c>
      <c r="F794" s="113">
        <v>15</v>
      </c>
      <c r="G794" s="113" t="s">
        <v>58</v>
      </c>
      <c r="H794" s="114"/>
      <c r="I794" s="114"/>
      <c r="J794" s="115"/>
      <c r="K794" s="115"/>
      <c r="L794" s="116"/>
      <c r="M794" s="116"/>
      <c r="N794" s="116"/>
      <c r="O794" s="116"/>
      <c r="P794" s="116"/>
      <c r="Q794" s="116"/>
      <c r="R794" s="74"/>
    </row>
    <row r="795" spans="2:18">
      <c r="B795" s="117"/>
      <c r="C795" s="118" t="s">
        <v>31</v>
      </c>
      <c r="D795" s="119"/>
      <c r="E795" s="120" t="s">
        <v>1967</v>
      </c>
      <c r="F795" s="121">
        <v>15</v>
      </c>
      <c r="G795" s="121" t="s">
        <v>58</v>
      </c>
      <c r="H795" s="122"/>
      <c r="I795" s="122"/>
      <c r="J795" s="123"/>
      <c r="K795" s="123"/>
      <c r="L795" s="124"/>
      <c r="M795" s="124"/>
      <c r="N795" s="124"/>
      <c r="O795" s="124"/>
      <c r="P795" s="124"/>
      <c r="Q795" s="124"/>
      <c r="R795" s="74"/>
    </row>
    <row r="796" spans="2:18">
      <c r="B796" s="117"/>
      <c r="C796" s="118" t="s">
        <v>31</v>
      </c>
      <c r="D796" s="119"/>
      <c r="E796" s="120" t="s">
        <v>1968</v>
      </c>
      <c r="F796" s="121">
        <v>15</v>
      </c>
      <c r="G796" s="121" t="s">
        <v>58</v>
      </c>
      <c r="H796" s="122"/>
      <c r="I796" s="122"/>
      <c r="J796" s="123"/>
      <c r="K796" s="123"/>
      <c r="L796" s="124"/>
      <c r="M796" s="124"/>
      <c r="N796" s="124"/>
      <c r="O796" s="124"/>
      <c r="P796" s="124"/>
      <c r="Q796" s="124"/>
      <c r="R796" s="74"/>
    </row>
    <row r="797" spans="2:18">
      <c r="B797" s="117"/>
      <c r="C797" s="118" t="s">
        <v>31</v>
      </c>
      <c r="D797" s="119"/>
      <c r="E797" s="120" t="s">
        <v>1969</v>
      </c>
      <c r="F797" s="121">
        <v>15</v>
      </c>
      <c r="G797" s="121" t="s">
        <v>58</v>
      </c>
      <c r="H797" s="122"/>
      <c r="I797" s="122"/>
      <c r="J797" s="123"/>
      <c r="K797" s="123"/>
      <c r="L797" s="124"/>
      <c r="M797" s="124"/>
      <c r="N797" s="124"/>
      <c r="O797" s="124"/>
      <c r="P797" s="124"/>
      <c r="Q797" s="124"/>
      <c r="R797" s="74"/>
    </row>
    <row r="798" spans="2:18">
      <c r="B798" s="125"/>
      <c r="C798" s="126" t="s">
        <v>31</v>
      </c>
      <c r="D798" s="127"/>
      <c r="E798" s="128" t="s">
        <v>1970</v>
      </c>
      <c r="F798" s="129">
        <v>15</v>
      </c>
      <c r="G798" s="129" t="s">
        <v>58</v>
      </c>
      <c r="H798" s="130"/>
      <c r="I798" s="130"/>
      <c r="J798" s="131"/>
      <c r="K798" s="131"/>
      <c r="L798" s="132"/>
      <c r="M798" s="132"/>
      <c r="N798" s="132"/>
      <c r="O798" s="132"/>
      <c r="P798" s="132"/>
      <c r="Q798" s="132"/>
      <c r="R798" s="74"/>
    </row>
    <row r="799" spans="2:18">
      <c r="B799" s="100" t="s">
        <v>1971</v>
      </c>
      <c r="C799" s="101" t="s">
        <v>1796</v>
      </c>
      <c r="D799" s="102" t="s">
        <v>1972</v>
      </c>
      <c r="E799" s="103" t="s">
        <v>1973</v>
      </c>
      <c r="F799" s="104">
        <v>75</v>
      </c>
      <c r="G799" s="105" t="s">
        <v>58</v>
      </c>
      <c r="H799" s="106">
        <v>1</v>
      </c>
      <c r="I799" s="107">
        <v>96.73</v>
      </c>
      <c r="J799" s="85">
        <v>750840</v>
      </c>
      <c r="K799" s="86">
        <v>8712438722028</v>
      </c>
      <c r="L799" s="87" t="s">
        <v>1798</v>
      </c>
      <c r="M799" s="88" t="s">
        <v>1973</v>
      </c>
      <c r="N799" s="89"/>
      <c r="O799" s="90">
        <f>N799*I799</f>
        <v>0</v>
      </c>
      <c r="P799" s="91" t="str">
        <f>IF(N799/H799=0,"-",N799/H799)</f>
        <v>-</v>
      </c>
      <c r="Q799" s="108"/>
      <c r="R799" s="74"/>
    </row>
    <row r="800" spans="2:18">
      <c r="B800" s="109"/>
      <c r="C800" s="110" t="s">
        <v>31</v>
      </c>
      <c r="D800" s="111"/>
      <c r="E800" s="112" t="s">
        <v>1974</v>
      </c>
      <c r="F800" s="113">
        <v>15</v>
      </c>
      <c r="G800" s="113" t="s">
        <v>58</v>
      </c>
      <c r="H800" s="114"/>
      <c r="I800" s="114"/>
      <c r="J800" s="115"/>
      <c r="K800" s="115"/>
      <c r="L800" s="116"/>
      <c r="M800" s="116"/>
      <c r="N800" s="116"/>
      <c r="O800" s="116"/>
      <c r="P800" s="116"/>
      <c r="Q800" s="116"/>
      <c r="R800" s="74"/>
    </row>
    <row r="801" spans="2:18">
      <c r="B801" s="117"/>
      <c r="C801" s="118" t="s">
        <v>31</v>
      </c>
      <c r="D801" s="119"/>
      <c r="E801" s="120" t="s">
        <v>1975</v>
      </c>
      <c r="F801" s="121">
        <v>15</v>
      </c>
      <c r="G801" s="121" t="s">
        <v>58</v>
      </c>
      <c r="H801" s="122"/>
      <c r="I801" s="122"/>
      <c r="J801" s="123"/>
      <c r="K801" s="123"/>
      <c r="L801" s="124"/>
      <c r="M801" s="124"/>
      <c r="N801" s="124"/>
      <c r="O801" s="124"/>
      <c r="P801" s="124"/>
      <c r="Q801" s="124"/>
      <c r="R801" s="74"/>
    </row>
    <row r="802" spans="2:18">
      <c r="B802" s="117"/>
      <c r="C802" s="118" t="s">
        <v>31</v>
      </c>
      <c r="D802" s="119"/>
      <c r="E802" s="120" t="s">
        <v>761</v>
      </c>
      <c r="F802" s="121">
        <v>15</v>
      </c>
      <c r="G802" s="121" t="s">
        <v>58</v>
      </c>
      <c r="H802" s="122"/>
      <c r="I802" s="122"/>
      <c r="J802" s="123"/>
      <c r="K802" s="123"/>
      <c r="L802" s="124"/>
      <c r="M802" s="124"/>
      <c r="N802" s="124"/>
      <c r="O802" s="124"/>
      <c r="P802" s="124"/>
      <c r="Q802" s="124"/>
      <c r="R802" s="74"/>
    </row>
    <row r="803" spans="2:18">
      <c r="B803" s="117"/>
      <c r="C803" s="118" t="s">
        <v>31</v>
      </c>
      <c r="D803" s="119"/>
      <c r="E803" s="120" t="s">
        <v>749</v>
      </c>
      <c r="F803" s="121">
        <v>15</v>
      </c>
      <c r="G803" s="121" t="s">
        <v>58</v>
      </c>
      <c r="H803" s="122"/>
      <c r="I803" s="122"/>
      <c r="J803" s="123"/>
      <c r="K803" s="123"/>
      <c r="L803" s="124"/>
      <c r="M803" s="124"/>
      <c r="N803" s="124"/>
      <c r="O803" s="124"/>
      <c r="P803" s="124"/>
      <c r="Q803" s="124"/>
      <c r="R803" s="74"/>
    </row>
    <row r="804" spans="2:18">
      <c r="B804" s="125"/>
      <c r="C804" s="126" t="s">
        <v>31</v>
      </c>
      <c r="D804" s="127"/>
      <c r="E804" s="128" t="s">
        <v>755</v>
      </c>
      <c r="F804" s="129">
        <v>15</v>
      </c>
      <c r="G804" s="129" t="s">
        <v>58</v>
      </c>
      <c r="H804" s="130"/>
      <c r="I804" s="130"/>
      <c r="J804" s="131"/>
      <c r="K804" s="131"/>
      <c r="L804" s="132"/>
      <c r="M804" s="132"/>
      <c r="N804" s="132"/>
      <c r="O804" s="132"/>
      <c r="P804" s="132"/>
      <c r="Q804" s="132"/>
      <c r="R804" s="74"/>
    </row>
    <row r="805" spans="2:18">
      <c r="B805" s="100" t="s">
        <v>1976</v>
      </c>
      <c r="C805" s="101" t="s">
        <v>1796</v>
      </c>
      <c r="D805" s="102" t="s">
        <v>1977</v>
      </c>
      <c r="E805" s="103" t="s">
        <v>1978</v>
      </c>
      <c r="F805" s="104">
        <v>750</v>
      </c>
      <c r="G805" s="105" t="s">
        <v>776</v>
      </c>
      <c r="H805" s="106">
        <v>1</v>
      </c>
      <c r="I805" s="107">
        <v>69.09</v>
      </c>
      <c r="J805" s="85">
        <v>750900</v>
      </c>
      <c r="K805" s="86">
        <v>8712438722127</v>
      </c>
      <c r="L805" s="87" t="s">
        <v>1798</v>
      </c>
      <c r="M805" s="88" t="s">
        <v>1978</v>
      </c>
      <c r="N805" s="89"/>
      <c r="O805" s="90">
        <f>N805*I805</f>
        <v>0</v>
      </c>
      <c r="P805" s="91" t="str">
        <f>IF(N805/H805=0,"-",N805/H805)</f>
        <v>-</v>
      </c>
      <c r="Q805" s="108"/>
      <c r="R805" s="74"/>
    </row>
    <row r="806" spans="2:18">
      <c r="B806" s="109"/>
      <c r="C806" s="110" t="s">
        <v>31</v>
      </c>
      <c r="D806" s="111"/>
      <c r="E806" s="112" t="s">
        <v>647</v>
      </c>
      <c r="F806" s="113">
        <v>150</v>
      </c>
      <c r="G806" s="113" t="s">
        <v>776</v>
      </c>
      <c r="H806" s="114"/>
      <c r="I806" s="114"/>
      <c r="J806" s="115"/>
      <c r="K806" s="115"/>
      <c r="L806" s="116"/>
      <c r="M806" s="116"/>
      <c r="N806" s="116"/>
      <c r="O806" s="116"/>
      <c r="P806" s="116"/>
      <c r="Q806" s="116"/>
      <c r="R806" s="74"/>
    </row>
    <row r="807" spans="2:18">
      <c r="B807" s="117"/>
      <c r="C807" s="118" t="s">
        <v>31</v>
      </c>
      <c r="D807" s="119"/>
      <c r="E807" s="120" t="s">
        <v>641</v>
      </c>
      <c r="F807" s="121">
        <v>150</v>
      </c>
      <c r="G807" s="121" t="s">
        <v>776</v>
      </c>
      <c r="H807" s="122"/>
      <c r="I807" s="122"/>
      <c r="J807" s="123"/>
      <c r="K807" s="123"/>
      <c r="L807" s="124"/>
      <c r="M807" s="124"/>
      <c r="N807" s="124"/>
      <c r="O807" s="124"/>
      <c r="P807" s="124"/>
      <c r="Q807" s="124"/>
      <c r="R807" s="74"/>
    </row>
    <row r="808" spans="2:18">
      <c r="B808" s="117"/>
      <c r="C808" s="118" t="s">
        <v>31</v>
      </c>
      <c r="D808" s="119"/>
      <c r="E808" s="120" t="s">
        <v>634</v>
      </c>
      <c r="F808" s="121">
        <v>150</v>
      </c>
      <c r="G808" s="121" t="s">
        <v>776</v>
      </c>
      <c r="H808" s="122"/>
      <c r="I808" s="122"/>
      <c r="J808" s="123"/>
      <c r="K808" s="123"/>
      <c r="L808" s="124"/>
      <c r="M808" s="124"/>
      <c r="N808" s="124"/>
      <c r="O808" s="124"/>
      <c r="P808" s="124"/>
      <c r="Q808" s="124"/>
      <c r="R808" s="74"/>
    </row>
    <row r="809" spans="2:18">
      <c r="B809" s="117"/>
      <c r="C809" s="118" t="s">
        <v>31</v>
      </c>
      <c r="D809" s="119"/>
      <c r="E809" s="120" t="s">
        <v>644</v>
      </c>
      <c r="F809" s="121">
        <v>150</v>
      </c>
      <c r="G809" s="121" t="s">
        <v>776</v>
      </c>
      <c r="H809" s="122"/>
      <c r="I809" s="122"/>
      <c r="J809" s="123"/>
      <c r="K809" s="123"/>
      <c r="L809" s="124"/>
      <c r="M809" s="124"/>
      <c r="N809" s="124"/>
      <c r="O809" s="124"/>
      <c r="P809" s="124"/>
      <c r="Q809" s="124"/>
      <c r="R809" s="74"/>
    </row>
    <row r="810" spans="2:18">
      <c r="B810" s="125"/>
      <c r="C810" s="126" t="s">
        <v>31</v>
      </c>
      <c r="D810" s="127"/>
      <c r="E810" s="128" t="s">
        <v>802</v>
      </c>
      <c r="F810" s="129">
        <v>150</v>
      </c>
      <c r="G810" s="129" t="s">
        <v>776</v>
      </c>
      <c r="H810" s="130"/>
      <c r="I810" s="130"/>
      <c r="J810" s="131"/>
      <c r="K810" s="131"/>
      <c r="L810" s="132"/>
      <c r="M810" s="132"/>
      <c r="N810" s="132"/>
      <c r="O810" s="132"/>
      <c r="P810" s="132"/>
      <c r="Q810" s="132"/>
      <c r="R810" s="74"/>
    </row>
    <row r="811" spans="2:18">
      <c r="B811" s="100" t="s">
        <v>1979</v>
      </c>
      <c r="C811" s="101" t="s">
        <v>1796</v>
      </c>
      <c r="D811" s="102" t="s">
        <v>1980</v>
      </c>
      <c r="E811" s="103" t="s">
        <v>1981</v>
      </c>
      <c r="F811" s="104">
        <v>150</v>
      </c>
      <c r="G811" s="105" t="s">
        <v>635</v>
      </c>
      <c r="H811" s="106">
        <v>1</v>
      </c>
      <c r="I811" s="107">
        <v>126.85000000000001</v>
      </c>
      <c r="J811" s="85">
        <v>750930</v>
      </c>
      <c r="K811" s="86">
        <v>8712438722158</v>
      </c>
      <c r="L811" s="87" t="s">
        <v>1798</v>
      </c>
      <c r="M811" s="88" t="s">
        <v>1981</v>
      </c>
      <c r="N811" s="89"/>
      <c r="O811" s="90">
        <f>N811*I811</f>
        <v>0</v>
      </c>
      <c r="P811" s="91" t="str">
        <f>IF(N811/H811=0,"-",N811/H811)</f>
        <v>-</v>
      </c>
      <c r="Q811" s="108"/>
      <c r="R811" s="74"/>
    </row>
    <row r="812" spans="2:18">
      <c r="B812" s="109"/>
      <c r="C812" s="110" t="s">
        <v>31</v>
      </c>
      <c r="D812" s="111"/>
      <c r="E812" s="112" t="s">
        <v>848</v>
      </c>
      <c r="F812" s="113">
        <v>30</v>
      </c>
      <c r="G812" s="113" t="s">
        <v>635</v>
      </c>
      <c r="H812" s="114"/>
      <c r="I812" s="114"/>
      <c r="J812" s="115"/>
      <c r="K812" s="115"/>
      <c r="L812" s="116"/>
      <c r="M812" s="116"/>
      <c r="N812" s="116"/>
      <c r="O812" s="116"/>
      <c r="P812" s="116"/>
      <c r="Q812" s="116"/>
      <c r="R812" s="74"/>
    </row>
    <row r="813" spans="2:18">
      <c r="B813" s="117"/>
      <c r="C813" s="118" t="s">
        <v>31</v>
      </c>
      <c r="D813" s="119"/>
      <c r="E813" s="120" t="s">
        <v>851</v>
      </c>
      <c r="F813" s="121">
        <v>30</v>
      </c>
      <c r="G813" s="121" t="s">
        <v>635</v>
      </c>
      <c r="H813" s="122"/>
      <c r="I813" s="122"/>
      <c r="J813" s="123"/>
      <c r="K813" s="123"/>
      <c r="L813" s="124"/>
      <c r="M813" s="124"/>
      <c r="N813" s="124"/>
      <c r="O813" s="124"/>
      <c r="P813" s="124"/>
      <c r="Q813" s="124"/>
      <c r="R813" s="74"/>
    </row>
    <row r="814" spans="2:18">
      <c r="B814" s="117"/>
      <c r="C814" s="118" t="s">
        <v>31</v>
      </c>
      <c r="D814" s="119"/>
      <c r="E814" s="120" t="s">
        <v>845</v>
      </c>
      <c r="F814" s="121">
        <v>30</v>
      </c>
      <c r="G814" s="121" t="s">
        <v>635</v>
      </c>
      <c r="H814" s="122"/>
      <c r="I814" s="122"/>
      <c r="J814" s="123"/>
      <c r="K814" s="123"/>
      <c r="L814" s="124"/>
      <c r="M814" s="124"/>
      <c r="N814" s="124"/>
      <c r="O814" s="124"/>
      <c r="P814" s="124"/>
      <c r="Q814" s="124"/>
      <c r="R814" s="74"/>
    </row>
    <row r="815" spans="2:18">
      <c r="B815" s="117"/>
      <c r="C815" s="118" t="s">
        <v>31</v>
      </c>
      <c r="D815" s="119"/>
      <c r="E815" s="120" t="s">
        <v>842</v>
      </c>
      <c r="F815" s="121">
        <v>30</v>
      </c>
      <c r="G815" s="121" t="s">
        <v>635</v>
      </c>
      <c r="H815" s="122"/>
      <c r="I815" s="122"/>
      <c r="J815" s="123"/>
      <c r="K815" s="123"/>
      <c r="L815" s="124"/>
      <c r="M815" s="124"/>
      <c r="N815" s="124"/>
      <c r="O815" s="124"/>
      <c r="P815" s="124"/>
      <c r="Q815" s="124"/>
      <c r="R815" s="74"/>
    </row>
    <row r="816" spans="2:18">
      <c r="B816" s="125"/>
      <c r="C816" s="126" t="s">
        <v>31</v>
      </c>
      <c r="D816" s="127"/>
      <c r="E816" s="128" t="s">
        <v>839</v>
      </c>
      <c r="F816" s="129">
        <v>30</v>
      </c>
      <c r="G816" s="129" t="s">
        <v>635</v>
      </c>
      <c r="H816" s="130"/>
      <c r="I816" s="130"/>
      <c r="J816" s="131"/>
      <c r="K816" s="131"/>
      <c r="L816" s="132"/>
      <c r="M816" s="132"/>
      <c r="N816" s="132"/>
      <c r="O816" s="132"/>
      <c r="P816" s="132"/>
      <c r="Q816" s="132"/>
      <c r="R816" s="74"/>
    </row>
    <row r="817" spans="2:18">
      <c r="B817" s="100" t="s">
        <v>1982</v>
      </c>
      <c r="C817" s="101" t="s">
        <v>1796</v>
      </c>
      <c r="D817" s="102" t="s">
        <v>821</v>
      </c>
      <c r="E817" s="103" t="s">
        <v>1983</v>
      </c>
      <c r="F817" s="104">
        <v>750</v>
      </c>
      <c r="G817" s="105" t="s">
        <v>711</v>
      </c>
      <c r="H817" s="106">
        <v>1</v>
      </c>
      <c r="I817" s="107">
        <v>89.38000000000001</v>
      </c>
      <c r="J817" s="85">
        <v>750960</v>
      </c>
      <c r="K817" s="86">
        <v>8712438722202</v>
      </c>
      <c r="L817" s="87" t="s">
        <v>1798</v>
      </c>
      <c r="M817" s="88" t="s">
        <v>1983</v>
      </c>
      <c r="N817" s="89"/>
      <c r="O817" s="90">
        <f>N817*I817</f>
        <v>0</v>
      </c>
      <c r="P817" s="91" t="str">
        <f>IF(N817/H817=0,"-",N817/H817)</f>
        <v>-</v>
      </c>
      <c r="Q817" s="108"/>
      <c r="R817" s="74"/>
    </row>
    <row r="818" spans="2:18">
      <c r="B818" s="109"/>
      <c r="C818" s="110" t="s">
        <v>31</v>
      </c>
      <c r="D818" s="111"/>
      <c r="E818" s="112" t="s">
        <v>634</v>
      </c>
      <c r="F818" s="113">
        <v>150</v>
      </c>
      <c r="G818" s="113" t="s">
        <v>711</v>
      </c>
      <c r="H818" s="114"/>
      <c r="I818" s="114"/>
      <c r="J818" s="115"/>
      <c r="K818" s="115"/>
      <c r="L818" s="116"/>
      <c r="M818" s="116"/>
      <c r="N818" s="116"/>
      <c r="O818" s="116"/>
      <c r="P818" s="116"/>
      <c r="Q818" s="116"/>
      <c r="R818" s="74"/>
    </row>
    <row r="819" spans="2:18">
      <c r="B819" s="117"/>
      <c r="C819" s="118" t="s">
        <v>31</v>
      </c>
      <c r="D819" s="119"/>
      <c r="E819" s="120" t="s">
        <v>641</v>
      </c>
      <c r="F819" s="121">
        <v>150</v>
      </c>
      <c r="G819" s="121" t="s">
        <v>711</v>
      </c>
      <c r="H819" s="122"/>
      <c r="I819" s="122"/>
      <c r="J819" s="123"/>
      <c r="K819" s="123"/>
      <c r="L819" s="124"/>
      <c r="M819" s="124"/>
      <c r="N819" s="124"/>
      <c r="O819" s="124"/>
      <c r="P819" s="124"/>
      <c r="Q819" s="124"/>
      <c r="R819" s="74"/>
    </row>
    <row r="820" spans="2:18">
      <c r="B820" s="117"/>
      <c r="C820" s="118" t="s">
        <v>31</v>
      </c>
      <c r="D820" s="119"/>
      <c r="E820" s="120" t="s">
        <v>638</v>
      </c>
      <c r="F820" s="121">
        <v>150</v>
      </c>
      <c r="G820" s="121" t="s">
        <v>711</v>
      </c>
      <c r="H820" s="122"/>
      <c r="I820" s="122"/>
      <c r="J820" s="123"/>
      <c r="K820" s="123"/>
      <c r="L820" s="124"/>
      <c r="M820" s="124"/>
      <c r="N820" s="124"/>
      <c r="O820" s="124"/>
      <c r="P820" s="124"/>
      <c r="Q820" s="124"/>
      <c r="R820" s="74"/>
    </row>
    <row r="821" spans="2:18">
      <c r="B821" s="117"/>
      <c r="C821" s="118" t="s">
        <v>31</v>
      </c>
      <c r="D821" s="119"/>
      <c r="E821" s="120" t="s">
        <v>647</v>
      </c>
      <c r="F821" s="121">
        <v>150</v>
      </c>
      <c r="G821" s="121" t="s">
        <v>711</v>
      </c>
      <c r="H821" s="122"/>
      <c r="I821" s="122"/>
      <c r="J821" s="123"/>
      <c r="K821" s="123"/>
      <c r="L821" s="124"/>
      <c r="M821" s="124"/>
      <c r="N821" s="124"/>
      <c r="O821" s="124"/>
      <c r="P821" s="124"/>
      <c r="Q821" s="124"/>
      <c r="R821" s="74"/>
    </row>
    <row r="822" spans="2:18">
      <c r="B822" s="125"/>
      <c r="C822" s="126" t="s">
        <v>31</v>
      </c>
      <c r="D822" s="127"/>
      <c r="E822" s="128" t="s">
        <v>644</v>
      </c>
      <c r="F822" s="129">
        <v>150</v>
      </c>
      <c r="G822" s="129" t="s">
        <v>711</v>
      </c>
      <c r="H822" s="130"/>
      <c r="I822" s="130"/>
      <c r="J822" s="131"/>
      <c r="K822" s="131"/>
      <c r="L822" s="132"/>
      <c r="M822" s="132"/>
      <c r="N822" s="132"/>
      <c r="O822" s="132"/>
      <c r="P822" s="132"/>
      <c r="Q822" s="132"/>
      <c r="R822" s="74"/>
    </row>
    <row r="823" spans="2:18">
      <c r="B823" s="100" t="s">
        <v>1984</v>
      </c>
      <c r="C823" s="101" t="s">
        <v>1796</v>
      </c>
      <c r="D823" s="102" t="s">
        <v>1985</v>
      </c>
      <c r="E823" s="103" t="s">
        <v>1986</v>
      </c>
      <c r="F823" s="104">
        <v>100</v>
      </c>
      <c r="G823" s="105" t="s">
        <v>534</v>
      </c>
      <c r="H823" s="106">
        <v>1</v>
      </c>
      <c r="I823" s="107">
        <v>119.5</v>
      </c>
      <c r="J823" s="85">
        <v>750990</v>
      </c>
      <c r="K823" s="86">
        <v>8712438722257</v>
      </c>
      <c r="L823" s="87" t="s">
        <v>1798</v>
      </c>
      <c r="M823" s="88" t="s">
        <v>1986</v>
      </c>
      <c r="N823" s="89"/>
      <c r="O823" s="90">
        <f>N823*I823</f>
        <v>0</v>
      </c>
      <c r="P823" s="91" t="str">
        <f>IF(N823/H823=0,"-",N823/H823)</f>
        <v>-</v>
      </c>
      <c r="Q823" s="108"/>
      <c r="R823" s="74"/>
    </row>
    <row r="824" spans="2:18">
      <c r="B824" s="109"/>
      <c r="C824" s="110" t="s">
        <v>31</v>
      </c>
      <c r="D824" s="111"/>
      <c r="E824" s="112" t="s">
        <v>861</v>
      </c>
      <c r="F824" s="113">
        <v>20</v>
      </c>
      <c r="G824" s="113" t="s">
        <v>534</v>
      </c>
      <c r="H824" s="114"/>
      <c r="I824" s="114"/>
      <c r="J824" s="115"/>
      <c r="K824" s="115"/>
      <c r="L824" s="116"/>
      <c r="M824" s="116"/>
      <c r="N824" s="116"/>
      <c r="O824" s="116"/>
      <c r="P824" s="116"/>
      <c r="Q824" s="116"/>
      <c r="R824" s="74"/>
    </row>
    <row r="825" spans="2:18">
      <c r="B825" s="117"/>
      <c r="C825" s="118" t="s">
        <v>31</v>
      </c>
      <c r="D825" s="119"/>
      <c r="E825" s="120" t="s">
        <v>1987</v>
      </c>
      <c r="F825" s="121">
        <v>20</v>
      </c>
      <c r="G825" s="121" t="s">
        <v>534</v>
      </c>
      <c r="H825" s="122"/>
      <c r="I825" s="122"/>
      <c r="J825" s="123"/>
      <c r="K825" s="123"/>
      <c r="L825" s="124"/>
      <c r="M825" s="124"/>
      <c r="N825" s="124"/>
      <c r="O825" s="124"/>
      <c r="P825" s="124"/>
      <c r="Q825" s="124"/>
      <c r="R825" s="74"/>
    </row>
    <row r="826" spans="2:18">
      <c r="B826" s="117"/>
      <c r="C826" s="118" t="s">
        <v>31</v>
      </c>
      <c r="D826" s="119"/>
      <c r="E826" s="120" t="s">
        <v>1988</v>
      </c>
      <c r="F826" s="121">
        <v>20</v>
      </c>
      <c r="G826" s="121" t="s">
        <v>534</v>
      </c>
      <c r="H826" s="122"/>
      <c r="I826" s="122"/>
      <c r="J826" s="123"/>
      <c r="K826" s="123"/>
      <c r="L826" s="124"/>
      <c r="M826" s="124"/>
      <c r="N826" s="124"/>
      <c r="O826" s="124"/>
      <c r="P826" s="124"/>
      <c r="Q826" s="124"/>
      <c r="R826" s="74"/>
    </row>
    <row r="827" spans="2:18">
      <c r="B827" s="117"/>
      <c r="C827" s="118" t="s">
        <v>31</v>
      </c>
      <c r="D827" s="119"/>
      <c r="E827" s="120" t="s">
        <v>749</v>
      </c>
      <c r="F827" s="121">
        <v>20</v>
      </c>
      <c r="G827" s="121" t="s">
        <v>534</v>
      </c>
      <c r="H827" s="122"/>
      <c r="I827" s="122"/>
      <c r="J827" s="123"/>
      <c r="K827" s="123"/>
      <c r="L827" s="124"/>
      <c r="M827" s="124"/>
      <c r="N827" s="124"/>
      <c r="O827" s="124"/>
      <c r="P827" s="124"/>
      <c r="Q827" s="124"/>
      <c r="R827" s="74"/>
    </row>
    <row r="828" spans="2:18">
      <c r="B828" s="125"/>
      <c r="C828" s="126" t="s">
        <v>31</v>
      </c>
      <c r="D828" s="127"/>
      <c r="E828" s="128" t="s">
        <v>1989</v>
      </c>
      <c r="F828" s="129">
        <v>20</v>
      </c>
      <c r="G828" s="129" t="s">
        <v>534</v>
      </c>
      <c r="H828" s="130"/>
      <c r="I828" s="130"/>
      <c r="J828" s="131"/>
      <c r="K828" s="131"/>
      <c r="L828" s="132"/>
      <c r="M828" s="132"/>
      <c r="N828" s="132"/>
      <c r="O828" s="132"/>
      <c r="P828" s="132"/>
      <c r="Q828" s="132"/>
      <c r="R828" s="74"/>
    </row>
    <row r="829" spans="2:18">
      <c r="B829" s="100" t="s">
        <v>1990</v>
      </c>
      <c r="C829" s="101" t="s">
        <v>1796</v>
      </c>
      <c r="D829" s="102" t="s">
        <v>1991</v>
      </c>
      <c r="E829" s="103" t="s">
        <v>1992</v>
      </c>
      <c r="F829" s="104">
        <v>100</v>
      </c>
      <c r="G829" s="105" t="s">
        <v>534</v>
      </c>
      <c r="H829" s="106">
        <v>1</v>
      </c>
      <c r="I829" s="107">
        <v>124.08</v>
      </c>
      <c r="J829" s="85">
        <v>751010</v>
      </c>
      <c r="K829" s="86">
        <v>8712438722264</v>
      </c>
      <c r="L829" s="87" t="s">
        <v>1798</v>
      </c>
      <c r="M829" s="88" t="s">
        <v>1992</v>
      </c>
      <c r="N829" s="89"/>
      <c r="O829" s="90">
        <f>N829*I829</f>
        <v>0</v>
      </c>
      <c r="P829" s="91" t="str">
        <f>IF(N829/H829=0,"-",N829/H829)</f>
        <v>-</v>
      </c>
      <c r="Q829" s="108"/>
      <c r="R829" s="74"/>
    </row>
    <row r="830" spans="2:18">
      <c r="B830" s="109"/>
      <c r="C830" s="110" t="s">
        <v>31</v>
      </c>
      <c r="D830" s="111"/>
      <c r="E830" s="112" t="s">
        <v>870</v>
      </c>
      <c r="F830" s="113">
        <v>20</v>
      </c>
      <c r="G830" s="113" t="s">
        <v>534</v>
      </c>
      <c r="H830" s="114"/>
      <c r="I830" s="114"/>
      <c r="J830" s="115"/>
      <c r="K830" s="115"/>
      <c r="L830" s="116"/>
      <c r="M830" s="116"/>
      <c r="N830" s="116"/>
      <c r="O830" s="116"/>
      <c r="P830" s="116"/>
      <c r="Q830" s="116"/>
      <c r="R830" s="74"/>
    </row>
    <row r="831" spans="2:18">
      <c r="B831" s="117"/>
      <c r="C831" s="118" t="s">
        <v>31</v>
      </c>
      <c r="D831" s="119"/>
      <c r="E831" s="120" t="s">
        <v>858</v>
      </c>
      <c r="F831" s="121">
        <v>20</v>
      </c>
      <c r="G831" s="121" t="s">
        <v>534</v>
      </c>
      <c r="H831" s="122"/>
      <c r="I831" s="122"/>
      <c r="J831" s="123"/>
      <c r="K831" s="123"/>
      <c r="L831" s="124"/>
      <c r="M831" s="124"/>
      <c r="N831" s="124"/>
      <c r="O831" s="124"/>
      <c r="P831" s="124"/>
      <c r="Q831" s="124"/>
      <c r="R831" s="74"/>
    </row>
    <row r="832" spans="2:18">
      <c r="B832" s="117"/>
      <c r="C832" s="118" t="s">
        <v>31</v>
      </c>
      <c r="D832" s="119"/>
      <c r="E832" s="120" t="s">
        <v>855</v>
      </c>
      <c r="F832" s="121">
        <v>20</v>
      </c>
      <c r="G832" s="121" t="s">
        <v>534</v>
      </c>
      <c r="H832" s="122"/>
      <c r="I832" s="122"/>
      <c r="J832" s="123"/>
      <c r="K832" s="123"/>
      <c r="L832" s="124"/>
      <c r="M832" s="124"/>
      <c r="N832" s="124"/>
      <c r="O832" s="124"/>
      <c r="P832" s="124"/>
      <c r="Q832" s="124"/>
      <c r="R832" s="74"/>
    </row>
    <row r="833" spans="2:18">
      <c r="B833" s="117"/>
      <c r="C833" s="118" t="s">
        <v>31</v>
      </c>
      <c r="D833" s="119"/>
      <c r="E833" s="120" t="s">
        <v>877</v>
      </c>
      <c r="F833" s="121">
        <v>20</v>
      </c>
      <c r="G833" s="121" t="s">
        <v>534</v>
      </c>
      <c r="H833" s="122"/>
      <c r="I833" s="122"/>
      <c r="J833" s="123"/>
      <c r="K833" s="123"/>
      <c r="L833" s="124"/>
      <c r="M833" s="124"/>
      <c r="N833" s="124"/>
      <c r="O833" s="124"/>
      <c r="P833" s="124"/>
      <c r="Q833" s="124"/>
      <c r="R833" s="74"/>
    </row>
    <row r="834" spans="2:18">
      <c r="B834" s="125"/>
      <c r="C834" s="126" t="s">
        <v>31</v>
      </c>
      <c r="D834" s="127"/>
      <c r="E834" s="128" t="s">
        <v>1993</v>
      </c>
      <c r="F834" s="129">
        <v>20</v>
      </c>
      <c r="G834" s="129" t="s">
        <v>534</v>
      </c>
      <c r="H834" s="130"/>
      <c r="I834" s="130"/>
      <c r="J834" s="131"/>
      <c r="K834" s="131"/>
      <c r="L834" s="132"/>
      <c r="M834" s="132"/>
      <c r="N834" s="132"/>
      <c r="O834" s="132"/>
      <c r="P834" s="132"/>
      <c r="Q834" s="132"/>
      <c r="R834" s="74"/>
    </row>
    <row r="835" spans="2:18">
      <c r="B835" s="100" t="s">
        <v>1994</v>
      </c>
      <c r="C835" s="101" t="s">
        <v>1796</v>
      </c>
      <c r="D835" s="102" t="s">
        <v>1995</v>
      </c>
      <c r="E835" s="103" t="s">
        <v>1996</v>
      </c>
      <c r="F835" s="104">
        <v>750</v>
      </c>
      <c r="G835" s="105"/>
      <c r="H835" s="106">
        <v>1</v>
      </c>
      <c r="I835" s="107">
        <v>55.989999999999995</v>
      </c>
      <c r="J835" s="85">
        <v>751020</v>
      </c>
      <c r="K835" s="86">
        <v>8712438722301</v>
      </c>
      <c r="L835" s="87" t="s">
        <v>1798</v>
      </c>
      <c r="M835" s="88" t="s">
        <v>1996</v>
      </c>
      <c r="N835" s="89"/>
      <c r="O835" s="90">
        <f>N835*I835</f>
        <v>0</v>
      </c>
      <c r="P835" s="91" t="str">
        <f>IF(N835/H835=0,"-",N835/H835)</f>
        <v>-</v>
      </c>
      <c r="Q835" s="108"/>
      <c r="R835" s="74"/>
    </row>
    <row r="836" spans="2:18">
      <c r="B836" s="109"/>
      <c r="C836" s="110" t="s">
        <v>31</v>
      </c>
      <c r="D836" s="111"/>
      <c r="E836" s="112" t="s">
        <v>1997</v>
      </c>
      <c r="F836" s="113">
        <v>150</v>
      </c>
      <c r="G836" s="113" t="s">
        <v>776</v>
      </c>
      <c r="H836" s="114"/>
      <c r="I836" s="114"/>
      <c r="J836" s="115"/>
      <c r="K836" s="115"/>
      <c r="L836" s="116"/>
      <c r="M836" s="116"/>
      <c r="N836" s="116"/>
      <c r="O836" s="116"/>
      <c r="P836" s="116"/>
      <c r="Q836" s="116"/>
      <c r="R836" s="74"/>
    </row>
    <row r="837" spans="2:18">
      <c r="B837" s="117"/>
      <c r="C837" s="118" t="s">
        <v>31</v>
      </c>
      <c r="D837" s="119"/>
      <c r="E837" s="120" t="s">
        <v>1998</v>
      </c>
      <c r="F837" s="121">
        <v>150</v>
      </c>
      <c r="G837" s="121" t="s">
        <v>1534</v>
      </c>
      <c r="H837" s="122"/>
      <c r="I837" s="122"/>
      <c r="J837" s="123"/>
      <c r="K837" s="123"/>
      <c r="L837" s="124"/>
      <c r="M837" s="124"/>
      <c r="N837" s="124"/>
      <c r="O837" s="124"/>
      <c r="P837" s="124"/>
      <c r="Q837" s="124"/>
      <c r="R837" s="74"/>
    </row>
    <row r="838" spans="2:18">
      <c r="B838" s="117"/>
      <c r="C838" s="118" t="s">
        <v>31</v>
      </c>
      <c r="D838" s="119"/>
      <c r="E838" s="120" t="s">
        <v>955</v>
      </c>
      <c r="F838" s="121">
        <v>150</v>
      </c>
      <c r="G838" s="121" t="s">
        <v>776</v>
      </c>
      <c r="H838" s="122"/>
      <c r="I838" s="122"/>
      <c r="J838" s="123"/>
      <c r="K838" s="123"/>
      <c r="L838" s="124"/>
      <c r="M838" s="124"/>
      <c r="N838" s="124"/>
      <c r="O838" s="124"/>
      <c r="P838" s="124"/>
      <c r="Q838" s="124"/>
      <c r="R838" s="74"/>
    </row>
    <row r="839" spans="2:18">
      <c r="B839" s="117"/>
      <c r="C839" s="118" t="s">
        <v>31</v>
      </c>
      <c r="D839" s="119"/>
      <c r="E839" s="120" t="s">
        <v>1999</v>
      </c>
      <c r="F839" s="121">
        <v>150</v>
      </c>
      <c r="G839" s="121" t="s">
        <v>776</v>
      </c>
      <c r="H839" s="122"/>
      <c r="I839" s="122"/>
      <c r="J839" s="123"/>
      <c r="K839" s="123"/>
      <c r="L839" s="124"/>
      <c r="M839" s="124"/>
      <c r="N839" s="124"/>
      <c r="O839" s="124"/>
      <c r="P839" s="124"/>
      <c r="Q839" s="124"/>
      <c r="R839" s="74"/>
    </row>
    <row r="840" spans="2:18">
      <c r="B840" s="125"/>
      <c r="C840" s="126" t="s">
        <v>31</v>
      </c>
      <c r="D840" s="127"/>
      <c r="E840" s="128" t="s">
        <v>914</v>
      </c>
      <c r="F840" s="129">
        <v>150</v>
      </c>
      <c r="G840" s="129" t="s">
        <v>1534</v>
      </c>
      <c r="H840" s="130"/>
      <c r="I840" s="130"/>
      <c r="J840" s="131"/>
      <c r="K840" s="131"/>
      <c r="L840" s="132"/>
      <c r="M840" s="132"/>
      <c r="N840" s="132"/>
      <c r="O840" s="132"/>
      <c r="P840" s="132"/>
      <c r="Q840" s="132"/>
      <c r="R840" s="74"/>
    </row>
    <row r="841" spans="2:18">
      <c r="B841" s="100" t="s">
        <v>2000</v>
      </c>
      <c r="C841" s="101" t="s">
        <v>1796</v>
      </c>
      <c r="D841" s="102" t="s">
        <v>2001</v>
      </c>
      <c r="E841" s="103" t="s">
        <v>2002</v>
      </c>
      <c r="F841" s="104">
        <v>100</v>
      </c>
      <c r="G841" s="105"/>
      <c r="H841" s="106">
        <v>1</v>
      </c>
      <c r="I841" s="107">
        <v>96.73</v>
      </c>
      <c r="J841" s="85">
        <v>751050</v>
      </c>
      <c r="K841" s="86">
        <v>8712438722325</v>
      </c>
      <c r="L841" s="87" t="s">
        <v>1798</v>
      </c>
      <c r="M841" s="88" t="s">
        <v>2002</v>
      </c>
      <c r="N841" s="89"/>
      <c r="O841" s="90">
        <f>N841*I841</f>
        <v>0</v>
      </c>
      <c r="P841" s="91" t="str">
        <f>IF(N841/H841=0,"-",N841/H841)</f>
        <v>-</v>
      </c>
      <c r="Q841" s="108"/>
      <c r="R841" s="74"/>
    </row>
    <row r="842" spans="2:18">
      <c r="B842" s="109"/>
      <c r="C842" s="110" t="s">
        <v>31</v>
      </c>
      <c r="D842" s="111"/>
      <c r="E842" s="112" t="s">
        <v>2003</v>
      </c>
      <c r="F842" s="113">
        <v>20</v>
      </c>
      <c r="G842" s="113" t="s">
        <v>585</v>
      </c>
      <c r="H842" s="114"/>
      <c r="I842" s="114"/>
      <c r="J842" s="115"/>
      <c r="K842" s="115"/>
      <c r="L842" s="116"/>
      <c r="M842" s="116"/>
      <c r="N842" s="116"/>
      <c r="O842" s="116"/>
      <c r="P842" s="116"/>
      <c r="Q842" s="116"/>
      <c r="R842" s="74"/>
    </row>
    <row r="843" spans="2:18">
      <c r="B843" s="117"/>
      <c r="C843" s="118" t="s">
        <v>31</v>
      </c>
      <c r="D843" s="119"/>
      <c r="E843" s="120" t="s">
        <v>2004</v>
      </c>
      <c r="F843" s="121">
        <v>20</v>
      </c>
      <c r="G843" s="121" t="s">
        <v>585</v>
      </c>
      <c r="H843" s="122"/>
      <c r="I843" s="122"/>
      <c r="J843" s="123"/>
      <c r="K843" s="123"/>
      <c r="L843" s="124"/>
      <c r="M843" s="124"/>
      <c r="N843" s="124"/>
      <c r="O843" s="124"/>
      <c r="P843" s="124"/>
      <c r="Q843" s="124"/>
      <c r="R843" s="74"/>
    </row>
    <row r="844" spans="2:18">
      <c r="B844" s="117"/>
      <c r="C844" s="118" t="s">
        <v>31</v>
      </c>
      <c r="D844" s="119"/>
      <c r="E844" s="120" t="s">
        <v>2005</v>
      </c>
      <c r="F844" s="121">
        <v>20</v>
      </c>
      <c r="G844" s="121" t="s">
        <v>534</v>
      </c>
      <c r="H844" s="122"/>
      <c r="I844" s="122"/>
      <c r="J844" s="123"/>
      <c r="K844" s="123"/>
      <c r="L844" s="124"/>
      <c r="M844" s="124"/>
      <c r="N844" s="124"/>
      <c r="O844" s="124"/>
      <c r="P844" s="124"/>
      <c r="Q844" s="124"/>
      <c r="R844" s="74"/>
    </row>
    <row r="845" spans="2:18">
      <c r="B845" s="117"/>
      <c r="C845" s="118" t="s">
        <v>31</v>
      </c>
      <c r="D845" s="119"/>
      <c r="E845" s="120" t="s">
        <v>2006</v>
      </c>
      <c r="F845" s="121">
        <v>20</v>
      </c>
      <c r="G845" s="121" t="s">
        <v>585</v>
      </c>
      <c r="H845" s="122"/>
      <c r="I845" s="122"/>
      <c r="J845" s="123"/>
      <c r="K845" s="123"/>
      <c r="L845" s="124"/>
      <c r="M845" s="124"/>
      <c r="N845" s="124"/>
      <c r="O845" s="124"/>
      <c r="P845" s="124"/>
      <c r="Q845" s="124"/>
      <c r="R845" s="74"/>
    </row>
    <row r="846" spans="2:18">
      <c r="B846" s="125"/>
      <c r="C846" s="126" t="s">
        <v>31</v>
      </c>
      <c r="D846" s="127"/>
      <c r="E846" s="128" t="s">
        <v>2007</v>
      </c>
      <c r="F846" s="129">
        <v>20</v>
      </c>
      <c r="G846" s="129" t="s">
        <v>534</v>
      </c>
      <c r="H846" s="130"/>
      <c r="I846" s="130"/>
      <c r="J846" s="131"/>
      <c r="K846" s="131"/>
      <c r="L846" s="132"/>
      <c r="M846" s="132"/>
      <c r="N846" s="132"/>
      <c r="O846" s="132"/>
      <c r="P846" s="132"/>
      <c r="Q846" s="132"/>
      <c r="R846" s="74"/>
    </row>
    <row r="847" spans="2:18">
      <c r="B847" s="100" t="s">
        <v>2008</v>
      </c>
      <c r="C847" s="101" t="s">
        <v>1796</v>
      </c>
      <c r="D847" s="102" t="s">
        <v>2009</v>
      </c>
      <c r="E847" s="134" t="s">
        <v>2010</v>
      </c>
      <c r="F847" s="104">
        <v>75</v>
      </c>
      <c r="G847" s="105" t="s">
        <v>58</v>
      </c>
      <c r="H847" s="106">
        <v>1</v>
      </c>
      <c r="I847" s="107">
        <v>67.27000000000001</v>
      </c>
      <c r="J847" s="85">
        <v>751053</v>
      </c>
      <c r="K847" s="86">
        <v>8712438722318</v>
      </c>
      <c r="L847" s="87" t="s">
        <v>1798</v>
      </c>
      <c r="M847" s="88" t="s">
        <v>2010</v>
      </c>
      <c r="N847" s="89"/>
      <c r="O847" s="90">
        <f>N847*I847</f>
        <v>0</v>
      </c>
      <c r="P847" s="91" t="str">
        <f>IF(N847/H847=0,"-",N847/H847)</f>
        <v>-</v>
      </c>
      <c r="Q847" s="108"/>
      <c r="R847" s="74"/>
    </row>
    <row r="848" spans="2:18">
      <c r="B848" s="109"/>
      <c r="C848" s="110" t="s">
        <v>31</v>
      </c>
      <c r="D848" s="111"/>
      <c r="E848" s="112" t="s">
        <v>2011</v>
      </c>
      <c r="F848" s="113">
        <v>15</v>
      </c>
      <c r="G848" s="113" t="s">
        <v>58</v>
      </c>
      <c r="H848" s="114"/>
      <c r="I848" s="114"/>
      <c r="J848" s="115"/>
      <c r="K848" s="115"/>
      <c r="L848" s="116"/>
      <c r="M848" s="116"/>
      <c r="N848" s="116"/>
      <c r="O848" s="116"/>
      <c r="P848" s="116"/>
      <c r="Q848" s="116"/>
      <c r="R848" s="74"/>
    </row>
    <row r="849" spans="2:18">
      <c r="B849" s="117"/>
      <c r="C849" s="118" t="s">
        <v>31</v>
      </c>
      <c r="D849" s="119"/>
      <c r="E849" s="120" t="s">
        <v>2012</v>
      </c>
      <c r="F849" s="121">
        <v>15</v>
      </c>
      <c r="G849" s="121" t="s">
        <v>58</v>
      </c>
      <c r="H849" s="122"/>
      <c r="I849" s="122"/>
      <c r="J849" s="123"/>
      <c r="K849" s="123"/>
      <c r="L849" s="124"/>
      <c r="M849" s="124"/>
      <c r="N849" s="124"/>
      <c r="O849" s="124"/>
      <c r="P849" s="124"/>
      <c r="Q849" s="124"/>
      <c r="R849" s="74"/>
    </row>
    <row r="850" spans="2:18">
      <c r="B850" s="117"/>
      <c r="C850" s="118" t="s">
        <v>31</v>
      </c>
      <c r="D850" s="119"/>
      <c r="E850" s="120" t="s">
        <v>2013</v>
      </c>
      <c r="F850" s="121">
        <v>15</v>
      </c>
      <c r="G850" s="121" t="s">
        <v>58</v>
      </c>
      <c r="H850" s="122"/>
      <c r="I850" s="122"/>
      <c r="J850" s="123"/>
      <c r="K850" s="123"/>
      <c r="L850" s="124"/>
      <c r="M850" s="124"/>
      <c r="N850" s="124"/>
      <c r="O850" s="124"/>
      <c r="P850" s="124"/>
      <c r="Q850" s="124"/>
      <c r="R850" s="74"/>
    </row>
    <row r="851" spans="2:18">
      <c r="B851" s="117"/>
      <c r="C851" s="118" t="s">
        <v>31</v>
      </c>
      <c r="D851" s="119"/>
      <c r="E851" s="120" t="s">
        <v>2014</v>
      </c>
      <c r="F851" s="121">
        <v>15</v>
      </c>
      <c r="G851" s="121" t="s">
        <v>58</v>
      </c>
      <c r="H851" s="122"/>
      <c r="I851" s="122"/>
      <c r="J851" s="123"/>
      <c r="K851" s="123"/>
      <c r="L851" s="124"/>
      <c r="M851" s="124"/>
      <c r="N851" s="124"/>
      <c r="O851" s="124"/>
      <c r="P851" s="124"/>
      <c r="Q851" s="124"/>
      <c r="R851" s="74"/>
    </row>
    <row r="852" spans="2:18">
      <c r="B852" s="125"/>
      <c r="C852" s="126" t="s">
        <v>31</v>
      </c>
      <c r="D852" s="127"/>
      <c r="E852" s="128" t="s">
        <v>2015</v>
      </c>
      <c r="F852" s="129">
        <v>15</v>
      </c>
      <c r="G852" s="129" t="s">
        <v>58</v>
      </c>
      <c r="H852" s="130"/>
      <c r="I852" s="130"/>
      <c r="J852" s="131"/>
      <c r="K852" s="131"/>
      <c r="L852" s="132"/>
      <c r="M852" s="132"/>
      <c r="N852" s="132"/>
      <c r="O852" s="132"/>
      <c r="P852" s="132"/>
      <c r="Q852" s="132"/>
      <c r="R852" s="74"/>
    </row>
    <row r="853" spans="2:18">
      <c r="B853" s="100" t="s">
        <v>2016</v>
      </c>
      <c r="C853" s="101" t="s">
        <v>1796</v>
      </c>
      <c r="D853" s="102" t="s">
        <v>2017</v>
      </c>
      <c r="E853" s="103" t="s">
        <v>2018</v>
      </c>
      <c r="F853" s="104">
        <v>75</v>
      </c>
      <c r="G853" s="105" t="s">
        <v>1156</v>
      </c>
      <c r="H853" s="106">
        <v>1</v>
      </c>
      <c r="I853" s="107">
        <v>100.66000000000001</v>
      </c>
      <c r="J853" s="85">
        <v>751060</v>
      </c>
      <c r="K853" s="86">
        <v>8712438722363</v>
      </c>
      <c r="L853" s="87" t="s">
        <v>1798</v>
      </c>
      <c r="M853" s="88" t="s">
        <v>2018</v>
      </c>
      <c r="N853" s="89"/>
      <c r="O853" s="90">
        <f>N853*I853</f>
        <v>0</v>
      </c>
      <c r="P853" s="91" t="str">
        <f>IF(N853/H853=0,"-",N853/H853)</f>
        <v>-</v>
      </c>
      <c r="Q853" s="108"/>
      <c r="R853" s="74"/>
    </row>
    <row r="854" spans="2:18">
      <c r="B854" s="109"/>
      <c r="C854" s="110" t="s">
        <v>31</v>
      </c>
      <c r="D854" s="111"/>
      <c r="E854" s="112" t="s">
        <v>2019</v>
      </c>
      <c r="F854" s="113">
        <v>15</v>
      </c>
      <c r="G854" s="113" t="s">
        <v>1156</v>
      </c>
      <c r="H854" s="114"/>
      <c r="I854" s="114"/>
      <c r="J854" s="115"/>
      <c r="K854" s="115"/>
      <c r="L854" s="116"/>
      <c r="M854" s="116"/>
      <c r="N854" s="116"/>
      <c r="O854" s="116"/>
      <c r="P854" s="116"/>
      <c r="Q854" s="116"/>
      <c r="R854" s="74"/>
    </row>
    <row r="855" spans="2:18">
      <c r="B855" s="117"/>
      <c r="C855" s="118" t="s">
        <v>31</v>
      </c>
      <c r="D855" s="119"/>
      <c r="E855" s="120" t="s">
        <v>2020</v>
      </c>
      <c r="F855" s="121">
        <v>15</v>
      </c>
      <c r="G855" s="121" t="s">
        <v>1156</v>
      </c>
      <c r="H855" s="122"/>
      <c r="I855" s="122"/>
      <c r="J855" s="123"/>
      <c r="K855" s="123"/>
      <c r="L855" s="124"/>
      <c r="M855" s="124"/>
      <c r="N855" s="124"/>
      <c r="O855" s="124"/>
      <c r="P855" s="124"/>
      <c r="Q855" s="124"/>
      <c r="R855" s="74"/>
    </row>
    <row r="856" spans="2:18">
      <c r="B856" s="117"/>
      <c r="C856" s="118" t="s">
        <v>31</v>
      </c>
      <c r="D856" s="119"/>
      <c r="E856" s="120" t="s">
        <v>2021</v>
      </c>
      <c r="F856" s="121">
        <v>15</v>
      </c>
      <c r="G856" s="121" t="s">
        <v>1156</v>
      </c>
      <c r="H856" s="122"/>
      <c r="I856" s="122"/>
      <c r="J856" s="123"/>
      <c r="K856" s="123"/>
      <c r="L856" s="124"/>
      <c r="M856" s="124"/>
      <c r="N856" s="124"/>
      <c r="O856" s="124"/>
      <c r="P856" s="124"/>
      <c r="Q856" s="124"/>
      <c r="R856" s="74"/>
    </row>
    <row r="857" spans="2:18">
      <c r="B857" s="117"/>
      <c r="C857" s="118" t="s">
        <v>31</v>
      </c>
      <c r="D857" s="119"/>
      <c r="E857" s="120" t="s">
        <v>2022</v>
      </c>
      <c r="F857" s="121">
        <v>15</v>
      </c>
      <c r="G857" s="121" t="s">
        <v>1156</v>
      </c>
      <c r="H857" s="122"/>
      <c r="I857" s="122"/>
      <c r="J857" s="123"/>
      <c r="K857" s="123"/>
      <c r="L857" s="124"/>
      <c r="M857" s="124"/>
      <c r="N857" s="124"/>
      <c r="O857" s="124"/>
      <c r="P857" s="124"/>
      <c r="Q857" s="124"/>
      <c r="R857" s="74"/>
    </row>
    <row r="858" spans="2:18">
      <c r="B858" s="125"/>
      <c r="C858" s="126" t="s">
        <v>31</v>
      </c>
      <c r="D858" s="127"/>
      <c r="E858" s="128" t="s">
        <v>2023</v>
      </c>
      <c r="F858" s="129">
        <v>15</v>
      </c>
      <c r="G858" s="129" t="s">
        <v>1156</v>
      </c>
      <c r="H858" s="130"/>
      <c r="I858" s="130"/>
      <c r="J858" s="131"/>
      <c r="K858" s="131"/>
      <c r="L858" s="132"/>
      <c r="M858" s="132"/>
      <c r="N858" s="132"/>
      <c r="O858" s="132"/>
      <c r="P858" s="132"/>
      <c r="Q858" s="132"/>
      <c r="R858" s="74"/>
    </row>
    <row r="859" spans="2:18">
      <c r="B859" s="100" t="s">
        <v>2024</v>
      </c>
      <c r="C859" s="101" t="s">
        <v>1796</v>
      </c>
      <c r="D859" s="102" t="s">
        <v>2025</v>
      </c>
      <c r="E859" s="103" t="s">
        <v>2026</v>
      </c>
      <c r="F859" s="104">
        <v>75</v>
      </c>
      <c r="G859" s="105" t="s">
        <v>58</v>
      </c>
      <c r="H859" s="106">
        <v>1</v>
      </c>
      <c r="I859" s="107">
        <v>86.26</v>
      </c>
      <c r="J859" s="85">
        <v>751080</v>
      </c>
      <c r="K859" s="86">
        <v>8712438722400</v>
      </c>
      <c r="L859" s="87" t="s">
        <v>1798</v>
      </c>
      <c r="M859" s="88" t="s">
        <v>2026</v>
      </c>
      <c r="N859" s="89"/>
      <c r="O859" s="90">
        <f>N859*I859</f>
        <v>0</v>
      </c>
      <c r="P859" s="91" t="str">
        <f>IF(N859/H859=0,"-",N859/H859)</f>
        <v>-</v>
      </c>
      <c r="Q859" s="108"/>
      <c r="R859" s="74"/>
    </row>
    <row r="860" spans="2:18">
      <c r="B860" s="109"/>
      <c r="C860" s="110" t="s">
        <v>31</v>
      </c>
      <c r="D860" s="111"/>
      <c r="E860" s="112" t="s">
        <v>2027</v>
      </c>
      <c r="F860" s="113">
        <v>15</v>
      </c>
      <c r="G860" s="113" t="s">
        <v>58</v>
      </c>
      <c r="H860" s="114"/>
      <c r="I860" s="114"/>
      <c r="J860" s="115"/>
      <c r="K860" s="115"/>
      <c r="L860" s="116"/>
      <c r="M860" s="116"/>
      <c r="N860" s="116"/>
      <c r="O860" s="116"/>
      <c r="P860" s="116"/>
      <c r="Q860" s="116"/>
      <c r="R860" s="74"/>
    </row>
    <row r="861" spans="2:18">
      <c r="B861" s="117"/>
      <c r="C861" s="118" t="s">
        <v>31</v>
      </c>
      <c r="D861" s="119"/>
      <c r="E861" s="120" t="s">
        <v>2028</v>
      </c>
      <c r="F861" s="121">
        <v>15</v>
      </c>
      <c r="G861" s="121" t="s">
        <v>58</v>
      </c>
      <c r="H861" s="122"/>
      <c r="I861" s="122"/>
      <c r="J861" s="123"/>
      <c r="K861" s="123"/>
      <c r="L861" s="124"/>
      <c r="M861" s="124"/>
      <c r="N861" s="124"/>
      <c r="O861" s="124"/>
      <c r="P861" s="124"/>
      <c r="Q861" s="124"/>
      <c r="R861" s="74"/>
    </row>
    <row r="862" spans="2:18">
      <c r="B862" s="117"/>
      <c r="C862" s="118" t="s">
        <v>31</v>
      </c>
      <c r="D862" s="119"/>
      <c r="E862" s="120" t="s">
        <v>2029</v>
      </c>
      <c r="F862" s="121">
        <v>15</v>
      </c>
      <c r="G862" s="121" t="s">
        <v>58</v>
      </c>
      <c r="H862" s="122"/>
      <c r="I862" s="122"/>
      <c r="J862" s="123"/>
      <c r="K862" s="123"/>
      <c r="L862" s="124"/>
      <c r="M862" s="124"/>
      <c r="N862" s="124"/>
      <c r="O862" s="124"/>
      <c r="P862" s="124"/>
      <c r="Q862" s="124"/>
      <c r="R862" s="74"/>
    </row>
    <row r="863" spans="2:18">
      <c r="B863" s="117"/>
      <c r="C863" s="118" t="s">
        <v>31</v>
      </c>
      <c r="D863" s="119"/>
      <c r="E863" s="120" t="s">
        <v>2030</v>
      </c>
      <c r="F863" s="121">
        <v>15</v>
      </c>
      <c r="G863" s="121" t="s">
        <v>58</v>
      </c>
      <c r="H863" s="122"/>
      <c r="I863" s="122"/>
      <c r="J863" s="123"/>
      <c r="K863" s="123"/>
      <c r="L863" s="124"/>
      <c r="M863" s="124"/>
      <c r="N863" s="124"/>
      <c r="O863" s="124"/>
      <c r="P863" s="124"/>
      <c r="Q863" s="124"/>
      <c r="R863" s="74"/>
    </row>
    <row r="864" spans="2:18">
      <c r="B864" s="125"/>
      <c r="C864" s="126" t="s">
        <v>31</v>
      </c>
      <c r="D864" s="127"/>
      <c r="E864" s="128" t="s">
        <v>2031</v>
      </c>
      <c r="F864" s="129">
        <v>15</v>
      </c>
      <c r="G864" s="129" t="s">
        <v>58</v>
      </c>
      <c r="H864" s="130"/>
      <c r="I864" s="130"/>
      <c r="J864" s="131"/>
      <c r="K864" s="131"/>
      <c r="L864" s="132"/>
      <c r="M864" s="132"/>
      <c r="N864" s="132"/>
      <c r="O864" s="132"/>
      <c r="P864" s="132"/>
      <c r="Q864" s="132"/>
      <c r="R864" s="74"/>
    </row>
    <row r="865" spans="2:18">
      <c r="B865" s="100" t="s">
        <v>2032</v>
      </c>
      <c r="C865" s="101" t="s">
        <v>1796</v>
      </c>
      <c r="D865" s="102" t="s">
        <v>2033</v>
      </c>
      <c r="E865" s="103" t="s">
        <v>2034</v>
      </c>
      <c r="F865" s="104">
        <v>75</v>
      </c>
      <c r="G865" s="105" t="s">
        <v>58</v>
      </c>
      <c r="H865" s="106">
        <v>1</v>
      </c>
      <c r="I865" s="107">
        <v>105.24000000000001</v>
      </c>
      <c r="J865" s="85">
        <v>751140</v>
      </c>
      <c r="K865" s="86">
        <v>8712438722424</v>
      </c>
      <c r="L865" s="87" t="s">
        <v>1798</v>
      </c>
      <c r="M865" s="88" t="s">
        <v>2034</v>
      </c>
      <c r="N865" s="89"/>
      <c r="O865" s="90">
        <f>N865*I865</f>
        <v>0</v>
      </c>
      <c r="P865" s="91" t="str">
        <f>IF(N865/H865=0,"-",N865/H865)</f>
        <v>-</v>
      </c>
      <c r="Q865" s="108"/>
      <c r="R865" s="74"/>
    </row>
    <row r="866" spans="2:18">
      <c r="B866" s="109"/>
      <c r="C866" s="110" t="s">
        <v>31</v>
      </c>
      <c r="D866" s="111"/>
      <c r="E866" s="112" t="s">
        <v>2035</v>
      </c>
      <c r="F866" s="113">
        <v>15</v>
      </c>
      <c r="G866" s="113" t="s">
        <v>58</v>
      </c>
      <c r="H866" s="114"/>
      <c r="I866" s="114"/>
      <c r="J866" s="115"/>
      <c r="K866" s="115"/>
      <c r="L866" s="116"/>
      <c r="M866" s="116"/>
      <c r="N866" s="116"/>
      <c r="O866" s="116"/>
      <c r="P866" s="116"/>
      <c r="Q866" s="116"/>
      <c r="R866" s="74"/>
    </row>
    <row r="867" spans="2:18">
      <c r="B867" s="117"/>
      <c r="C867" s="118" t="s">
        <v>31</v>
      </c>
      <c r="D867" s="119"/>
      <c r="E867" s="120" t="s">
        <v>2036</v>
      </c>
      <c r="F867" s="121">
        <v>15</v>
      </c>
      <c r="G867" s="121" t="s">
        <v>58</v>
      </c>
      <c r="H867" s="122"/>
      <c r="I867" s="122"/>
      <c r="J867" s="123"/>
      <c r="K867" s="123"/>
      <c r="L867" s="124"/>
      <c r="M867" s="124"/>
      <c r="N867" s="124"/>
      <c r="O867" s="124"/>
      <c r="P867" s="124"/>
      <c r="Q867" s="124"/>
      <c r="R867" s="74"/>
    </row>
    <row r="868" spans="2:18">
      <c r="B868" s="117"/>
      <c r="C868" s="118" t="s">
        <v>31</v>
      </c>
      <c r="D868" s="119"/>
      <c r="E868" s="120" t="s">
        <v>2037</v>
      </c>
      <c r="F868" s="121">
        <v>15</v>
      </c>
      <c r="G868" s="121" t="s">
        <v>58</v>
      </c>
      <c r="H868" s="122"/>
      <c r="I868" s="122"/>
      <c r="J868" s="123"/>
      <c r="K868" s="123"/>
      <c r="L868" s="124"/>
      <c r="M868" s="124"/>
      <c r="N868" s="124"/>
      <c r="O868" s="124"/>
      <c r="P868" s="124"/>
      <c r="Q868" s="124"/>
      <c r="R868" s="74"/>
    </row>
    <row r="869" spans="2:18">
      <c r="B869" s="117"/>
      <c r="C869" s="118" t="s">
        <v>31</v>
      </c>
      <c r="D869" s="119"/>
      <c r="E869" s="120" t="s">
        <v>2038</v>
      </c>
      <c r="F869" s="121">
        <v>15</v>
      </c>
      <c r="G869" s="121" t="s">
        <v>58</v>
      </c>
      <c r="H869" s="122"/>
      <c r="I869" s="122"/>
      <c r="J869" s="123"/>
      <c r="K869" s="123"/>
      <c r="L869" s="124"/>
      <c r="M869" s="124"/>
      <c r="N869" s="124"/>
      <c r="O869" s="124"/>
      <c r="P869" s="124"/>
      <c r="Q869" s="124"/>
      <c r="R869" s="74"/>
    </row>
    <row r="870" spans="2:18">
      <c r="B870" s="125"/>
      <c r="C870" s="126" t="s">
        <v>31</v>
      </c>
      <c r="D870" s="127"/>
      <c r="E870" s="128" t="s">
        <v>2039</v>
      </c>
      <c r="F870" s="129">
        <v>15</v>
      </c>
      <c r="G870" s="129" t="s">
        <v>58</v>
      </c>
      <c r="H870" s="130"/>
      <c r="I870" s="130"/>
      <c r="J870" s="131"/>
      <c r="K870" s="131"/>
      <c r="L870" s="132"/>
      <c r="M870" s="132"/>
      <c r="N870" s="132"/>
      <c r="O870" s="132"/>
      <c r="P870" s="132"/>
      <c r="Q870" s="132"/>
      <c r="R870" s="74"/>
    </row>
    <row r="871" spans="2:18">
      <c r="B871" s="100" t="s">
        <v>2040</v>
      </c>
      <c r="C871" s="101" t="s">
        <v>1796</v>
      </c>
      <c r="D871" s="102" t="s">
        <v>1270</v>
      </c>
      <c r="E871" s="103" t="s">
        <v>2041</v>
      </c>
      <c r="F871" s="104">
        <v>75</v>
      </c>
      <c r="G871" s="105" t="s">
        <v>58</v>
      </c>
      <c r="H871" s="106">
        <v>1</v>
      </c>
      <c r="I871" s="107">
        <v>117.03</v>
      </c>
      <c r="J871" s="85">
        <v>751170</v>
      </c>
      <c r="K871" s="86">
        <v>8712438722455</v>
      </c>
      <c r="L871" s="87" t="s">
        <v>1798</v>
      </c>
      <c r="M871" s="88" t="s">
        <v>2041</v>
      </c>
      <c r="N871" s="89"/>
      <c r="O871" s="90">
        <f>N871*I871</f>
        <v>0</v>
      </c>
      <c r="P871" s="91" t="str">
        <f>IF(N871/H871=0,"-",N871/H871)</f>
        <v>-</v>
      </c>
      <c r="Q871" s="108"/>
      <c r="R871" s="74"/>
    </row>
    <row r="872" spans="2:18">
      <c r="B872" s="109"/>
      <c r="C872" s="110" t="s">
        <v>31</v>
      </c>
      <c r="D872" s="111"/>
      <c r="E872" s="112" t="s">
        <v>2042</v>
      </c>
      <c r="F872" s="113">
        <v>15</v>
      </c>
      <c r="G872" s="113" t="s">
        <v>58</v>
      </c>
      <c r="H872" s="114"/>
      <c r="I872" s="114"/>
      <c r="J872" s="115"/>
      <c r="K872" s="115"/>
      <c r="L872" s="116"/>
      <c r="M872" s="116"/>
      <c r="N872" s="116"/>
      <c r="O872" s="116"/>
      <c r="P872" s="116"/>
      <c r="Q872" s="116"/>
      <c r="R872" s="74"/>
    </row>
    <row r="873" spans="2:18">
      <c r="B873" s="117"/>
      <c r="C873" s="118" t="s">
        <v>31</v>
      </c>
      <c r="D873" s="119"/>
      <c r="E873" s="120" t="s">
        <v>2043</v>
      </c>
      <c r="F873" s="121">
        <v>15</v>
      </c>
      <c r="G873" s="121" t="s">
        <v>58</v>
      </c>
      <c r="H873" s="122"/>
      <c r="I873" s="122"/>
      <c r="J873" s="123"/>
      <c r="K873" s="123"/>
      <c r="L873" s="124"/>
      <c r="M873" s="124"/>
      <c r="N873" s="124"/>
      <c r="O873" s="124"/>
      <c r="P873" s="124"/>
      <c r="Q873" s="124"/>
      <c r="R873" s="74"/>
    </row>
    <row r="874" spans="2:18">
      <c r="B874" s="117"/>
      <c r="C874" s="118" t="s">
        <v>31</v>
      </c>
      <c r="D874" s="119"/>
      <c r="E874" s="120" t="s">
        <v>2044</v>
      </c>
      <c r="F874" s="121">
        <v>15</v>
      </c>
      <c r="G874" s="121" t="s">
        <v>58</v>
      </c>
      <c r="H874" s="122"/>
      <c r="I874" s="122"/>
      <c r="J874" s="123"/>
      <c r="K874" s="123"/>
      <c r="L874" s="124"/>
      <c r="M874" s="124"/>
      <c r="N874" s="124"/>
      <c r="O874" s="124"/>
      <c r="P874" s="124"/>
      <c r="Q874" s="124"/>
      <c r="R874" s="74"/>
    </row>
    <row r="875" spans="2:18">
      <c r="B875" s="117"/>
      <c r="C875" s="118" t="s">
        <v>31</v>
      </c>
      <c r="D875" s="119"/>
      <c r="E875" s="120" t="s">
        <v>2045</v>
      </c>
      <c r="F875" s="121">
        <v>15</v>
      </c>
      <c r="G875" s="121" t="s">
        <v>58</v>
      </c>
      <c r="H875" s="122"/>
      <c r="I875" s="122"/>
      <c r="J875" s="123"/>
      <c r="K875" s="123"/>
      <c r="L875" s="124"/>
      <c r="M875" s="124"/>
      <c r="N875" s="124"/>
      <c r="O875" s="124"/>
      <c r="P875" s="124"/>
      <c r="Q875" s="124"/>
      <c r="R875" s="74"/>
    </row>
    <row r="876" spans="2:18">
      <c r="B876" s="125"/>
      <c r="C876" s="126" t="s">
        <v>31</v>
      </c>
      <c r="D876" s="127"/>
      <c r="E876" s="128" t="s">
        <v>2046</v>
      </c>
      <c r="F876" s="129">
        <v>15</v>
      </c>
      <c r="G876" s="129" t="s">
        <v>58</v>
      </c>
      <c r="H876" s="130"/>
      <c r="I876" s="130"/>
      <c r="J876" s="131"/>
      <c r="K876" s="131"/>
      <c r="L876" s="132"/>
      <c r="M876" s="132"/>
      <c r="N876" s="132"/>
      <c r="O876" s="132"/>
      <c r="P876" s="132"/>
      <c r="Q876" s="132"/>
      <c r="R876" s="74"/>
    </row>
    <row r="877" spans="2:18">
      <c r="B877" s="100" t="s">
        <v>2047</v>
      </c>
      <c r="C877" s="101" t="s">
        <v>1796</v>
      </c>
      <c r="D877" s="102" t="s">
        <v>2048</v>
      </c>
      <c r="E877" s="103" t="s">
        <v>2049</v>
      </c>
      <c r="F877" s="104">
        <v>75</v>
      </c>
      <c r="G877" s="105" t="s">
        <v>58</v>
      </c>
      <c r="H877" s="106">
        <v>1</v>
      </c>
      <c r="I877" s="107">
        <v>112.45</v>
      </c>
      <c r="J877" s="85">
        <v>751200</v>
      </c>
      <c r="K877" s="86">
        <v>8712438722462</v>
      </c>
      <c r="L877" s="87" t="s">
        <v>1798</v>
      </c>
      <c r="M877" s="88" t="s">
        <v>2049</v>
      </c>
      <c r="N877" s="89"/>
      <c r="O877" s="90">
        <f>N877*I877</f>
        <v>0</v>
      </c>
      <c r="P877" s="91" t="str">
        <f>IF(N877/H877=0,"-",N877/H877)</f>
        <v>-</v>
      </c>
      <c r="Q877" s="108"/>
      <c r="R877" s="74"/>
    </row>
    <row r="878" spans="2:18">
      <c r="B878" s="109"/>
      <c r="C878" s="110" t="s">
        <v>31</v>
      </c>
      <c r="D878" s="111"/>
      <c r="E878" s="112" t="s">
        <v>2050</v>
      </c>
      <c r="F878" s="113">
        <v>15</v>
      </c>
      <c r="G878" s="113" t="s">
        <v>58</v>
      </c>
      <c r="H878" s="114"/>
      <c r="I878" s="114"/>
      <c r="J878" s="115"/>
      <c r="K878" s="115"/>
      <c r="L878" s="116"/>
      <c r="M878" s="116"/>
      <c r="N878" s="116"/>
      <c r="O878" s="116"/>
      <c r="P878" s="116"/>
      <c r="Q878" s="116"/>
      <c r="R878" s="74"/>
    </row>
    <row r="879" spans="2:18">
      <c r="B879" s="117"/>
      <c r="C879" s="118" t="s">
        <v>31</v>
      </c>
      <c r="D879" s="119"/>
      <c r="E879" s="120" t="s">
        <v>2051</v>
      </c>
      <c r="F879" s="121">
        <v>15</v>
      </c>
      <c r="G879" s="121" t="s">
        <v>58</v>
      </c>
      <c r="H879" s="122"/>
      <c r="I879" s="122"/>
      <c r="J879" s="123"/>
      <c r="K879" s="123"/>
      <c r="L879" s="124"/>
      <c r="M879" s="124"/>
      <c r="N879" s="124"/>
      <c r="O879" s="124"/>
      <c r="P879" s="124"/>
      <c r="Q879" s="124"/>
      <c r="R879" s="74"/>
    </row>
    <row r="880" spans="2:18">
      <c r="B880" s="117"/>
      <c r="C880" s="118" t="s">
        <v>31</v>
      </c>
      <c r="D880" s="119"/>
      <c r="E880" s="120" t="s">
        <v>2052</v>
      </c>
      <c r="F880" s="121">
        <v>15</v>
      </c>
      <c r="G880" s="121" t="s">
        <v>58</v>
      </c>
      <c r="H880" s="122"/>
      <c r="I880" s="122"/>
      <c r="J880" s="123"/>
      <c r="K880" s="123"/>
      <c r="L880" s="124"/>
      <c r="M880" s="124"/>
      <c r="N880" s="124"/>
      <c r="O880" s="124"/>
      <c r="P880" s="124"/>
      <c r="Q880" s="124"/>
      <c r="R880" s="74"/>
    </row>
    <row r="881" spans="2:18">
      <c r="B881" s="117"/>
      <c r="C881" s="118" t="s">
        <v>31</v>
      </c>
      <c r="D881" s="119"/>
      <c r="E881" s="120" t="s">
        <v>2053</v>
      </c>
      <c r="F881" s="121">
        <v>15</v>
      </c>
      <c r="G881" s="121" t="s">
        <v>58</v>
      </c>
      <c r="H881" s="122"/>
      <c r="I881" s="122"/>
      <c r="J881" s="123"/>
      <c r="K881" s="123"/>
      <c r="L881" s="124"/>
      <c r="M881" s="124"/>
      <c r="N881" s="124"/>
      <c r="O881" s="124"/>
      <c r="P881" s="124"/>
      <c r="Q881" s="124"/>
      <c r="R881" s="74"/>
    </row>
    <row r="882" spans="2:18">
      <c r="B882" s="125"/>
      <c r="C882" s="126" t="s">
        <v>31</v>
      </c>
      <c r="D882" s="127"/>
      <c r="E882" s="128" t="s">
        <v>2054</v>
      </c>
      <c r="F882" s="129">
        <v>15</v>
      </c>
      <c r="G882" s="129" t="s">
        <v>58</v>
      </c>
      <c r="H882" s="130"/>
      <c r="I882" s="130"/>
      <c r="J882" s="131"/>
      <c r="K882" s="131"/>
      <c r="L882" s="132"/>
      <c r="M882" s="132"/>
      <c r="N882" s="132"/>
      <c r="O882" s="132"/>
      <c r="P882" s="132"/>
      <c r="Q882" s="132"/>
      <c r="R882" s="74"/>
    </row>
    <row r="883" spans="2:18">
      <c r="B883" s="100" t="s">
        <v>2055</v>
      </c>
      <c r="C883" s="101" t="s">
        <v>1796</v>
      </c>
      <c r="D883" s="102" t="s">
        <v>1342</v>
      </c>
      <c r="E883" s="134" t="s">
        <v>2056</v>
      </c>
      <c r="F883" s="104">
        <v>75</v>
      </c>
      <c r="G883" s="105" t="s">
        <v>58</v>
      </c>
      <c r="H883" s="106">
        <v>1</v>
      </c>
      <c r="I883" s="107">
        <v>67.27000000000001</v>
      </c>
      <c r="J883" s="85">
        <v>751230</v>
      </c>
      <c r="K883" s="86">
        <v>8712438722349</v>
      </c>
      <c r="L883" s="87" t="s">
        <v>1798</v>
      </c>
      <c r="M883" s="88" t="s">
        <v>2056</v>
      </c>
      <c r="N883" s="89"/>
      <c r="O883" s="90">
        <f>N883*I883</f>
        <v>0</v>
      </c>
      <c r="P883" s="91" t="str">
        <f>IF(N883/H883=0,"-",N883/H883)</f>
        <v>-</v>
      </c>
      <c r="Q883" s="108"/>
      <c r="R883" s="74"/>
    </row>
    <row r="884" spans="2:18">
      <c r="B884" s="109"/>
      <c r="C884" s="110" t="s">
        <v>31</v>
      </c>
      <c r="D884" s="111"/>
      <c r="E884" s="112" t="s">
        <v>802</v>
      </c>
      <c r="F884" s="113">
        <v>15</v>
      </c>
      <c r="G884" s="113" t="s">
        <v>58</v>
      </c>
      <c r="H884" s="114"/>
      <c r="I884" s="114"/>
      <c r="J884" s="115"/>
      <c r="K884" s="115"/>
      <c r="L884" s="116"/>
      <c r="M884" s="116"/>
      <c r="N884" s="116"/>
      <c r="O884" s="116"/>
      <c r="P884" s="116"/>
      <c r="Q884" s="116"/>
      <c r="R884" s="74"/>
    </row>
    <row r="885" spans="2:18">
      <c r="B885" s="117"/>
      <c r="C885" s="118" t="s">
        <v>31</v>
      </c>
      <c r="D885" s="119"/>
      <c r="E885" s="120" t="s">
        <v>634</v>
      </c>
      <c r="F885" s="121">
        <v>15</v>
      </c>
      <c r="G885" s="121" t="s">
        <v>58</v>
      </c>
      <c r="H885" s="122"/>
      <c r="I885" s="122"/>
      <c r="J885" s="123"/>
      <c r="K885" s="123"/>
      <c r="L885" s="124"/>
      <c r="M885" s="124"/>
      <c r="N885" s="124"/>
      <c r="O885" s="124"/>
      <c r="P885" s="124"/>
      <c r="Q885" s="124"/>
      <c r="R885" s="74"/>
    </row>
    <row r="886" spans="2:18">
      <c r="B886" s="117"/>
      <c r="C886" s="118" t="s">
        <v>31</v>
      </c>
      <c r="D886" s="119"/>
      <c r="E886" s="120" t="s">
        <v>641</v>
      </c>
      <c r="F886" s="121">
        <v>15</v>
      </c>
      <c r="G886" s="121" t="s">
        <v>58</v>
      </c>
      <c r="H886" s="122"/>
      <c r="I886" s="122"/>
      <c r="J886" s="123"/>
      <c r="K886" s="123"/>
      <c r="L886" s="124"/>
      <c r="M886" s="124"/>
      <c r="N886" s="124"/>
      <c r="O886" s="124"/>
      <c r="P886" s="124"/>
      <c r="Q886" s="124"/>
      <c r="R886" s="74"/>
    </row>
    <row r="887" spans="2:18">
      <c r="B887" s="117"/>
      <c r="C887" s="118" t="s">
        <v>31</v>
      </c>
      <c r="D887" s="119"/>
      <c r="E887" s="120" t="s">
        <v>644</v>
      </c>
      <c r="F887" s="121">
        <v>15</v>
      </c>
      <c r="G887" s="121" t="s">
        <v>58</v>
      </c>
      <c r="H887" s="122"/>
      <c r="I887" s="122"/>
      <c r="J887" s="123"/>
      <c r="K887" s="123"/>
      <c r="L887" s="124"/>
      <c r="M887" s="124"/>
      <c r="N887" s="124"/>
      <c r="O887" s="124"/>
      <c r="P887" s="124"/>
      <c r="Q887" s="124"/>
      <c r="R887" s="74"/>
    </row>
    <row r="888" spans="2:18">
      <c r="B888" s="125"/>
      <c r="C888" s="126" t="s">
        <v>31</v>
      </c>
      <c r="D888" s="127"/>
      <c r="E888" s="128" t="s">
        <v>647</v>
      </c>
      <c r="F888" s="129">
        <v>15</v>
      </c>
      <c r="G888" s="129" t="s">
        <v>58</v>
      </c>
      <c r="H888" s="130"/>
      <c r="I888" s="130"/>
      <c r="J888" s="131"/>
      <c r="K888" s="131"/>
      <c r="L888" s="132"/>
      <c r="M888" s="132"/>
      <c r="N888" s="132"/>
      <c r="O888" s="132"/>
      <c r="P888" s="132"/>
      <c r="Q888" s="132"/>
      <c r="R888" s="74"/>
    </row>
    <row r="889" spans="2:18">
      <c r="B889" s="100" t="s">
        <v>2057</v>
      </c>
      <c r="C889" s="101" t="s">
        <v>1796</v>
      </c>
      <c r="D889" s="102" t="s">
        <v>1358</v>
      </c>
      <c r="E889" s="103" t="s">
        <v>2058</v>
      </c>
      <c r="F889" s="104">
        <v>50</v>
      </c>
      <c r="G889" s="105" t="s">
        <v>1156</v>
      </c>
      <c r="H889" s="106">
        <v>1</v>
      </c>
      <c r="I889" s="107">
        <v>137.32</v>
      </c>
      <c r="J889" s="85">
        <v>751240</v>
      </c>
      <c r="K889" s="86">
        <v>8712438722387</v>
      </c>
      <c r="L889" s="87" t="s">
        <v>1798</v>
      </c>
      <c r="M889" s="88" t="s">
        <v>2058</v>
      </c>
      <c r="N889" s="89"/>
      <c r="O889" s="90">
        <f>N889*I889</f>
        <v>0</v>
      </c>
      <c r="P889" s="91" t="str">
        <f>IF(N889/H889=0,"-",N889/H889)</f>
        <v>-</v>
      </c>
      <c r="Q889" s="108"/>
      <c r="R889" s="74"/>
    </row>
    <row r="890" spans="2:18">
      <c r="B890" s="109"/>
      <c r="C890" s="110" t="s">
        <v>31</v>
      </c>
      <c r="D890" s="111"/>
      <c r="E890" s="112" t="s">
        <v>2059</v>
      </c>
      <c r="F890" s="113">
        <v>10</v>
      </c>
      <c r="G890" s="113" t="s">
        <v>1156</v>
      </c>
      <c r="H890" s="114"/>
      <c r="I890" s="114"/>
      <c r="J890" s="115"/>
      <c r="K890" s="115"/>
      <c r="L890" s="116"/>
      <c r="M890" s="116"/>
      <c r="N890" s="116"/>
      <c r="O890" s="116"/>
      <c r="P890" s="116"/>
      <c r="Q890" s="116"/>
      <c r="R890" s="74"/>
    </row>
    <row r="891" spans="2:18">
      <c r="B891" s="117"/>
      <c r="C891" s="118" t="s">
        <v>31</v>
      </c>
      <c r="D891" s="119"/>
      <c r="E891" s="120" t="s">
        <v>2060</v>
      </c>
      <c r="F891" s="121">
        <v>10</v>
      </c>
      <c r="G891" s="121" t="s">
        <v>1156</v>
      </c>
      <c r="H891" s="122"/>
      <c r="I891" s="122"/>
      <c r="J891" s="123"/>
      <c r="K891" s="123"/>
      <c r="L891" s="124"/>
      <c r="M891" s="124"/>
      <c r="N891" s="124"/>
      <c r="O891" s="124"/>
      <c r="P891" s="124"/>
      <c r="Q891" s="124"/>
      <c r="R891" s="74"/>
    </row>
    <row r="892" spans="2:18">
      <c r="B892" s="117"/>
      <c r="C892" s="118" t="s">
        <v>31</v>
      </c>
      <c r="D892" s="119"/>
      <c r="E892" s="120" t="s">
        <v>2061</v>
      </c>
      <c r="F892" s="121">
        <v>10</v>
      </c>
      <c r="G892" s="121" t="s">
        <v>1156</v>
      </c>
      <c r="H892" s="122"/>
      <c r="I892" s="122"/>
      <c r="J892" s="123"/>
      <c r="K892" s="123"/>
      <c r="L892" s="124"/>
      <c r="M892" s="124"/>
      <c r="N892" s="124"/>
      <c r="O892" s="124"/>
      <c r="P892" s="124"/>
      <c r="Q892" s="124"/>
      <c r="R892" s="74"/>
    </row>
    <row r="893" spans="2:18">
      <c r="B893" s="117"/>
      <c r="C893" s="118" t="s">
        <v>31</v>
      </c>
      <c r="D893" s="119"/>
      <c r="E893" s="120" t="s">
        <v>2062</v>
      </c>
      <c r="F893" s="121">
        <v>10</v>
      </c>
      <c r="G893" s="121" t="s">
        <v>1156</v>
      </c>
      <c r="H893" s="122"/>
      <c r="I893" s="122"/>
      <c r="J893" s="123"/>
      <c r="K893" s="123"/>
      <c r="L893" s="124"/>
      <c r="M893" s="124"/>
      <c r="N893" s="124"/>
      <c r="O893" s="124"/>
      <c r="P893" s="124"/>
      <c r="Q893" s="124"/>
      <c r="R893" s="74"/>
    </row>
    <row r="894" spans="2:18">
      <c r="B894" s="125"/>
      <c r="C894" s="126" t="s">
        <v>31</v>
      </c>
      <c r="D894" s="127"/>
      <c r="E894" s="128" t="s">
        <v>2063</v>
      </c>
      <c r="F894" s="129">
        <v>10</v>
      </c>
      <c r="G894" s="129" t="s">
        <v>1156</v>
      </c>
      <c r="H894" s="130"/>
      <c r="I894" s="130"/>
      <c r="J894" s="131"/>
      <c r="K894" s="131"/>
      <c r="L894" s="132"/>
      <c r="M894" s="132"/>
      <c r="N894" s="132"/>
      <c r="O894" s="132"/>
      <c r="P894" s="132"/>
      <c r="Q894" s="132"/>
      <c r="R894" s="74"/>
    </row>
    <row r="895" spans="2:18">
      <c r="B895" s="100" t="s">
        <v>2064</v>
      </c>
      <c r="C895" s="101" t="s">
        <v>1796</v>
      </c>
      <c r="D895" s="102" t="s">
        <v>1389</v>
      </c>
      <c r="E895" s="103" t="s">
        <v>2065</v>
      </c>
      <c r="F895" s="104">
        <v>75</v>
      </c>
      <c r="G895" s="105" t="s">
        <v>58</v>
      </c>
      <c r="H895" s="106">
        <v>1</v>
      </c>
      <c r="I895" s="107">
        <v>90.84</v>
      </c>
      <c r="J895" s="85">
        <v>751260</v>
      </c>
      <c r="K895" s="86">
        <v>8712438722394</v>
      </c>
      <c r="L895" s="87" t="s">
        <v>1798</v>
      </c>
      <c r="M895" s="88" t="s">
        <v>2065</v>
      </c>
      <c r="N895" s="89"/>
      <c r="O895" s="90">
        <f>N895*I895</f>
        <v>0</v>
      </c>
      <c r="P895" s="91" t="str">
        <f>IF(N895/H895=0,"-",N895/H895)</f>
        <v>-</v>
      </c>
      <c r="Q895" s="108"/>
      <c r="R895" s="74"/>
    </row>
    <row r="896" spans="2:18">
      <c r="B896" s="109"/>
      <c r="C896" s="110" t="s">
        <v>31</v>
      </c>
      <c r="D896" s="111"/>
      <c r="E896" s="112" t="s">
        <v>2066</v>
      </c>
      <c r="F896" s="113">
        <v>15</v>
      </c>
      <c r="G896" s="113" t="s">
        <v>58</v>
      </c>
      <c r="H896" s="114"/>
      <c r="I896" s="114"/>
      <c r="J896" s="115"/>
      <c r="K896" s="115"/>
      <c r="L896" s="116"/>
      <c r="M896" s="116"/>
      <c r="N896" s="116"/>
      <c r="O896" s="116"/>
      <c r="P896" s="116"/>
      <c r="Q896" s="116"/>
      <c r="R896" s="74"/>
    </row>
    <row r="897" spans="1:19">
      <c r="B897" s="117"/>
      <c r="C897" s="118" t="s">
        <v>31</v>
      </c>
      <c r="D897" s="119"/>
      <c r="E897" s="120" t="s">
        <v>2067</v>
      </c>
      <c r="F897" s="121">
        <v>15</v>
      </c>
      <c r="G897" s="121" t="s">
        <v>58</v>
      </c>
      <c r="H897" s="122"/>
      <c r="I897" s="122"/>
      <c r="J897" s="123"/>
      <c r="K897" s="123"/>
      <c r="L897" s="124"/>
      <c r="M897" s="124"/>
      <c r="N897" s="124"/>
      <c r="O897" s="124"/>
      <c r="P897" s="124"/>
      <c r="Q897" s="124"/>
      <c r="R897" s="74"/>
    </row>
    <row r="898" spans="1:19">
      <c r="B898" s="117"/>
      <c r="C898" s="118" t="s">
        <v>31</v>
      </c>
      <c r="D898" s="119"/>
      <c r="E898" s="120" t="s">
        <v>2068</v>
      </c>
      <c r="F898" s="121">
        <v>15</v>
      </c>
      <c r="G898" s="121" t="s">
        <v>58</v>
      </c>
      <c r="H898" s="122"/>
      <c r="I898" s="122"/>
      <c r="J898" s="123"/>
      <c r="K898" s="123"/>
      <c r="L898" s="124"/>
      <c r="M898" s="124"/>
      <c r="N898" s="124"/>
      <c r="O898" s="124"/>
      <c r="P898" s="124"/>
      <c r="Q898" s="124"/>
      <c r="R898" s="74"/>
    </row>
    <row r="899" spans="1:19">
      <c r="B899" s="117"/>
      <c r="C899" s="118" t="s">
        <v>31</v>
      </c>
      <c r="D899" s="119"/>
      <c r="E899" s="120" t="s">
        <v>2069</v>
      </c>
      <c r="F899" s="121">
        <v>15</v>
      </c>
      <c r="G899" s="121" t="s">
        <v>58</v>
      </c>
      <c r="H899" s="122"/>
      <c r="I899" s="122"/>
      <c r="J899" s="123"/>
      <c r="K899" s="123"/>
      <c r="L899" s="124"/>
      <c r="M899" s="124"/>
      <c r="N899" s="124"/>
      <c r="O899" s="124"/>
      <c r="P899" s="124"/>
      <c r="Q899" s="124"/>
      <c r="R899" s="74"/>
    </row>
    <row r="900" spans="1:19">
      <c r="B900" s="125"/>
      <c r="C900" s="126" t="s">
        <v>31</v>
      </c>
      <c r="D900" s="127"/>
      <c r="E900" s="128" t="s">
        <v>2070</v>
      </c>
      <c r="F900" s="129">
        <v>15</v>
      </c>
      <c r="G900" s="129" t="s">
        <v>58</v>
      </c>
      <c r="H900" s="130"/>
      <c r="I900" s="130"/>
      <c r="J900" s="131"/>
      <c r="K900" s="131"/>
      <c r="L900" s="132"/>
      <c r="M900" s="132"/>
      <c r="N900" s="132"/>
      <c r="O900" s="132"/>
      <c r="P900" s="132"/>
      <c r="Q900" s="132"/>
      <c r="R900" s="74"/>
    </row>
    <row r="901" spans="1:19" ht="21">
      <c r="B901" s="135" t="s">
        <v>52</v>
      </c>
      <c r="C901" s="136" t="s">
        <v>32</v>
      </c>
      <c r="D901" s="135"/>
      <c r="E901" s="135"/>
      <c r="F901" s="137"/>
      <c r="G901" s="137"/>
      <c r="H901" s="138"/>
      <c r="I901" s="139"/>
      <c r="J901" s="137"/>
      <c r="K901" s="137"/>
      <c r="L901" s="137"/>
      <c r="M901" s="137"/>
      <c r="N901" s="137"/>
      <c r="O901" s="137"/>
      <c r="P901" s="138"/>
      <c r="Q901" s="138"/>
      <c r="R901" s="140" t="str">
        <f>IF($I$20=1,"",IF(AND(Таблица2[[#This Row],[Заказ (упаковок)
↓]]=0,$I$20*Таблица2[[#This Row],[Уп. в коробке]]&lt;5),0,ROUNDDOWN($I$20*Таблица2[[#This Row],[Уп. в коробке]],0)))</f>
        <v/>
      </c>
    </row>
    <row r="902" spans="1:19">
      <c r="A902" s="76"/>
      <c r="B902" s="77" t="s">
        <v>2071</v>
      </c>
      <c r="C902" s="78" t="s">
        <v>32</v>
      </c>
      <c r="D902" s="79" t="s">
        <v>2072</v>
      </c>
      <c r="E902" s="80" t="s">
        <v>2073</v>
      </c>
      <c r="F902" s="81">
        <v>25</v>
      </c>
      <c r="G902" s="82" t="s">
        <v>58</v>
      </c>
      <c r="H902" s="83">
        <v>2</v>
      </c>
      <c r="I902" s="84">
        <v>35.979999999999997</v>
      </c>
      <c r="J902" s="85">
        <v>3000230011</v>
      </c>
      <c r="K902" s="86"/>
      <c r="L902" s="87" t="s">
        <v>2074</v>
      </c>
      <c r="M902" s="88" t="s">
        <v>2075</v>
      </c>
      <c r="N902" s="89"/>
      <c r="O902" s="90">
        <f t="shared" ref="O902:O965" si="18">N902*I902</f>
        <v>0</v>
      </c>
      <c r="P902" s="91" t="str">
        <f t="shared" ref="P902:P965" si="19">IF(N902/H902=0,"-",N902/H902)</f>
        <v>-</v>
      </c>
      <c r="Q902" s="92"/>
      <c r="R902" s="93" t="str">
        <f>IF($I$22=1,"",ROUNDDOWN($I$22*Таблица2[[#This Row],[Уп. в коробке]],0))</f>
        <v/>
      </c>
      <c r="S902" s="94"/>
    </row>
    <row r="903" spans="1:19">
      <c r="A903" s="76"/>
      <c r="B903" s="77" t="s">
        <v>2076</v>
      </c>
      <c r="C903" s="78" t="s">
        <v>32</v>
      </c>
      <c r="D903" s="79" t="s">
        <v>2072</v>
      </c>
      <c r="E903" s="80" t="s">
        <v>2077</v>
      </c>
      <c r="F903" s="81">
        <v>25</v>
      </c>
      <c r="G903" s="82" t="s">
        <v>58</v>
      </c>
      <c r="H903" s="83">
        <v>2</v>
      </c>
      <c r="I903" s="84">
        <v>34.6</v>
      </c>
      <c r="J903" s="85">
        <v>3000250011</v>
      </c>
      <c r="K903" s="86"/>
      <c r="L903" s="87" t="s">
        <v>2074</v>
      </c>
      <c r="M903" s="88" t="s">
        <v>2078</v>
      </c>
      <c r="N903" s="89"/>
      <c r="O903" s="90">
        <f t="shared" si="18"/>
        <v>0</v>
      </c>
      <c r="P903" s="91" t="str">
        <f t="shared" si="19"/>
        <v>-</v>
      </c>
      <c r="Q903" s="92"/>
      <c r="R903" s="93" t="str">
        <f>IF($I$22=1,"",ROUNDDOWN($I$22*Таблица2[[#This Row],[Уп. в коробке]],0))</f>
        <v/>
      </c>
      <c r="S903" s="94"/>
    </row>
    <row r="904" spans="1:19">
      <c r="A904" s="76"/>
      <c r="B904" s="77" t="s">
        <v>2079</v>
      </c>
      <c r="C904" s="78" t="s">
        <v>32</v>
      </c>
      <c r="D904" s="79" t="s">
        <v>2072</v>
      </c>
      <c r="E904" s="80" t="s">
        <v>2080</v>
      </c>
      <c r="F904" s="81">
        <v>25</v>
      </c>
      <c r="G904" s="82" t="s">
        <v>58</v>
      </c>
      <c r="H904" s="83">
        <v>2</v>
      </c>
      <c r="I904" s="84">
        <v>37</v>
      </c>
      <c r="J904" s="85">
        <v>3000280011</v>
      </c>
      <c r="K904" s="86"/>
      <c r="L904" s="87" t="s">
        <v>2074</v>
      </c>
      <c r="M904" s="88" t="s">
        <v>2081</v>
      </c>
      <c r="N904" s="89"/>
      <c r="O904" s="90">
        <f t="shared" si="18"/>
        <v>0</v>
      </c>
      <c r="P904" s="91" t="str">
        <f t="shared" si="19"/>
        <v>-</v>
      </c>
      <c r="Q904" s="92"/>
      <c r="R904" s="93" t="str">
        <f>IF($I$22=1,"",ROUNDDOWN($I$22*Таблица2[[#This Row],[Уп. в коробке]],0))</f>
        <v/>
      </c>
      <c r="S904" s="94"/>
    </row>
    <row r="905" spans="1:19">
      <c r="A905" s="76"/>
      <c r="B905" s="77" t="s">
        <v>2082</v>
      </c>
      <c r="C905" s="78" t="s">
        <v>32</v>
      </c>
      <c r="D905" s="79" t="s">
        <v>2072</v>
      </c>
      <c r="E905" s="80" t="s">
        <v>68</v>
      </c>
      <c r="F905" s="81">
        <v>25</v>
      </c>
      <c r="G905" s="82" t="s">
        <v>58</v>
      </c>
      <c r="H905" s="83">
        <v>2</v>
      </c>
      <c r="I905" s="84">
        <v>40.78</v>
      </c>
      <c r="J905" s="85">
        <v>3000320011</v>
      </c>
      <c r="K905" s="86"/>
      <c r="L905" s="87" t="s">
        <v>2074</v>
      </c>
      <c r="M905" s="88" t="s">
        <v>2083</v>
      </c>
      <c r="N905" s="89"/>
      <c r="O905" s="90">
        <f t="shared" si="18"/>
        <v>0</v>
      </c>
      <c r="P905" s="91" t="str">
        <f t="shared" si="19"/>
        <v>-</v>
      </c>
      <c r="Q905" s="92"/>
      <c r="R905" s="93" t="str">
        <f>IF($I$22=1,"",ROUNDDOWN($I$22*Таблица2[[#This Row],[Уп. в коробке]],0))</f>
        <v/>
      </c>
      <c r="S905" s="94"/>
    </row>
    <row r="906" spans="1:19">
      <c r="A906" s="76"/>
      <c r="B906" s="77" t="s">
        <v>2084</v>
      </c>
      <c r="C906" s="78" t="s">
        <v>32</v>
      </c>
      <c r="D906" s="79" t="s">
        <v>2072</v>
      </c>
      <c r="E906" s="80" t="s">
        <v>2085</v>
      </c>
      <c r="F906" s="81">
        <v>25</v>
      </c>
      <c r="G906" s="82" t="s">
        <v>58</v>
      </c>
      <c r="H906" s="83">
        <v>2</v>
      </c>
      <c r="I906" s="84">
        <v>40.78</v>
      </c>
      <c r="J906" s="85">
        <v>3000350011</v>
      </c>
      <c r="K906" s="86"/>
      <c r="L906" s="87" t="s">
        <v>2074</v>
      </c>
      <c r="M906" s="88" t="s">
        <v>2086</v>
      </c>
      <c r="N906" s="89"/>
      <c r="O906" s="90">
        <f t="shared" si="18"/>
        <v>0</v>
      </c>
      <c r="P906" s="91" t="str">
        <f t="shared" si="19"/>
        <v>-</v>
      </c>
      <c r="Q906" s="92"/>
      <c r="R906" s="93" t="str">
        <f>IF($I$22=1,"",ROUNDDOWN($I$22*Таблица2[[#This Row],[Уп. в коробке]],0))</f>
        <v/>
      </c>
      <c r="S906" s="94"/>
    </row>
    <row r="907" spans="1:19">
      <c r="A907" s="76"/>
      <c r="B907" s="77" t="s">
        <v>2087</v>
      </c>
      <c r="C907" s="78" t="s">
        <v>32</v>
      </c>
      <c r="D907" s="79" t="s">
        <v>2072</v>
      </c>
      <c r="E907" s="80" t="s">
        <v>2088</v>
      </c>
      <c r="F907" s="81">
        <v>25</v>
      </c>
      <c r="G907" s="82" t="s">
        <v>58</v>
      </c>
      <c r="H907" s="83">
        <v>2</v>
      </c>
      <c r="I907" s="84">
        <v>34.6</v>
      </c>
      <c r="J907" s="85">
        <v>3000370011</v>
      </c>
      <c r="K907" s="86"/>
      <c r="L907" s="87" t="s">
        <v>2074</v>
      </c>
      <c r="M907" s="88" t="s">
        <v>2089</v>
      </c>
      <c r="N907" s="89"/>
      <c r="O907" s="90">
        <f t="shared" si="18"/>
        <v>0</v>
      </c>
      <c r="P907" s="91" t="str">
        <f t="shared" si="19"/>
        <v>-</v>
      </c>
      <c r="Q907" s="92"/>
      <c r="R907" s="93" t="str">
        <f>IF($I$22=1,"",ROUNDDOWN($I$22*Таблица2[[#This Row],[Уп. в коробке]],0))</f>
        <v/>
      </c>
      <c r="S907" s="94"/>
    </row>
    <row r="908" spans="1:19">
      <c r="A908" s="76"/>
      <c r="B908" s="77" t="s">
        <v>2090</v>
      </c>
      <c r="C908" s="78" t="s">
        <v>32</v>
      </c>
      <c r="D908" s="79" t="s">
        <v>2072</v>
      </c>
      <c r="E908" s="80" t="s">
        <v>83</v>
      </c>
      <c r="F908" s="81">
        <v>25</v>
      </c>
      <c r="G908" s="82" t="s">
        <v>58</v>
      </c>
      <c r="H908" s="83">
        <v>2</v>
      </c>
      <c r="I908" s="84">
        <v>34.6</v>
      </c>
      <c r="J908" s="85">
        <v>3000430011</v>
      </c>
      <c r="K908" s="86"/>
      <c r="L908" s="87" t="s">
        <v>2074</v>
      </c>
      <c r="M908" s="88" t="s">
        <v>2091</v>
      </c>
      <c r="N908" s="89"/>
      <c r="O908" s="90">
        <f t="shared" si="18"/>
        <v>0</v>
      </c>
      <c r="P908" s="91" t="str">
        <f t="shared" si="19"/>
        <v>-</v>
      </c>
      <c r="Q908" s="92"/>
      <c r="R908" s="93" t="str">
        <f>IF($I$22=1,"",ROUNDDOWN($I$22*Таблица2[[#This Row],[Уп. в коробке]],0))</f>
        <v/>
      </c>
      <c r="S908" s="94"/>
    </row>
    <row r="909" spans="1:19">
      <c r="A909" s="76"/>
      <c r="B909" s="77" t="s">
        <v>2092</v>
      </c>
      <c r="C909" s="78" t="s">
        <v>32</v>
      </c>
      <c r="D909" s="79" t="s">
        <v>2072</v>
      </c>
      <c r="E909" s="80" t="s">
        <v>2093</v>
      </c>
      <c r="F909" s="81">
        <v>25</v>
      </c>
      <c r="G909" s="82" t="s">
        <v>58</v>
      </c>
      <c r="H909" s="83">
        <v>2</v>
      </c>
      <c r="I909" s="84">
        <v>35.33</v>
      </c>
      <c r="J909" s="85">
        <v>3000550011</v>
      </c>
      <c r="K909" s="86"/>
      <c r="L909" s="87" t="s">
        <v>2074</v>
      </c>
      <c r="M909" s="88" t="s">
        <v>2094</v>
      </c>
      <c r="N909" s="89"/>
      <c r="O909" s="90">
        <f t="shared" si="18"/>
        <v>0</v>
      </c>
      <c r="P909" s="91" t="str">
        <f t="shared" si="19"/>
        <v>-</v>
      </c>
      <c r="Q909" s="92"/>
      <c r="R909" s="93" t="str">
        <f>IF($I$22=1,"",ROUNDDOWN($I$22*Таблица2[[#This Row],[Уп. в коробке]],0))</f>
        <v/>
      </c>
      <c r="S909" s="94"/>
    </row>
    <row r="910" spans="1:19">
      <c r="A910" s="76"/>
      <c r="B910" s="77" t="s">
        <v>2095</v>
      </c>
      <c r="C910" s="78" t="s">
        <v>32</v>
      </c>
      <c r="D910" s="79" t="s">
        <v>2072</v>
      </c>
      <c r="E910" s="80" t="s">
        <v>2096</v>
      </c>
      <c r="F910" s="81">
        <v>25</v>
      </c>
      <c r="G910" s="82" t="s">
        <v>58</v>
      </c>
      <c r="H910" s="83">
        <v>2</v>
      </c>
      <c r="I910" s="84">
        <v>34.96</v>
      </c>
      <c r="J910" s="85">
        <v>3000610011</v>
      </c>
      <c r="K910" s="86"/>
      <c r="L910" s="87" t="s">
        <v>2074</v>
      </c>
      <c r="M910" s="88" t="s">
        <v>2097</v>
      </c>
      <c r="N910" s="89"/>
      <c r="O910" s="90">
        <f t="shared" si="18"/>
        <v>0</v>
      </c>
      <c r="P910" s="91" t="str">
        <f t="shared" si="19"/>
        <v>-</v>
      </c>
      <c r="Q910" s="92"/>
      <c r="R910" s="93" t="str">
        <f>IF($I$22=1,"",ROUNDDOWN($I$22*Таблица2[[#This Row],[Уп. в коробке]],0))</f>
        <v/>
      </c>
      <c r="S910" s="94"/>
    </row>
    <row r="911" spans="1:19">
      <c r="A911" s="76"/>
      <c r="B911" s="77" t="s">
        <v>2098</v>
      </c>
      <c r="C911" s="78" t="s">
        <v>32</v>
      </c>
      <c r="D911" s="79" t="s">
        <v>2072</v>
      </c>
      <c r="E911" s="80" t="s">
        <v>2099</v>
      </c>
      <c r="F911" s="81">
        <v>25</v>
      </c>
      <c r="G911" s="82" t="s">
        <v>58</v>
      </c>
      <c r="H911" s="83">
        <v>2</v>
      </c>
      <c r="I911" s="84">
        <v>34.6</v>
      </c>
      <c r="J911" s="85">
        <v>3000670011</v>
      </c>
      <c r="K911" s="86"/>
      <c r="L911" s="87" t="s">
        <v>2074</v>
      </c>
      <c r="M911" s="88" t="s">
        <v>2100</v>
      </c>
      <c r="N911" s="89"/>
      <c r="O911" s="90">
        <f t="shared" si="18"/>
        <v>0</v>
      </c>
      <c r="P911" s="91" t="str">
        <f t="shared" si="19"/>
        <v>-</v>
      </c>
      <c r="Q911" s="92"/>
      <c r="R911" s="93" t="str">
        <f>IF($I$22=1,"",ROUNDDOWN($I$22*Таблица2[[#This Row],[Уп. в коробке]],0))</f>
        <v/>
      </c>
      <c r="S911" s="94"/>
    </row>
    <row r="912" spans="1:19">
      <c r="A912" s="76"/>
      <c r="B912" s="77" t="s">
        <v>2101</v>
      </c>
      <c r="C912" s="78" t="s">
        <v>32</v>
      </c>
      <c r="D912" s="79" t="s">
        <v>2072</v>
      </c>
      <c r="E912" s="80" t="s">
        <v>2102</v>
      </c>
      <c r="F912" s="81">
        <v>25</v>
      </c>
      <c r="G912" s="82" t="s">
        <v>58</v>
      </c>
      <c r="H912" s="83">
        <v>2</v>
      </c>
      <c r="I912" s="84">
        <v>38.019999999999996</v>
      </c>
      <c r="J912" s="85">
        <v>3000750011</v>
      </c>
      <c r="K912" s="86"/>
      <c r="L912" s="87" t="s">
        <v>2074</v>
      </c>
      <c r="M912" s="88" t="s">
        <v>2103</v>
      </c>
      <c r="N912" s="89"/>
      <c r="O912" s="90">
        <f t="shared" si="18"/>
        <v>0</v>
      </c>
      <c r="P912" s="91" t="str">
        <f t="shared" si="19"/>
        <v>-</v>
      </c>
      <c r="Q912" s="92"/>
      <c r="R912" s="93" t="str">
        <f>IF($I$22=1,"",ROUNDDOWN($I$22*Таблица2[[#This Row],[Уп. в коробке]],0))</f>
        <v/>
      </c>
      <c r="S912" s="94"/>
    </row>
    <row r="913" spans="1:19">
      <c r="A913" s="76"/>
      <c r="B913" s="77" t="s">
        <v>2104</v>
      </c>
      <c r="C913" s="78" t="s">
        <v>32</v>
      </c>
      <c r="D913" s="79" t="s">
        <v>2072</v>
      </c>
      <c r="E913" s="80" t="s">
        <v>116</v>
      </c>
      <c r="F913" s="81">
        <v>25</v>
      </c>
      <c r="G913" s="82" t="s">
        <v>58</v>
      </c>
      <c r="H913" s="83">
        <v>2</v>
      </c>
      <c r="I913" s="84">
        <v>34.6</v>
      </c>
      <c r="J913" s="85">
        <v>3001090011</v>
      </c>
      <c r="K913" s="86"/>
      <c r="L913" s="87" t="s">
        <v>2074</v>
      </c>
      <c r="M913" s="88" t="s">
        <v>2105</v>
      </c>
      <c r="N913" s="89"/>
      <c r="O913" s="90">
        <f t="shared" si="18"/>
        <v>0</v>
      </c>
      <c r="P913" s="91" t="str">
        <f t="shared" si="19"/>
        <v>-</v>
      </c>
      <c r="Q913" s="92"/>
      <c r="R913" s="93" t="str">
        <f>IF($I$22=1,"",ROUNDDOWN($I$22*Таблица2[[#This Row],[Уп. в коробке]],0))</f>
        <v/>
      </c>
      <c r="S913" s="94"/>
    </row>
    <row r="914" spans="1:19">
      <c r="A914" s="76"/>
      <c r="B914" s="77" t="s">
        <v>2106</v>
      </c>
      <c r="C914" s="78" t="s">
        <v>32</v>
      </c>
      <c r="D914" s="79" t="s">
        <v>2072</v>
      </c>
      <c r="E914" s="80" t="s">
        <v>2107</v>
      </c>
      <c r="F914" s="81">
        <v>25</v>
      </c>
      <c r="G914" s="82" t="s">
        <v>58</v>
      </c>
      <c r="H914" s="83">
        <v>2</v>
      </c>
      <c r="I914" s="84">
        <v>40.78</v>
      </c>
      <c r="J914" s="85">
        <v>3001150011</v>
      </c>
      <c r="K914" s="86"/>
      <c r="L914" s="87" t="s">
        <v>2074</v>
      </c>
      <c r="M914" s="88" t="s">
        <v>2108</v>
      </c>
      <c r="N914" s="89"/>
      <c r="O914" s="90">
        <f t="shared" si="18"/>
        <v>0</v>
      </c>
      <c r="P914" s="91" t="str">
        <f t="shared" si="19"/>
        <v>-</v>
      </c>
      <c r="Q914" s="92"/>
      <c r="R914" s="93" t="str">
        <f>IF($I$22=1,"",ROUNDDOWN($I$22*Таблица2[[#This Row],[Уп. в коробке]],0))</f>
        <v/>
      </c>
      <c r="S914" s="94"/>
    </row>
    <row r="915" spans="1:19">
      <c r="A915" s="76"/>
      <c r="B915" s="77" t="s">
        <v>2109</v>
      </c>
      <c r="C915" s="78" t="s">
        <v>32</v>
      </c>
      <c r="D915" s="79" t="s">
        <v>2072</v>
      </c>
      <c r="E915" s="80" t="s">
        <v>2110</v>
      </c>
      <c r="F915" s="81">
        <v>25</v>
      </c>
      <c r="G915" s="82" t="s">
        <v>58</v>
      </c>
      <c r="H915" s="83">
        <v>2</v>
      </c>
      <c r="I915" s="84">
        <v>38.019999999999996</v>
      </c>
      <c r="J915" s="85">
        <v>3001240011</v>
      </c>
      <c r="K915" s="86"/>
      <c r="L915" s="87" t="s">
        <v>2074</v>
      </c>
      <c r="M915" s="88" t="s">
        <v>2111</v>
      </c>
      <c r="N915" s="89"/>
      <c r="O915" s="90">
        <f t="shared" si="18"/>
        <v>0</v>
      </c>
      <c r="P915" s="91" t="str">
        <f t="shared" si="19"/>
        <v>-</v>
      </c>
      <c r="Q915" s="92"/>
      <c r="R915" s="93" t="str">
        <f>IF($I$22=1,"",ROUNDDOWN($I$22*Таблица2[[#This Row],[Уп. в коробке]],0))</f>
        <v/>
      </c>
      <c r="S915" s="94"/>
    </row>
    <row r="916" spans="1:19">
      <c r="A916" s="76"/>
      <c r="B916" s="77" t="s">
        <v>2112</v>
      </c>
      <c r="C916" s="78" t="s">
        <v>32</v>
      </c>
      <c r="D916" s="79" t="s">
        <v>2072</v>
      </c>
      <c r="E916" s="80" t="s">
        <v>2113</v>
      </c>
      <c r="F916" s="81">
        <v>25</v>
      </c>
      <c r="G916" s="82" t="s">
        <v>58</v>
      </c>
      <c r="H916" s="83">
        <v>2</v>
      </c>
      <c r="I916" s="84">
        <v>36.64</v>
      </c>
      <c r="J916" s="85">
        <v>3001330011</v>
      </c>
      <c r="K916" s="86"/>
      <c r="L916" s="87" t="s">
        <v>2074</v>
      </c>
      <c r="M916" s="88" t="s">
        <v>2114</v>
      </c>
      <c r="N916" s="89"/>
      <c r="O916" s="90">
        <f t="shared" si="18"/>
        <v>0</v>
      </c>
      <c r="P916" s="91" t="str">
        <f t="shared" si="19"/>
        <v>-</v>
      </c>
      <c r="Q916" s="92"/>
      <c r="R916" s="93" t="str">
        <f>IF($I$22=1,"",ROUNDDOWN($I$22*Таблица2[[#This Row],[Уп. в коробке]],0))</f>
        <v/>
      </c>
      <c r="S916" s="94"/>
    </row>
    <row r="917" spans="1:19">
      <c r="A917" s="76"/>
      <c r="B917" s="77" t="s">
        <v>2115</v>
      </c>
      <c r="C917" s="78" t="s">
        <v>32</v>
      </c>
      <c r="D917" s="79" t="s">
        <v>2116</v>
      </c>
      <c r="E917" s="80" t="s">
        <v>2117</v>
      </c>
      <c r="F917" s="81">
        <v>25</v>
      </c>
      <c r="G917" s="82" t="s">
        <v>58</v>
      </c>
      <c r="H917" s="83">
        <v>2</v>
      </c>
      <c r="I917" s="84">
        <v>34.6</v>
      </c>
      <c r="J917" s="85">
        <v>3001390011</v>
      </c>
      <c r="K917" s="86"/>
      <c r="L917" s="87" t="s">
        <v>2074</v>
      </c>
      <c r="M917" s="88" t="s">
        <v>2118</v>
      </c>
      <c r="N917" s="89"/>
      <c r="O917" s="90">
        <f t="shared" si="18"/>
        <v>0</v>
      </c>
      <c r="P917" s="91" t="str">
        <f t="shared" si="19"/>
        <v>-</v>
      </c>
      <c r="Q917" s="92"/>
      <c r="R917" s="93" t="str">
        <f>IF($I$22=1,"",ROUNDDOWN($I$22*Таблица2[[#This Row],[Уп. в коробке]],0))</f>
        <v/>
      </c>
      <c r="S917" s="94"/>
    </row>
    <row r="918" spans="1:19">
      <c r="A918" s="76"/>
      <c r="B918" s="77" t="s">
        <v>2119</v>
      </c>
      <c r="C918" s="78" t="s">
        <v>32</v>
      </c>
      <c r="D918" s="79" t="s">
        <v>2116</v>
      </c>
      <c r="E918" s="80" t="s">
        <v>2120</v>
      </c>
      <c r="F918" s="81">
        <v>25</v>
      </c>
      <c r="G918" s="82" t="s">
        <v>58</v>
      </c>
      <c r="H918" s="83">
        <v>2</v>
      </c>
      <c r="I918" s="84">
        <v>38.379999999999995</v>
      </c>
      <c r="J918" s="85">
        <v>3001450011</v>
      </c>
      <c r="K918" s="86"/>
      <c r="L918" s="87" t="s">
        <v>2074</v>
      </c>
      <c r="M918" s="88" t="s">
        <v>2121</v>
      </c>
      <c r="N918" s="89"/>
      <c r="O918" s="90">
        <f t="shared" si="18"/>
        <v>0</v>
      </c>
      <c r="P918" s="91" t="str">
        <f t="shared" si="19"/>
        <v>-</v>
      </c>
      <c r="Q918" s="92"/>
      <c r="R918" s="93" t="str">
        <f>IF($I$22=1,"",ROUNDDOWN($I$22*Таблица2[[#This Row],[Уп. в коробке]],0))</f>
        <v/>
      </c>
      <c r="S918" s="94"/>
    </row>
    <row r="919" spans="1:19">
      <c r="A919" s="76"/>
      <c r="B919" s="77" t="s">
        <v>2122</v>
      </c>
      <c r="C919" s="78" t="s">
        <v>32</v>
      </c>
      <c r="D919" s="79" t="s">
        <v>2116</v>
      </c>
      <c r="E919" s="80" t="s">
        <v>2123</v>
      </c>
      <c r="F919" s="81">
        <v>25</v>
      </c>
      <c r="G919" s="82" t="s">
        <v>58</v>
      </c>
      <c r="H919" s="83">
        <v>2</v>
      </c>
      <c r="I919" s="84">
        <v>34.6</v>
      </c>
      <c r="J919" s="85">
        <v>3001630011</v>
      </c>
      <c r="K919" s="86"/>
      <c r="L919" s="87" t="s">
        <v>2074</v>
      </c>
      <c r="M919" s="88" t="s">
        <v>2124</v>
      </c>
      <c r="N919" s="89"/>
      <c r="O919" s="90">
        <f t="shared" si="18"/>
        <v>0</v>
      </c>
      <c r="P919" s="91" t="str">
        <f t="shared" si="19"/>
        <v>-</v>
      </c>
      <c r="Q919" s="92"/>
      <c r="R919" s="93" t="str">
        <f>IF($I$22=1,"",ROUNDDOWN($I$22*Таблица2[[#This Row],[Уп. в коробке]],0))</f>
        <v/>
      </c>
      <c r="S919" s="94"/>
    </row>
    <row r="920" spans="1:19">
      <c r="A920" s="76"/>
      <c r="B920" s="77" t="s">
        <v>2125</v>
      </c>
      <c r="C920" s="78" t="s">
        <v>32</v>
      </c>
      <c r="D920" s="79" t="s">
        <v>2116</v>
      </c>
      <c r="E920" s="80" t="s">
        <v>2126</v>
      </c>
      <c r="F920" s="81">
        <v>25</v>
      </c>
      <c r="G920" s="82" t="s">
        <v>58</v>
      </c>
      <c r="H920" s="83">
        <v>2</v>
      </c>
      <c r="I920" s="84">
        <v>35.33</v>
      </c>
      <c r="J920" s="85">
        <v>3001750011</v>
      </c>
      <c r="K920" s="86"/>
      <c r="L920" s="87" t="s">
        <v>2074</v>
      </c>
      <c r="M920" s="88" t="s">
        <v>2127</v>
      </c>
      <c r="N920" s="89"/>
      <c r="O920" s="90">
        <f t="shared" si="18"/>
        <v>0</v>
      </c>
      <c r="P920" s="91" t="str">
        <f t="shared" si="19"/>
        <v>-</v>
      </c>
      <c r="Q920" s="92"/>
      <c r="R920" s="93" t="str">
        <f>IF($I$22=1,"",ROUNDDOWN($I$22*Таблица2[[#This Row],[Уп. в коробке]],0))</f>
        <v/>
      </c>
      <c r="S920" s="94"/>
    </row>
    <row r="921" spans="1:19">
      <c r="A921" s="76"/>
      <c r="B921" s="77" t="s">
        <v>2128</v>
      </c>
      <c r="C921" s="78" t="s">
        <v>32</v>
      </c>
      <c r="D921" s="79" t="s">
        <v>2116</v>
      </c>
      <c r="E921" s="80" t="s">
        <v>2129</v>
      </c>
      <c r="F921" s="81">
        <v>25</v>
      </c>
      <c r="G921" s="82" t="s">
        <v>58</v>
      </c>
      <c r="H921" s="83">
        <v>2</v>
      </c>
      <c r="I921" s="84">
        <v>37.36</v>
      </c>
      <c r="J921" s="85">
        <v>3001810011</v>
      </c>
      <c r="K921" s="86"/>
      <c r="L921" s="87" t="s">
        <v>2074</v>
      </c>
      <c r="M921" s="88" t="s">
        <v>2130</v>
      </c>
      <c r="N921" s="89"/>
      <c r="O921" s="90">
        <f t="shared" si="18"/>
        <v>0</v>
      </c>
      <c r="P921" s="91" t="str">
        <f t="shared" si="19"/>
        <v>-</v>
      </c>
      <c r="Q921" s="92"/>
      <c r="R921" s="93" t="str">
        <f>IF($I$22=1,"",ROUNDDOWN($I$22*Таблица2[[#This Row],[Уп. в коробке]],0))</f>
        <v/>
      </c>
      <c r="S921" s="94"/>
    </row>
    <row r="922" spans="1:19">
      <c r="A922" s="76"/>
      <c r="B922" s="77" t="s">
        <v>2131</v>
      </c>
      <c r="C922" s="78" t="s">
        <v>32</v>
      </c>
      <c r="D922" s="79" t="s">
        <v>2116</v>
      </c>
      <c r="E922" s="80" t="s">
        <v>2132</v>
      </c>
      <c r="F922" s="81">
        <v>25</v>
      </c>
      <c r="G922" s="82" t="s">
        <v>58</v>
      </c>
      <c r="H922" s="83">
        <v>2</v>
      </c>
      <c r="I922" s="84">
        <v>38.019999999999996</v>
      </c>
      <c r="J922" s="85">
        <v>3001870011</v>
      </c>
      <c r="K922" s="86"/>
      <c r="L922" s="87" t="s">
        <v>2074</v>
      </c>
      <c r="M922" s="88" t="s">
        <v>2133</v>
      </c>
      <c r="N922" s="89"/>
      <c r="O922" s="90">
        <f t="shared" si="18"/>
        <v>0</v>
      </c>
      <c r="P922" s="91" t="str">
        <f t="shared" si="19"/>
        <v>-</v>
      </c>
      <c r="Q922" s="92"/>
      <c r="R922" s="93" t="str">
        <f>IF($I$22=1,"",ROUNDDOWN($I$22*Таблица2[[#This Row],[Уп. в коробке]],0))</f>
        <v/>
      </c>
      <c r="S922" s="94"/>
    </row>
    <row r="923" spans="1:19">
      <c r="A923" s="76"/>
      <c r="B923" s="77" t="s">
        <v>2134</v>
      </c>
      <c r="C923" s="78" t="s">
        <v>32</v>
      </c>
      <c r="D923" s="79" t="s">
        <v>2116</v>
      </c>
      <c r="E923" s="80" t="s">
        <v>2135</v>
      </c>
      <c r="F923" s="81">
        <v>25</v>
      </c>
      <c r="G923" s="82" t="s">
        <v>58</v>
      </c>
      <c r="H923" s="83">
        <v>2</v>
      </c>
      <c r="I923" s="84">
        <v>36.339999999999996</v>
      </c>
      <c r="J923" s="85">
        <v>3001930011</v>
      </c>
      <c r="K923" s="86"/>
      <c r="L923" s="87" t="s">
        <v>2074</v>
      </c>
      <c r="M923" s="88" t="s">
        <v>2136</v>
      </c>
      <c r="N923" s="89"/>
      <c r="O923" s="90">
        <f t="shared" si="18"/>
        <v>0</v>
      </c>
      <c r="P923" s="91" t="str">
        <f t="shared" si="19"/>
        <v>-</v>
      </c>
      <c r="Q923" s="92"/>
      <c r="R923" s="93" t="str">
        <f>IF($I$22=1,"",ROUNDDOWN($I$22*Таблица2[[#This Row],[Уп. в коробке]],0))</f>
        <v/>
      </c>
      <c r="S923" s="94"/>
    </row>
    <row r="924" spans="1:19">
      <c r="A924" s="76"/>
      <c r="B924" s="77" t="s">
        <v>2137</v>
      </c>
      <c r="C924" s="78" t="s">
        <v>32</v>
      </c>
      <c r="D924" s="79" t="s">
        <v>2116</v>
      </c>
      <c r="E924" s="80" t="s">
        <v>2138</v>
      </c>
      <c r="F924" s="81">
        <v>25</v>
      </c>
      <c r="G924" s="82" t="s">
        <v>58</v>
      </c>
      <c r="H924" s="83">
        <v>2</v>
      </c>
      <c r="I924" s="84">
        <v>42.46</v>
      </c>
      <c r="J924" s="85">
        <v>3001990011</v>
      </c>
      <c r="K924" s="86"/>
      <c r="L924" s="87" t="s">
        <v>2074</v>
      </c>
      <c r="M924" s="88" t="s">
        <v>2139</v>
      </c>
      <c r="N924" s="89"/>
      <c r="O924" s="90">
        <f t="shared" si="18"/>
        <v>0</v>
      </c>
      <c r="P924" s="91" t="str">
        <f t="shared" si="19"/>
        <v>-</v>
      </c>
      <c r="Q924" s="92"/>
      <c r="R924" s="93" t="str">
        <f>IF($I$22=1,"",ROUNDDOWN($I$22*Таблица2[[#This Row],[Уп. в коробке]],0))</f>
        <v/>
      </c>
      <c r="S924" s="94"/>
    </row>
    <row r="925" spans="1:19">
      <c r="A925" s="76"/>
      <c r="B925" s="77" t="s">
        <v>2140</v>
      </c>
      <c r="C925" s="78" t="s">
        <v>32</v>
      </c>
      <c r="D925" s="79" t="s">
        <v>2116</v>
      </c>
      <c r="E925" s="80" t="s">
        <v>2141</v>
      </c>
      <c r="F925" s="81">
        <v>25</v>
      </c>
      <c r="G925" s="82" t="s">
        <v>58</v>
      </c>
      <c r="H925" s="83">
        <v>2</v>
      </c>
      <c r="I925" s="84">
        <v>37.36</v>
      </c>
      <c r="J925" s="85">
        <v>3002170011</v>
      </c>
      <c r="K925" s="86"/>
      <c r="L925" s="87" t="s">
        <v>2074</v>
      </c>
      <c r="M925" s="88" t="s">
        <v>2142</v>
      </c>
      <c r="N925" s="89"/>
      <c r="O925" s="90">
        <f t="shared" si="18"/>
        <v>0</v>
      </c>
      <c r="P925" s="91" t="str">
        <f t="shared" si="19"/>
        <v>-</v>
      </c>
      <c r="Q925" s="92"/>
      <c r="R925" s="93" t="str">
        <f>IF($I$22=1,"",ROUNDDOWN($I$22*Таблица2[[#This Row],[Уп. в коробке]],0))</f>
        <v/>
      </c>
      <c r="S925" s="94"/>
    </row>
    <row r="926" spans="1:19">
      <c r="A926" s="76"/>
      <c r="B926" s="77" t="s">
        <v>2143</v>
      </c>
      <c r="C926" s="78" t="s">
        <v>32</v>
      </c>
      <c r="D926" s="79" t="s">
        <v>2116</v>
      </c>
      <c r="E926" s="80" t="s">
        <v>2144</v>
      </c>
      <c r="F926" s="81">
        <v>25</v>
      </c>
      <c r="G926" s="82" t="s">
        <v>58</v>
      </c>
      <c r="H926" s="83">
        <v>2</v>
      </c>
      <c r="I926" s="84">
        <v>35.33</v>
      </c>
      <c r="J926" s="85">
        <v>3002230011</v>
      </c>
      <c r="K926" s="86"/>
      <c r="L926" s="87" t="s">
        <v>2074</v>
      </c>
      <c r="M926" s="88" t="s">
        <v>2145</v>
      </c>
      <c r="N926" s="89"/>
      <c r="O926" s="90">
        <f t="shared" si="18"/>
        <v>0</v>
      </c>
      <c r="P926" s="91" t="str">
        <f t="shared" si="19"/>
        <v>-</v>
      </c>
      <c r="Q926" s="92"/>
      <c r="R926" s="93" t="str">
        <f>IF($I$22=1,"",ROUNDDOWN($I$22*Таблица2[[#This Row],[Уп. в коробке]],0))</f>
        <v/>
      </c>
      <c r="S926" s="94"/>
    </row>
    <row r="927" spans="1:19">
      <c r="A927" s="76"/>
      <c r="B927" s="77" t="s">
        <v>2146</v>
      </c>
      <c r="C927" s="78" t="s">
        <v>32</v>
      </c>
      <c r="D927" s="79" t="s">
        <v>2116</v>
      </c>
      <c r="E927" s="80" t="s">
        <v>2147</v>
      </c>
      <c r="F927" s="81">
        <v>25</v>
      </c>
      <c r="G927" s="82" t="s">
        <v>58</v>
      </c>
      <c r="H927" s="83">
        <v>2</v>
      </c>
      <c r="I927" s="84">
        <v>36.64</v>
      </c>
      <c r="J927" s="85">
        <v>3002350011</v>
      </c>
      <c r="K927" s="86"/>
      <c r="L927" s="87" t="s">
        <v>2074</v>
      </c>
      <c r="M927" s="88" t="s">
        <v>2148</v>
      </c>
      <c r="N927" s="89"/>
      <c r="O927" s="90">
        <f t="shared" si="18"/>
        <v>0</v>
      </c>
      <c r="P927" s="91" t="str">
        <f t="shared" si="19"/>
        <v>-</v>
      </c>
      <c r="Q927" s="92"/>
      <c r="R927" s="93" t="str">
        <f>IF($I$22=1,"",ROUNDDOWN($I$22*Таблица2[[#This Row],[Уп. в коробке]],0))</f>
        <v/>
      </c>
      <c r="S927" s="94"/>
    </row>
    <row r="928" spans="1:19">
      <c r="A928" s="76"/>
      <c r="B928" s="77" t="s">
        <v>2149</v>
      </c>
      <c r="C928" s="78" t="s">
        <v>32</v>
      </c>
      <c r="D928" s="79" t="s">
        <v>2150</v>
      </c>
      <c r="E928" s="80" t="s">
        <v>2151</v>
      </c>
      <c r="F928" s="81">
        <v>25</v>
      </c>
      <c r="G928" s="82" t="s">
        <v>58</v>
      </c>
      <c r="H928" s="83">
        <v>2</v>
      </c>
      <c r="I928" s="84">
        <v>38.019999999999996</v>
      </c>
      <c r="J928" s="85">
        <v>3002950011</v>
      </c>
      <c r="K928" s="86"/>
      <c r="L928" s="87" t="s">
        <v>2074</v>
      </c>
      <c r="M928" s="88" t="s">
        <v>2152</v>
      </c>
      <c r="N928" s="89"/>
      <c r="O928" s="90">
        <f t="shared" si="18"/>
        <v>0</v>
      </c>
      <c r="P928" s="91" t="str">
        <f t="shared" si="19"/>
        <v>-</v>
      </c>
      <c r="Q928" s="92"/>
      <c r="R928" s="93" t="str">
        <f>IF($I$22=1,"",ROUNDDOWN($I$22*Таблица2[[#This Row],[Уп. в коробке]],0))</f>
        <v/>
      </c>
      <c r="S928" s="94"/>
    </row>
    <row r="929" spans="1:19">
      <c r="A929" s="76"/>
      <c r="B929" s="77" t="s">
        <v>2153</v>
      </c>
      <c r="C929" s="78" t="s">
        <v>32</v>
      </c>
      <c r="D929" s="79" t="s">
        <v>2150</v>
      </c>
      <c r="E929" s="80" t="s">
        <v>2154</v>
      </c>
      <c r="F929" s="81">
        <v>25</v>
      </c>
      <c r="G929" s="82" t="s">
        <v>58</v>
      </c>
      <c r="H929" s="83">
        <v>2</v>
      </c>
      <c r="I929" s="84">
        <v>42.82</v>
      </c>
      <c r="J929" s="85">
        <v>3002970011</v>
      </c>
      <c r="K929" s="86"/>
      <c r="L929" s="87" t="s">
        <v>2074</v>
      </c>
      <c r="M929" s="88" t="s">
        <v>2155</v>
      </c>
      <c r="N929" s="89"/>
      <c r="O929" s="90">
        <f t="shared" si="18"/>
        <v>0</v>
      </c>
      <c r="P929" s="91" t="str">
        <f t="shared" si="19"/>
        <v>-</v>
      </c>
      <c r="Q929" s="92"/>
      <c r="R929" s="93" t="str">
        <f>IF($I$22=1,"",ROUNDDOWN($I$22*Таблица2[[#This Row],[Уп. в коробке]],0))</f>
        <v/>
      </c>
      <c r="S929" s="94"/>
    </row>
    <row r="930" spans="1:19">
      <c r="A930" s="76"/>
      <c r="B930" s="77" t="s">
        <v>2156</v>
      </c>
      <c r="C930" s="78" t="s">
        <v>32</v>
      </c>
      <c r="D930" s="79" t="s">
        <v>2150</v>
      </c>
      <c r="E930" s="80" t="s">
        <v>2157</v>
      </c>
      <c r="F930" s="81">
        <v>25</v>
      </c>
      <c r="G930" s="82" t="s">
        <v>58</v>
      </c>
      <c r="H930" s="83">
        <v>2</v>
      </c>
      <c r="I930" s="84">
        <v>35.33</v>
      </c>
      <c r="J930" s="85">
        <v>3003010011</v>
      </c>
      <c r="K930" s="86"/>
      <c r="L930" s="87" t="s">
        <v>2074</v>
      </c>
      <c r="M930" s="88" t="s">
        <v>2158</v>
      </c>
      <c r="N930" s="89"/>
      <c r="O930" s="90">
        <f t="shared" si="18"/>
        <v>0</v>
      </c>
      <c r="P930" s="91" t="str">
        <f t="shared" si="19"/>
        <v>-</v>
      </c>
      <c r="Q930" s="92"/>
      <c r="R930" s="93" t="str">
        <f>IF($I$22=1,"",ROUNDDOWN($I$22*Таблица2[[#This Row],[Уп. в коробке]],0))</f>
        <v/>
      </c>
      <c r="S930" s="94"/>
    </row>
    <row r="931" spans="1:19">
      <c r="A931" s="76"/>
      <c r="B931" s="77" t="s">
        <v>2159</v>
      </c>
      <c r="C931" s="78" t="s">
        <v>32</v>
      </c>
      <c r="D931" s="79" t="s">
        <v>2150</v>
      </c>
      <c r="E931" s="80" t="s">
        <v>2160</v>
      </c>
      <c r="F931" s="81">
        <v>25</v>
      </c>
      <c r="G931" s="82" t="s">
        <v>58</v>
      </c>
      <c r="H931" s="83">
        <v>2</v>
      </c>
      <c r="I931" s="84">
        <v>36.339999999999996</v>
      </c>
      <c r="J931" s="85">
        <v>3003070011</v>
      </c>
      <c r="K931" s="86"/>
      <c r="L931" s="87" t="s">
        <v>2074</v>
      </c>
      <c r="M931" s="88" t="s">
        <v>2161</v>
      </c>
      <c r="N931" s="89"/>
      <c r="O931" s="90">
        <f t="shared" si="18"/>
        <v>0</v>
      </c>
      <c r="P931" s="91" t="str">
        <f t="shared" si="19"/>
        <v>-</v>
      </c>
      <c r="Q931" s="92"/>
      <c r="R931" s="93" t="str">
        <f>IF($I$22=1,"",ROUNDDOWN($I$22*Таблица2[[#This Row],[Уп. в коробке]],0))</f>
        <v/>
      </c>
      <c r="S931" s="94"/>
    </row>
    <row r="932" spans="1:19">
      <c r="A932" s="76"/>
      <c r="B932" s="77" t="s">
        <v>2162</v>
      </c>
      <c r="C932" s="78" t="s">
        <v>32</v>
      </c>
      <c r="D932" s="79" t="s">
        <v>2150</v>
      </c>
      <c r="E932" s="80" t="s">
        <v>2163</v>
      </c>
      <c r="F932" s="81">
        <v>25</v>
      </c>
      <c r="G932" s="82" t="s">
        <v>58</v>
      </c>
      <c r="H932" s="83">
        <v>2</v>
      </c>
      <c r="I932" s="84">
        <v>40.049999999999997</v>
      </c>
      <c r="J932" s="85">
        <v>3003250011</v>
      </c>
      <c r="K932" s="86"/>
      <c r="L932" s="87" t="s">
        <v>2074</v>
      </c>
      <c r="M932" s="88" t="s">
        <v>2164</v>
      </c>
      <c r="N932" s="89"/>
      <c r="O932" s="90">
        <f t="shared" si="18"/>
        <v>0</v>
      </c>
      <c r="P932" s="91" t="str">
        <f t="shared" si="19"/>
        <v>-</v>
      </c>
      <c r="Q932" s="92"/>
      <c r="R932" s="93" t="str">
        <f>IF($I$22=1,"",ROUNDDOWN($I$22*Таблица2[[#This Row],[Уп. в коробке]],0))</f>
        <v/>
      </c>
      <c r="S932" s="94"/>
    </row>
    <row r="933" spans="1:19">
      <c r="A933" s="76"/>
      <c r="B933" s="77" t="s">
        <v>2165</v>
      </c>
      <c r="C933" s="78" t="s">
        <v>32</v>
      </c>
      <c r="D933" s="79" t="s">
        <v>242</v>
      </c>
      <c r="E933" s="80" t="s">
        <v>2166</v>
      </c>
      <c r="F933" s="81">
        <v>25</v>
      </c>
      <c r="G933" s="82" t="s">
        <v>58</v>
      </c>
      <c r="H933" s="83">
        <v>2</v>
      </c>
      <c r="I933" s="84">
        <v>35.979999999999997</v>
      </c>
      <c r="J933" s="85">
        <v>3003370011</v>
      </c>
      <c r="K933" s="86"/>
      <c r="L933" s="87" t="s">
        <v>2074</v>
      </c>
      <c r="M933" s="88" t="s">
        <v>2167</v>
      </c>
      <c r="N933" s="89"/>
      <c r="O933" s="90">
        <f t="shared" si="18"/>
        <v>0</v>
      </c>
      <c r="P933" s="91" t="str">
        <f t="shared" si="19"/>
        <v>-</v>
      </c>
      <c r="Q933" s="92"/>
      <c r="R933" s="93" t="str">
        <f>IF($I$22=1,"",ROUNDDOWN($I$22*Таблица2[[#This Row],[Уп. в коробке]],0))</f>
        <v/>
      </c>
      <c r="S933" s="94"/>
    </row>
    <row r="934" spans="1:19">
      <c r="A934" s="76"/>
      <c r="B934" s="77" t="s">
        <v>2168</v>
      </c>
      <c r="C934" s="78" t="s">
        <v>32</v>
      </c>
      <c r="D934" s="79" t="s">
        <v>242</v>
      </c>
      <c r="E934" s="80" t="s">
        <v>2169</v>
      </c>
      <c r="F934" s="81">
        <v>25</v>
      </c>
      <c r="G934" s="82" t="s">
        <v>58</v>
      </c>
      <c r="H934" s="83">
        <v>2</v>
      </c>
      <c r="I934" s="84">
        <v>34.6</v>
      </c>
      <c r="J934" s="85">
        <v>3003430011</v>
      </c>
      <c r="K934" s="86"/>
      <c r="L934" s="87" t="s">
        <v>2074</v>
      </c>
      <c r="M934" s="88" t="s">
        <v>2170</v>
      </c>
      <c r="N934" s="89"/>
      <c r="O934" s="90">
        <f t="shared" si="18"/>
        <v>0</v>
      </c>
      <c r="P934" s="91" t="str">
        <f t="shared" si="19"/>
        <v>-</v>
      </c>
      <c r="Q934" s="92"/>
      <c r="R934" s="93" t="str">
        <f>IF($I$22=1,"",ROUNDDOWN($I$22*Таблица2[[#This Row],[Уп. в коробке]],0))</f>
        <v/>
      </c>
      <c r="S934" s="94"/>
    </row>
    <row r="935" spans="1:19">
      <c r="A935" s="76"/>
      <c r="B935" s="77" t="s">
        <v>2171</v>
      </c>
      <c r="C935" s="78" t="s">
        <v>32</v>
      </c>
      <c r="D935" s="79" t="s">
        <v>242</v>
      </c>
      <c r="E935" s="80" t="s">
        <v>2172</v>
      </c>
      <c r="F935" s="81">
        <v>25</v>
      </c>
      <c r="G935" s="82" t="s">
        <v>58</v>
      </c>
      <c r="H935" s="83">
        <v>2</v>
      </c>
      <c r="I935" s="84">
        <v>37</v>
      </c>
      <c r="J935" s="85">
        <v>3003490011</v>
      </c>
      <c r="K935" s="86"/>
      <c r="L935" s="87" t="s">
        <v>2074</v>
      </c>
      <c r="M935" s="88" t="s">
        <v>2173</v>
      </c>
      <c r="N935" s="89"/>
      <c r="O935" s="90">
        <f t="shared" si="18"/>
        <v>0</v>
      </c>
      <c r="P935" s="91" t="str">
        <f t="shared" si="19"/>
        <v>-</v>
      </c>
      <c r="Q935" s="92"/>
      <c r="R935" s="93" t="str">
        <f>IF($I$22=1,"",ROUNDDOWN($I$22*Таблица2[[#This Row],[Уп. в коробке]],0))</f>
        <v/>
      </c>
      <c r="S935" s="94"/>
    </row>
    <row r="936" spans="1:19">
      <c r="A936" s="76"/>
      <c r="B936" s="77" t="s">
        <v>2174</v>
      </c>
      <c r="C936" s="78" t="s">
        <v>32</v>
      </c>
      <c r="D936" s="79" t="s">
        <v>242</v>
      </c>
      <c r="E936" s="80" t="s">
        <v>2175</v>
      </c>
      <c r="F936" s="81">
        <v>25</v>
      </c>
      <c r="G936" s="82" t="s">
        <v>58</v>
      </c>
      <c r="H936" s="83">
        <v>2</v>
      </c>
      <c r="I936" s="84">
        <v>34.6</v>
      </c>
      <c r="J936" s="85">
        <v>3003550011</v>
      </c>
      <c r="K936" s="86"/>
      <c r="L936" s="87" t="s">
        <v>2074</v>
      </c>
      <c r="M936" s="88" t="s">
        <v>2176</v>
      </c>
      <c r="N936" s="89"/>
      <c r="O936" s="90">
        <f t="shared" si="18"/>
        <v>0</v>
      </c>
      <c r="P936" s="91" t="str">
        <f t="shared" si="19"/>
        <v>-</v>
      </c>
      <c r="Q936" s="92"/>
      <c r="R936" s="93" t="str">
        <f>IF($I$22=1,"",ROUNDDOWN($I$22*Таблица2[[#This Row],[Уп. в коробке]],0))</f>
        <v/>
      </c>
      <c r="S936" s="94"/>
    </row>
    <row r="937" spans="1:19">
      <c r="A937" s="76"/>
      <c r="B937" s="77" t="s">
        <v>2177</v>
      </c>
      <c r="C937" s="78" t="s">
        <v>32</v>
      </c>
      <c r="D937" s="79" t="s">
        <v>242</v>
      </c>
      <c r="E937" s="80" t="s">
        <v>2178</v>
      </c>
      <c r="F937" s="81">
        <v>25</v>
      </c>
      <c r="G937" s="82" t="s">
        <v>58</v>
      </c>
      <c r="H937" s="83">
        <v>2</v>
      </c>
      <c r="I937" s="84">
        <v>46.89</v>
      </c>
      <c r="J937" s="85">
        <v>3003280011</v>
      </c>
      <c r="K937" s="86"/>
      <c r="L937" s="87" t="s">
        <v>2074</v>
      </c>
      <c r="M937" s="88" t="s">
        <v>2179</v>
      </c>
      <c r="N937" s="89"/>
      <c r="O937" s="90">
        <f t="shared" si="18"/>
        <v>0</v>
      </c>
      <c r="P937" s="91" t="str">
        <f t="shared" si="19"/>
        <v>-</v>
      </c>
      <c r="Q937" s="92"/>
      <c r="R937" s="93" t="str">
        <f>IF($I$22=1,"",ROUNDDOWN($I$22*Таблица2[[#This Row],[Уп. в коробке]],0))</f>
        <v/>
      </c>
      <c r="S937" s="94"/>
    </row>
    <row r="938" spans="1:19">
      <c r="A938" s="76"/>
      <c r="B938" s="77" t="s">
        <v>2180</v>
      </c>
      <c r="C938" s="78" t="s">
        <v>32</v>
      </c>
      <c r="D938" s="79" t="s">
        <v>242</v>
      </c>
      <c r="E938" s="80" t="s">
        <v>2181</v>
      </c>
      <c r="F938" s="81">
        <v>25</v>
      </c>
      <c r="G938" s="82" t="s">
        <v>58</v>
      </c>
      <c r="H938" s="83">
        <v>2</v>
      </c>
      <c r="I938" s="84">
        <v>35.33</v>
      </c>
      <c r="J938" s="85">
        <v>3003610011</v>
      </c>
      <c r="K938" s="86"/>
      <c r="L938" s="87" t="s">
        <v>2074</v>
      </c>
      <c r="M938" s="88" t="s">
        <v>2182</v>
      </c>
      <c r="N938" s="89"/>
      <c r="O938" s="90">
        <f t="shared" si="18"/>
        <v>0</v>
      </c>
      <c r="P938" s="91" t="str">
        <f t="shared" si="19"/>
        <v>-</v>
      </c>
      <c r="Q938" s="92"/>
      <c r="R938" s="93" t="str">
        <f>IF($I$22=1,"",ROUNDDOWN($I$22*Таблица2[[#This Row],[Уп. в коробке]],0))</f>
        <v/>
      </c>
      <c r="S938" s="94"/>
    </row>
    <row r="939" spans="1:19">
      <c r="A939" s="76"/>
      <c r="B939" s="77" t="s">
        <v>2183</v>
      </c>
      <c r="C939" s="78" t="s">
        <v>32</v>
      </c>
      <c r="D939" s="79" t="s">
        <v>242</v>
      </c>
      <c r="E939" s="80" t="s">
        <v>2184</v>
      </c>
      <c r="F939" s="81">
        <v>25</v>
      </c>
      <c r="G939" s="82" t="s">
        <v>58</v>
      </c>
      <c r="H939" s="83">
        <v>2</v>
      </c>
      <c r="I939" s="84">
        <v>35.33</v>
      </c>
      <c r="J939" s="85">
        <v>3003670011</v>
      </c>
      <c r="K939" s="86"/>
      <c r="L939" s="87" t="s">
        <v>2074</v>
      </c>
      <c r="M939" s="88" t="s">
        <v>2185</v>
      </c>
      <c r="N939" s="89"/>
      <c r="O939" s="90">
        <f t="shared" si="18"/>
        <v>0</v>
      </c>
      <c r="P939" s="91" t="str">
        <f t="shared" si="19"/>
        <v>-</v>
      </c>
      <c r="Q939" s="92"/>
      <c r="R939" s="93" t="str">
        <f>IF($I$22=1,"",ROUNDDOWN($I$22*Таблица2[[#This Row],[Уп. в коробке]],0))</f>
        <v/>
      </c>
      <c r="S939" s="94"/>
    </row>
    <row r="940" spans="1:19">
      <c r="A940" s="76"/>
      <c r="B940" s="77" t="s">
        <v>2186</v>
      </c>
      <c r="C940" s="78" t="s">
        <v>32</v>
      </c>
      <c r="D940" s="79" t="s">
        <v>242</v>
      </c>
      <c r="E940" s="80" t="s">
        <v>2187</v>
      </c>
      <c r="F940" s="81">
        <v>25</v>
      </c>
      <c r="G940" s="82" t="s">
        <v>58</v>
      </c>
      <c r="H940" s="83">
        <v>2</v>
      </c>
      <c r="I940" s="84">
        <v>35.33</v>
      </c>
      <c r="J940" s="85">
        <v>3003730011</v>
      </c>
      <c r="K940" s="86"/>
      <c r="L940" s="87" t="s">
        <v>2074</v>
      </c>
      <c r="M940" s="88" t="s">
        <v>2188</v>
      </c>
      <c r="N940" s="89"/>
      <c r="O940" s="90">
        <f t="shared" si="18"/>
        <v>0</v>
      </c>
      <c r="P940" s="91" t="str">
        <f t="shared" si="19"/>
        <v>-</v>
      </c>
      <c r="Q940" s="92"/>
      <c r="R940" s="93" t="str">
        <f>IF($I$22=1,"",ROUNDDOWN($I$22*Таблица2[[#This Row],[Уп. в коробке]],0))</f>
        <v/>
      </c>
      <c r="S940" s="94"/>
    </row>
    <row r="941" spans="1:19">
      <c r="A941" s="76"/>
      <c r="B941" s="77" t="s">
        <v>2189</v>
      </c>
      <c r="C941" s="78" t="s">
        <v>32</v>
      </c>
      <c r="D941" s="79" t="s">
        <v>242</v>
      </c>
      <c r="E941" s="80" t="s">
        <v>2190</v>
      </c>
      <c r="F941" s="81">
        <v>25</v>
      </c>
      <c r="G941" s="82" t="s">
        <v>58</v>
      </c>
      <c r="H941" s="83">
        <v>2</v>
      </c>
      <c r="I941" s="84">
        <v>34.6</v>
      </c>
      <c r="J941" s="85">
        <v>3003790011</v>
      </c>
      <c r="K941" s="86"/>
      <c r="L941" s="87" t="s">
        <v>2074</v>
      </c>
      <c r="M941" s="88" t="s">
        <v>2191</v>
      </c>
      <c r="N941" s="89"/>
      <c r="O941" s="90">
        <f t="shared" si="18"/>
        <v>0</v>
      </c>
      <c r="P941" s="91" t="str">
        <f t="shared" si="19"/>
        <v>-</v>
      </c>
      <c r="Q941" s="92"/>
      <c r="R941" s="93" t="str">
        <f>IF($I$22=1,"",ROUNDDOWN($I$22*Таблица2[[#This Row],[Уп. в коробке]],0))</f>
        <v/>
      </c>
      <c r="S941" s="94"/>
    </row>
    <row r="942" spans="1:19">
      <c r="A942" s="76"/>
      <c r="B942" s="77" t="s">
        <v>2192</v>
      </c>
      <c r="C942" s="78" t="s">
        <v>32</v>
      </c>
      <c r="D942" s="79" t="s">
        <v>2193</v>
      </c>
      <c r="E942" s="80" t="s">
        <v>2194</v>
      </c>
      <c r="F942" s="81">
        <v>25</v>
      </c>
      <c r="G942" s="82" t="s">
        <v>58</v>
      </c>
      <c r="H942" s="83">
        <v>2</v>
      </c>
      <c r="I942" s="84">
        <v>34.6</v>
      </c>
      <c r="J942" s="85">
        <v>3003910011</v>
      </c>
      <c r="K942" s="86"/>
      <c r="L942" s="87" t="s">
        <v>2074</v>
      </c>
      <c r="M942" s="88" t="s">
        <v>2195</v>
      </c>
      <c r="N942" s="89"/>
      <c r="O942" s="90">
        <f t="shared" si="18"/>
        <v>0</v>
      </c>
      <c r="P942" s="91" t="str">
        <f t="shared" si="19"/>
        <v>-</v>
      </c>
      <c r="Q942" s="92"/>
      <c r="R942" s="93" t="str">
        <f>IF($I$22=1,"",ROUNDDOWN($I$22*Таблица2[[#This Row],[Уп. в коробке]],0))</f>
        <v/>
      </c>
      <c r="S942" s="94"/>
    </row>
    <row r="943" spans="1:19">
      <c r="A943" s="76"/>
      <c r="B943" s="77" t="s">
        <v>2196</v>
      </c>
      <c r="C943" s="78" t="s">
        <v>32</v>
      </c>
      <c r="D943" s="79" t="s">
        <v>2193</v>
      </c>
      <c r="E943" s="80" t="s">
        <v>2197</v>
      </c>
      <c r="F943" s="81">
        <v>25</v>
      </c>
      <c r="G943" s="82" t="s">
        <v>58</v>
      </c>
      <c r="H943" s="83">
        <v>2</v>
      </c>
      <c r="I943" s="84">
        <v>35.619999999999997</v>
      </c>
      <c r="J943" s="85">
        <v>3004150011</v>
      </c>
      <c r="K943" s="86"/>
      <c r="L943" s="87" t="s">
        <v>2074</v>
      </c>
      <c r="M943" s="88" t="s">
        <v>2198</v>
      </c>
      <c r="N943" s="89"/>
      <c r="O943" s="90">
        <f t="shared" si="18"/>
        <v>0</v>
      </c>
      <c r="P943" s="91" t="str">
        <f t="shared" si="19"/>
        <v>-</v>
      </c>
      <c r="Q943" s="92"/>
      <c r="R943" s="93" t="str">
        <f>IF($I$22=1,"",ROUNDDOWN($I$22*Таблица2[[#This Row],[Уп. в коробке]],0))</f>
        <v/>
      </c>
      <c r="S943" s="94"/>
    </row>
    <row r="944" spans="1:19">
      <c r="A944" s="76"/>
      <c r="B944" s="77" t="s">
        <v>2199</v>
      </c>
      <c r="C944" s="78" t="s">
        <v>32</v>
      </c>
      <c r="D944" s="79" t="s">
        <v>2193</v>
      </c>
      <c r="E944" s="80" t="s">
        <v>2200</v>
      </c>
      <c r="F944" s="81">
        <v>25</v>
      </c>
      <c r="G944" s="82" t="s">
        <v>58</v>
      </c>
      <c r="H944" s="83">
        <v>2</v>
      </c>
      <c r="I944" s="84">
        <v>35.33</v>
      </c>
      <c r="J944" s="85">
        <v>3004210011</v>
      </c>
      <c r="K944" s="86"/>
      <c r="L944" s="87" t="s">
        <v>2074</v>
      </c>
      <c r="M944" s="88" t="s">
        <v>2201</v>
      </c>
      <c r="N944" s="89"/>
      <c r="O944" s="90">
        <f t="shared" si="18"/>
        <v>0</v>
      </c>
      <c r="P944" s="91" t="str">
        <f t="shared" si="19"/>
        <v>-</v>
      </c>
      <c r="Q944" s="92"/>
      <c r="R944" s="93" t="str">
        <f>IF($I$22=1,"",ROUNDDOWN($I$22*Таблица2[[#This Row],[Уп. в коробке]],0))</f>
        <v/>
      </c>
      <c r="S944" s="94"/>
    </row>
    <row r="945" spans="1:19">
      <c r="A945" s="76"/>
      <c r="B945" s="77" t="s">
        <v>2202</v>
      </c>
      <c r="C945" s="78" t="s">
        <v>32</v>
      </c>
      <c r="D945" s="79" t="s">
        <v>2193</v>
      </c>
      <c r="E945" s="80" t="s">
        <v>2203</v>
      </c>
      <c r="F945" s="81">
        <v>25</v>
      </c>
      <c r="G945" s="82" t="s">
        <v>58</v>
      </c>
      <c r="H945" s="83">
        <v>2</v>
      </c>
      <c r="I945" s="84">
        <v>36.64</v>
      </c>
      <c r="J945" s="85">
        <v>3004270011</v>
      </c>
      <c r="K945" s="86"/>
      <c r="L945" s="87" t="s">
        <v>2074</v>
      </c>
      <c r="M945" s="88" t="s">
        <v>2204</v>
      </c>
      <c r="N945" s="89"/>
      <c r="O945" s="90">
        <f t="shared" si="18"/>
        <v>0</v>
      </c>
      <c r="P945" s="91" t="str">
        <f t="shared" si="19"/>
        <v>-</v>
      </c>
      <c r="Q945" s="92"/>
      <c r="R945" s="93" t="str">
        <f>IF($I$22=1,"",ROUNDDOWN($I$22*Таблица2[[#This Row],[Уп. в коробке]],0))</f>
        <v/>
      </c>
      <c r="S945" s="94"/>
    </row>
    <row r="946" spans="1:19">
      <c r="A946" s="76"/>
      <c r="B946" s="77" t="s">
        <v>2205</v>
      </c>
      <c r="C946" s="78" t="s">
        <v>32</v>
      </c>
      <c r="D946" s="79" t="s">
        <v>2193</v>
      </c>
      <c r="E946" s="80" t="s">
        <v>2206</v>
      </c>
      <c r="F946" s="81">
        <v>25</v>
      </c>
      <c r="G946" s="82" t="s">
        <v>58</v>
      </c>
      <c r="H946" s="83">
        <v>2</v>
      </c>
      <c r="I946" s="84">
        <v>37.36</v>
      </c>
      <c r="J946" s="85">
        <v>3004330011</v>
      </c>
      <c r="K946" s="86"/>
      <c r="L946" s="87" t="s">
        <v>2074</v>
      </c>
      <c r="M946" s="88" t="s">
        <v>2207</v>
      </c>
      <c r="N946" s="89"/>
      <c r="O946" s="90">
        <f t="shared" si="18"/>
        <v>0</v>
      </c>
      <c r="P946" s="91" t="str">
        <f t="shared" si="19"/>
        <v>-</v>
      </c>
      <c r="Q946" s="92"/>
      <c r="R946" s="93" t="str">
        <f>IF($I$22=1,"",ROUNDDOWN($I$22*Таблица2[[#This Row],[Уп. в коробке]],0))</f>
        <v/>
      </c>
      <c r="S946" s="94"/>
    </row>
    <row r="947" spans="1:19">
      <c r="A947" s="76"/>
      <c r="B947" s="77" t="s">
        <v>2208</v>
      </c>
      <c r="C947" s="78" t="s">
        <v>32</v>
      </c>
      <c r="D947" s="79" t="s">
        <v>2193</v>
      </c>
      <c r="E947" s="80" t="s">
        <v>2209</v>
      </c>
      <c r="F947" s="81">
        <v>25</v>
      </c>
      <c r="G947" s="82" t="s">
        <v>58</v>
      </c>
      <c r="H947" s="83">
        <v>2</v>
      </c>
      <c r="I947" s="84">
        <v>35.979999999999997</v>
      </c>
      <c r="J947" s="85">
        <v>3004390011</v>
      </c>
      <c r="K947" s="86"/>
      <c r="L947" s="87" t="s">
        <v>2074</v>
      </c>
      <c r="M947" s="88" t="s">
        <v>2210</v>
      </c>
      <c r="N947" s="89"/>
      <c r="O947" s="90">
        <f t="shared" si="18"/>
        <v>0</v>
      </c>
      <c r="P947" s="91" t="str">
        <f t="shared" si="19"/>
        <v>-</v>
      </c>
      <c r="Q947" s="92"/>
      <c r="R947" s="93" t="str">
        <f>IF($I$22=1,"",ROUNDDOWN($I$22*Таблица2[[#This Row],[Уп. в коробке]],0))</f>
        <v/>
      </c>
      <c r="S947" s="94"/>
    </row>
    <row r="948" spans="1:19">
      <c r="A948" s="76"/>
      <c r="B948" s="77" t="s">
        <v>2211</v>
      </c>
      <c r="C948" s="78" t="s">
        <v>32</v>
      </c>
      <c r="D948" s="79" t="s">
        <v>2193</v>
      </c>
      <c r="E948" s="80" t="s">
        <v>2212</v>
      </c>
      <c r="F948" s="81">
        <v>25</v>
      </c>
      <c r="G948" s="82" t="s">
        <v>58</v>
      </c>
      <c r="H948" s="83">
        <v>2</v>
      </c>
      <c r="I948" s="84">
        <v>40.049999999999997</v>
      </c>
      <c r="J948" s="85">
        <v>3004410011</v>
      </c>
      <c r="K948" s="86"/>
      <c r="L948" s="87" t="s">
        <v>2074</v>
      </c>
      <c r="M948" s="88" t="s">
        <v>2213</v>
      </c>
      <c r="N948" s="89"/>
      <c r="O948" s="90">
        <f t="shared" si="18"/>
        <v>0</v>
      </c>
      <c r="P948" s="91" t="str">
        <f t="shared" si="19"/>
        <v>-</v>
      </c>
      <c r="Q948" s="92"/>
      <c r="R948" s="93" t="str">
        <f>IF($I$22=1,"",ROUNDDOWN($I$22*Таблица2[[#This Row],[Уп. в коробке]],0))</f>
        <v/>
      </c>
      <c r="S948" s="94"/>
    </row>
    <row r="949" spans="1:19">
      <c r="A949" s="76"/>
      <c r="B949" s="77" t="s">
        <v>2214</v>
      </c>
      <c r="C949" s="78" t="s">
        <v>32</v>
      </c>
      <c r="D949" s="79" t="s">
        <v>299</v>
      </c>
      <c r="E949" s="80" t="s">
        <v>2215</v>
      </c>
      <c r="F949" s="81">
        <v>25</v>
      </c>
      <c r="G949" s="82" t="s">
        <v>58</v>
      </c>
      <c r="H949" s="83">
        <v>2</v>
      </c>
      <c r="I949" s="84">
        <v>35.33</v>
      </c>
      <c r="J949" s="85">
        <v>3004510011</v>
      </c>
      <c r="K949" s="86"/>
      <c r="L949" s="87" t="s">
        <v>2074</v>
      </c>
      <c r="M949" s="88" t="s">
        <v>2216</v>
      </c>
      <c r="N949" s="89"/>
      <c r="O949" s="90">
        <f t="shared" si="18"/>
        <v>0</v>
      </c>
      <c r="P949" s="91" t="str">
        <f t="shared" si="19"/>
        <v>-</v>
      </c>
      <c r="Q949" s="92"/>
      <c r="R949" s="93" t="str">
        <f>IF($I$22=1,"",ROUNDDOWN($I$22*Таблица2[[#This Row],[Уп. в коробке]],0))</f>
        <v/>
      </c>
      <c r="S949" s="94"/>
    </row>
    <row r="950" spans="1:19">
      <c r="A950" s="76"/>
      <c r="B950" s="77" t="s">
        <v>2217</v>
      </c>
      <c r="C950" s="78" t="s">
        <v>32</v>
      </c>
      <c r="D950" s="79" t="s">
        <v>299</v>
      </c>
      <c r="E950" s="80" t="s">
        <v>2218</v>
      </c>
      <c r="F950" s="81">
        <v>25</v>
      </c>
      <c r="G950" s="82" t="s">
        <v>58</v>
      </c>
      <c r="H950" s="83">
        <v>2</v>
      </c>
      <c r="I950" s="84">
        <v>39.76</v>
      </c>
      <c r="J950" s="85">
        <v>3004570011</v>
      </c>
      <c r="K950" s="86"/>
      <c r="L950" s="87" t="s">
        <v>2074</v>
      </c>
      <c r="M950" s="88" t="s">
        <v>2219</v>
      </c>
      <c r="N950" s="89"/>
      <c r="O950" s="90">
        <f t="shared" si="18"/>
        <v>0</v>
      </c>
      <c r="P950" s="91" t="str">
        <f t="shared" si="19"/>
        <v>-</v>
      </c>
      <c r="Q950" s="92"/>
      <c r="R950" s="93" t="str">
        <f>IF($I$22=1,"",ROUNDDOWN($I$22*Таблица2[[#This Row],[Уп. в коробке]],0))</f>
        <v/>
      </c>
      <c r="S950" s="94"/>
    </row>
    <row r="951" spans="1:19">
      <c r="A951" s="76"/>
      <c r="B951" s="77" t="s">
        <v>2220</v>
      </c>
      <c r="C951" s="78" t="s">
        <v>32</v>
      </c>
      <c r="D951" s="79" t="s">
        <v>299</v>
      </c>
      <c r="E951" s="80" t="s">
        <v>2221</v>
      </c>
      <c r="F951" s="81">
        <v>25</v>
      </c>
      <c r="G951" s="82" t="s">
        <v>58</v>
      </c>
      <c r="H951" s="83">
        <v>2</v>
      </c>
      <c r="I951" s="84">
        <v>35.33</v>
      </c>
      <c r="J951" s="85">
        <v>3004630011</v>
      </c>
      <c r="K951" s="86"/>
      <c r="L951" s="87" t="s">
        <v>2074</v>
      </c>
      <c r="M951" s="88" t="s">
        <v>2222</v>
      </c>
      <c r="N951" s="89"/>
      <c r="O951" s="90">
        <f t="shared" si="18"/>
        <v>0</v>
      </c>
      <c r="P951" s="91" t="str">
        <f t="shared" si="19"/>
        <v>-</v>
      </c>
      <c r="Q951" s="92"/>
      <c r="R951" s="93" t="str">
        <f>IF($I$22=1,"",ROUNDDOWN($I$22*Таблица2[[#This Row],[Уп. в коробке]],0))</f>
        <v/>
      </c>
      <c r="S951" s="94"/>
    </row>
    <row r="952" spans="1:19">
      <c r="A952" s="76"/>
      <c r="B952" s="77" t="s">
        <v>2223</v>
      </c>
      <c r="C952" s="78" t="s">
        <v>32</v>
      </c>
      <c r="D952" s="79" t="s">
        <v>299</v>
      </c>
      <c r="E952" s="80" t="s">
        <v>2224</v>
      </c>
      <c r="F952" s="81">
        <v>25</v>
      </c>
      <c r="G952" s="82" t="s">
        <v>58</v>
      </c>
      <c r="H952" s="83">
        <v>2</v>
      </c>
      <c r="I952" s="84">
        <v>35.33</v>
      </c>
      <c r="J952" s="85">
        <v>3004690011</v>
      </c>
      <c r="K952" s="86"/>
      <c r="L952" s="87" t="s">
        <v>2074</v>
      </c>
      <c r="M952" s="88" t="s">
        <v>2225</v>
      </c>
      <c r="N952" s="89"/>
      <c r="O952" s="90">
        <f t="shared" si="18"/>
        <v>0</v>
      </c>
      <c r="P952" s="91" t="str">
        <f t="shared" si="19"/>
        <v>-</v>
      </c>
      <c r="Q952" s="92"/>
      <c r="R952" s="93" t="str">
        <f>IF($I$22=1,"",ROUNDDOWN($I$22*Таблица2[[#This Row],[Уп. в коробке]],0))</f>
        <v/>
      </c>
      <c r="S952" s="94"/>
    </row>
    <row r="953" spans="1:19">
      <c r="A953" s="76"/>
      <c r="B953" s="77" t="s">
        <v>2226</v>
      </c>
      <c r="C953" s="78" t="s">
        <v>32</v>
      </c>
      <c r="D953" s="79" t="s">
        <v>299</v>
      </c>
      <c r="E953" s="80" t="s">
        <v>2227</v>
      </c>
      <c r="F953" s="81">
        <v>25</v>
      </c>
      <c r="G953" s="82" t="s">
        <v>58</v>
      </c>
      <c r="H953" s="83">
        <v>2</v>
      </c>
      <c r="I953" s="84">
        <v>35.33</v>
      </c>
      <c r="J953" s="85">
        <v>3004750011</v>
      </c>
      <c r="K953" s="86"/>
      <c r="L953" s="87" t="s">
        <v>2074</v>
      </c>
      <c r="M953" s="88" t="s">
        <v>2228</v>
      </c>
      <c r="N953" s="89"/>
      <c r="O953" s="90">
        <f t="shared" si="18"/>
        <v>0</v>
      </c>
      <c r="P953" s="91" t="str">
        <f t="shared" si="19"/>
        <v>-</v>
      </c>
      <c r="Q953" s="92"/>
      <c r="R953" s="93" t="str">
        <f>IF($I$22=1,"",ROUNDDOWN($I$22*Таблица2[[#This Row],[Уп. в коробке]],0))</f>
        <v/>
      </c>
      <c r="S953" s="94"/>
    </row>
    <row r="954" spans="1:19">
      <c r="A954" s="76"/>
      <c r="B954" s="77" t="s">
        <v>2229</v>
      </c>
      <c r="C954" s="78" t="s">
        <v>32</v>
      </c>
      <c r="D954" s="79" t="s">
        <v>2230</v>
      </c>
      <c r="E954" s="80" t="s">
        <v>2231</v>
      </c>
      <c r="F954" s="81">
        <v>25</v>
      </c>
      <c r="G954" s="82" t="s">
        <v>58</v>
      </c>
      <c r="H954" s="83">
        <v>2</v>
      </c>
      <c r="I954" s="84">
        <v>41.44</v>
      </c>
      <c r="J954" s="85">
        <v>3004770011</v>
      </c>
      <c r="K954" s="86"/>
      <c r="L954" s="87" t="s">
        <v>2074</v>
      </c>
      <c r="M954" s="88" t="s">
        <v>2232</v>
      </c>
      <c r="N954" s="89"/>
      <c r="O954" s="90">
        <f t="shared" si="18"/>
        <v>0</v>
      </c>
      <c r="P954" s="91" t="str">
        <f t="shared" si="19"/>
        <v>-</v>
      </c>
      <c r="Q954" s="92"/>
      <c r="R954" s="93" t="str">
        <f>IF($I$22=1,"",ROUNDDOWN($I$22*Таблица2[[#This Row],[Уп. в коробке]],0))</f>
        <v/>
      </c>
      <c r="S954" s="94"/>
    </row>
    <row r="955" spans="1:19">
      <c r="A955" s="76"/>
      <c r="B955" s="77" t="s">
        <v>2233</v>
      </c>
      <c r="C955" s="78" t="s">
        <v>32</v>
      </c>
      <c r="D955" s="79" t="s">
        <v>2230</v>
      </c>
      <c r="E955" s="80" t="s">
        <v>2234</v>
      </c>
      <c r="F955" s="81">
        <v>25</v>
      </c>
      <c r="G955" s="82" t="s">
        <v>58</v>
      </c>
      <c r="H955" s="83">
        <v>2</v>
      </c>
      <c r="I955" s="84">
        <v>41.44</v>
      </c>
      <c r="J955" s="85">
        <v>3004780011</v>
      </c>
      <c r="K955" s="86"/>
      <c r="L955" s="87" t="s">
        <v>2074</v>
      </c>
      <c r="M955" s="88" t="s">
        <v>2235</v>
      </c>
      <c r="N955" s="89"/>
      <c r="O955" s="90">
        <f t="shared" si="18"/>
        <v>0</v>
      </c>
      <c r="P955" s="91" t="str">
        <f t="shared" si="19"/>
        <v>-</v>
      </c>
      <c r="Q955" s="92"/>
      <c r="R955" s="93" t="str">
        <f>IF($I$22=1,"",ROUNDDOWN($I$22*Таблица2[[#This Row],[Уп. в коробке]],0))</f>
        <v/>
      </c>
      <c r="S955" s="94"/>
    </row>
    <row r="956" spans="1:19">
      <c r="A956" s="76"/>
      <c r="B956" s="77" t="s">
        <v>2236</v>
      </c>
      <c r="C956" s="78" t="s">
        <v>32</v>
      </c>
      <c r="D956" s="79" t="s">
        <v>2230</v>
      </c>
      <c r="E956" s="80" t="s">
        <v>2237</v>
      </c>
      <c r="F956" s="81">
        <v>25</v>
      </c>
      <c r="G956" s="82" t="s">
        <v>58</v>
      </c>
      <c r="H956" s="83">
        <v>2</v>
      </c>
      <c r="I956" s="84">
        <v>41.44</v>
      </c>
      <c r="J956" s="85">
        <v>3004790011</v>
      </c>
      <c r="K956" s="86"/>
      <c r="L956" s="87" t="s">
        <v>2074</v>
      </c>
      <c r="M956" s="88" t="s">
        <v>2238</v>
      </c>
      <c r="N956" s="89"/>
      <c r="O956" s="90">
        <f t="shared" si="18"/>
        <v>0</v>
      </c>
      <c r="P956" s="91" t="str">
        <f t="shared" si="19"/>
        <v>-</v>
      </c>
      <c r="Q956" s="92"/>
      <c r="R956" s="93" t="str">
        <f>IF($I$22=1,"",ROUNDDOWN($I$22*Таблица2[[#This Row],[Уп. в коробке]],0))</f>
        <v/>
      </c>
      <c r="S956" s="94"/>
    </row>
    <row r="957" spans="1:19">
      <c r="A957" s="76"/>
      <c r="B957" s="77" t="s">
        <v>2239</v>
      </c>
      <c r="C957" s="78" t="s">
        <v>32</v>
      </c>
      <c r="D957" s="79" t="s">
        <v>322</v>
      </c>
      <c r="E957" s="80" t="s">
        <v>2240</v>
      </c>
      <c r="F957" s="81">
        <v>25</v>
      </c>
      <c r="G957" s="82" t="s">
        <v>58</v>
      </c>
      <c r="H957" s="83">
        <v>2</v>
      </c>
      <c r="I957" s="84">
        <v>35.33</v>
      </c>
      <c r="J957" s="85">
        <v>3004810011</v>
      </c>
      <c r="K957" s="86"/>
      <c r="L957" s="87" t="s">
        <v>2074</v>
      </c>
      <c r="M957" s="88" t="s">
        <v>2241</v>
      </c>
      <c r="N957" s="89"/>
      <c r="O957" s="90">
        <f t="shared" si="18"/>
        <v>0</v>
      </c>
      <c r="P957" s="91" t="str">
        <f t="shared" si="19"/>
        <v>-</v>
      </c>
      <c r="Q957" s="92"/>
      <c r="R957" s="93" t="str">
        <f>IF($I$22=1,"",ROUNDDOWN($I$22*Таблица2[[#This Row],[Уп. в коробке]],0))</f>
        <v/>
      </c>
      <c r="S957" s="94"/>
    </row>
    <row r="958" spans="1:19">
      <c r="A958" s="76"/>
      <c r="B958" s="77" t="s">
        <v>2242</v>
      </c>
      <c r="C958" s="78" t="s">
        <v>32</v>
      </c>
      <c r="D958" s="79" t="s">
        <v>322</v>
      </c>
      <c r="E958" s="80" t="s">
        <v>2243</v>
      </c>
      <c r="F958" s="81">
        <v>25</v>
      </c>
      <c r="G958" s="82" t="s">
        <v>58</v>
      </c>
      <c r="H958" s="83">
        <v>2</v>
      </c>
      <c r="I958" s="84">
        <v>35.33</v>
      </c>
      <c r="J958" s="85">
        <v>3004870011</v>
      </c>
      <c r="K958" s="86"/>
      <c r="L958" s="87" t="s">
        <v>2074</v>
      </c>
      <c r="M958" s="88" t="s">
        <v>2244</v>
      </c>
      <c r="N958" s="89"/>
      <c r="O958" s="90">
        <f t="shared" si="18"/>
        <v>0</v>
      </c>
      <c r="P958" s="91" t="str">
        <f t="shared" si="19"/>
        <v>-</v>
      </c>
      <c r="Q958" s="92"/>
      <c r="R958" s="93" t="str">
        <f>IF($I$22=1,"",ROUNDDOWN($I$22*Таблица2[[#This Row],[Уп. в коробке]],0))</f>
        <v/>
      </c>
      <c r="S958" s="94"/>
    </row>
    <row r="959" spans="1:19">
      <c r="A959" s="76"/>
      <c r="B959" s="77" t="s">
        <v>2245</v>
      </c>
      <c r="C959" s="78" t="s">
        <v>32</v>
      </c>
      <c r="D959" s="79" t="s">
        <v>322</v>
      </c>
      <c r="E959" s="80" t="s">
        <v>2246</v>
      </c>
      <c r="F959" s="81">
        <v>25</v>
      </c>
      <c r="G959" s="82" t="s">
        <v>58</v>
      </c>
      <c r="H959" s="83">
        <v>2</v>
      </c>
      <c r="I959" s="84">
        <v>35.33</v>
      </c>
      <c r="J959" s="85">
        <v>3004930011</v>
      </c>
      <c r="K959" s="86"/>
      <c r="L959" s="87" t="s">
        <v>2074</v>
      </c>
      <c r="M959" s="88" t="s">
        <v>2247</v>
      </c>
      <c r="N959" s="89"/>
      <c r="O959" s="90">
        <f t="shared" si="18"/>
        <v>0</v>
      </c>
      <c r="P959" s="91" t="str">
        <f t="shared" si="19"/>
        <v>-</v>
      </c>
      <c r="Q959" s="92"/>
      <c r="R959" s="93" t="str">
        <f>IF($I$22=1,"",ROUNDDOWN($I$22*Таблица2[[#This Row],[Уп. в коробке]],0))</f>
        <v/>
      </c>
      <c r="S959" s="94"/>
    </row>
    <row r="960" spans="1:19">
      <c r="A960" s="76"/>
      <c r="B960" s="77" t="s">
        <v>2248</v>
      </c>
      <c r="C960" s="78" t="s">
        <v>32</v>
      </c>
      <c r="D960" s="79" t="s">
        <v>322</v>
      </c>
      <c r="E960" s="80" t="s">
        <v>2249</v>
      </c>
      <c r="F960" s="81">
        <v>25</v>
      </c>
      <c r="G960" s="82" t="s">
        <v>58</v>
      </c>
      <c r="H960" s="83">
        <v>2</v>
      </c>
      <c r="I960" s="84">
        <v>35.33</v>
      </c>
      <c r="J960" s="85">
        <v>3004990011</v>
      </c>
      <c r="K960" s="86"/>
      <c r="L960" s="87" t="s">
        <v>2074</v>
      </c>
      <c r="M960" s="88" t="s">
        <v>2250</v>
      </c>
      <c r="N960" s="89"/>
      <c r="O960" s="90">
        <f t="shared" si="18"/>
        <v>0</v>
      </c>
      <c r="P960" s="91" t="str">
        <f t="shared" si="19"/>
        <v>-</v>
      </c>
      <c r="Q960" s="92"/>
      <c r="R960" s="93" t="str">
        <f>IF($I$22=1,"",ROUNDDOWN($I$22*Таблица2[[#This Row],[Уп. в коробке]],0))</f>
        <v/>
      </c>
      <c r="S960" s="94"/>
    </row>
    <row r="961" spans="1:19">
      <c r="A961" s="76"/>
      <c r="B961" s="77" t="s">
        <v>2251</v>
      </c>
      <c r="C961" s="78" t="s">
        <v>32</v>
      </c>
      <c r="D961" s="79" t="s">
        <v>322</v>
      </c>
      <c r="E961" s="80" t="s">
        <v>2252</v>
      </c>
      <c r="F961" s="81">
        <v>25</v>
      </c>
      <c r="G961" s="82" t="s">
        <v>58</v>
      </c>
      <c r="H961" s="83">
        <v>2</v>
      </c>
      <c r="I961" s="84">
        <v>35.33</v>
      </c>
      <c r="J961" s="85">
        <v>3005050011</v>
      </c>
      <c r="K961" s="86"/>
      <c r="L961" s="87" t="s">
        <v>2074</v>
      </c>
      <c r="M961" s="88" t="s">
        <v>2253</v>
      </c>
      <c r="N961" s="89"/>
      <c r="O961" s="90">
        <f t="shared" si="18"/>
        <v>0</v>
      </c>
      <c r="P961" s="91" t="str">
        <f t="shared" si="19"/>
        <v>-</v>
      </c>
      <c r="Q961" s="92"/>
      <c r="R961" s="93" t="str">
        <f>IF($I$22=1,"",ROUNDDOWN($I$22*Таблица2[[#This Row],[Уп. в коробке]],0))</f>
        <v/>
      </c>
      <c r="S961" s="94"/>
    </row>
    <row r="962" spans="1:19">
      <c r="A962" s="76"/>
      <c r="B962" s="77" t="s">
        <v>2254</v>
      </c>
      <c r="C962" s="78" t="s">
        <v>32</v>
      </c>
      <c r="D962" s="79" t="s">
        <v>220</v>
      </c>
      <c r="E962" s="80" t="s">
        <v>2255</v>
      </c>
      <c r="F962" s="81">
        <v>25</v>
      </c>
      <c r="G962" s="82" t="s">
        <v>58</v>
      </c>
      <c r="H962" s="83">
        <v>2</v>
      </c>
      <c r="I962" s="84">
        <v>36.64</v>
      </c>
      <c r="J962" s="85">
        <v>3002470011</v>
      </c>
      <c r="K962" s="86"/>
      <c r="L962" s="87" t="s">
        <v>2074</v>
      </c>
      <c r="M962" s="88" t="s">
        <v>2256</v>
      </c>
      <c r="N962" s="89"/>
      <c r="O962" s="90">
        <f t="shared" si="18"/>
        <v>0</v>
      </c>
      <c r="P962" s="91" t="str">
        <f t="shared" si="19"/>
        <v>-</v>
      </c>
      <c r="Q962" s="92"/>
      <c r="R962" s="93" t="str">
        <f>IF($I$22=1,"",ROUNDDOWN($I$22*Таблица2[[#This Row],[Уп. в коробке]],0))</f>
        <v/>
      </c>
      <c r="S962" s="94"/>
    </row>
    <row r="963" spans="1:19">
      <c r="A963" s="76"/>
      <c r="B963" s="77" t="s">
        <v>2257</v>
      </c>
      <c r="C963" s="78" t="s">
        <v>32</v>
      </c>
      <c r="D963" s="79" t="s">
        <v>220</v>
      </c>
      <c r="E963" s="80" t="s">
        <v>2258</v>
      </c>
      <c r="F963" s="81">
        <v>25</v>
      </c>
      <c r="G963" s="82" t="s">
        <v>58</v>
      </c>
      <c r="H963" s="83">
        <v>2</v>
      </c>
      <c r="I963" s="84">
        <v>40.78</v>
      </c>
      <c r="J963" s="85">
        <v>3002600011</v>
      </c>
      <c r="K963" s="86"/>
      <c r="L963" s="87" t="s">
        <v>2074</v>
      </c>
      <c r="M963" s="88" t="s">
        <v>2259</v>
      </c>
      <c r="N963" s="89"/>
      <c r="O963" s="90">
        <f t="shared" si="18"/>
        <v>0</v>
      </c>
      <c r="P963" s="91" t="str">
        <f t="shared" si="19"/>
        <v>-</v>
      </c>
      <c r="Q963" s="92"/>
      <c r="R963" s="93" t="str">
        <f>IF($I$22=1,"",ROUNDDOWN($I$22*Таблица2[[#This Row],[Уп. в коробке]],0))</f>
        <v/>
      </c>
      <c r="S963" s="94"/>
    </row>
    <row r="964" spans="1:19">
      <c r="A964" s="76"/>
      <c r="B964" s="77" t="s">
        <v>2260</v>
      </c>
      <c r="C964" s="78" t="s">
        <v>32</v>
      </c>
      <c r="D964" s="79" t="s">
        <v>220</v>
      </c>
      <c r="E964" s="80" t="s">
        <v>2261</v>
      </c>
      <c r="F964" s="81">
        <v>25</v>
      </c>
      <c r="G964" s="82" t="s">
        <v>58</v>
      </c>
      <c r="H964" s="83">
        <v>2</v>
      </c>
      <c r="I964" s="84">
        <v>40.78</v>
      </c>
      <c r="J964" s="85">
        <v>3002610011</v>
      </c>
      <c r="K964" s="86"/>
      <c r="L964" s="87" t="s">
        <v>2074</v>
      </c>
      <c r="M964" s="88" t="s">
        <v>2262</v>
      </c>
      <c r="N964" s="89"/>
      <c r="O964" s="90">
        <f t="shared" si="18"/>
        <v>0</v>
      </c>
      <c r="P964" s="91" t="str">
        <f t="shared" si="19"/>
        <v>-</v>
      </c>
      <c r="Q964" s="92"/>
      <c r="R964" s="93" t="str">
        <f>IF($I$22=1,"",ROUNDDOWN($I$22*Таблица2[[#This Row],[Уп. в коробке]],0))</f>
        <v/>
      </c>
      <c r="S964" s="94"/>
    </row>
    <row r="965" spans="1:19">
      <c r="A965" s="76"/>
      <c r="B965" s="77" t="s">
        <v>2263</v>
      </c>
      <c r="C965" s="78" t="s">
        <v>32</v>
      </c>
      <c r="D965" s="79" t="s">
        <v>220</v>
      </c>
      <c r="E965" s="80" t="s">
        <v>2264</v>
      </c>
      <c r="F965" s="81">
        <v>25</v>
      </c>
      <c r="G965" s="82" t="s">
        <v>58</v>
      </c>
      <c r="H965" s="83">
        <v>2</v>
      </c>
      <c r="I965" s="84">
        <v>35.33</v>
      </c>
      <c r="J965" s="85">
        <v>3002770011</v>
      </c>
      <c r="K965" s="86"/>
      <c r="L965" s="87" t="s">
        <v>2074</v>
      </c>
      <c r="M965" s="88" t="s">
        <v>2265</v>
      </c>
      <c r="N965" s="89"/>
      <c r="O965" s="90">
        <f t="shared" si="18"/>
        <v>0</v>
      </c>
      <c r="P965" s="91" t="str">
        <f t="shared" si="19"/>
        <v>-</v>
      </c>
      <c r="Q965" s="92"/>
      <c r="R965" s="93" t="str">
        <f>IF($I$22=1,"",ROUNDDOWN($I$22*Таблица2[[#This Row],[Уп. в коробке]],0))</f>
        <v/>
      </c>
      <c r="S965" s="94"/>
    </row>
    <row r="966" spans="1:19">
      <c r="A966" s="76"/>
      <c r="B966" s="77" t="s">
        <v>2266</v>
      </c>
      <c r="C966" s="78" t="s">
        <v>32</v>
      </c>
      <c r="D966" s="79" t="s">
        <v>338</v>
      </c>
      <c r="E966" s="80" t="s">
        <v>2267</v>
      </c>
      <c r="F966" s="81">
        <v>25</v>
      </c>
      <c r="G966" s="82" t="s">
        <v>58</v>
      </c>
      <c r="H966" s="83">
        <v>2</v>
      </c>
      <c r="I966" s="84">
        <v>43.18</v>
      </c>
      <c r="J966" s="85">
        <v>3005070011</v>
      </c>
      <c r="K966" s="86"/>
      <c r="L966" s="87" t="s">
        <v>2074</v>
      </c>
      <c r="M966" s="88" t="s">
        <v>2268</v>
      </c>
      <c r="N966" s="89"/>
      <c r="O966" s="90">
        <f t="shared" ref="O966:O1029" si="20">N966*I966</f>
        <v>0</v>
      </c>
      <c r="P966" s="91" t="str">
        <f t="shared" ref="P966:P1029" si="21">IF(N966/H966=0,"-",N966/H966)</f>
        <v>-</v>
      </c>
      <c r="Q966" s="92"/>
      <c r="R966" s="93" t="str">
        <f>IF($I$22=1,"",ROUNDDOWN($I$22*Таблица2[[#This Row],[Уп. в коробке]],0))</f>
        <v/>
      </c>
      <c r="S966" s="94"/>
    </row>
    <row r="967" spans="1:19">
      <c r="A967" s="76"/>
      <c r="B967" s="77" t="s">
        <v>2269</v>
      </c>
      <c r="C967" s="78" t="s">
        <v>32</v>
      </c>
      <c r="D967" s="79" t="s">
        <v>338</v>
      </c>
      <c r="E967" s="80" t="s">
        <v>2270</v>
      </c>
      <c r="F967" s="81">
        <v>25</v>
      </c>
      <c r="G967" s="82" t="s">
        <v>58</v>
      </c>
      <c r="H967" s="83">
        <v>2</v>
      </c>
      <c r="I967" s="84">
        <v>38.019999999999996</v>
      </c>
      <c r="J967" s="85">
        <v>3005130011</v>
      </c>
      <c r="K967" s="86"/>
      <c r="L967" s="87" t="s">
        <v>2074</v>
      </c>
      <c r="M967" s="88" t="s">
        <v>2271</v>
      </c>
      <c r="N967" s="89"/>
      <c r="O967" s="90">
        <f t="shared" si="20"/>
        <v>0</v>
      </c>
      <c r="P967" s="91" t="str">
        <f t="shared" si="21"/>
        <v>-</v>
      </c>
      <c r="Q967" s="92"/>
      <c r="R967" s="93" t="str">
        <f>IF($I$22=1,"",ROUNDDOWN($I$22*Таблица2[[#This Row],[Уп. в коробке]],0))</f>
        <v/>
      </c>
      <c r="S967" s="94"/>
    </row>
    <row r="968" spans="1:19">
      <c r="A968" s="76"/>
      <c r="B968" s="77" t="s">
        <v>2272</v>
      </c>
      <c r="C968" s="78" t="s">
        <v>32</v>
      </c>
      <c r="D968" s="79" t="s">
        <v>338</v>
      </c>
      <c r="E968" s="80" t="s">
        <v>2273</v>
      </c>
      <c r="F968" s="81">
        <v>25</v>
      </c>
      <c r="G968" s="82" t="s">
        <v>58</v>
      </c>
      <c r="H968" s="83">
        <v>2</v>
      </c>
      <c r="I968" s="84">
        <v>40.049999999999997</v>
      </c>
      <c r="J968" s="85">
        <v>3005160011</v>
      </c>
      <c r="K968" s="86"/>
      <c r="L968" s="87" t="s">
        <v>2074</v>
      </c>
      <c r="M968" s="88" t="s">
        <v>2274</v>
      </c>
      <c r="N968" s="89"/>
      <c r="O968" s="90">
        <f t="shared" si="20"/>
        <v>0</v>
      </c>
      <c r="P968" s="91" t="str">
        <f t="shared" si="21"/>
        <v>-</v>
      </c>
      <c r="Q968" s="92"/>
      <c r="R968" s="93" t="str">
        <f>IF($I$22=1,"",ROUNDDOWN($I$22*Таблица2[[#This Row],[Уп. в коробке]],0))</f>
        <v/>
      </c>
      <c r="S968" s="94"/>
    </row>
    <row r="969" spans="1:19">
      <c r="A969" s="76"/>
      <c r="B969" s="77" t="s">
        <v>2275</v>
      </c>
      <c r="C969" s="78" t="s">
        <v>32</v>
      </c>
      <c r="D969" s="79" t="s">
        <v>338</v>
      </c>
      <c r="E969" s="80" t="s">
        <v>2276</v>
      </c>
      <c r="F969" s="81">
        <v>25</v>
      </c>
      <c r="G969" s="82" t="s">
        <v>58</v>
      </c>
      <c r="H969" s="83">
        <v>2</v>
      </c>
      <c r="I969" s="84">
        <v>40.049999999999997</v>
      </c>
      <c r="J969" s="85">
        <v>3005170011</v>
      </c>
      <c r="K969" s="86"/>
      <c r="L969" s="87" t="s">
        <v>2074</v>
      </c>
      <c r="M969" s="88" t="s">
        <v>2277</v>
      </c>
      <c r="N969" s="89"/>
      <c r="O969" s="90">
        <f t="shared" si="20"/>
        <v>0</v>
      </c>
      <c r="P969" s="91" t="str">
        <f t="shared" si="21"/>
        <v>-</v>
      </c>
      <c r="Q969" s="92"/>
      <c r="R969" s="93" t="str">
        <f>IF($I$22=1,"",ROUNDDOWN($I$22*Таблица2[[#This Row],[Уп. в коробке]],0))</f>
        <v/>
      </c>
      <c r="S969" s="94"/>
    </row>
    <row r="970" spans="1:19">
      <c r="A970" s="76"/>
      <c r="B970" s="77" t="s">
        <v>2278</v>
      </c>
      <c r="C970" s="78" t="s">
        <v>32</v>
      </c>
      <c r="D970" s="79" t="s">
        <v>370</v>
      </c>
      <c r="E970" s="80" t="s">
        <v>2279</v>
      </c>
      <c r="F970" s="81">
        <v>25</v>
      </c>
      <c r="G970" s="82" t="s">
        <v>58</v>
      </c>
      <c r="H970" s="83">
        <v>2</v>
      </c>
      <c r="I970" s="84">
        <v>38.379999999999995</v>
      </c>
      <c r="J970" s="85">
        <v>3005350011</v>
      </c>
      <c r="K970" s="86"/>
      <c r="L970" s="87" t="s">
        <v>2074</v>
      </c>
      <c r="M970" s="88" t="s">
        <v>2280</v>
      </c>
      <c r="N970" s="89"/>
      <c r="O970" s="90">
        <f t="shared" si="20"/>
        <v>0</v>
      </c>
      <c r="P970" s="91" t="str">
        <f t="shared" si="21"/>
        <v>-</v>
      </c>
      <c r="Q970" s="92"/>
      <c r="R970" s="93" t="str">
        <f>IF($I$22=1,"",ROUNDDOWN($I$22*Таблица2[[#This Row],[Уп. в коробке]],0))</f>
        <v/>
      </c>
      <c r="S970" s="94"/>
    </row>
    <row r="971" spans="1:19">
      <c r="A971" s="76"/>
      <c r="B971" s="77" t="s">
        <v>2281</v>
      </c>
      <c r="C971" s="78" t="s">
        <v>32</v>
      </c>
      <c r="D971" s="79" t="s">
        <v>370</v>
      </c>
      <c r="E971" s="80" t="s">
        <v>2282</v>
      </c>
      <c r="F971" s="81">
        <v>25</v>
      </c>
      <c r="G971" s="82" t="s">
        <v>58</v>
      </c>
      <c r="H971" s="83">
        <v>2</v>
      </c>
      <c r="I971" s="84">
        <v>40.78</v>
      </c>
      <c r="J971" s="85">
        <v>3005440011</v>
      </c>
      <c r="K971" s="86"/>
      <c r="L971" s="87" t="s">
        <v>2074</v>
      </c>
      <c r="M971" s="88" t="s">
        <v>2283</v>
      </c>
      <c r="N971" s="89"/>
      <c r="O971" s="90">
        <f t="shared" si="20"/>
        <v>0</v>
      </c>
      <c r="P971" s="91" t="str">
        <f t="shared" si="21"/>
        <v>-</v>
      </c>
      <c r="Q971" s="92"/>
      <c r="R971" s="93" t="str">
        <f>IF($I$22=1,"",ROUNDDOWN($I$22*Таблица2[[#This Row],[Уп. в коробке]],0))</f>
        <v/>
      </c>
      <c r="S971" s="94"/>
    </row>
    <row r="972" spans="1:19">
      <c r="A972" s="76"/>
      <c r="B972" s="77" t="s">
        <v>2284</v>
      </c>
      <c r="C972" s="78" t="s">
        <v>32</v>
      </c>
      <c r="D972" s="79" t="s">
        <v>370</v>
      </c>
      <c r="E972" s="80" t="s">
        <v>2285</v>
      </c>
      <c r="F972" s="81">
        <v>25</v>
      </c>
      <c r="G972" s="82" t="s">
        <v>58</v>
      </c>
      <c r="H972" s="83">
        <v>2</v>
      </c>
      <c r="I972" s="84">
        <v>38.379999999999995</v>
      </c>
      <c r="J972" s="85">
        <v>3005470011</v>
      </c>
      <c r="K972" s="86"/>
      <c r="L972" s="87" t="s">
        <v>2074</v>
      </c>
      <c r="M972" s="88" t="s">
        <v>2286</v>
      </c>
      <c r="N972" s="89"/>
      <c r="O972" s="90">
        <f t="shared" si="20"/>
        <v>0</v>
      </c>
      <c r="P972" s="91" t="str">
        <f t="shared" si="21"/>
        <v>-</v>
      </c>
      <c r="Q972" s="92"/>
      <c r="R972" s="93" t="str">
        <f>IF($I$22=1,"",ROUNDDOWN($I$22*Таблица2[[#This Row],[Уп. в коробке]],0))</f>
        <v/>
      </c>
      <c r="S972" s="94"/>
    </row>
    <row r="973" spans="1:19">
      <c r="A973" s="76"/>
      <c r="B973" s="77" t="s">
        <v>2287</v>
      </c>
      <c r="C973" s="78" t="s">
        <v>32</v>
      </c>
      <c r="D973" s="79" t="s">
        <v>370</v>
      </c>
      <c r="E973" s="80" t="s">
        <v>2288</v>
      </c>
      <c r="F973" s="81">
        <v>25</v>
      </c>
      <c r="G973" s="82" t="s">
        <v>58</v>
      </c>
      <c r="H973" s="83">
        <v>2</v>
      </c>
      <c r="I973" s="84">
        <v>38.379999999999995</v>
      </c>
      <c r="J973" s="85">
        <v>3005530011</v>
      </c>
      <c r="K973" s="86"/>
      <c r="L973" s="87" t="s">
        <v>2074</v>
      </c>
      <c r="M973" s="88" t="s">
        <v>2289</v>
      </c>
      <c r="N973" s="89"/>
      <c r="O973" s="90">
        <f t="shared" si="20"/>
        <v>0</v>
      </c>
      <c r="P973" s="91" t="str">
        <f t="shared" si="21"/>
        <v>-</v>
      </c>
      <c r="Q973" s="92"/>
      <c r="R973" s="93" t="str">
        <f>IF($I$22=1,"",ROUNDDOWN($I$22*Таблица2[[#This Row],[Уп. в коробке]],0))</f>
        <v/>
      </c>
      <c r="S973" s="94"/>
    </row>
    <row r="974" spans="1:19">
      <c r="A974" s="76"/>
      <c r="B974" s="77" t="s">
        <v>2290</v>
      </c>
      <c r="C974" s="78" t="s">
        <v>32</v>
      </c>
      <c r="D974" s="79" t="s">
        <v>370</v>
      </c>
      <c r="E974" s="80" t="s">
        <v>2291</v>
      </c>
      <c r="F974" s="81">
        <v>25</v>
      </c>
      <c r="G974" s="82" t="s">
        <v>58</v>
      </c>
      <c r="H974" s="83">
        <v>2</v>
      </c>
      <c r="I974" s="84">
        <v>38.379999999999995</v>
      </c>
      <c r="J974" s="85">
        <v>3005590011</v>
      </c>
      <c r="K974" s="86"/>
      <c r="L974" s="87" t="s">
        <v>2074</v>
      </c>
      <c r="M974" s="88" t="s">
        <v>2292</v>
      </c>
      <c r="N974" s="89"/>
      <c r="O974" s="90">
        <f t="shared" si="20"/>
        <v>0</v>
      </c>
      <c r="P974" s="91" t="str">
        <f t="shared" si="21"/>
        <v>-</v>
      </c>
      <c r="Q974" s="92"/>
      <c r="R974" s="93" t="str">
        <f>IF($I$22=1,"",ROUNDDOWN($I$22*Таблица2[[#This Row],[Уп. в коробке]],0))</f>
        <v/>
      </c>
      <c r="S974" s="94"/>
    </row>
    <row r="975" spans="1:19">
      <c r="A975" s="76"/>
      <c r="B975" s="77" t="s">
        <v>2293</v>
      </c>
      <c r="C975" s="78" t="s">
        <v>32</v>
      </c>
      <c r="D975" s="79" t="s">
        <v>2294</v>
      </c>
      <c r="E975" s="80" t="s">
        <v>2295</v>
      </c>
      <c r="F975" s="81">
        <v>25</v>
      </c>
      <c r="G975" s="82" t="s">
        <v>58</v>
      </c>
      <c r="H975" s="83">
        <v>2</v>
      </c>
      <c r="I975" s="84">
        <v>41.44</v>
      </c>
      <c r="J975" s="85">
        <v>3005770011</v>
      </c>
      <c r="K975" s="86"/>
      <c r="L975" s="87" t="s">
        <v>2074</v>
      </c>
      <c r="M975" s="88" t="s">
        <v>2296</v>
      </c>
      <c r="N975" s="89"/>
      <c r="O975" s="90">
        <f t="shared" si="20"/>
        <v>0</v>
      </c>
      <c r="P975" s="91" t="str">
        <f t="shared" si="21"/>
        <v>-</v>
      </c>
      <c r="Q975" s="92"/>
      <c r="R975" s="93" t="str">
        <f>IF($I$22=1,"",ROUNDDOWN($I$22*Таблица2[[#This Row],[Уп. в коробке]],0))</f>
        <v/>
      </c>
      <c r="S975" s="94"/>
    </row>
    <row r="976" spans="1:19">
      <c r="A976" s="76"/>
      <c r="B976" s="77" t="s">
        <v>2297</v>
      </c>
      <c r="C976" s="78" t="s">
        <v>32</v>
      </c>
      <c r="D976" s="79" t="s">
        <v>2294</v>
      </c>
      <c r="E976" s="80" t="s">
        <v>2298</v>
      </c>
      <c r="F976" s="81">
        <v>25</v>
      </c>
      <c r="G976" s="82" t="s">
        <v>58</v>
      </c>
      <c r="H976" s="83">
        <v>2</v>
      </c>
      <c r="I976" s="84">
        <v>42.46</v>
      </c>
      <c r="J976" s="85">
        <v>3005775011</v>
      </c>
      <c r="K976" s="86"/>
      <c r="L976" s="87" t="s">
        <v>2074</v>
      </c>
      <c r="M976" s="88" t="s">
        <v>2299</v>
      </c>
      <c r="N976" s="89"/>
      <c r="O976" s="90">
        <f t="shared" si="20"/>
        <v>0</v>
      </c>
      <c r="P976" s="91" t="str">
        <f t="shared" si="21"/>
        <v>-</v>
      </c>
      <c r="Q976" s="92"/>
      <c r="R976" s="93" t="str">
        <f>IF($I$22=1,"",ROUNDDOWN($I$22*Таблица2[[#This Row],[Уп. в коробке]],0))</f>
        <v/>
      </c>
      <c r="S976" s="94"/>
    </row>
    <row r="977" spans="1:19">
      <c r="A977" s="76"/>
      <c r="B977" s="77" t="s">
        <v>2300</v>
      </c>
      <c r="C977" s="78" t="s">
        <v>32</v>
      </c>
      <c r="D977" s="79" t="s">
        <v>2294</v>
      </c>
      <c r="E977" s="95" t="s">
        <v>2301</v>
      </c>
      <c r="F977" s="81">
        <v>25</v>
      </c>
      <c r="G977" s="82" t="s">
        <v>58</v>
      </c>
      <c r="H977" s="83">
        <v>2</v>
      </c>
      <c r="I977" s="84">
        <v>42.46</v>
      </c>
      <c r="J977" s="85">
        <v>3005780011</v>
      </c>
      <c r="K977" s="86"/>
      <c r="L977" s="87" t="s">
        <v>2074</v>
      </c>
      <c r="M977" s="88" t="s">
        <v>2302</v>
      </c>
      <c r="N977" s="89"/>
      <c r="O977" s="90">
        <f t="shared" si="20"/>
        <v>0</v>
      </c>
      <c r="P977" s="91" t="str">
        <f t="shared" si="21"/>
        <v>-</v>
      </c>
      <c r="Q977" s="92"/>
      <c r="R977" s="93" t="str">
        <f>IF($I$22=1,"",ROUNDDOWN($I$22*Таблица2[[#This Row],[Уп. в коробке]],0))</f>
        <v/>
      </c>
      <c r="S977" s="94"/>
    </row>
    <row r="978" spans="1:19">
      <c r="A978" s="76"/>
      <c r="B978" s="77" t="s">
        <v>2303</v>
      </c>
      <c r="C978" s="78" t="s">
        <v>32</v>
      </c>
      <c r="D978" s="79" t="s">
        <v>2294</v>
      </c>
      <c r="E978" s="80" t="s">
        <v>2304</v>
      </c>
      <c r="F978" s="81">
        <v>25</v>
      </c>
      <c r="G978" s="82" t="s">
        <v>58</v>
      </c>
      <c r="H978" s="83">
        <v>2</v>
      </c>
      <c r="I978" s="84">
        <v>37.36</v>
      </c>
      <c r="J978" s="85">
        <v>3005890011</v>
      </c>
      <c r="K978" s="86"/>
      <c r="L978" s="87" t="s">
        <v>2074</v>
      </c>
      <c r="M978" s="88" t="s">
        <v>2305</v>
      </c>
      <c r="N978" s="89"/>
      <c r="O978" s="90">
        <f t="shared" si="20"/>
        <v>0</v>
      </c>
      <c r="P978" s="91" t="str">
        <f t="shared" si="21"/>
        <v>-</v>
      </c>
      <c r="Q978" s="92"/>
      <c r="R978" s="93" t="str">
        <f>IF($I$22=1,"",ROUNDDOWN($I$22*Таблица2[[#This Row],[Уп. в коробке]],0))</f>
        <v/>
      </c>
      <c r="S978" s="94"/>
    </row>
    <row r="979" spans="1:19">
      <c r="A979" s="76"/>
      <c r="B979" s="77" t="s">
        <v>2306</v>
      </c>
      <c r="C979" s="78" t="s">
        <v>32</v>
      </c>
      <c r="D979" s="79" t="s">
        <v>2294</v>
      </c>
      <c r="E979" s="80" t="s">
        <v>2307</v>
      </c>
      <c r="F979" s="81">
        <v>25</v>
      </c>
      <c r="G979" s="82" t="s">
        <v>58</v>
      </c>
      <c r="H979" s="83">
        <v>2</v>
      </c>
      <c r="I979" s="84">
        <v>42.82</v>
      </c>
      <c r="J979" s="85">
        <v>3005920011</v>
      </c>
      <c r="K979" s="86"/>
      <c r="L979" s="87" t="s">
        <v>2074</v>
      </c>
      <c r="M979" s="88" t="s">
        <v>2308</v>
      </c>
      <c r="N979" s="89"/>
      <c r="O979" s="90">
        <f t="shared" si="20"/>
        <v>0</v>
      </c>
      <c r="P979" s="91" t="str">
        <f t="shared" si="21"/>
        <v>-</v>
      </c>
      <c r="Q979" s="92"/>
      <c r="R979" s="93" t="str">
        <f>IF($I$22=1,"",ROUNDDOWN($I$22*Таблица2[[#This Row],[Уп. в коробке]],0))</f>
        <v/>
      </c>
      <c r="S979" s="94"/>
    </row>
    <row r="980" spans="1:19">
      <c r="A980" s="76"/>
      <c r="B980" s="77" t="s">
        <v>2309</v>
      </c>
      <c r="C980" s="78" t="s">
        <v>32</v>
      </c>
      <c r="D980" s="79" t="s">
        <v>2294</v>
      </c>
      <c r="E980" s="80" t="s">
        <v>2310</v>
      </c>
      <c r="F980" s="81">
        <v>25</v>
      </c>
      <c r="G980" s="82" t="s">
        <v>58</v>
      </c>
      <c r="H980" s="83">
        <v>2</v>
      </c>
      <c r="I980" s="84">
        <v>42.82</v>
      </c>
      <c r="J980" s="85">
        <v>3005922011</v>
      </c>
      <c r="K980" s="86"/>
      <c r="L980" s="87" t="s">
        <v>2074</v>
      </c>
      <c r="M980" s="88" t="s">
        <v>2311</v>
      </c>
      <c r="N980" s="89"/>
      <c r="O980" s="90">
        <f t="shared" si="20"/>
        <v>0</v>
      </c>
      <c r="P980" s="91" t="str">
        <f t="shared" si="21"/>
        <v>-</v>
      </c>
      <c r="Q980" s="92"/>
      <c r="R980" s="93" t="str">
        <f>IF($I$22=1,"",ROUNDDOWN($I$22*Таблица2[[#This Row],[Уп. в коробке]],0))</f>
        <v/>
      </c>
      <c r="S980" s="94"/>
    </row>
    <row r="981" spans="1:19">
      <c r="A981" s="76"/>
      <c r="B981" s="77" t="s">
        <v>2312</v>
      </c>
      <c r="C981" s="78" t="s">
        <v>32</v>
      </c>
      <c r="D981" s="79" t="s">
        <v>405</v>
      </c>
      <c r="E981" s="80" t="s">
        <v>2313</v>
      </c>
      <c r="F981" s="81">
        <v>25</v>
      </c>
      <c r="G981" s="82" t="s">
        <v>58</v>
      </c>
      <c r="H981" s="83">
        <v>2</v>
      </c>
      <c r="I981" s="84">
        <v>40.78</v>
      </c>
      <c r="J981" s="85">
        <v>3005990011</v>
      </c>
      <c r="K981" s="86"/>
      <c r="L981" s="87" t="s">
        <v>2074</v>
      </c>
      <c r="M981" s="88" t="s">
        <v>2314</v>
      </c>
      <c r="N981" s="89"/>
      <c r="O981" s="90">
        <f t="shared" si="20"/>
        <v>0</v>
      </c>
      <c r="P981" s="91" t="str">
        <f t="shared" si="21"/>
        <v>-</v>
      </c>
      <c r="Q981" s="92"/>
      <c r="R981" s="93" t="str">
        <f>IF($I$22=1,"",ROUNDDOWN($I$22*Таблица2[[#This Row],[Уп. в коробке]],0))</f>
        <v/>
      </c>
      <c r="S981" s="94"/>
    </row>
    <row r="982" spans="1:19">
      <c r="A982" s="76"/>
      <c r="B982" s="77" t="s">
        <v>2315</v>
      </c>
      <c r="C982" s="78" t="s">
        <v>32</v>
      </c>
      <c r="D982" s="79" t="s">
        <v>412</v>
      </c>
      <c r="E982" s="80" t="s">
        <v>2316</v>
      </c>
      <c r="F982" s="81">
        <v>100</v>
      </c>
      <c r="G982" s="82" t="s">
        <v>414</v>
      </c>
      <c r="H982" s="83">
        <v>5</v>
      </c>
      <c r="I982" s="84">
        <v>26.240000000000002</v>
      </c>
      <c r="J982" s="85">
        <v>3006190121</v>
      </c>
      <c r="K982" s="86"/>
      <c r="L982" s="87" t="s">
        <v>2074</v>
      </c>
      <c r="M982" s="88" t="s">
        <v>2317</v>
      </c>
      <c r="N982" s="89"/>
      <c r="O982" s="90">
        <f t="shared" si="20"/>
        <v>0</v>
      </c>
      <c r="P982" s="91" t="str">
        <f t="shared" si="21"/>
        <v>-</v>
      </c>
      <c r="Q982" s="92"/>
      <c r="R982" s="93" t="str">
        <f>IF($I$22=1,"",ROUNDDOWN($I$22*Таблица2[[#This Row],[Уп. в коробке]],0))</f>
        <v/>
      </c>
      <c r="S982" s="94"/>
    </row>
    <row r="983" spans="1:19">
      <c r="A983" s="76"/>
      <c r="B983" s="77" t="s">
        <v>2318</v>
      </c>
      <c r="C983" s="78" t="s">
        <v>32</v>
      </c>
      <c r="D983" s="79" t="s">
        <v>412</v>
      </c>
      <c r="E983" s="80" t="s">
        <v>417</v>
      </c>
      <c r="F983" s="81">
        <v>100</v>
      </c>
      <c r="G983" s="82" t="s">
        <v>414</v>
      </c>
      <c r="H983" s="83">
        <v>5</v>
      </c>
      <c r="I983" s="84">
        <v>23.770000000000003</v>
      </c>
      <c r="J983" s="85">
        <v>3006210121</v>
      </c>
      <c r="K983" s="86"/>
      <c r="L983" s="87" t="s">
        <v>2074</v>
      </c>
      <c r="M983" s="88" t="s">
        <v>2319</v>
      </c>
      <c r="N983" s="89"/>
      <c r="O983" s="90">
        <f t="shared" si="20"/>
        <v>0</v>
      </c>
      <c r="P983" s="91" t="str">
        <f t="shared" si="21"/>
        <v>-</v>
      </c>
      <c r="Q983" s="92"/>
      <c r="R983" s="93" t="str">
        <f>IF($I$22=1,"",ROUNDDOWN($I$22*Таблица2[[#This Row],[Уп. в коробке]],0))</f>
        <v/>
      </c>
      <c r="S983" s="94"/>
    </row>
    <row r="984" spans="1:19">
      <c r="A984" s="76"/>
      <c r="B984" s="77" t="s">
        <v>2320</v>
      </c>
      <c r="C984" s="78" t="s">
        <v>32</v>
      </c>
      <c r="D984" s="79" t="s">
        <v>412</v>
      </c>
      <c r="E984" s="80" t="s">
        <v>420</v>
      </c>
      <c r="F984" s="81">
        <v>100</v>
      </c>
      <c r="G984" s="82" t="s">
        <v>414</v>
      </c>
      <c r="H984" s="83">
        <v>5</v>
      </c>
      <c r="I984" s="84">
        <v>26.240000000000002</v>
      </c>
      <c r="J984" s="85">
        <v>3006230121</v>
      </c>
      <c r="K984" s="86"/>
      <c r="L984" s="87" t="s">
        <v>2074</v>
      </c>
      <c r="M984" s="88" t="s">
        <v>2321</v>
      </c>
      <c r="N984" s="89"/>
      <c r="O984" s="90">
        <f t="shared" si="20"/>
        <v>0</v>
      </c>
      <c r="P984" s="91" t="str">
        <f t="shared" si="21"/>
        <v>-</v>
      </c>
      <c r="Q984" s="92"/>
      <c r="R984" s="93" t="str">
        <f>IF($I$22=1,"",ROUNDDOWN($I$22*Таблица2[[#This Row],[Уп. в коробке]],0))</f>
        <v/>
      </c>
      <c r="S984" s="94"/>
    </row>
    <row r="985" spans="1:19">
      <c r="A985" s="76"/>
      <c r="B985" s="77" t="s">
        <v>2322</v>
      </c>
      <c r="C985" s="78" t="s">
        <v>32</v>
      </c>
      <c r="D985" s="79" t="s">
        <v>412</v>
      </c>
      <c r="E985" s="80" t="s">
        <v>2323</v>
      </c>
      <c r="F985" s="81">
        <v>100</v>
      </c>
      <c r="G985" s="82" t="s">
        <v>414</v>
      </c>
      <c r="H985" s="83">
        <v>5</v>
      </c>
      <c r="I985" s="84">
        <v>26.240000000000002</v>
      </c>
      <c r="J985" s="85">
        <v>3006240121</v>
      </c>
      <c r="K985" s="86"/>
      <c r="L985" s="87" t="s">
        <v>2074</v>
      </c>
      <c r="M985" s="88" t="s">
        <v>2324</v>
      </c>
      <c r="N985" s="89"/>
      <c r="O985" s="90">
        <f t="shared" si="20"/>
        <v>0</v>
      </c>
      <c r="P985" s="91" t="str">
        <f t="shared" si="21"/>
        <v>-</v>
      </c>
      <c r="Q985" s="92"/>
      <c r="R985" s="93" t="str">
        <f>IF($I$22=1,"",ROUNDDOWN($I$22*Таблица2[[#This Row],[Уп. в коробке]],0))</f>
        <v/>
      </c>
      <c r="S985" s="94"/>
    </row>
    <row r="986" spans="1:19">
      <c r="A986" s="76"/>
      <c r="B986" s="77" t="s">
        <v>2325</v>
      </c>
      <c r="C986" s="78" t="s">
        <v>32</v>
      </c>
      <c r="D986" s="79" t="s">
        <v>412</v>
      </c>
      <c r="E986" s="80" t="s">
        <v>2326</v>
      </c>
      <c r="F986" s="81">
        <v>100</v>
      </c>
      <c r="G986" s="82" t="s">
        <v>414</v>
      </c>
      <c r="H986" s="83">
        <v>5</v>
      </c>
      <c r="I986" s="84">
        <v>27.630000000000003</v>
      </c>
      <c r="J986" s="85">
        <v>3006250121</v>
      </c>
      <c r="K986" s="86"/>
      <c r="L986" s="87" t="s">
        <v>2074</v>
      </c>
      <c r="M986" s="88" t="s">
        <v>2327</v>
      </c>
      <c r="N986" s="89"/>
      <c r="O986" s="90">
        <f t="shared" si="20"/>
        <v>0</v>
      </c>
      <c r="P986" s="91" t="str">
        <f t="shared" si="21"/>
        <v>-</v>
      </c>
      <c r="Q986" s="92"/>
      <c r="R986" s="93" t="str">
        <f>IF($I$22=1,"",ROUNDDOWN($I$22*Таблица2[[#This Row],[Уп. в коробке]],0))</f>
        <v/>
      </c>
      <c r="S986" s="94"/>
    </row>
    <row r="987" spans="1:19">
      <c r="A987" s="76"/>
      <c r="B987" s="77" t="s">
        <v>2328</v>
      </c>
      <c r="C987" s="78" t="s">
        <v>32</v>
      </c>
      <c r="D987" s="79" t="s">
        <v>412</v>
      </c>
      <c r="E987" s="80" t="s">
        <v>429</v>
      </c>
      <c r="F987" s="81">
        <v>100</v>
      </c>
      <c r="G987" s="82" t="s">
        <v>414</v>
      </c>
      <c r="H987" s="83">
        <v>5</v>
      </c>
      <c r="I987" s="84">
        <v>24.21</v>
      </c>
      <c r="J987" s="85">
        <v>3006370121</v>
      </c>
      <c r="K987" s="86"/>
      <c r="L987" s="87" t="s">
        <v>2074</v>
      </c>
      <c r="M987" s="88" t="s">
        <v>2329</v>
      </c>
      <c r="N987" s="89"/>
      <c r="O987" s="90">
        <f t="shared" si="20"/>
        <v>0</v>
      </c>
      <c r="P987" s="91" t="str">
        <f t="shared" si="21"/>
        <v>-</v>
      </c>
      <c r="Q987" s="92"/>
      <c r="R987" s="93" t="str">
        <f>IF($I$22=1,"",ROUNDDOWN($I$22*Таблица2[[#This Row],[Уп. в коробке]],0))</f>
        <v/>
      </c>
      <c r="S987" s="94"/>
    </row>
    <row r="988" spans="1:19">
      <c r="A988" s="76"/>
      <c r="B988" s="77" t="s">
        <v>2330</v>
      </c>
      <c r="C988" s="78" t="s">
        <v>32</v>
      </c>
      <c r="D988" s="79" t="s">
        <v>412</v>
      </c>
      <c r="E988" s="80" t="s">
        <v>2331</v>
      </c>
      <c r="F988" s="81">
        <v>100</v>
      </c>
      <c r="G988" s="82" t="s">
        <v>414</v>
      </c>
      <c r="H988" s="83">
        <v>5</v>
      </c>
      <c r="I988" s="84">
        <v>26.240000000000002</v>
      </c>
      <c r="J988" s="85">
        <v>3006490121</v>
      </c>
      <c r="K988" s="86"/>
      <c r="L988" s="87" t="s">
        <v>2074</v>
      </c>
      <c r="M988" s="88" t="s">
        <v>2332</v>
      </c>
      <c r="N988" s="89"/>
      <c r="O988" s="90">
        <f t="shared" si="20"/>
        <v>0</v>
      </c>
      <c r="P988" s="91" t="str">
        <f t="shared" si="21"/>
        <v>-</v>
      </c>
      <c r="Q988" s="92"/>
      <c r="R988" s="93" t="str">
        <f>IF($I$22=1,"",ROUNDDOWN($I$22*Таблица2[[#This Row],[Уп. в коробке]],0))</f>
        <v/>
      </c>
      <c r="S988" s="94"/>
    </row>
    <row r="989" spans="1:19">
      <c r="A989" s="76"/>
      <c r="B989" s="77" t="s">
        <v>2333</v>
      </c>
      <c r="C989" s="78" t="s">
        <v>32</v>
      </c>
      <c r="D989" s="79" t="s">
        <v>412</v>
      </c>
      <c r="E989" s="80" t="s">
        <v>2334</v>
      </c>
      <c r="F989" s="81">
        <v>100</v>
      </c>
      <c r="G989" s="82" t="s">
        <v>414</v>
      </c>
      <c r="H989" s="83">
        <v>5</v>
      </c>
      <c r="I989" s="84">
        <v>26.240000000000002</v>
      </c>
      <c r="J989" s="85">
        <v>3006655121</v>
      </c>
      <c r="K989" s="86"/>
      <c r="L989" s="87" t="s">
        <v>2074</v>
      </c>
      <c r="M989" s="88" t="s">
        <v>2335</v>
      </c>
      <c r="N989" s="89"/>
      <c r="O989" s="90">
        <f t="shared" si="20"/>
        <v>0</v>
      </c>
      <c r="P989" s="91" t="str">
        <f t="shared" si="21"/>
        <v>-</v>
      </c>
      <c r="Q989" s="92"/>
      <c r="R989" s="93" t="str">
        <f>IF($I$22=1,"",ROUNDDOWN($I$22*Таблица2[[#This Row],[Уп. в коробке]],0))</f>
        <v/>
      </c>
      <c r="S989" s="94"/>
    </row>
    <row r="990" spans="1:19">
      <c r="A990" s="76"/>
      <c r="B990" s="77" t="s">
        <v>2336</v>
      </c>
      <c r="C990" s="78" t="s">
        <v>32</v>
      </c>
      <c r="D990" s="79" t="s">
        <v>412</v>
      </c>
      <c r="E990" s="80" t="s">
        <v>2337</v>
      </c>
      <c r="F990" s="81">
        <v>100</v>
      </c>
      <c r="G990" s="82" t="s">
        <v>414</v>
      </c>
      <c r="H990" s="83">
        <v>5</v>
      </c>
      <c r="I990" s="84">
        <v>24.860000000000003</v>
      </c>
      <c r="J990" s="85">
        <v>3006670121</v>
      </c>
      <c r="K990" s="86"/>
      <c r="L990" s="87" t="s">
        <v>2074</v>
      </c>
      <c r="M990" s="88" t="s">
        <v>2338</v>
      </c>
      <c r="N990" s="89"/>
      <c r="O990" s="90">
        <f t="shared" si="20"/>
        <v>0</v>
      </c>
      <c r="P990" s="91" t="str">
        <f t="shared" si="21"/>
        <v>-</v>
      </c>
      <c r="Q990" s="92"/>
      <c r="R990" s="93" t="str">
        <f>IF($I$22=1,"",ROUNDDOWN($I$22*Таблица2[[#This Row],[Уп. в коробке]],0))</f>
        <v/>
      </c>
      <c r="S990" s="94"/>
    </row>
    <row r="991" spans="1:19">
      <c r="A991" s="76"/>
      <c r="B991" s="77" t="s">
        <v>2339</v>
      </c>
      <c r="C991" s="78" t="s">
        <v>32</v>
      </c>
      <c r="D991" s="79" t="s">
        <v>412</v>
      </c>
      <c r="E991" s="80" t="s">
        <v>440</v>
      </c>
      <c r="F991" s="81">
        <v>100</v>
      </c>
      <c r="G991" s="82" t="s">
        <v>414</v>
      </c>
      <c r="H991" s="83">
        <v>5</v>
      </c>
      <c r="I991" s="84">
        <v>24.21</v>
      </c>
      <c r="J991" s="85">
        <v>3006700121</v>
      </c>
      <c r="K991" s="86"/>
      <c r="L991" s="87" t="s">
        <v>2074</v>
      </c>
      <c r="M991" s="88" t="s">
        <v>2340</v>
      </c>
      <c r="N991" s="89"/>
      <c r="O991" s="90">
        <f t="shared" si="20"/>
        <v>0</v>
      </c>
      <c r="P991" s="91" t="str">
        <f t="shared" si="21"/>
        <v>-</v>
      </c>
      <c r="Q991" s="92"/>
      <c r="R991" s="93" t="str">
        <f>IF($I$22=1,"",ROUNDDOWN($I$22*Таблица2[[#This Row],[Уп. в коробке]],0))</f>
        <v/>
      </c>
      <c r="S991" s="94"/>
    </row>
    <row r="992" spans="1:19">
      <c r="A992" s="76"/>
      <c r="B992" s="77" t="s">
        <v>2341</v>
      </c>
      <c r="C992" s="78" t="s">
        <v>32</v>
      </c>
      <c r="D992" s="79" t="s">
        <v>412</v>
      </c>
      <c r="E992" s="80" t="s">
        <v>2342</v>
      </c>
      <c r="F992" s="81">
        <v>100</v>
      </c>
      <c r="G992" s="82" t="s">
        <v>414</v>
      </c>
      <c r="H992" s="83">
        <v>5</v>
      </c>
      <c r="I992" s="84">
        <v>20.5</v>
      </c>
      <c r="J992" s="85">
        <v>3006730121</v>
      </c>
      <c r="K992" s="86"/>
      <c r="L992" s="87" t="s">
        <v>2074</v>
      </c>
      <c r="M992" s="88" t="s">
        <v>2343</v>
      </c>
      <c r="N992" s="89"/>
      <c r="O992" s="90">
        <f t="shared" si="20"/>
        <v>0</v>
      </c>
      <c r="P992" s="91" t="str">
        <f t="shared" si="21"/>
        <v>-</v>
      </c>
      <c r="Q992" s="92"/>
      <c r="R992" s="93" t="str">
        <f>IF($I$22=1,"",ROUNDDOWN($I$22*Таблица2[[#This Row],[Уп. в коробке]],0))</f>
        <v/>
      </c>
      <c r="S992" s="94"/>
    </row>
    <row r="993" spans="1:19">
      <c r="A993" s="76"/>
      <c r="B993" s="77" t="s">
        <v>2344</v>
      </c>
      <c r="C993" s="78" t="s">
        <v>32</v>
      </c>
      <c r="D993" s="79" t="s">
        <v>412</v>
      </c>
      <c r="E993" s="80" t="s">
        <v>446</v>
      </c>
      <c r="F993" s="81">
        <v>100</v>
      </c>
      <c r="G993" s="82" t="s">
        <v>414</v>
      </c>
      <c r="H993" s="83">
        <v>5</v>
      </c>
      <c r="I993" s="84">
        <v>27.630000000000003</v>
      </c>
      <c r="J993" s="85">
        <v>3006760121</v>
      </c>
      <c r="K993" s="86"/>
      <c r="L993" s="87" t="s">
        <v>2074</v>
      </c>
      <c r="M993" s="88" t="s">
        <v>2345</v>
      </c>
      <c r="N993" s="89"/>
      <c r="O993" s="90">
        <f t="shared" si="20"/>
        <v>0</v>
      </c>
      <c r="P993" s="91" t="str">
        <f t="shared" si="21"/>
        <v>-</v>
      </c>
      <c r="Q993" s="92"/>
      <c r="R993" s="93" t="str">
        <f>IF($I$22=1,"",ROUNDDOWN($I$22*Таблица2[[#This Row],[Уп. в коробке]],0))</f>
        <v/>
      </c>
      <c r="S993" s="94"/>
    </row>
    <row r="994" spans="1:19">
      <c r="A994" s="76"/>
      <c r="B994" s="77" t="s">
        <v>2346</v>
      </c>
      <c r="C994" s="78" t="s">
        <v>32</v>
      </c>
      <c r="D994" s="79" t="s">
        <v>412</v>
      </c>
      <c r="E994" s="80" t="s">
        <v>449</v>
      </c>
      <c r="F994" s="81">
        <v>100</v>
      </c>
      <c r="G994" s="82" t="s">
        <v>414</v>
      </c>
      <c r="H994" s="83">
        <v>5</v>
      </c>
      <c r="I994" s="84">
        <v>20.420000000000002</v>
      </c>
      <c r="J994" s="85">
        <v>3006790121</v>
      </c>
      <c r="K994" s="86"/>
      <c r="L994" s="87" t="s">
        <v>2074</v>
      </c>
      <c r="M994" s="88" t="s">
        <v>2347</v>
      </c>
      <c r="N994" s="89"/>
      <c r="O994" s="90">
        <f t="shared" si="20"/>
        <v>0</v>
      </c>
      <c r="P994" s="91" t="str">
        <f t="shared" si="21"/>
        <v>-</v>
      </c>
      <c r="Q994" s="92"/>
      <c r="R994" s="93" t="str">
        <f>IF($I$22=1,"",ROUNDDOWN($I$22*Таблица2[[#This Row],[Уп. в коробке]],0))</f>
        <v/>
      </c>
      <c r="S994" s="94"/>
    </row>
    <row r="995" spans="1:19">
      <c r="A995" s="76"/>
      <c r="B995" s="77" t="s">
        <v>2348</v>
      </c>
      <c r="C995" s="78" t="s">
        <v>32</v>
      </c>
      <c r="D995" s="79" t="s">
        <v>412</v>
      </c>
      <c r="E995" s="80" t="s">
        <v>452</v>
      </c>
      <c r="F995" s="81">
        <v>100</v>
      </c>
      <c r="G995" s="82" t="s">
        <v>414</v>
      </c>
      <c r="H995" s="83">
        <v>5</v>
      </c>
      <c r="I995" s="84">
        <v>26.240000000000002</v>
      </c>
      <c r="J995" s="85">
        <v>3006850121</v>
      </c>
      <c r="K995" s="86"/>
      <c r="L995" s="87" t="s">
        <v>2074</v>
      </c>
      <c r="M995" s="88" t="s">
        <v>2349</v>
      </c>
      <c r="N995" s="89"/>
      <c r="O995" s="90">
        <f t="shared" si="20"/>
        <v>0</v>
      </c>
      <c r="P995" s="91" t="str">
        <f t="shared" si="21"/>
        <v>-</v>
      </c>
      <c r="Q995" s="92"/>
      <c r="R995" s="93" t="str">
        <f>IF($I$22=1,"",ROUNDDOWN($I$22*Таблица2[[#This Row],[Уп. в коробке]],0))</f>
        <v/>
      </c>
      <c r="S995" s="94"/>
    </row>
    <row r="996" spans="1:19">
      <c r="A996" s="76"/>
      <c r="B996" s="77" t="s">
        <v>2350</v>
      </c>
      <c r="C996" s="78" t="s">
        <v>32</v>
      </c>
      <c r="D996" s="79" t="s">
        <v>412</v>
      </c>
      <c r="E996" s="80" t="s">
        <v>2351</v>
      </c>
      <c r="F996" s="81">
        <v>100</v>
      </c>
      <c r="G996" s="82" t="s">
        <v>414</v>
      </c>
      <c r="H996" s="83">
        <v>5</v>
      </c>
      <c r="I996" s="84">
        <v>20.5</v>
      </c>
      <c r="J996" s="85">
        <v>3006910121</v>
      </c>
      <c r="K996" s="86"/>
      <c r="L996" s="87" t="s">
        <v>2074</v>
      </c>
      <c r="M996" s="88" t="s">
        <v>2352</v>
      </c>
      <c r="N996" s="89"/>
      <c r="O996" s="90">
        <f t="shared" si="20"/>
        <v>0</v>
      </c>
      <c r="P996" s="91" t="str">
        <f t="shared" si="21"/>
        <v>-</v>
      </c>
      <c r="Q996" s="92"/>
      <c r="R996" s="93" t="str">
        <f>IF($I$22=1,"",ROUNDDOWN($I$22*Таблица2[[#This Row],[Уп. в коробке]],0))</f>
        <v/>
      </c>
      <c r="S996" s="94"/>
    </row>
    <row r="997" spans="1:19">
      <c r="A997" s="76"/>
      <c r="B997" s="77" t="s">
        <v>2353</v>
      </c>
      <c r="C997" s="78" t="s">
        <v>32</v>
      </c>
      <c r="D997" s="79" t="s">
        <v>412</v>
      </c>
      <c r="E997" s="80" t="s">
        <v>458</v>
      </c>
      <c r="F997" s="81">
        <v>100</v>
      </c>
      <c r="G997" s="82" t="s">
        <v>414</v>
      </c>
      <c r="H997" s="83">
        <v>5</v>
      </c>
      <c r="I997" s="84">
        <v>20.5</v>
      </c>
      <c r="J997" s="85">
        <v>3007030121</v>
      </c>
      <c r="K997" s="86"/>
      <c r="L997" s="87" t="s">
        <v>2074</v>
      </c>
      <c r="M997" s="88" t="s">
        <v>2354</v>
      </c>
      <c r="N997" s="89"/>
      <c r="O997" s="90">
        <f t="shared" si="20"/>
        <v>0</v>
      </c>
      <c r="P997" s="91" t="str">
        <f t="shared" si="21"/>
        <v>-</v>
      </c>
      <c r="Q997" s="92"/>
      <c r="R997" s="93" t="str">
        <f>IF($I$22=1,"",ROUNDDOWN($I$22*Таблица2[[#This Row],[Уп. в коробке]],0))</f>
        <v/>
      </c>
      <c r="S997" s="94"/>
    </row>
    <row r="998" spans="1:19">
      <c r="A998" s="76"/>
      <c r="B998" s="77" t="s">
        <v>2355</v>
      </c>
      <c r="C998" s="78" t="s">
        <v>32</v>
      </c>
      <c r="D998" s="79" t="s">
        <v>412</v>
      </c>
      <c r="E998" s="80" t="s">
        <v>2356</v>
      </c>
      <c r="F998" s="81">
        <v>100</v>
      </c>
      <c r="G998" s="82" t="s">
        <v>414</v>
      </c>
      <c r="H998" s="83">
        <v>5</v>
      </c>
      <c r="I998" s="84">
        <v>20.28</v>
      </c>
      <c r="J998" s="85">
        <v>3007090121</v>
      </c>
      <c r="K998" s="86"/>
      <c r="L998" s="87" t="s">
        <v>2074</v>
      </c>
      <c r="M998" s="88" t="s">
        <v>2357</v>
      </c>
      <c r="N998" s="89"/>
      <c r="O998" s="90">
        <f t="shared" si="20"/>
        <v>0</v>
      </c>
      <c r="P998" s="91" t="str">
        <f t="shared" si="21"/>
        <v>-</v>
      </c>
      <c r="Q998" s="92"/>
      <c r="R998" s="93" t="str">
        <f>IF($I$22=1,"",ROUNDDOWN($I$22*Таблица2[[#This Row],[Уп. в коробке]],0))</f>
        <v/>
      </c>
      <c r="S998" s="94"/>
    </row>
    <row r="999" spans="1:19">
      <c r="A999" s="76"/>
      <c r="B999" s="77" t="s">
        <v>2358</v>
      </c>
      <c r="C999" s="78" t="s">
        <v>32</v>
      </c>
      <c r="D999" s="79" t="s">
        <v>412</v>
      </c>
      <c r="E999" s="80" t="s">
        <v>2359</v>
      </c>
      <c r="F999" s="81">
        <v>100</v>
      </c>
      <c r="G999" s="82" t="s">
        <v>414</v>
      </c>
      <c r="H999" s="83">
        <v>5</v>
      </c>
      <c r="I999" s="84">
        <v>20.5</v>
      </c>
      <c r="J999" s="85">
        <v>3007150121</v>
      </c>
      <c r="K999" s="86"/>
      <c r="L999" s="87" t="s">
        <v>2074</v>
      </c>
      <c r="M999" s="88" t="s">
        <v>2360</v>
      </c>
      <c r="N999" s="89"/>
      <c r="O999" s="90">
        <f t="shared" si="20"/>
        <v>0</v>
      </c>
      <c r="P999" s="91" t="str">
        <f t="shared" si="21"/>
        <v>-</v>
      </c>
      <c r="Q999" s="92"/>
      <c r="R999" s="93" t="str">
        <f>IF($I$22=1,"",ROUNDDOWN($I$22*Таблица2[[#This Row],[Уп. в коробке]],0))</f>
        <v/>
      </c>
      <c r="S999" s="94"/>
    </row>
    <row r="1000" spans="1:19">
      <c r="A1000" s="76"/>
      <c r="B1000" s="77" t="s">
        <v>2361</v>
      </c>
      <c r="C1000" s="78" t="s">
        <v>32</v>
      </c>
      <c r="D1000" s="79" t="s">
        <v>412</v>
      </c>
      <c r="E1000" s="80" t="s">
        <v>2362</v>
      </c>
      <c r="F1000" s="81">
        <v>100</v>
      </c>
      <c r="G1000" s="82" t="s">
        <v>414</v>
      </c>
      <c r="H1000" s="83">
        <v>5</v>
      </c>
      <c r="I1000" s="84">
        <v>24.32</v>
      </c>
      <c r="J1000" s="85">
        <v>3007170121</v>
      </c>
      <c r="K1000" s="86"/>
      <c r="L1000" s="87" t="s">
        <v>2074</v>
      </c>
      <c r="M1000" s="88" t="s">
        <v>2363</v>
      </c>
      <c r="N1000" s="89"/>
      <c r="O1000" s="90">
        <f t="shared" si="20"/>
        <v>0</v>
      </c>
      <c r="P1000" s="91" t="str">
        <f t="shared" si="21"/>
        <v>-</v>
      </c>
      <c r="Q1000" s="92"/>
      <c r="R1000" s="93" t="str">
        <f>IF($I$22=1,"",ROUNDDOWN($I$22*Таблица2[[#This Row],[Уп. в коробке]],0))</f>
        <v/>
      </c>
      <c r="S1000" s="94"/>
    </row>
    <row r="1001" spans="1:19">
      <c r="A1001" s="76"/>
      <c r="B1001" s="77" t="s">
        <v>2364</v>
      </c>
      <c r="C1001" s="78" t="s">
        <v>32</v>
      </c>
      <c r="D1001" s="79" t="s">
        <v>412</v>
      </c>
      <c r="E1001" s="80" t="s">
        <v>2365</v>
      </c>
      <c r="F1001" s="81">
        <v>100</v>
      </c>
      <c r="G1001" s="82" t="s">
        <v>414</v>
      </c>
      <c r="H1001" s="83">
        <v>5</v>
      </c>
      <c r="I1001" s="84">
        <v>22.020000000000003</v>
      </c>
      <c r="J1001" s="85">
        <v>3007180121</v>
      </c>
      <c r="K1001" s="86"/>
      <c r="L1001" s="87" t="s">
        <v>2074</v>
      </c>
      <c r="M1001" s="88" t="s">
        <v>2366</v>
      </c>
      <c r="N1001" s="89"/>
      <c r="O1001" s="90">
        <f t="shared" si="20"/>
        <v>0</v>
      </c>
      <c r="P1001" s="91" t="str">
        <f t="shared" si="21"/>
        <v>-</v>
      </c>
      <c r="Q1001" s="92"/>
      <c r="R1001" s="93" t="str">
        <f>IF($I$22=1,"",ROUNDDOWN($I$22*Таблица2[[#This Row],[Уп. в коробке]],0))</f>
        <v/>
      </c>
      <c r="S1001" s="94"/>
    </row>
    <row r="1002" spans="1:19">
      <c r="A1002" s="76"/>
      <c r="B1002" s="77" t="s">
        <v>2367</v>
      </c>
      <c r="C1002" s="78" t="s">
        <v>32</v>
      </c>
      <c r="D1002" s="79" t="s">
        <v>412</v>
      </c>
      <c r="E1002" s="80" t="s">
        <v>473</v>
      </c>
      <c r="F1002" s="81">
        <v>100</v>
      </c>
      <c r="G1002" s="82" t="s">
        <v>414</v>
      </c>
      <c r="H1002" s="83">
        <v>5</v>
      </c>
      <c r="I1002" s="84">
        <v>20.5</v>
      </c>
      <c r="J1002" s="85">
        <v>3007210121</v>
      </c>
      <c r="K1002" s="86"/>
      <c r="L1002" s="87" t="s">
        <v>2074</v>
      </c>
      <c r="M1002" s="88" t="s">
        <v>2368</v>
      </c>
      <c r="N1002" s="89"/>
      <c r="O1002" s="90">
        <f t="shared" si="20"/>
        <v>0</v>
      </c>
      <c r="P1002" s="91" t="str">
        <f t="shared" si="21"/>
        <v>-</v>
      </c>
      <c r="Q1002" s="92"/>
      <c r="R1002" s="93" t="str">
        <f>IF($I$22=1,"",ROUNDDOWN($I$22*Таблица2[[#This Row],[Уп. в коробке]],0))</f>
        <v/>
      </c>
      <c r="S1002" s="94"/>
    </row>
    <row r="1003" spans="1:19">
      <c r="A1003" s="76"/>
      <c r="B1003" s="77" t="s">
        <v>2369</v>
      </c>
      <c r="C1003" s="78" t="s">
        <v>32</v>
      </c>
      <c r="D1003" s="79" t="s">
        <v>412</v>
      </c>
      <c r="E1003" s="80" t="s">
        <v>476</v>
      </c>
      <c r="F1003" s="81">
        <v>100</v>
      </c>
      <c r="G1003" s="82" t="s">
        <v>414</v>
      </c>
      <c r="H1003" s="83">
        <v>5</v>
      </c>
      <c r="I1003" s="84">
        <v>26.240000000000002</v>
      </c>
      <c r="J1003" s="85">
        <v>3007240121</v>
      </c>
      <c r="K1003" s="86"/>
      <c r="L1003" s="87" t="s">
        <v>2074</v>
      </c>
      <c r="M1003" s="88" t="s">
        <v>2370</v>
      </c>
      <c r="N1003" s="89"/>
      <c r="O1003" s="90">
        <f t="shared" si="20"/>
        <v>0</v>
      </c>
      <c r="P1003" s="91" t="str">
        <f t="shared" si="21"/>
        <v>-</v>
      </c>
      <c r="Q1003" s="92"/>
      <c r="R1003" s="93" t="str">
        <f>IF($I$22=1,"",ROUNDDOWN($I$22*Таблица2[[#This Row],[Уп. в коробке]],0))</f>
        <v/>
      </c>
      <c r="S1003" s="94"/>
    </row>
    <row r="1004" spans="1:19">
      <c r="A1004" s="76"/>
      <c r="B1004" s="77" t="s">
        <v>2371</v>
      </c>
      <c r="C1004" s="78" t="s">
        <v>32</v>
      </c>
      <c r="D1004" s="79" t="s">
        <v>412</v>
      </c>
      <c r="E1004" s="80" t="s">
        <v>2372</v>
      </c>
      <c r="F1004" s="81">
        <v>100</v>
      </c>
      <c r="G1004" s="82" t="s">
        <v>414</v>
      </c>
      <c r="H1004" s="83">
        <v>5</v>
      </c>
      <c r="I1004" s="84">
        <v>20.5</v>
      </c>
      <c r="J1004" s="85">
        <v>3007270121</v>
      </c>
      <c r="K1004" s="86"/>
      <c r="L1004" s="87" t="s">
        <v>2074</v>
      </c>
      <c r="M1004" s="88" t="s">
        <v>2373</v>
      </c>
      <c r="N1004" s="89"/>
      <c r="O1004" s="90">
        <f t="shared" si="20"/>
        <v>0</v>
      </c>
      <c r="P1004" s="91" t="str">
        <f t="shared" si="21"/>
        <v>-</v>
      </c>
      <c r="Q1004" s="92"/>
      <c r="R1004" s="93" t="str">
        <f>IF($I$22=1,"",ROUNDDOWN($I$22*Таблица2[[#This Row],[Уп. в коробке]],0))</f>
        <v/>
      </c>
      <c r="S1004" s="94"/>
    </row>
    <row r="1005" spans="1:19">
      <c r="A1005" s="76"/>
      <c r="B1005" s="77" t="s">
        <v>2374</v>
      </c>
      <c r="C1005" s="78" t="s">
        <v>32</v>
      </c>
      <c r="D1005" s="79" t="s">
        <v>412</v>
      </c>
      <c r="E1005" s="80" t="s">
        <v>482</v>
      </c>
      <c r="F1005" s="81">
        <v>100</v>
      </c>
      <c r="G1005" s="82" t="s">
        <v>414</v>
      </c>
      <c r="H1005" s="83">
        <v>5</v>
      </c>
      <c r="I1005" s="84">
        <v>26.240000000000002</v>
      </c>
      <c r="J1005" s="85">
        <v>3007330121</v>
      </c>
      <c r="K1005" s="86"/>
      <c r="L1005" s="87" t="s">
        <v>2074</v>
      </c>
      <c r="M1005" s="88" t="s">
        <v>2375</v>
      </c>
      <c r="N1005" s="89"/>
      <c r="O1005" s="90">
        <f t="shared" si="20"/>
        <v>0</v>
      </c>
      <c r="P1005" s="91" t="str">
        <f t="shared" si="21"/>
        <v>-</v>
      </c>
      <c r="Q1005" s="92"/>
      <c r="R1005" s="93" t="str">
        <f>IF($I$22=1,"",ROUNDDOWN($I$22*Таблица2[[#This Row],[Уп. в коробке]],0))</f>
        <v/>
      </c>
      <c r="S1005" s="94"/>
    </row>
    <row r="1006" spans="1:19">
      <c r="A1006" s="76"/>
      <c r="B1006" s="77" t="s">
        <v>2376</v>
      </c>
      <c r="C1006" s="78" t="s">
        <v>32</v>
      </c>
      <c r="D1006" s="79" t="s">
        <v>412</v>
      </c>
      <c r="E1006" s="80" t="s">
        <v>2377</v>
      </c>
      <c r="F1006" s="81">
        <v>100</v>
      </c>
      <c r="G1006" s="82" t="s">
        <v>414</v>
      </c>
      <c r="H1006" s="83">
        <v>5</v>
      </c>
      <c r="I1006" s="84">
        <v>21.880000000000003</v>
      </c>
      <c r="J1006" s="85">
        <v>3007390121</v>
      </c>
      <c r="K1006" s="86"/>
      <c r="L1006" s="87" t="s">
        <v>2074</v>
      </c>
      <c r="M1006" s="88" t="s">
        <v>2378</v>
      </c>
      <c r="N1006" s="89"/>
      <c r="O1006" s="90">
        <f t="shared" si="20"/>
        <v>0</v>
      </c>
      <c r="P1006" s="91" t="str">
        <f t="shared" si="21"/>
        <v>-</v>
      </c>
      <c r="Q1006" s="92"/>
      <c r="R1006" s="93" t="str">
        <f>IF($I$22=1,"",ROUNDDOWN($I$22*Таблица2[[#This Row],[Уп. в коробке]],0))</f>
        <v/>
      </c>
      <c r="S1006" s="94"/>
    </row>
    <row r="1007" spans="1:19">
      <c r="A1007" s="76"/>
      <c r="B1007" s="77" t="s">
        <v>2379</v>
      </c>
      <c r="C1007" s="78" t="s">
        <v>32</v>
      </c>
      <c r="D1007" s="79" t="s">
        <v>488</v>
      </c>
      <c r="E1007" s="80" t="s">
        <v>489</v>
      </c>
      <c r="F1007" s="81">
        <v>100</v>
      </c>
      <c r="G1007" s="82" t="s">
        <v>414</v>
      </c>
      <c r="H1007" s="83">
        <v>5</v>
      </c>
      <c r="I1007" s="84">
        <v>30.39</v>
      </c>
      <c r="J1007" s="85">
        <v>3007550121</v>
      </c>
      <c r="K1007" s="86"/>
      <c r="L1007" s="87" t="s">
        <v>2074</v>
      </c>
      <c r="M1007" s="88" t="s">
        <v>2380</v>
      </c>
      <c r="N1007" s="89"/>
      <c r="O1007" s="90">
        <f t="shared" si="20"/>
        <v>0</v>
      </c>
      <c r="P1007" s="91" t="str">
        <f t="shared" si="21"/>
        <v>-</v>
      </c>
      <c r="Q1007" s="92"/>
      <c r="R1007" s="93" t="str">
        <f>IF($I$22=1,"",ROUNDDOWN($I$22*Таблица2[[#This Row],[Уп. в коробке]],0))</f>
        <v/>
      </c>
      <c r="S1007" s="94"/>
    </row>
    <row r="1008" spans="1:19">
      <c r="A1008" s="76"/>
      <c r="B1008" s="77" t="s">
        <v>2381</v>
      </c>
      <c r="C1008" s="78" t="s">
        <v>32</v>
      </c>
      <c r="D1008" s="79" t="s">
        <v>488</v>
      </c>
      <c r="E1008" s="80" t="s">
        <v>492</v>
      </c>
      <c r="F1008" s="81">
        <v>100</v>
      </c>
      <c r="G1008" s="82" t="s">
        <v>414</v>
      </c>
      <c r="H1008" s="83">
        <v>5</v>
      </c>
      <c r="I1008" s="84">
        <v>30.39</v>
      </c>
      <c r="J1008" s="85">
        <v>3007560121</v>
      </c>
      <c r="K1008" s="86"/>
      <c r="L1008" s="87" t="s">
        <v>2074</v>
      </c>
      <c r="M1008" s="88" t="s">
        <v>2382</v>
      </c>
      <c r="N1008" s="89"/>
      <c r="O1008" s="90">
        <f t="shared" si="20"/>
        <v>0</v>
      </c>
      <c r="P1008" s="91" t="str">
        <f t="shared" si="21"/>
        <v>-</v>
      </c>
      <c r="Q1008" s="92"/>
      <c r="R1008" s="93" t="str">
        <f>IF($I$22=1,"",ROUNDDOWN($I$22*Таблица2[[#This Row],[Уп. в коробке]],0))</f>
        <v/>
      </c>
      <c r="S1008" s="94"/>
    </row>
    <row r="1009" spans="1:19">
      <c r="A1009" s="76"/>
      <c r="B1009" s="77" t="s">
        <v>2383</v>
      </c>
      <c r="C1009" s="78" t="s">
        <v>32</v>
      </c>
      <c r="D1009" s="79" t="s">
        <v>488</v>
      </c>
      <c r="E1009" s="80" t="s">
        <v>495</v>
      </c>
      <c r="F1009" s="81">
        <v>100</v>
      </c>
      <c r="G1009" s="82" t="s">
        <v>414</v>
      </c>
      <c r="H1009" s="83">
        <v>5</v>
      </c>
      <c r="I1009" s="84">
        <v>30.39</v>
      </c>
      <c r="J1009" s="85">
        <v>3007565121</v>
      </c>
      <c r="K1009" s="86"/>
      <c r="L1009" s="87" t="s">
        <v>2074</v>
      </c>
      <c r="M1009" s="88" t="s">
        <v>2384</v>
      </c>
      <c r="N1009" s="89"/>
      <c r="O1009" s="90">
        <f t="shared" si="20"/>
        <v>0</v>
      </c>
      <c r="P1009" s="91" t="str">
        <f t="shared" si="21"/>
        <v>-</v>
      </c>
      <c r="Q1009" s="92"/>
      <c r="R1009" s="93" t="str">
        <f>IF($I$22=1,"",ROUNDDOWN($I$22*Таблица2[[#This Row],[Уп. в коробке]],0))</f>
        <v/>
      </c>
      <c r="S1009" s="94"/>
    </row>
    <row r="1010" spans="1:19">
      <c r="A1010" s="76"/>
      <c r="B1010" s="77" t="s">
        <v>2385</v>
      </c>
      <c r="C1010" s="78" t="s">
        <v>32</v>
      </c>
      <c r="D1010" s="79" t="s">
        <v>488</v>
      </c>
      <c r="E1010" s="80" t="s">
        <v>498</v>
      </c>
      <c r="F1010" s="81">
        <v>100</v>
      </c>
      <c r="G1010" s="82" t="s">
        <v>414</v>
      </c>
      <c r="H1010" s="83">
        <v>5</v>
      </c>
      <c r="I1010" s="84">
        <v>30.39</v>
      </c>
      <c r="J1010" s="85">
        <v>3007570121</v>
      </c>
      <c r="K1010" s="86"/>
      <c r="L1010" s="87" t="s">
        <v>2074</v>
      </c>
      <c r="M1010" s="88" t="s">
        <v>2386</v>
      </c>
      <c r="N1010" s="89"/>
      <c r="O1010" s="90">
        <f t="shared" si="20"/>
        <v>0</v>
      </c>
      <c r="P1010" s="91" t="str">
        <f t="shared" si="21"/>
        <v>-</v>
      </c>
      <c r="Q1010" s="92"/>
      <c r="R1010" s="93" t="str">
        <f>IF($I$22=1,"",ROUNDDOWN($I$22*Таблица2[[#This Row],[Уп. в коробке]],0))</f>
        <v/>
      </c>
      <c r="S1010" s="94"/>
    </row>
    <row r="1011" spans="1:19">
      <c r="A1011" s="76"/>
      <c r="B1011" s="77" t="s">
        <v>2387</v>
      </c>
      <c r="C1011" s="78" t="s">
        <v>32</v>
      </c>
      <c r="D1011" s="79" t="s">
        <v>488</v>
      </c>
      <c r="E1011" s="80" t="s">
        <v>501</v>
      </c>
      <c r="F1011" s="81">
        <v>100</v>
      </c>
      <c r="G1011" s="82" t="s">
        <v>414</v>
      </c>
      <c r="H1011" s="83">
        <v>5</v>
      </c>
      <c r="I1011" s="84">
        <v>30.39</v>
      </c>
      <c r="J1011" s="85">
        <v>3007580121</v>
      </c>
      <c r="K1011" s="86"/>
      <c r="L1011" s="87" t="s">
        <v>2074</v>
      </c>
      <c r="M1011" s="88" t="s">
        <v>2388</v>
      </c>
      <c r="N1011" s="89"/>
      <c r="O1011" s="90">
        <f t="shared" si="20"/>
        <v>0</v>
      </c>
      <c r="P1011" s="91" t="str">
        <f t="shared" si="21"/>
        <v>-</v>
      </c>
      <c r="Q1011" s="92"/>
      <c r="R1011" s="93" t="str">
        <f>IF($I$22=1,"",ROUNDDOWN($I$22*Таблица2[[#This Row],[Уп. в коробке]],0))</f>
        <v/>
      </c>
      <c r="S1011" s="94"/>
    </row>
    <row r="1012" spans="1:19">
      <c r="A1012" s="76"/>
      <c r="B1012" s="77" t="s">
        <v>2389</v>
      </c>
      <c r="C1012" s="78" t="s">
        <v>32</v>
      </c>
      <c r="D1012" s="79" t="s">
        <v>488</v>
      </c>
      <c r="E1012" s="80" t="s">
        <v>2390</v>
      </c>
      <c r="F1012" s="81">
        <v>100</v>
      </c>
      <c r="G1012" s="82" t="s">
        <v>414</v>
      </c>
      <c r="H1012" s="83">
        <v>5</v>
      </c>
      <c r="I1012" s="84">
        <v>28.03</v>
      </c>
      <c r="J1012" s="85">
        <v>3007600121</v>
      </c>
      <c r="K1012" s="86"/>
      <c r="L1012" s="87" t="s">
        <v>2074</v>
      </c>
      <c r="M1012" s="88" t="s">
        <v>2391</v>
      </c>
      <c r="N1012" s="89"/>
      <c r="O1012" s="90">
        <f t="shared" si="20"/>
        <v>0</v>
      </c>
      <c r="P1012" s="91" t="str">
        <f t="shared" si="21"/>
        <v>-</v>
      </c>
      <c r="Q1012" s="92"/>
      <c r="R1012" s="93" t="str">
        <f>IF($I$22=1,"",ROUNDDOWN($I$22*Таблица2[[#This Row],[Уп. в коробке]],0))</f>
        <v/>
      </c>
      <c r="S1012" s="94"/>
    </row>
    <row r="1013" spans="1:19">
      <c r="A1013" s="76"/>
      <c r="B1013" s="77" t="s">
        <v>2392</v>
      </c>
      <c r="C1013" s="78" t="s">
        <v>32</v>
      </c>
      <c r="D1013" s="79" t="s">
        <v>2393</v>
      </c>
      <c r="E1013" s="80" t="s">
        <v>508</v>
      </c>
      <c r="F1013" s="81">
        <v>100</v>
      </c>
      <c r="G1013" s="82" t="s">
        <v>509</v>
      </c>
      <c r="H1013" s="83">
        <v>20</v>
      </c>
      <c r="I1013" s="84">
        <v>26.32</v>
      </c>
      <c r="J1013" s="85">
        <v>3007690081</v>
      </c>
      <c r="K1013" s="86"/>
      <c r="L1013" s="87" t="s">
        <v>2074</v>
      </c>
      <c r="M1013" s="88" t="s">
        <v>2394</v>
      </c>
      <c r="N1013" s="89"/>
      <c r="O1013" s="90">
        <f t="shared" si="20"/>
        <v>0</v>
      </c>
      <c r="P1013" s="91" t="str">
        <f t="shared" si="21"/>
        <v>-</v>
      </c>
      <c r="Q1013" s="92"/>
      <c r="R1013" s="93" t="str">
        <f>IF($I$22=1,"",ROUNDDOWN($I$22*Таблица2[[#This Row],[Уп. в коробке]],0))</f>
        <v/>
      </c>
      <c r="S1013" s="94"/>
    </row>
    <row r="1014" spans="1:19">
      <c r="A1014" s="76"/>
      <c r="B1014" s="77" t="s">
        <v>2395</v>
      </c>
      <c r="C1014" s="78" t="s">
        <v>32</v>
      </c>
      <c r="D1014" s="79" t="s">
        <v>2393</v>
      </c>
      <c r="E1014" s="80" t="s">
        <v>2396</v>
      </c>
      <c r="F1014" s="81">
        <v>100</v>
      </c>
      <c r="G1014" s="82" t="s">
        <v>509</v>
      </c>
      <c r="H1014" s="83">
        <v>20</v>
      </c>
      <c r="I1014" s="84">
        <v>23.41</v>
      </c>
      <c r="J1014" s="85">
        <v>3007810081</v>
      </c>
      <c r="K1014" s="86"/>
      <c r="L1014" s="87" t="s">
        <v>2074</v>
      </c>
      <c r="M1014" s="88" t="s">
        <v>2397</v>
      </c>
      <c r="N1014" s="89"/>
      <c r="O1014" s="90">
        <f t="shared" si="20"/>
        <v>0</v>
      </c>
      <c r="P1014" s="91" t="str">
        <f t="shared" si="21"/>
        <v>-</v>
      </c>
      <c r="Q1014" s="92"/>
      <c r="R1014" s="93" t="str">
        <f>IF($I$22=1,"",ROUNDDOWN($I$22*Таблица2[[#This Row],[Уп. в коробке]],0))</f>
        <v/>
      </c>
      <c r="S1014" s="94"/>
    </row>
    <row r="1015" spans="1:19">
      <c r="A1015" s="76"/>
      <c r="B1015" s="77" t="s">
        <v>2398</v>
      </c>
      <c r="C1015" s="78" t="s">
        <v>32</v>
      </c>
      <c r="D1015" s="79" t="s">
        <v>2393</v>
      </c>
      <c r="E1015" s="80" t="s">
        <v>2399</v>
      </c>
      <c r="F1015" s="81">
        <v>100</v>
      </c>
      <c r="G1015" s="82" t="s">
        <v>517</v>
      </c>
      <c r="H1015" s="83">
        <v>10</v>
      </c>
      <c r="I1015" s="84">
        <v>24.64</v>
      </c>
      <c r="J1015" s="85">
        <v>3007840101</v>
      </c>
      <c r="K1015" s="86"/>
      <c r="L1015" s="87" t="s">
        <v>2074</v>
      </c>
      <c r="M1015" s="88" t="s">
        <v>2400</v>
      </c>
      <c r="N1015" s="89"/>
      <c r="O1015" s="90">
        <f t="shared" si="20"/>
        <v>0</v>
      </c>
      <c r="P1015" s="91" t="str">
        <f t="shared" si="21"/>
        <v>-</v>
      </c>
      <c r="Q1015" s="92"/>
      <c r="R1015" s="93" t="str">
        <f>IF($I$22=1,"",ROUNDDOWN($I$22*Таблица2[[#This Row],[Уп. в коробке]],0))</f>
        <v/>
      </c>
      <c r="S1015" s="94"/>
    </row>
    <row r="1016" spans="1:19">
      <c r="A1016" s="76"/>
      <c r="B1016" s="77" t="s">
        <v>2401</v>
      </c>
      <c r="C1016" s="78" t="s">
        <v>32</v>
      </c>
      <c r="D1016" s="79" t="s">
        <v>2393</v>
      </c>
      <c r="E1016" s="80" t="s">
        <v>520</v>
      </c>
      <c r="F1016" s="81">
        <v>100</v>
      </c>
      <c r="G1016" s="82" t="s">
        <v>517</v>
      </c>
      <c r="H1016" s="83">
        <v>10</v>
      </c>
      <c r="I1016" s="84">
        <v>24.64</v>
      </c>
      <c r="J1016" s="85">
        <v>3007850101</v>
      </c>
      <c r="K1016" s="86"/>
      <c r="L1016" s="87" t="s">
        <v>2074</v>
      </c>
      <c r="M1016" s="88" t="s">
        <v>2402</v>
      </c>
      <c r="N1016" s="89"/>
      <c r="O1016" s="90">
        <f t="shared" si="20"/>
        <v>0</v>
      </c>
      <c r="P1016" s="91" t="str">
        <f t="shared" si="21"/>
        <v>-</v>
      </c>
      <c r="Q1016" s="92"/>
      <c r="R1016" s="93" t="str">
        <f>IF($I$22=1,"",ROUNDDOWN($I$22*Таблица2[[#This Row],[Уп. в коробке]],0))</f>
        <v/>
      </c>
      <c r="S1016" s="94"/>
    </row>
    <row r="1017" spans="1:19">
      <c r="A1017" s="76"/>
      <c r="B1017" s="77" t="s">
        <v>2403</v>
      </c>
      <c r="C1017" s="78" t="s">
        <v>32</v>
      </c>
      <c r="D1017" s="79" t="s">
        <v>2393</v>
      </c>
      <c r="E1017" s="80" t="s">
        <v>2404</v>
      </c>
      <c r="F1017" s="81">
        <v>100</v>
      </c>
      <c r="G1017" s="82" t="s">
        <v>517</v>
      </c>
      <c r="H1017" s="83">
        <v>10</v>
      </c>
      <c r="I1017" s="84">
        <v>24.64</v>
      </c>
      <c r="J1017" s="85">
        <v>3007890101</v>
      </c>
      <c r="K1017" s="86"/>
      <c r="L1017" s="87" t="s">
        <v>2074</v>
      </c>
      <c r="M1017" s="88" t="s">
        <v>2405</v>
      </c>
      <c r="N1017" s="89"/>
      <c r="O1017" s="90">
        <f t="shared" si="20"/>
        <v>0</v>
      </c>
      <c r="P1017" s="91" t="str">
        <f t="shared" si="21"/>
        <v>-</v>
      </c>
      <c r="Q1017" s="92"/>
      <c r="R1017" s="93" t="str">
        <f>IF($I$22=1,"",ROUNDDOWN($I$22*Таблица2[[#This Row],[Уп. в коробке]],0))</f>
        <v/>
      </c>
      <c r="S1017" s="94"/>
    </row>
    <row r="1018" spans="1:19">
      <c r="A1018" s="76"/>
      <c r="B1018" s="77" t="s">
        <v>2406</v>
      </c>
      <c r="C1018" s="78" t="s">
        <v>32</v>
      </c>
      <c r="D1018" s="79" t="s">
        <v>2393</v>
      </c>
      <c r="E1018" s="80" t="s">
        <v>526</v>
      </c>
      <c r="F1018" s="81">
        <v>100</v>
      </c>
      <c r="G1018" s="82" t="s">
        <v>517</v>
      </c>
      <c r="H1018" s="83">
        <v>10</v>
      </c>
      <c r="I1018" s="84">
        <v>24.64</v>
      </c>
      <c r="J1018" s="85">
        <v>3007950101</v>
      </c>
      <c r="K1018" s="86"/>
      <c r="L1018" s="87" t="s">
        <v>2074</v>
      </c>
      <c r="M1018" s="88" t="s">
        <v>2407</v>
      </c>
      <c r="N1018" s="89"/>
      <c r="O1018" s="90">
        <f t="shared" si="20"/>
        <v>0</v>
      </c>
      <c r="P1018" s="91" t="str">
        <f t="shared" si="21"/>
        <v>-</v>
      </c>
      <c r="Q1018" s="92"/>
      <c r="R1018" s="93" t="str">
        <f>IF($I$22=1,"",ROUNDDOWN($I$22*Таблица2[[#This Row],[Уп. в коробке]],0))</f>
        <v/>
      </c>
      <c r="S1018" s="94"/>
    </row>
    <row r="1019" spans="1:19">
      <c r="A1019" s="76"/>
      <c r="B1019" s="77" t="s">
        <v>2408</v>
      </c>
      <c r="C1019" s="78" t="s">
        <v>32</v>
      </c>
      <c r="D1019" s="79" t="s">
        <v>2393</v>
      </c>
      <c r="E1019" s="80" t="s">
        <v>650</v>
      </c>
      <c r="F1019" s="81">
        <v>100</v>
      </c>
      <c r="G1019" s="82" t="s">
        <v>517</v>
      </c>
      <c r="H1019" s="83">
        <v>10</v>
      </c>
      <c r="I1019" s="84">
        <v>23.990000000000002</v>
      </c>
      <c r="J1019" s="85">
        <v>3007990101</v>
      </c>
      <c r="K1019" s="86"/>
      <c r="L1019" s="87" t="s">
        <v>2074</v>
      </c>
      <c r="M1019" s="88" t="s">
        <v>2409</v>
      </c>
      <c r="N1019" s="89"/>
      <c r="O1019" s="90">
        <f t="shared" si="20"/>
        <v>0</v>
      </c>
      <c r="P1019" s="91" t="str">
        <f t="shared" si="21"/>
        <v>-</v>
      </c>
      <c r="Q1019" s="92"/>
      <c r="R1019" s="93" t="str">
        <f>IF($I$22=1,"",ROUNDDOWN($I$22*Таблица2[[#This Row],[Уп. в коробке]],0))</f>
        <v/>
      </c>
      <c r="S1019" s="94"/>
    </row>
    <row r="1020" spans="1:19">
      <c r="A1020" s="76"/>
      <c r="B1020" s="77" t="s">
        <v>2410</v>
      </c>
      <c r="C1020" s="78" t="s">
        <v>32</v>
      </c>
      <c r="D1020" s="79" t="s">
        <v>2411</v>
      </c>
      <c r="E1020" s="80" t="s">
        <v>2412</v>
      </c>
      <c r="F1020" s="81">
        <v>50</v>
      </c>
      <c r="G1020" s="82" t="s">
        <v>534</v>
      </c>
      <c r="H1020" s="83">
        <v>5</v>
      </c>
      <c r="I1020" s="84">
        <v>35.96</v>
      </c>
      <c r="J1020" s="85">
        <v>3008260141</v>
      </c>
      <c r="K1020" s="86"/>
      <c r="L1020" s="87" t="s">
        <v>2074</v>
      </c>
      <c r="M1020" s="88" t="s">
        <v>2413</v>
      </c>
      <c r="N1020" s="89"/>
      <c r="O1020" s="90">
        <f t="shared" si="20"/>
        <v>0</v>
      </c>
      <c r="P1020" s="91" t="str">
        <f t="shared" si="21"/>
        <v>-</v>
      </c>
      <c r="Q1020" s="92"/>
      <c r="R1020" s="93" t="str">
        <f>IF($I$22=1,"",ROUNDDOWN($I$22*Таблица2[[#This Row],[Уп. в коробке]],0))</f>
        <v/>
      </c>
      <c r="S1020" s="94"/>
    </row>
    <row r="1021" spans="1:19">
      <c r="A1021" s="76"/>
      <c r="B1021" s="77" t="s">
        <v>2414</v>
      </c>
      <c r="C1021" s="78" t="s">
        <v>32</v>
      </c>
      <c r="D1021" s="79" t="s">
        <v>2411</v>
      </c>
      <c r="E1021" s="80" t="s">
        <v>2415</v>
      </c>
      <c r="F1021" s="81">
        <v>50</v>
      </c>
      <c r="G1021" s="82" t="s">
        <v>534</v>
      </c>
      <c r="H1021" s="83">
        <v>5</v>
      </c>
      <c r="I1021" s="84">
        <v>26.14</v>
      </c>
      <c r="J1021" s="85">
        <v>3008280141</v>
      </c>
      <c r="K1021" s="86"/>
      <c r="L1021" s="87" t="s">
        <v>2074</v>
      </c>
      <c r="M1021" s="88" t="s">
        <v>2416</v>
      </c>
      <c r="N1021" s="89"/>
      <c r="O1021" s="90">
        <f t="shared" si="20"/>
        <v>0</v>
      </c>
      <c r="P1021" s="91" t="str">
        <f t="shared" si="21"/>
        <v>-</v>
      </c>
      <c r="Q1021" s="92"/>
      <c r="R1021" s="93" t="str">
        <f>IF($I$22=1,"",ROUNDDOWN($I$22*Таблица2[[#This Row],[Уп. в коробке]],0))</f>
        <v/>
      </c>
      <c r="S1021" s="94"/>
    </row>
    <row r="1022" spans="1:19">
      <c r="A1022" s="76"/>
      <c r="B1022" s="77" t="s">
        <v>2417</v>
      </c>
      <c r="C1022" s="78" t="s">
        <v>32</v>
      </c>
      <c r="D1022" s="79" t="s">
        <v>2411</v>
      </c>
      <c r="E1022" s="80" t="s">
        <v>2418</v>
      </c>
      <c r="F1022" s="81">
        <v>50</v>
      </c>
      <c r="G1022" s="82" t="s">
        <v>534</v>
      </c>
      <c r="H1022" s="83">
        <v>5</v>
      </c>
      <c r="I1022" s="84">
        <v>34.94</v>
      </c>
      <c r="J1022" s="85">
        <v>3008290141</v>
      </c>
      <c r="K1022" s="86"/>
      <c r="L1022" s="87" t="s">
        <v>2074</v>
      </c>
      <c r="M1022" s="88" t="s">
        <v>2419</v>
      </c>
      <c r="N1022" s="89"/>
      <c r="O1022" s="90">
        <f t="shared" si="20"/>
        <v>0</v>
      </c>
      <c r="P1022" s="91" t="str">
        <f t="shared" si="21"/>
        <v>-</v>
      </c>
      <c r="Q1022" s="92"/>
      <c r="R1022" s="93" t="str">
        <f>IF($I$22=1,"",ROUNDDOWN($I$22*Таблица2[[#This Row],[Уп. в коробке]],0))</f>
        <v/>
      </c>
      <c r="S1022" s="94"/>
    </row>
    <row r="1023" spans="1:19">
      <c r="A1023" s="76"/>
      <c r="B1023" s="77" t="s">
        <v>2420</v>
      </c>
      <c r="C1023" s="78" t="s">
        <v>32</v>
      </c>
      <c r="D1023" s="79" t="s">
        <v>2411</v>
      </c>
      <c r="E1023" s="80" t="s">
        <v>2421</v>
      </c>
      <c r="F1023" s="81">
        <v>50</v>
      </c>
      <c r="G1023" s="82" t="s">
        <v>534</v>
      </c>
      <c r="H1023" s="83">
        <v>5</v>
      </c>
      <c r="I1023" s="84">
        <v>26.14</v>
      </c>
      <c r="J1023" s="85">
        <v>3008330141</v>
      </c>
      <c r="K1023" s="86"/>
      <c r="L1023" s="87" t="s">
        <v>2074</v>
      </c>
      <c r="M1023" s="88" t="s">
        <v>2422</v>
      </c>
      <c r="N1023" s="89"/>
      <c r="O1023" s="90">
        <f t="shared" si="20"/>
        <v>0</v>
      </c>
      <c r="P1023" s="91" t="str">
        <f t="shared" si="21"/>
        <v>-</v>
      </c>
      <c r="Q1023" s="92"/>
      <c r="R1023" s="93" t="str">
        <f>IF($I$22=1,"",ROUNDDOWN($I$22*Таблица2[[#This Row],[Уп. в коробке]],0))</f>
        <v/>
      </c>
      <c r="S1023" s="94"/>
    </row>
    <row r="1024" spans="1:19">
      <c r="A1024" s="76"/>
      <c r="B1024" s="77" t="s">
        <v>2423</v>
      </c>
      <c r="C1024" s="78" t="s">
        <v>32</v>
      </c>
      <c r="D1024" s="79" t="s">
        <v>2411</v>
      </c>
      <c r="E1024" s="80" t="s">
        <v>2424</v>
      </c>
      <c r="F1024" s="81">
        <v>50</v>
      </c>
      <c r="G1024" s="82" t="s">
        <v>534</v>
      </c>
      <c r="H1024" s="83">
        <v>5</v>
      </c>
      <c r="I1024" s="84">
        <v>26.14</v>
      </c>
      <c r="J1024" s="85">
        <v>3008490141</v>
      </c>
      <c r="K1024" s="86"/>
      <c r="L1024" s="87" t="s">
        <v>2074</v>
      </c>
      <c r="M1024" s="88" t="s">
        <v>2425</v>
      </c>
      <c r="N1024" s="89"/>
      <c r="O1024" s="90">
        <f t="shared" si="20"/>
        <v>0</v>
      </c>
      <c r="P1024" s="91" t="str">
        <f t="shared" si="21"/>
        <v>-</v>
      </c>
      <c r="Q1024" s="92"/>
      <c r="R1024" s="93" t="str">
        <f>IF($I$22=1,"",ROUNDDOWN($I$22*Таблица2[[#This Row],[Уп. в коробке]],0))</f>
        <v/>
      </c>
      <c r="S1024" s="94"/>
    </row>
    <row r="1025" spans="1:19">
      <c r="A1025" s="76"/>
      <c r="B1025" s="77" t="s">
        <v>2426</v>
      </c>
      <c r="C1025" s="78" t="s">
        <v>32</v>
      </c>
      <c r="D1025" s="79" t="s">
        <v>2411</v>
      </c>
      <c r="E1025" s="80" t="s">
        <v>2427</v>
      </c>
      <c r="F1025" s="81">
        <v>50</v>
      </c>
      <c r="G1025" s="82" t="s">
        <v>534</v>
      </c>
      <c r="H1025" s="83">
        <v>5</v>
      </c>
      <c r="I1025" s="84">
        <v>34.94</v>
      </c>
      <c r="J1025" s="85">
        <v>3008585141</v>
      </c>
      <c r="K1025" s="86"/>
      <c r="L1025" s="87" t="s">
        <v>2074</v>
      </c>
      <c r="M1025" s="88" t="s">
        <v>2428</v>
      </c>
      <c r="N1025" s="89"/>
      <c r="O1025" s="90">
        <f t="shared" si="20"/>
        <v>0</v>
      </c>
      <c r="P1025" s="91" t="str">
        <f t="shared" si="21"/>
        <v>-</v>
      </c>
      <c r="Q1025" s="92"/>
      <c r="R1025" s="93" t="str">
        <f>IF($I$22=1,"",ROUNDDOWN($I$22*Таблица2[[#This Row],[Уп. в коробке]],0))</f>
        <v/>
      </c>
      <c r="S1025" s="94"/>
    </row>
    <row r="1026" spans="1:19">
      <c r="A1026" s="76"/>
      <c r="B1026" s="77" t="s">
        <v>2429</v>
      </c>
      <c r="C1026" s="78" t="s">
        <v>32</v>
      </c>
      <c r="D1026" s="79" t="s">
        <v>2411</v>
      </c>
      <c r="E1026" s="80" t="s">
        <v>2430</v>
      </c>
      <c r="F1026" s="81">
        <v>50</v>
      </c>
      <c r="G1026" s="82" t="s">
        <v>534</v>
      </c>
      <c r="H1026" s="83">
        <v>5</v>
      </c>
      <c r="I1026" s="84">
        <v>26.14</v>
      </c>
      <c r="J1026" s="85">
        <v>3008480141</v>
      </c>
      <c r="K1026" s="86"/>
      <c r="L1026" s="87" t="s">
        <v>2074</v>
      </c>
      <c r="M1026" s="88" t="s">
        <v>2431</v>
      </c>
      <c r="N1026" s="89"/>
      <c r="O1026" s="90">
        <f t="shared" si="20"/>
        <v>0</v>
      </c>
      <c r="P1026" s="91" t="str">
        <f t="shared" si="21"/>
        <v>-</v>
      </c>
      <c r="Q1026" s="92"/>
      <c r="R1026" s="93" t="str">
        <f>IF($I$22=1,"",ROUNDDOWN($I$22*Таблица2[[#This Row],[Уп. в коробке]],0))</f>
        <v/>
      </c>
      <c r="S1026" s="94"/>
    </row>
    <row r="1027" spans="1:19">
      <c r="A1027" s="76"/>
      <c r="B1027" s="77" t="s">
        <v>2432</v>
      </c>
      <c r="C1027" s="78" t="s">
        <v>32</v>
      </c>
      <c r="D1027" s="79" t="s">
        <v>2411</v>
      </c>
      <c r="E1027" s="80" t="s">
        <v>2433</v>
      </c>
      <c r="F1027" s="81">
        <v>50</v>
      </c>
      <c r="G1027" s="82" t="s">
        <v>534</v>
      </c>
      <c r="H1027" s="83">
        <v>5</v>
      </c>
      <c r="I1027" s="84">
        <v>26.14</v>
      </c>
      <c r="J1027" s="85">
        <v>3008600141</v>
      </c>
      <c r="K1027" s="86"/>
      <c r="L1027" s="87" t="s">
        <v>2074</v>
      </c>
      <c r="M1027" s="88" t="s">
        <v>2434</v>
      </c>
      <c r="N1027" s="89"/>
      <c r="O1027" s="90">
        <f t="shared" si="20"/>
        <v>0</v>
      </c>
      <c r="P1027" s="91" t="str">
        <f t="shared" si="21"/>
        <v>-</v>
      </c>
      <c r="Q1027" s="92"/>
      <c r="R1027" s="93" t="str">
        <f>IF($I$22=1,"",ROUNDDOWN($I$22*Таблица2[[#This Row],[Уп. в коробке]],0))</f>
        <v/>
      </c>
      <c r="S1027" s="94"/>
    </row>
    <row r="1028" spans="1:19">
      <c r="A1028" s="76"/>
      <c r="B1028" s="77" t="s">
        <v>2435</v>
      </c>
      <c r="C1028" s="78" t="s">
        <v>32</v>
      </c>
      <c r="D1028" s="79" t="s">
        <v>2411</v>
      </c>
      <c r="E1028" s="80" t="s">
        <v>2436</v>
      </c>
      <c r="F1028" s="81">
        <v>50</v>
      </c>
      <c r="G1028" s="82" t="s">
        <v>534</v>
      </c>
      <c r="H1028" s="83">
        <v>5</v>
      </c>
      <c r="I1028" s="84">
        <v>26.14</v>
      </c>
      <c r="J1028" s="85">
        <v>3008690141</v>
      </c>
      <c r="K1028" s="86"/>
      <c r="L1028" s="87" t="s">
        <v>2074</v>
      </c>
      <c r="M1028" s="88" t="s">
        <v>2437</v>
      </c>
      <c r="N1028" s="89"/>
      <c r="O1028" s="90">
        <f t="shared" si="20"/>
        <v>0</v>
      </c>
      <c r="P1028" s="91" t="str">
        <f t="shared" si="21"/>
        <v>-</v>
      </c>
      <c r="Q1028" s="92"/>
      <c r="R1028" s="93" t="str">
        <f>IF($I$22=1,"",ROUNDDOWN($I$22*Таблица2[[#This Row],[Уп. в коробке]],0))</f>
        <v/>
      </c>
      <c r="S1028" s="94"/>
    </row>
    <row r="1029" spans="1:19">
      <c r="A1029" s="76"/>
      <c r="B1029" s="77" t="s">
        <v>2438</v>
      </c>
      <c r="C1029" s="78" t="s">
        <v>32</v>
      </c>
      <c r="D1029" s="79" t="s">
        <v>2411</v>
      </c>
      <c r="E1029" s="80" t="s">
        <v>650</v>
      </c>
      <c r="F1029" s="81">
        <v>50</v>
      </c>
      <c r="G1029" s="82" t="s">
        <v>534</v>
      </c>
      <c r="H1029" s="83">
        <v>5</v>
      </c>
      <c r="I1029" s="84">
        <v>26.14</v>
      </c>
      <c r="J1029" s="85">
        <v>3008710141</v>
      </c>
      <c r="K1029" s="86"/>
      <c r="L1029" s="87" t="s">
        <v>2074</v>
      </c>
      <c r="M1029" s="88" t="s">
        <v>2439</v>
      </c>
      <c r="N1029" s="89"/>
      <c r="O1029" s="90">
        <f t="shared" si="20"/>
        <v>0</v>
      </c>
      <c r="P1029" s="91" t="str">
        <f t="shared" si="21"/>
        <v>-</v>
      </c>
      <c r="Q1029" s="92"/>
      <c r="R1029" s="93" t="str">
        <f>IF($I$22=1,"",ROUNDDOWN($I$22*Таблица2[[#This Row],[Уп. в коробке]],0))</f>
        <v/>
      </c>
      <c r="S1029" s="94"/>
    </row>
    <row r="1030" spans="1:19">
      <c r="A1030" s="76"/>
      <c r="B1030" s="77" t="s">
        <v>2440</v>
      </c>
      <c r="C1030" s="78" t="s">
        <v>32</v>
      </c>
      <c r="D1030" s="79" t="s">
        <v>2441</v>
      </c>
      <c r="E1030" s="80" t="s">
        <v>2442</v>
      </c>
      <c r="F1030" s="81">
        <v>50</v>
      </c>
      <c r="G1030" s="82" t="s">
        <v>534</v>
      </c>
      <c r="H1030" s="83">
        <v>5</v>
      </c>
      <c r="I1030" s="84">
        <v>29.85</v>
      </c>
      <c r="J1030" s="85">
        <v>3008830141</v>
      </c>
      <c r="K1030" s="86"/>
      <c r="L1030" s="87" t="s">
        <v>2074</v>
      </c>
      <c r="M1030" s="88" t="s">
        <v>2443</v>
      </c>
      <c r="N1030" s="89"/>
      <c r="O1030" s="90">
        <f t="shared" ref="O1030:O1093" si="22">N1030*I1030</f>
        <v>0</v>
      </c>
      <c r="P1030" s="91" t="str">
        <f t="shared" ref="P1030:P1093" si="23">IF(N1030/H1030=0,"-",N1030/H1030)</f>
        <v>-</v>
      </c>
      <c r="Q1030" s="92"/>
      <c r="R1030" s="93" t="str">
        <f>IF($I$22=1,"",ROUNDDOWN($I$22*Таблица2[[#This Row],[Уп. в коробке]],0))</f>
        <v/>
      </c>
      <c r="S1030" s="94"/>
    </row>
    <row r="1031" spans="1:19">
      <c r="A1031" s="76"/>
      <c r="B1031" s="77" t="s">
        <v>2444</v>
      </c>
      <c r="C1031" s="78" t="s">
        <v>32</v>
      </c>
      <c r="D1031" s="79" t="s">
        <v>2441</v>
      </c>
      <c r="E1031" s="80" t="s">
        <v>2445</v>
      </c>
      <c r="F1031" s="81">
        <v>50</v>
      </c>
      <c r="G1031" s="82" t="s">
        <v>534</v>
      </c>
      <c r="H1031" s="83">
        <v>5</v>
      </c>
      <c r="I1031" s="84">
        <v>29.85</v>
      </c>
      <c r="J1031" s="85">
        <v>3008890141</v>
      </c>
      <c r="K1031" s="86"/>
      <c r="L1031" s="87" t="s">
        <v>2074</v>
      </c>
      <c r="M1031" s="88" t="s">
        <v>2446</v>
      </c>
      <c r="N1031" s="89"/>
      <c r="O1031" s="90">
        <f t="shared" si="22"/>
        <v>0</v>
      </c>
      <c r="P1031" s="91" t="str">
        <f t="shared" si="23"/>
        <v>-</v>
      </c>
      <c r="Q1031" s="92"/>
      <c r="R1031" s="93" t="str">
        <f>IF($I$22=1,"",ROUNDDOWN($I$22*Таблица2[[#This Row],[Уп. в коробке]],0))</f>
        <v/>
      </c>
      <c r="S1031" s="94"/>
    </row>
    <row r="1032" spans="1:19">
      <c r="A1032" s="76"/>
      <c r="B1032" s="77" t="s">
        <v>2447</v>
      </c>
      <c r="C1032" s="78" t="s">
        <v>32</v>
      </c>
      <c r="D1032" s="79" t="s">
        <v>2441</v>
      </c>
      <c r="E1032" s="80" t="s">
        <v>2448</v>
      </c>
      <c r="F1032" s="81">
        <v>50</v>
      </c>
      <c r="G1032" s="82" t="s">
        <v>534</v>
      </c>
      <c r="H1032" s="83">
        <v>5</v>
      </c>
      <c r="I1032" s="84">
        <v>29.85</v>
      </c>
      <c r="J1032" s="85">
        <v>3008920141</v>
      </c>
      <c r="K1032" s="86"/>
      <c r="L1032" s="87" t="s">
        <v>2074</v>
      </c>
      <c r="M1032" s="88" t="s">
        <v>2449</v>
      </c>
      <c r="N1032" s="89"/>
      <c r="O1032" s="90">
        <f t="shared" si="22"/>
        <v>0</v>
      </c>
      <c r="P1032" s="91" t="str">
        <f t="shared" si="23"/>
        <v>-</v>
      </c>
      <c r="Q1032" s="92"/>
      <c r="R1032" s="93" t="str">
        <f>IF($I$22=1,"",ROUNDDOWN($I$22*Таблица2[[#This Row],[Уп. в коробке]],0))</f>
        <v/>
      </c>
      <c r="S1032" s="94"/>
    </row>
    <row r="1033" spans="1:19">
      <c r="A1033" s="76"/>
      <c r="B1033" s="77" t="s">
        <v>2450</v>
      </c>
      <c r="C1033" s="78" t="s">
        <v>32</v>
      </c>
      <c r="D1033" s="79" t="s">
        <v>2441</v>
      </c>
      <c r="E1033" s="80" t="s">
        <v>577</v>
      </c>
      <c r="F1033" s="81">
        <v>50</v>
      </c>
      <c r="G1033" s="82" t="s">
        <v>534</v>
      </c>
      <c r="H1033" s="83">
        <v>5</v>
      </c>
      <c r="I1033" s="84">
        <v>43.809999999999995</v>
      </c>
      <c r="J1033" s="85">
        <v>3008950141</v>
      </c>
      <c r="K1033" s="86"/>
      <c r="L1033" s="87" t="s">
        <v>2074</v>
      </c>
      <c r="M1033" s="88" t="s">
        <v>2451</v>
      </c>
      <c r="N1033" s="89"/>
      <c r="O1033" s="90">
        <f t="shared" si="22"/>
        <v>0</v>
      </c>
      <c r="P1033" s="91" t="str">
        <f t="shared" si="23"/>
        <v>-</v>
      </c>
      <c r="Q1033" s="92"/>
      <c r="R1033" s="93" t="str">
        <f>IF($I$22=1,"",ROUNDDOWN($I$22*Таблица2[[#This Row],[Уп. в коробке]],0))</f>
        <v/>
      </c>
      <c r="S1033" s="94"/>
    </row>
    <row r="1034" spans="1:19">
      <c r="A1034" s="76"/>
      <c r="B1034" s="77" t="s">
        <v>2452</v>
      </c>
      <c r="C1034" s="78" t="s">
        <v>32</v>
      </c>
      <c r="D1034" s="79" t="s">
        <v>2441</v>
      </c>
      <c r="E1034" s="80" t="s">
        <v>580</v>
      </c>
      <c r="F1034" s="81">
        <v>50</v>
      </c>
      <c r="G1034" s="82" t="s">
        <v>534</v>
      </c>
      <c r="H1034" s="83">
        <v>5</v>
      </c>
      <c r="I1034" s="84">
        <v>33.699999999999996</v>
      </c>
      <c r="J1034" s="85">
        <v>3009190141</v>
      </c>
      <c r="K1034" s="86"/>
      <c r="L1034" s="87" t="s">
        <v>2074</v>
      </c>
      <c r="M1034" s="88" t="s">
        <v>2453</v>
      </c>
      <c r="N1034" s="89"/>
      <c r="O1034" s="90">
        <f t="shared" si="22"/>
        <v>0</v>
      </c>
      <c r="P1034" s="91" t="str">
        <f t="shared" si="23"/>
        <v>-</v>
      </c>
      <c r="Q1034" s="92"/>
      <c r="R1034" s="93" t="str">
        <f>IF($I$22=1,"",ROUNDDOWN($I$22*Таблица2[[#This Row],[Уп. в коробке]],0))</f>
        <v/>
      </c>
      <c r="S1034" s="94"/>
    </row>
    <row r="1035" spans="1:19">
      <c r="A1035" s="76"/>
      <c r="B1035" s="77" t="s">
        <v>2454</v>
      </c>
      <c r="C1035" s="78" t="s">
        <v>32</v>
      </c>
      <c r="D1035" s="79" t="s">
        <v>2441</v>
      </c>
      <c r="E1035" s="80" t="s">
        <v>650</v>
      </c>
      <c r="F1035" s="81">
        <v>50</v>
      </c>
      <c r="G1035" s="82" t="s">
        <v>534</v>
      </c>
      <c r="H1035" s="83">
        <v>5</v>
      </c>
      <c r="I1035" s="84">
        <v>29.85</v>
      </c>
      <c r="J1035" s="85">
        <v>3009310141</v>
      </c>
      <c r="K1035" s="86"/>
      <c r="L1035" s="87" t="s">
        <v>2074</v>
      </c>
      <c r="M1035" s="88" t="s">
        <v>2455</v>
      </c>
      <c r="N1035" s="89"/>
      <c r="O1035" s="90">
        <f t="shared" si="22"/>
        <v>0</v>
      </c>
      <c r="P1035" s="91" t="str">
        <f t="shared" si="23"/>
        <v>-</v>
      </c>
      <c r="Q1035" s="92"/>
      <c r="R1035" s="93" t="str">
        <f>IF($I$22=1,"",ROUNDDOWN($I$22*Таблица2[[#This Row],[Уп. в коробке]],0))</f>
        <v/>
      </c>
      <c r="S1035" s="94"/>
    </row>
    <row r="1036" spans="1:19">
      <c r="A1036" s="76"/>
      <c r="B1036" s="77" t="s">
        <v>2456</v>
      </c>
      <c r="C1036" s="78" t="s">
        <v>32</v>
      </c>
      <c r="D1036" s="79" t="s">
        <v>601</v>
      </c>
      <c r="E1036" s="80" t="s">
        <v>627</v>
      </c>
      <c r="F1036" s="81">
        <v>50</v>
      </c>
      <c r="G1036" s="82" t="s">
        <v>585</v>
      </c>
      <c r="H1036" s="83">
        <v>4</v>
      </c>
      <c r="I1036" s="84">
        <v>48.29</v>
      </c>
      <c r="J1036" s="85">
        <v>3009370161</v>
      </c>
      <c r="K1036" s="86"/>
      <c r="L1036" s="87" t="s">
        <v>2074</v>
      </c>
      <c r="M1036" s="88" t="s">
        <v>2457</v>
      </c>
      <c r="N1036" s="89"/>
      <c r="O1036" s="90">
        <f t="shared" si="22"/>
        <v>0</v>
      </c>
      <c r="P1036" s="91" t="str">
        <f t="shared" si="23"/>
        <v>-</v>
      </c>
      <c r="Q1036" s="92"/>
      <c r="R1036" s="93" t="str">
        <f>IF($I$22=1,"",ROUNDDOWN($I$22*Таблица2[[#This Row],[Уп. в коробке]],0))</f>
        <v/>
      </c>
      <c r="S1036" s="94"/>
    </row>
    <row r="1037" spans="1:19">
      <c r="A1037" s="76"/>
      <c r="B1037" s="77" t="s">
        <v>2458</v>
      </c>
      <c r="C1037" s="78" t="s">
        <v>32</v>
      </c>
      <c r="D1037" s="79" t="s">
        <v>601</v>
      </c>
      <c r="E1037" s="80" t="s">
        <v>630</v>
      </c>
      <c r="F1037" s="81">
        <v>50</v>
      </c>
      <c r="G1037" s="82" t="s">
        <v>585</v>
      </c>
      <c r="H1037" s="83">
        <v>4</v>
      </c>
      <c r="I1037" s="84">
        <v>48.29</v>
      </c>
      <c r="J1037" s="85">
        <v>3009490161</v>
      </c>
      <c r="K1037" s="86"/>
      <c r="L1037" s="87" t="s">
        <v>2074</v>
      </c>
      <c r="M1037" s="88" t="s">
        <v>2459</v>
      </c>
      <c r="N1037" s="89"/>
      <c r="O1037" s="90">
        <f t="shared" si="22"/>
        <v>0</v>
      </c>
      <c r="P1037" s="91" t="str">
        <f t="shared" si="23"/>
        <v>-</v>
      </c>
      <c r="Q1037" s="92"/>
      <c r="R1037" s="93" t="str">
        <f>IF($I$22=1,"",ROUNDDOWN($I$22*Таблица2[[#This Row],[Уп. в коробке]],0))</f>
        <v/>
      </c>
      <c r="S1037" s="94"/>
    </row>
    <row r="1038" spans="1:19">
      <c r="A1038" s="76"/>
      <c r="B1038" s="77" t="s">
        <v>2460</v>
      </c>
      <c r="C1038" s="78" t="s">
        <v>32</v>
      </c>
      <c r="D1038" s="79" t="s">
        <v>601</v>
      </c>
      <c r="E1038" s="80" t="s">
        <v>617</v>
      </c>
      <c r="F1038" s="81">
        <v>50</v>
      </c>
      <c r="G1038" s="82" t="s">
        <v>618</v>
      </c>
      <c r="H1038" s="83">
        <v>4</v>
      </c>
      <c r="I1038" s="84">
        <v>55.64</v>
      </c>
      <c r="J1038" s="85">
        <v>3009550181</v>
      </c>
      <c r="K1038" s="86"/>
      <c r="L1038" s="87" t="s">
        <v>2074</v>
      </c>
      <c r="M1038" s="88" t="s">
        <v>2461</v>
      </c>
      <c r="N1038" s="89"/>
      <c r="O1038" s="90">
        <f t="shared" si="22"/>
        <v>0</v>
      </c>
      <c r="P1038" s="91" t="str">
        <f t="shared" si="23"/>
        <v>-</v>
      </c>
      <c r="Q1038" s="92"/>
      <c r="R1038" s="93" t="str">
        <f>IF($I$22=1,"",ROUNDDOWN($I$22*Таблица2[[#This Row],[Уп. в коробке]],0))</f>
        <v/>
      </c>
      <c r="S1038" s="94"/>
    </row>
    <row r="1039" spans="1:19">
      <c r="A1039" s="76"/>
      <c r="B1039" s="77" t="s">
        <v>2462</v>
      </c>
      <c r="C1039" s="78" t="s">
        <v>32</v>
      </c>
      <c r="D1039" s="79" t="s">
        <v>601</v>
      </c>
      <c r="E1039" s="80" t="s">
        <v>2463</v>
      </c>
      <c r="F1039" s="81">
        <v>50</v>
      </c>
      <c r="G1039" s="82" t="s">
        <v>585</v>
      </c>
      <c r="H1039" s="83">
        <v>4</v>
      </c>
      <c r="I1039" s="84">
        <v>48.29</v>
      </c>
      <c r="J1039" s="85">
        <v>3009570181</v>
      </c>
      <c r="K1039" s="86"/>
      <c r="L1039" s="87" t="s">
        <v>2074</v>
      </c>
      <c r="M1039" s="88" t="s">
        <v>2464</v>
      </c>
      <c r="N1039" s="89"/>
      <c r="O1039" s="90">
        <f t="shared" si="22"/>
        <v>0</v>
      </c>
      <c r="P1039" s="91" t="str">
        <f t="shared" si="23"/>
        <v>-</v>
      </c>
      <c r="Q1039" s="92"/>
      <c r="R1039" s="93" t="str">
        <f>IF($I$22=1,"",ROUNDDOWN($I$22*Таблица2[[#This Row],[Уп. в коробке]],0))</f>
        <v/>
      </c>
      <c r="S1039" s="94"/>
    </row>
    <row r="1040" spans="1:19">
      <c r="A1040" s="76"/>
      <c r="B1040" s="77" t="s">
        <v>2465</v>
      </c>
      <c r="C1040" s="78" t="s">
        <v>32</v>
      </c>
      <c r="D1040" s="79" t="s">
        <v>2466</v>
      </c>
      <c r="E1040" s="80" t="s">
        <v>634</v>
      </c>
      <c r="F1040" s="81">
        <v>50</v>
      </c>
      <c r="G1040" s="82" t="s">
        <v>635</v>
      </c>
      <c r="H1040" s="83">
        <v>6</v>
      </c>
      <c r="I1040" s="84">
        <v>33.159999999999997</v>
      </c>
      <c r="J1040" s="85">
        <v>3009670051</v>
      </c>
      <c r="K1040" s="86"/>
      <c r="L1040" s="87" t="s">
        <v>2074</v>
      </c>
      <c r="M1040" s="88" t="s">
        <v>2467</v>
      </c>
      <c r="N1040" s="89"/>
      <c r="O1040" s="90">
        <f t="shared" si="22"/>
        <v>0</v>
      </c>
      <c r="P1040" s="91" t="str">
        <f t="shared" si="23"/>
        <v>-</v>
      </c>
      <c r="Q1040" s="92"/>
      <c r="R1040" s="93" t="str">
        <f>IF($I$22=1,"",ROUNDDOWN($I$22*Таблица2[[#This Row],[Уп. в коробке]],0))</f>
        <v/>
      </c>
      <c r="S1040" s="94"/>
    </row>
    <row r="1041" spans="1:19">
      <c r="A1041" s="76"/>
      <c r="B1041" s="77" t="s">
        <v>2468</v>
      </c>
      <c r="C1041" s="78" t="s">
        <v>32</v>
      </c>
      <c r="D1041" s="79" t="s">
        <v>2466</v>
      </c>
      <c r="E1041" s="80" t="s">
        <v>638</v>
      </c>
      <c r="F1041" s="81">
        <v>50</v>
      </c>
      <c r="G1041" s="82" t="s">
        <v>635</v>
      </c>
      <c r="H1041" s="83">
        <v>6</v>
      </c>
      <c r="I1041" s="84">
        <v>33.159999999999997</v>
      </c>
      <c r="J1041" s="85">
        <v>3009680051</v>
      </c>
      <c r="K1041" s="86"/>
      <c r="L1041" s="87" t="s">
        <v>2074</v>
      </c>
      <c r="M1041" s="88" t="s">
        <v>2469</v>
      </c>
      <c r="N1041" s="89"/>
      <c r="O1041" s="90">
        <f t="shared" si="22"/>
        <v>0</v>
      </c>
      <c r="P1041" s="91" t="str">
        <f t="shared" si="23"/>
        <v>-</v>
      </c>
      <c r="Q1041" s="92"/>
      <c r="R1041" s="93" t="str">
        <f>IF($I$22=1,"",ROUNDDOWN($I$22*Таблица2[[#This Row],[Уп. в коробке]],0))</f>
        <v/>
      </c>
      <c r="S1041" s="94"/>
    </row>
    <row r="1042" spans="1:19">
      <c r="A1042" s="76"/>
      <c r="B1042" s="77" t="s">
        <v>2470</v>
      </c>
      <c r="C1042" s="78" t="s">
        <v>32</v>
      </c>
      <c r="D1042" s="79" t="s">
        <v>2466</v>
      </c>
      <c r="E1042" s="80" t="s">
        <v>641</v>
      </c>
      <c r="F1042" s="81">
        <v>50</v>
      </c>
      <c r="G1042" s="82" t="s">
        <v>635</v>
      </c>
      <c r="H1042" s="83">
        <v>6</v>
      </c>
      <c r="I1042" s="84">
        <v>33.159999999999997</v>
      </c>
      <c r="J1042" s="85">
        <v>3009690051</v>
      </c>
      <c r="K1042" s="86"/>
      <c r="L1042" s="87" t="s">
        <v>2074</v>
      </c>
      <c r="M1042" s="88" t="s">
        <v>2471</v>
      </c>
      <c r="N1042" s="89"/>
      <c r="O1042" s="90">
        <f t="shared" si="22"/>
        <v>0</v>
      </c>
      <c r="P1042" s="91" t="str">
        <f t="shared" si="23"/>
        <v>-</v>
      </c>
      <c r="Q1042" s="92"/>
      <c r="R1042" s="93" t="str">
        <f>IF($I$22=1,"",ROUNDDOWN($I$22*Таблица2[[#This Row],[Уп. в коробке]],0))</f>
        <v/>
      </c>
      <c r="S1042" s="94"/>
    </row>
    <row r="1043" spans="1:19">
      <c r="A1043" s="76"/>
      <c r="B1043" s="77" t="s">
        <v>2472</v>
      </c>
      <c r="C1043" s="78" t="s">
        <v>32</v>
      </c>
      <c r="D1043" s="79" t="s">
        <v>2466</v>
      </c>
      <c r="E1043" s="80" t="s">
        <v>644</v>
      </c>
      <c r="F1043" s="81">
        <v>50</v>
      </c>
      <c r="G1043" s="82" t="s">
        <v>635</v>
      </c>
      <c r="H1043" s="83">
        <v>6</v>
      </c>
      <c r="I1043" s="84">
        <v>33.159999999999997</v>
      </c>
      <c r="J1043" s="85">
        <v>3009700051</v>
      </c>
      <c r="K1043" s="86"/>
      <c r="L1043" s="87" t="s">
        <v>2074</v>
      </c>
      <c r="M1043" s="88" t="s">
        <v>2473</v>
      </c>
      <c r="N1043" s="89"/>
      <c r="O1043" s="90">
        <f t="shared" si="22"/>
        <v>0</v>
      </c>
      <c r="P1043" s="91" t="str">
        <f t="shared" si="23"/>
        <v>-</v>
      </c>
      <c r="Q1043" s="92"/>
      <c r="R1043" s="93" t="str">
        <f>IF($I$22=1,"",ROUNDDOWN($I$22*Таблица2[[#This Row],[Уп. в коробке]],0))</f>
        <v/>
      </c>
      <c r="S1043" s="94"/>
    </row>
    <row r="1044" spans="1:19">
      <c r="A1044" s="76"/>
      <c r="B1044" s="77" t="s">
        <v>2474</v>
      </c>
      <c r="C1044" s="78" t="s">
        <v>32</v>
      </c>
      <c r="D1044" s="79" t="s">
        <v>2466</v>
      </c>
      <c r="E1044" s="80" t="s">
        <v>647</v>
      </c>
      <c r="F1044" s="81">
        <v>50</v>
      </c>
      <c r="G1044" s="82" t="s">
        <v>635</v>
      </c>
      <c r="H1044" s="83">
        <v>6</v>
      </c>
      <c r="I1044" s="84">
        <v>33.159999999999997</v>
      </c>
      <c r="J1044" s="85">
        <v>3009710051</v>
      </c>
      <c r="K1044" s="86"/>
      <c r="L1044" s="87" t="s">
        <v>2074</v>
      </c>
      <c r="M1044" s="88" t="s">
        <v>2475</v>
      </c>
      <c r="N1044" s="89"/>
      <c r="O1044" s="90">
        <f t="shared" si="22"/>
        <v>0</v>
      </c>
      <c r="P1044" s="91" t="str">
        <f t="shared" si="23"/>
        <v>-</v>
      </c>
      <c r="Q1044" s="92"/>
      <c r="R1044" s="93" t="str">
        <f>IF($I$22=1,"",ROUNDDOWN($I$22*Таблица2[[#This Row],[Уп. в коробке]],0))</f>
        <v/>
      </c>
      <c r="S1044" s="94"/>
    </row>
    <row r="1045" spans="1:19">
      <c r="A1045" s="76"/>
      <c r="B1045" s="77" t="s">
        <v>2476</v>
      </c>
      <c r="C1045" s="78" t="s">
        <v>32</v>
      </c>
      <c r="D1045" s="79" t="s">
        <v>2466</v>
      </c>
      <c r="E1045" s="80" t="s">
        <v>650</v>
      </c>
      <c r="F1045" s="81">
        <v>50</v>
      </c>
      <c r="G1045" s="82" t="s">
        <v>635</v>
      </c>
      <c r="H1045" s="83">
        <v>6</v>
      </c>
      <c r="I1045" s="84">
        <v>31.85</v>
      </c>
      <c r="J1045" s="85">
        <v>3009720051</v>
      </c>
      <c r="K1045" s="86"/>
      <c r="L1045" s="87" t="s">
        <v>2074</v>
      </c>
      <c r="M1045" s="88" t="s">
        <v>2477</v>
      </c>
      <c r="N1045" s="89"/>
      <c r="O1045" s="90">
        <f t="shared" si="22"/>
        <v>0</v>
      </c>
      <c r="P1045" s="91" t="str">
        <f t="shared" si="23"/>
        <v>-</v>
      </c>
      <c r="Q1045" s="92"/>
      <c r="R1045" s="93" t="str">
        <f>IF($I$22=1,"",ROUNDDOWN($I$22*Таблица2[[#This Row],[Уп. в коробке]],0))</f>
        <v/>
      </c>
      <c r="S1045" s="94"/>
    </row>
    <row r="1046" spans="1:19">
      <c r="A1046" s="76"/>
      <c r="B1046" s="77" t="s">
        <v>2478</v>
      </c>
      <c r="C1046" s="78" t="s">
        <v>32</v>
      </c>
      <c r="D1046" s="79" t="s">
        <v>2479</v>
      </c>
      <c r="E1046" s="80" t="s">
        <v>634</v>
      </c>
      <c r="F1046" s="81">
        <v>50</v>
      </c>
      <c r="G1046" s="82" t="s">
        <v>635</v>
      </c>
      <c r="H1046" s="83">
        <v>6</v>
      </c>
      <c r="I1046" s="84">
        <v>33.159999999999997</v>
      </c>
      <c r="J1046" s="85">
        <v>3009730051</v>
      </c>
      <c r="K1046" s="86"/>
      <c r="L1046" s="87" t="s">
        <v>2074</v>
      </c>
      <c r="M1046" s="88" t="s">
        <v>2480</v>
      </c>
      <c r="N1046" s="89"/>
      <c r="O1046" s="90">
        <f t="shared" si="22"/>
        <v>0</v>
      </c>
      <c r="P1046" s="91" t="str">
        <f t="shared" si="23"/>
        <v>-</v>
      </c>
      <c r="Q1046" s="92"/>
      <c r="R1046" s="93" t="str">
        <f>IF($I$22=1,"",ROUNDDOWN($I$22*Таблица2[[#This Row],[Уп. в коробке]],0))</f>
        <v/>
      </c>
      <c r="S1046" s="94"/>
    </row>
    <row r="1047" spans="1:19">
      <c r="A1047" s="76"/>
      <c r="B1047" s="77" t="s">
        <v>2481</v>
      </c>
      <c r="C1047" s="78" t="s">
        <v>32</v>
      </c>
      <c r="D1047" s="79" t="s">
        <v>2479</v>
      </c>
      <c r="E1047" s="80" t="s">
        <v>638</v>
      </c>
      <c r="F1047" s="81">
        <v>50</v>
      </c>
      <c r="G1047" s="82" t="s">
        <v>635</v>
      </c>
      <c r="H1047" s="83">
        <v>6</v>
      </c>
      <c r="I1047" s="84">
        <v>33.159999999999997</v>
      </c>
      <c r="J1047" s="85">
        <v>3009740051</v>
      </c>
      <c r="K1047" s="86"/>
      <c r="L1047" s="87" t="s">
        <v>2074</v>
      </c>
      <c r="M1047" s="88" t="s">
        <v>2482</v>
      </c>
      <c r="N1047" s="89"/>
      <c r="O1047" s="90">
        <f t="shared" si="22"/>
        <v>0</v>
      </c>
      <c r="P1047" s="91" t="str">
        <f t="shared" si="23"/>
        <v>-</v>
      </c>
      <c r="Q1047" s="92"/>
      <c r="R1047" s="93" t="str">
        <f>IF($I$22=1,"",ROUNDDOWN($I$22*Таблица2[[#This Row],[Уп. в коробке]],0))</f>
        <v/>
      </c>
      <c r="S1047" s="94"/>
    </row>
    <row r="1048" spans="1:19">
      <c r="A1048" s="76"/>
      <c r="B1048" s="77" t="s">
        <v>2483</v>
      </c>
      <c r="C1048" s="78" t="s">
        <v>32</v>
      </c>
      <c r="D1048" s="79" t="s">
        <v>2479</v>
      </c>
      <c r="E1048" s="80" t="s">
        <v>641</v>
      </c>
      <c r="F1048" s="81">
        <v>50</v>
      </c>
      <c r="G1048" s="82" t="s">
        <v>635</v>
      </c>
      <c r="H1048" s="83">
        <v>6</v>
      </c>
      <c r="I1048" s="84">
        <v>33.159999999999997</v>
      </c>
      <c r="J1048" s="85">
        <v>3009750051</v>
      </c>
      <c r="K1048" s="86"/>
      <c r="L1048" s="87" t="s">
        <v>2074</v>
      </c>
      <c r="M1048" s="88" t="s">
        <v>2484</v>
      </c>
      <c r="N1048" s="89"/>
      <c r="O1048" s="90">
        <f t="shared" si="22"/>
        <v>0</v>
      </c>
      <c r="P1048" s="91" t="str">
        <f t="shared" si="23"/>
        <v>-</v>
      </c>
      <c r="Q1048" s="92"/>
      <c r="R1048" s="93" t="str">
        <f>IF($I$22=1,"",ROUNDDOWN($I$22*Таблица2[[#This Row],[Уп. в коробке]],0))</f>
        <v/>
      </c>
      <c r="S1048" s="94"/>
    </row>
    <row r="1049" spans="1:19">
      <c r="A1049" s="76"/>
      <c r="B1049" s="77" t="s">
        <v>2485</v>
      </c>
      <c r="C1049" s="78" t="s">
        <v>32</v>
      </c>
      <c r="D1049" s="79" t="s">
        <v>2479</v>
      </c>
      <c r="E1049" s="80" t="s">
        <v>644</v>
      </c>
      <c r="F1049" s="81">
        <v>50</v>
      </c>
      <c r="G1049" s="82" t="s">
        <v>635</v>
      </c>
      <c r="H1049" s="83">
        <v>6</v>
      </c>
      <c r="I1049" s="84">
        <v>33.159999999999997</v>
      </c>
      <c r="J1049" s="85">
        <v>3009760051</v>
      </c>
      <c r="K1049" s="86"/>
      <c r="L1049" s="87" t="s">
        <v>2074</v>
      </c>
      <c r="M1049" s="88" t="s">
        <v>2486</v>
      </c>
      <c r="N1049" s="89"/>
      <c r="O1049" s="90">
        <f t="shared" si="22"/>
        <v>0</v>
      </c>
      <c r="P1049" s="91" t="str">
        <f t="shared" si="23"/>
        <v>-</v>
      </c>
      <c r="Q1049" s="92"/>
      <c r="R1049" s="93" t="str">
        <f>IF($I$22=1,"",ROUNDDOWN($I$22*Таблица2[[#This Row],[Уп. в коробке]],0))</f>
        <v/>
      </c>
      <c r="S1049" s="94"/>
    </row>
    <row r="1050" spans="1:19">
      <c r="A1050" s="76"/>
      <c r="B1050" s="77" t="s">
        <v>2487</v>
      </c>
      <c r="C1050" s="78" t="s">
        <v>32</v>
      </c>
      <c r="D1050" s="79" t="s">
        <v>2479</v>
      </c>
      <c r="E1050" s="80" t="s">
        <v>647</v>
      </c>
      <c r="F1050" s="81">
        <v>50</v>
      </c>
      <c r="G1050" s="82" t="s">
        <v>635</v>
      </c>
      <c r="H1050" s="83">
        <v>6</v>
      </c>
      <c r="I1050" s="84">
        <v>33.159999999999997</v>
      </c>
      <c r="J1050" s="85">
        <v>3009770051</v>
      </c>
      <c r="K1050" s="86"/>
      <c r="L1050" s="87" t="s">
        <v>2074</v>
      </c>
      <c r="M1050" s="88" t="s">
        <v>2488</v>
      </c>
      <c r="N1050" s="89"/>
      <c r="O1050" s="90">
        <f t="shared" si="22"/>
        <v>0</v>
      </c>
      <c r="P1050" s="91" t="str">
        <f t="shared" si="23"/>
        <v>-</v>
      </c>
      <c r="Q1050" s="92"/>
      <c r="R1050" s="93" t="str">
        <f>IF($I$22=1,"",ROUNDDOWN($I$22*Таблица2[[#This Row],[Уп. в коробке]],0))</f>
        <v/>
      </c>
      <c r="S1050" s="94"/>
    </row>
    <row r="1051" spans="1:19">
      <c r="A1051" s="76"/>
      <c r="B1051" s="77" t="s">
        <v>2489</v>
      </c>
      <c r="C1051" s="78" t="s">
        <v>32</v>
      </c>
      <c r="D1051" s="79" t="s">
        <v>2479</v>
      </c>
      <c r="E1051" s="80" t="s">
        <v>650</v>
      </c>
      <c r="F1051" s="81">
        <v>50</v>
      </c>
      <c r="G1051" s="82" t="s">
        <v>635</v>
      </c>
      <c r="H1051" s="83">
        <v>6</v>
      </c>
      <c r="I1051" s="84">
        <v>31.85</v>
      </c>
      <c r="J1051" s="85">
        <v>3009780051</v>
      </c>
      <c r="K1051" s="86"/>
      <c r="L1051" s="87" t="s">
        <v>2074</v>
      </c>
      <c r="M1051" s="88" t="s">
        <v>2490</v>
      </c>
      <c r="N1051" s="89"/>
      <c r="O1051" s="90">
        <f t="shared" si="22"/>
        <v>0</v>
      </c>
      <c r="P1051" s="91" t="str">
        <f t="shared" si="23"/>
        <v>-</v>
      </c>
      <c r="Q1051" s="92"/>
      <c r="R1051" s="93" t="str">
        <f>IF($I$22=1,"",ROUNDDOWN($I$22*Таблица2[[#This Row],[Уп. в коробке]],0))</f>
        <v/>
      </c>
      <c r="S1051" s="94"/>
    </row>
    <row r="1052" spans="1:19">
      <c r="A1052" s="76"/>
      <c r="B1052" s="77" t="s">
        <v>2491</v>
      </c>
      <c r="C1052" s="78" t="s">
        <v>32</v>
      </c>
      <c r="D1052" s="79" t="s">
        <v>2492</v>
      </c>
      <c r="E1052" s="80" t="s">
        <v>634</v>
      </c>
      <c r="F1052" s="81">
        <v>50</v>
      </c>
      <c r="G1052" s="82" t="s">
        <v>655</v>
      </c>
      <c r="H1052" s="83">
        <v>8</v>
      </c>
      <c r="I1052" s="84">
        <v>36.14</v>
      </c>
      <c r="J1052" s="85">
        <v>3009790051</v>
      </c>
      <c r="K1052" s="86"/>
      <c r="L1052" s="87" t="s">
        <v>2074</v>
      </c>
      <c r="M1052" s="88" t="s">
        <v>2493</v>
      </c>
      <c r="N1052" s="89"/>
      <c r="O1052" s="90">
        <f t="shared" si="22"/>
        <v>0</v>
      </c>
      <c r="P1052" s="91" t="str">
        <f t="shared" si="23"/>
        <v>-</v>
      </c>
      <c r="Q1052" s="92"/>
      <c r="R1052" s="93" t="str">
        <f>IF($I$22=1,"",ROUNDDOWN($I$22*Таблица2[[#This Row],[Уп. в коробке]],0))</f>
        <v/>
      </c>
      <c r="S1052" s="94"/>
    </row>
    <row r="1053" spans="1:19">
      <c r="A1053" s="76"/>
      <c r="B1053" s="77" t="s">
        <v>2494</v>
      </c>
      <c r="C1053" s="78" t="s">
        <v>32</v>
      </c>
      <c r="D1053" s="79" t="s">
        <v>2492</v>
      </c>
      <c r="E1053" s="80" t="s">
        <v>638</v>
      </c>
      <c r="F1053" s="81">
        <v>50</v>
      </c>
      <c r="G1053" s="82" t="s">
        <v>655</v>
      </c>
      <c r="H1053" s="83">
        <v>8</v>
      </c>
      <c r="I1053" s="84">
        <v>36.14</v>
      </c>
      <c r="J1053" s="85">
        <v>3009800051</v>
      </c>
      <c r="K1053" s="86"/>
      <c r="L1053" s="87" t="s">
        <v>2074</v>
      </c>
      <c r="M1053" s="88" t="s">
        <v>2495</v>
      </c>
      <c r="N1053" s="89"/>
      <c r="O1053" s="90">
        <f t="shared" si="22"/>
        <v>0</v>
      </c>
      <c r="P1053" s="91" t="str">
        <f t="shared" si="23"/>
        <v>-</v>
      </c>
      <c r="Q1053" s="92"/>
      <c r="R1053" s="93" t="str">
        <f>IF($I$22=1,"",ROUNDDOWN($I$22*Таблица2[[#This Row],[Уп. в коробке]],0))</f>
        <v/>
      </c>
      <c r="S1053" s="94"/>
    </row>
    <row r="1054" spans="1:19">
      <c r="A1054" s="76"/>
      <c r="B1054" s="77" t="s">
        <v>2496</v>
      </c>
      <c r="C1054" s="78" t="s">
        <v>32</v>
      </c>
      <c r="D1054" s="79" t="s">
        <v>2492</v>
      </c>
      <c r="E1054" s="80" t="s">
        <v>641</v>
      </c>
      <c r="F1054" s="81">
        <v>50</v>
      </c>
      <c r="G1054" s="82" t="s">
        <v>655</v>
      </c>
      <c r="H1054" s="83">
        <v>8</v>
      </c>
      <c r="I1054" s="84">
        <v>36.14</v>
      </c>
      <c r="J1054" s="85">
        <v>3009810051</v>
      </c>
      <c r="K1054" s="86"/>
      <c r="L1054" s="87" t="s">
        <v>2074</v>
      </c>
      <c r="M1054" s="88" t="s">
        <v>2497</v>
      </c>
      <c r="N1054" s="89"/>
      <c r="O1054" s="90">
        <f t="shared" si="22"/>
        <v>0</v>
      </c>
      <c r="P1054" s="91" t="str">
        <f t="shared" si="23"/>
        <v>-</v>
      </c>
      <c r="Q1054" s="92"/>
      <c r="R1054" s="93" t="str">
        <f>IF($I$22=1,"",ROUNDDOWN($I$22*Таблица2[[#This Row],[Уп. в коробке]],0))</f>
        <v/>
      </c>
      <c r="S1054" s="94"/>
    </row>
    <row r="1055" spans="1:19">
      <c r="A1055" s="76"/>
      <c r="B1055" s="77" t="s">
        <v>2498</v>
      </c>
      <c r="C1055" s="78" t="s">
        <v>32</v>
      </c>
      <c r="D1055" s="79" t="s">
        <v>2492</v>
      </c>
      <c r="E1055" s="80" t="s">
        <v>644</v>
      </c>
      <c r="F1055" s="81">
        <v>50</v>
      </c>
      <c r="G1055" s="82" t="s">
        <v>655</v>
      </c>
      <c r="H1055" s="83">
        <v>8</v>
      </c>
      <c r="I1055" s="84">
        <v>36.14</v>
      </c>
      <c r="J1055" s="85">
        <v>3009820051</v>
      </c>
      <c r="K1055" s="86"/>
      <c r="L1055" s="87" t="s">
        <v>2074</v>
      </c>
      <c r="M1055" s="88" t="s">
        <v>2499</v>
      </c>
      <c r="N1055" s="89"/>
      <c r="O1055" s="90">
        <f t="shared" si="22"/>
        <v>0</v>
      </c>
      <c r="P1055" s="91" t="str">
        <f t="shared" si="23"/>
        <v>-</v>
      </c>
      <c r="Q1055" s="92"/>
      <c r="R1055" s="93" t="str">
        <f>IF($I$22=1,"",ROUNDDOWN($I$22*Таблица2[[#This Row],[Уп. в коробке]],0))</f>
        <v/>
      </c>
      <c r="S1055" s="94"/>
    </row>
    <row r="1056" spans="1:19">
      <c r="A1056" s="76"/>
      <c r="B1056" s="77" t="s">
        <v>2500</v>
      </c>
      <c r="C1056" s="78" t="s">
        <v>32</v>
      </c>
      <c r="D1056" s="79" t="s">
        <v>2492</v>
      </c>
      <c r="E1056" s="80" t="s">
        <v>647</v>
      </c>
      <c r="F1056" s="81">
        <v>50</v>
      </c>
      <c r="G1056" s="82" t="s">
        <v>655</v>
      </c>
      <c r="H1056" s="83">
        <v>8</v>
      </c>
      <c r="I1056" s="84">
        <v>36.14</v>
      </c>
      <c r="J1056" s="85">
        <v>3009830051</v>
      </c>
      <c r="K1056" s="86"/>
      <c r="L1056" s="87" t="s">
        <v>2074</v>
      </c>
      <c r="M1056" s="88" t="s">
        <v>2501</v>
      </c>
      <c r="N1056" s="89"/>
      <c r="O1056" s="90">
        <f t="shared" si="22"/>
        <v>0</v>
      </c>
      <c r="P1056" s="91" t="str">
        <f t="shared" si="23"/>
        <v>-</v>
      </c>
      <c r="Q1056" s="92"/>
      <c r="R1056" s="93" t="str">
        <f>IF($I$22=1,"",ROUNDDOWN($I$22*Таблица2[[#This Row],[Уп. в коробке]],0))</f>
        <v/>
      </c>
      <c r="S1056" s="94"/>
    </row>
    <row r="1057" spans="1:19">
      <c r="A1057" s="76"/>
      <c r="B1057" s="77" t="s">
        <v>2502</v>
      </c>
      <c r="C1057" s="78" t="s">
        <v>32</v>
      </c>
      <c r="D1057" s="79" t="s">
        <v>2492</v>
      </c>
      <c r="E1057" s="80" t="s">
        <v>650</v>
      </c>
      <c r="F1057" s="81">
        <v>50</v>
      </c>
      <c r="G1057" s="82" t="s">
        <v>655</v>
      </c>
      <c r="H1057" s="83">
        <v>8</v>
      </c>
      <c r="I1057" s="84">
        <v>35.629999999999995</v>
      </c>
      <c r="J1057" s="85">
        <v>3009840051</v>
      </c>
      <c r="K1057" s="86"/>
      <c r="L1057" s="87" t="s">
        <v>2074</v>
      </c>
      <c r="M1057" s="88" t="s">
        <v>2503</v>
      </c>
      <c r="N1057" s="89"/>
      <c r="O1057" s="90">
        <f t="shared" si="22"/>
        <v>0</v>
      </c>
      <c r="P1057" s="91" t="str">
        <f t="shared" si="23"/>
        <v>-</v>
      </c>
      <c r="Q1057" s="92"/>
      <c r="R1057" s="93" t="str">
        <f>IF($I$22=1,"",ROUNDDOWN($I$22*Таблица2[[#This Row],[Уп. в коробке]],0))</f>
        <v/>
      </c>
      <c r="S1057" s="94"/>
    </row>
    <row r="1058" spans="1:19">
      <c r="A1058" s="76"/>
      <c r="B1058" s="77" t="s">
        <v>2504</v>
      </c>
      <c r="C1058" s="78" t="s">
        <v>32</v>
      </c>
      <c r="D1058" s="79" t="s">
        <v>1517</v>
      </c>
      <c r="E1058" s="80" t="s">
        <v>2505</v>
      </c>
      <c r="F1058" s="81">
        <v>50</v>
      </c>
      <c r="G1058" s="82" t="s">
        <v>635</v>
      </c>
      <c r="H1058" s="83">
        <v>6</v>
      </c>
      <c r="I1058" s="84">
        <v>37.519999999999996</v>
      </c>
      <c r="J1058" s="85">
        <v>3009850051</v>
      </c>
      <c r="K1058" s="86"/>
      <c r="L1058" s="87" t="s">
        <v>2074</v>
      </c>
      <c r="M1058" s="88" t="s">
        <v>2506</v>
      </c>
      <c r="N1058" s="89"/>
      <c r="O1058" s="90">
        <f t="shared" si="22"/>
        <v>0</v>
      </c>
      <c r="P1058" s="91" t="str">
        <f t="shared" si="23"/>
        <v>-</v>
      </c>
      <c r="Q1058" s="92"/>
      <c r="R1058" s="93" t="str">
        <f>IF($I$22=1,"",ROUNDDOWN($I$22*Таблица2[[#This Row],[Уп. в коробке]],0))</f>
        <v/>
      </c>
      <c r="S1058" s="94"/>
    </row>
    <row r="1059" spans="1:19">
      <c r="A1059" s="76"/>
      <c r="B1059" s="77" t="s">
        <v>2507</v>
      </c>
      <c r="C1059" s="78" t="s">
        <v>32</v>
      </c>
      <c r="D1059" s="79" t="s">
        <v>1517</v>
      </c>
      <c r="E1059" s="80" t="s">
        <v>2508</v>
      </c>
      <c r="F1059" s="81">
        <v>50</v>
      </c>
      <c r="G1059" s="82" t="s">
        <v>585</v>
      </c>
      <c r="H1059" s="83">
        <v>6</v>
      </c>
      <c r="I1059" s="84">
        <v>56.949999999999996</v>
      </c>
      <c r="J1059" s="85">
        <v>3009860161</v>
      </c>
      <c r="K1059" s="86"/>
      <c r="L1059" s="87" t="s">
        <v>2074</v>
      </c>
      <c r="M1059" s="88" t="s">
        <v>2509</v>
      </c>
      <c r="N1059" s="89"/>
      <c r="O1059" s="90">
        <f t="shared" si="22"/>
        <v>0</v>
      </c>
      <c r="P1059" s="91" t="str">
        <f t="shared" si="23"/>
        <v>-</v>
      </c>
      <c r="Q1059" s="92"/>
      <c r="R1059" s="93" t="str">
        <f>IF($I$22=1,"",ROUNDDOWN($I$22*Таблица2[[#This Row],[Уп. в коробке]],0))</f>
        <v/>
      </c>
      <c r="S1059" s="94"/>
    </row>
    <row r="1060" spans="1:19">
      <c r="A1060" s="76"/>
      <c r="B1060" s="77" t="s">
        <v>2510</v>
      </c>
      <c r="C1060" s="78" t="s">
        <v>32</v>
      </c>
      <c r="D1060" s="79" t="s">
        <v>1517</v>
      </c>
      <c r="E1060" s="80" t="s">
        <v>2511</v>
      </c>
      <c r="F1060" s="81">
        <v>50</v>
      </c>
      <c r="G1060" s="82" t="s">
        <v>618</v>
      </c>
      <c r="H1060" s="83">
        <v>6</v>
      </c>
      <c r="I1060" s="84">
        <v>97.910000000000011</v>
      </c>
      <c r="J1060" s="85">
        <v>3009861181</v>
      </c>
      <c r="K1060" s="86"/>
      <c r="L1060" s="87" t="s">
        <v>2074</v>
      </c>
      <c r="M1060" s="88" t="s">
        <v>2512</v>
      </c>
      <c r="N1060" s="89"/>
      <c r="O1060" s="90">
        <f t="shared" si="22"/>
        <v>0</v>
      </c>
      <c r="P1060" s="91" t="str">
        <f t="shared" si="23"/>
        <v>-</v>
      </c>
      <c r="Q1060" s="92"/>
      <c r="R1060" s="93" t="str">
        <f>IF($I$22=1,"",ROUNDDOWN($I$22*Таблица2[[#This Row],[Уп. в коробке]],0))</f>
        <v/>
      </c>
      <c r="S1060" s="94"/>
    </row>
    <row r="1061" spans="1:19">
      <c r="A1061" s="76"/>
      <c r="B1061" s="77" t="s">
        <v>2513</v>
      </c>
      <c r="C1061" s="78" t="s">
        <v>32</v>
      </c>
      <c r="D1061" s="79" t="s">
        <v>1517</v>
      </c>
      <c r="E1061" s="80" t="s">
        <v>654</v>
      </c>
      <c r="F1061" s="81">
        <v>50</v>
      </c>
      <c r="G1061" s="82" t="s">
        <v>655</v>
      </c>
      <c r="H1061" s="83">
        <v>6</v>
      </c>
      <c r="I1061" s="84">
        <v>36.43</v>
      </c>
      <c r="J1061" s="85">
        <v>3009920041</v>
      </c>
      <c r="K1061" s="86"/>
      <c r="L1061" s="87" t="s">
        <v>2074</v>
      </c>
      <c r="M1061" s="88" t="s">
        <v>2514</v>
      </c>
      <c r="N1061" s="89"/>
      <c r="O1061" s="90">
        <f t="shared" si="22"/>
        <v>0</v>
      </c>
      <c r="P1061" s="91" t="str">
        <f t="shared" si="23"/>
        <v>-</v>
      </c>
      <c r="Q1061" s="92"/>
      <c r="R1061" s="93" t="str">
        <f>IF($I$22=1,"",ROUNDDOWN($I$22*Таблица2[[#This Row],[Уп. в коробке]],0))</f>
        <v/>
      </c>
      <c r="S1061" s="94"/>
    </row>
    <row r="1062" spans="1:19">
      <c r="A1062" s="76"/>
      <c r="B1062" s="77" t="s">
        <v>2515</v>
      </c>
      <c r="C1062" s="78" t="s">
        <v>32</v>
      </c>
      <c r="D1062" s="79" t="s">
        <v>1517</v>
      </c>
      <c r="E1062" s="80" t="s">
        <v>658</v>
      </c>
      <c r="F1062" s="81">
        <v>50</v>
      </c>
      <c r="G1062" s="82" t="s">
        <v>655</v>
      </c>
      <c r="H1062" s="83">
        <v>6</v>
      </c>
      <c r="I1062" s="84">
        <v>36.43</v>
      </c>
      <c r="J1062" s="85">
        <v>3009930041</v>
      </c>
      <c r="K1062" s="86"/>
      <c r="L1062" s="87" t="s">
        <v>2074</v>
      </c>
      <c r="M1062" s="88" t="s">
        <v>2516</v>
      </c>
      <c r="N1062" s="89"/>
      <c r="O1062" s="90">
        <f t="shared" si="22"/>
        <v>0</v>
      </c>
      <c r="P1062" s="91" t="str">
        <f t="shared" si="23"/>
        <v>-</v>
      </c>
      <c r="Q1062" s="92"/>
      <c r="R1062" s="93" t="str">
        <f>IF($I$22=1,"",ROUNDDOWN($I$22*Таблица2[[#This Row],[Уп. в коробке]],0))</f>
        <v/>
      </c>
      <c r="S1062" s="94"/>
    </row>
    <row r="1063" spans="1:19">
      <c r="A1063" s="76"/>
      <c r="B1063" s="77" t="s">
        <v>2517</v>
      </c>
      <c r="C1063" s="78" t="s">
        <v>32</v>
      </c>
      <c r="D1063" s="79" t="s">
        <v>1517</v>
      </c>
      <c r="E1063" s="80" t="s">
        <v>2518</v>
      </c>
      <c r="F1063" s="81">
        <v>50</v>
      </c>
      <c r="G1063" s="82" t="s">
        <v>635</v>
      </c>
      <c r="H1063" s="83">
        <v>6</v>
      </c>
      <c r="I1063" s="84">
        <v>43.129999999999995</v>
      </c>
      <c r="J1063" s="85">
        <v>3009895051</v>
      </c>
      <c r="K1063" s="86"/>
      <c r="L1063" s="87" t="s">
        <v>2074</v>
      </c>
      <c r="M1063" s="88" t="s">
        <v>2519</v>
      </c>
      <c r="N1063" s="89"/>
      <c r="O1063" s="90">
        <f t="shared" si="22"/>
        <v>0</v>
      </c>
      <c r="P1063" s="91" t="str">
        <f t="shared" si="23"/>
        <v>-</v>
      </c>
      <c r="Q1063" s="92"/>
      <c r="R1063" s="93" t="str">
        <f>IF($I$22=1,"",ROUNDDOWN($I$22*Таблица2[[#This Row],[Уп. в коробке]],0))</f>
        <v/>
      </c>
      <c r="S1063" s="94"/>
    </row>
    <row r="1064" spans="1:19">
      <c r="A1064" s="76"/>
      <c r="B1064" s="77" t="s">
        <v>2520</v>
      </c>
      <c r="C1064" s="78" t="s">
        <v>32</v>
      </c>
      <c r="D1064" s="79" t="s">
        <v>2521</v>
      </c>
      <c r="E1064" s="80" t="s">
        <v>2522</v>
      </c>
      <c r="F1064" s="81">
        <v>25</v>
      </c>
      <c r="G1064" s="82" t="s">
        <v>2523</v>
      </c>
      <c r="H1064" s="83">
        <v>4</v>
      </c>
      <c r="I1064" s="84">
        <v>29.6</v>
      </c>
      <c r="J1064" s="85">
        <v>3009955161</v>
      </c>
      <c r="K1064" s="86"/>
      <c r="L1064" s="87" t="s">
        <v>2074</v>
      </c>
      <c r="M1064" s="88" t="s">
        <v>2524</v>
      </c>
      <c r="N1064" s="89"/>
      <c r="O1064" s="90">
        <f t="shared" si="22"/>
        <v>0</v>
      </c>
      <c r="P1064" s="91" t="str">
        <f t="shared" si="23"/>
        <v>-</v>
      </c>
      <c r="Q1064" s="92"/>
      <c r="R1064" s="93" t="str">
        <f>IF($I$22=1,"",ROUNDDOWN($I$22*Таблица2[[#This Row],[Уп. в коробке]],0))</f>
        <v/>
      </c>
      <c r="S1064" s="94"/>
    </row>
    <row r="1065" spans="1:19">
      <c r="A1065" s="76"/>
      <c r="B1065" s="77" t="s">
        <v>2525</v>
      </c>
      <c r="C1065" s="78" t="s">
        <v>32</v>
      </c>
      <c r="D1065" s="79" t="s">
        <v>884</v>
      </c>
      <c r="E1065" s="80" t="s">
        <v>2526</v>
      </c>
      <c r="F1065" s="81">
        <v>25</v>
      </c>
      <c r="G1065" s="82" t="s">
        <v>886</v>
      </c>
      <c r="H1065" s="83">
        <v>4</v>
      </c>
      <c r="I1065" s="84">
        <v>49.96</v>
      </c>
      <c r="J1065" s="85">
        <v>3009960201</v>
      </c>
      <c r="K1065" s="86"/>
      <c r="L1065" s="87" t="s">
        <v>2074</v>
      </c>
      <c r="M1065" s="88" t="s">
        <v>2527</v>
      </c>
      <c r="N1065" s="89"/>
      <c r="O1065" s="90">
        <f t="shared" si="22"/>
        <v>0</v>
      </c>
      <c r="P1065" s="91" t="str">
        <f t="shared" si="23"/>
        <v>-</v>
      </c>
      <c r="Q1065" s="92"/>
      <c r="R1065" s="93" t="str">
        <f>IF($I$22=1,"",ROUNDDOWN($I$22*Таблица2[[#This Row],[Уп. в коробке]],0))</f>
        <v/>
      </c>
      <c r="S1065" s="94"/>
    </row>
    <row r="1066" spans="1:19">
      <c r="A1066" s="76"/>
      <c r="B1066" s="77" t="s">
        <v>2528</v>
      </c>
      <c r="C1066" s="78" t="s">
        <v>32</v>
      </c>
      <c r="D1066" s="79" t="s">
        <v>2529</v>
      </c>
      <c r="E1066" s="80" t="s">
        <v>710</v>
      </c>
      <c r="F1066" s="81">
        <v>100</v>
      </c>
      <c r="G1066" s="82" t="s">
        <v>711</v>
      </c>
      <c r="H1066" s="83">
        <v>40</v>
      </c>
      <c r="I1066" s="84">
        <v>15.6</v>
      </c>
      <c r="J1066" s="85">
        <v>3010000061</v>
      </c>
      <c r="K1066" s="86"/>
      <c r="L1066" s="87" t="s">
        <v>2074</v>
      </c>
      <c r="M1066" s="88" t="s">
        <v>2530</v>
      </c>
      <c r="N1066" s="89"/>
      <c r="O1066" s="90">
        <f t="shared" si="22"/>
        <v>0</v>
      </c>
      <c r="P1066" s="91" t="str">
        <f t="shared" si="23"/>
        <v>-</v>
      </c>
      <c r="Q1066" s="92"/>
      <c r="R1066" s="93" t="str">
        <f>IF($I$22=1,"",ROUNDDOWN($I$22*Таблица2[[#This Row],[Уп. в коробке]],0))</f>
        <v/>
      </c>
      <c r="S1066" s="94"/>
    </row>
    <row r="1067" spans="1:19">
      <c r="A1067" s="76"/>
      <c r="B1067" s="77" t="s">
        <v>2531</v>
      </c>
      <c r="C1067" s="78" t="s">
        <v>32</v>
      </c>
      <c r="D1067" s="79" t="s">
        <v>2529</v>
      </c>
      <c r="E1067" s="80" t="s">
        <v>714</v>
      </c>
      <c r="F1067" s="81">
        <v>100</v>
      </c>
      <c r="G1067" s="82" t="s">
        <v>711</v>
      </c>
      <c r="H1067" s="83">
        <v>40</v>
      </c>
      <c r="I1067" s="84">
        <v>14.299999999999999</v>
      </c>
      <c r="J1067" s="85">
        <v>3010040061</v>
      </c>
      <c r="K1067" s="86"/>
      <c r="L1067" s="87" t="s">
        <v>2074</v>
      </c>
      <c r="M1067" s="88" t="s">
        <v>2532</v>
      </c>
      <c r="N1067" s="89"/>
      <c r="O1067" s="90">
        <f t="shared" si="22"/>
        <v>0</v>
      </c>
      <c r="P1067" s="91" t="str">
        <f t="shared" si="23"/>
        <v>-</v>
      </c>
      <c r="Q1067" s="92"/>
      <c r="R1067" s="93" t="str">
        <f>IF($I$22=1,"",ROUNDDOWN($I$22*Таблица2[[#This Row],[Уп. в коробке]],0))</f>
        <v/>
      </c>
      <c r="S1067" s="94"/>
    </row>
    <row r="1068" spans="1:19">
      <c r="A1068" s="76"/>
      <c r="B1068" s="77" t="s">
        <v>2533</v>
      </c>
      <c r="C1068" s="78" t="s">
        <v>32</v>
      </c>
      <c r="D1068" s="79" t="s">
        <v>2529</v>
      </c>
      <c r="E1068" s="80" t="s">
        <v>720</v>
      </c>
      <c r="F1068" s="81">
        <v>100</v>
      </c>
      <c r="G1068" s="82" t="s">
        <v>711</v>
      </c>
      <c r="H1068" s="83">
        <v>40</v>
      </c>
      <c r="I1068" s="84">
        <v>14.299999999999999</v>
      </c>
      <c r="J1068" s="85">
        <v>3010280061</v>
      </c>
      <c r="K1068" s="86"/>
      <c r="L1068" s="87" t="s">
        <v>2074</v>
      </c>
      <c r="M1068" s="88" t="s">
        <v>2534</v>
      </c>
      <c r="N1068" s="89"/>
      <c r="O1068" s="90">
        <f t="shared" si="22"/>
        <v>0</v>
      </c>
      <c r="P1068" s="91" t="str">
        <f t="shared" si="23"/>
        <v>-</v>
      </c>
      <c r="Q1068" s="92"/>
      <c r="R1068" s="93" t="str">
        <f>IF($I$22=1,"",ROUNDDOWN($I$22*Таблица2[[#This Row],[Уп. в коробке]],0))</f>
        <v/>
      </c>
      <c r="S1068" s="94"/>
    </row>
    <row r="1069" spans="1:19">
      <c r="A1069" s="76"/>
      <c r="B1069" s="77" t="s">
        <v>2535</v>
      </c>
      <c r="C1069" s="78" t="s">
        <v>32</v>
      </c>
      <c r="D1069" s="79" t="s">
        <v>2529</v>
      </c>
      <c r="E1069" s="80" t="s">
        <v>717</v>
      </c>
      <c r="F1069" s="81">
        <v>100</v>
      </c>
      <c r="G1069" s="82" t="s">
        <v>711</v>
      </c>
      <c r="H1069" s="83">
        <v>40</v>
      </c>
      <c r="I1069" s="84">
        <v>14.299999999999999</v>
      </c>
      <c r="J1069" s="85">
        <v>3010160061</v>
      </c>
      <c r="K1069" s="86"/>
      <c r="L1069" s="87" t="s">
        <v>2074</v>
      </c>
      <c r="M1069" s="88" t="s">
        <v>2536</v>
      </c>
      <c r="N1069" s="89"/>
      <c r="O1069" s="90">
        <f t="shared" si="22"/>
        <v>0</v>
      </c>
      <c r="P1069" s="91" t="str">
        <f t="shared" si="23"/>
        <v>-</v>
      </c>
      <c r="Q1069" s="92"/>
      <c r="R1069" s="93" t="str">
        <f>IF($I$22=1,"",ROUNDDOWN($I$22*Таблица2[[#This Row],[Уп. в коробке]],0))</f>
        <v/>
      </c>
      <c r="S1069" s="94"/>
    </row>
    <row r="1070" spans="1:19">
      <c r="A1070" s="76"/>
      <c r="B1070" s="77" t="s">
        <v>2537</v>
      </c>
      <c r="C1070" s="78" t="s">
        <v>32</v>
      </c>
      <c r="D1070" s="79" t="s">
        <v>2529</v>
      </c>
      <c r="E1070" s="80" t="s">
        <v>2538</v>
      </c>
      <c r="F1070" s="81">
        <v>100</v>
      </c>
      <c r="G1070" s="82" t="s">
        <v>711</v>
      </c>
      <c r="H1070" s="83">
        <v>40</v>
      </c>
      <c r="I1070" s="84">
        <v>13.49</v>
      </c>
      <c r="J1070" s="85">
        <v>3010080061</v>
      </c>
      <c r="K1070" s="86"/>
      <c r="L1070" s="87" t="s">
        <v>2074</v>
      </c>
      <c r="M1070" s="88" t="s">
        <v>2539</v>
      </c>
      <c r="N1070" s="89"/>
      <c r="O1070" s="90">
        <f t="shared" si="22"/>
        <v>0</v>
      </c>
      <c r="P1070" s="91" t="str">
        <f t="shared" si="23"/>
        <v>-</v>
      </c>
      <c r="Q1070" s="92"/>
      <c r="R1070" s="93" t="str">
        <f>IF($I$22=1,"",ROUNDDOWN($I$22*Таблица2[[#This Row],[Уп. в коробке]],0))</f>
        <v/>
      </c>
      <c r="S1070" s="94"/>
    </row>
    <row r="1071" spans="1:19">
      <c r="A1071" s="76"/>
      <c r="B1071" s="77" t="s">
        <v>2540</v>
      </c>
      <c r="C1071" s="78" t="s">
        <v>32</v>
      </c>
      <c r="D1071" s="79" t="s">
        <v>2529</v>
      </c>
      <c r="E1071" s="80" t="s">
        <v>727</v>
      </c>
      <c r="F1071" s="81">
        <v>100</v>
      </c>
      <c r="G1071" s="82" t="s">
        <v>711</v>
      </c>
      <c r="H1071" s="83">
        <v>40</v>
      </c>
      <c r="I1071" s="84">
        <v>16.260000000000002</v>
      </c>
      <c r="J1071" s="85">
        <v>3010120061</v>
      </c>
      <c r="K1071" s="86"/>
      <c r="L1071" s="87" t="s">
        <v>2074</v>
      </c>
      <c r="M1071" s="88" t="s">
        <v>2541</v>
      </c>
      <c r="N1071" s="89"/>
      <c r="O1071" s="90">
        <f t="shared" si="22"/>
        <v>0</v>
      </c>
      <c r="P1071" s="91" t="str">
        <f t="shared" si="23"/>
        <v>-</v>
      </c>
      <c r="Q1071" s="92"/>
      <c r="R1071" s="93" t="str">
        <f>IF($I$22=1,"",ROUNDDOWN($I$22*Таблица2[[#This Row],[Уп. в коробке]],0))</f>
        <v/>
      </c>
      <c r="S1071" s="94"/>
    </row>
    <row r="1072" spans="1:19">
      <c r="A1072" s="76"/>
      <c r="B1072" s="77" t="s">
        <v>2542</v>
      </c>
      <c r="C1072" s="78" t="s">
        <v>32</v>
      </c>
      <c r="D1072" s="79" t="s">
        <v>2529</v>
      </c>
      <c r="E1072" s="80" t="s">
        <v>2543</v>
      </c>
      <c r="F1072" s="81">
        <v>100</v>
      </c>
      <c r="G1072" s="82" t="s">
        <v>711</v>
      </c>
      <c r="H1072" s="83">
        <v>40</v>
      </c>
      <c r="I1072" s="84">
        <v>16.260000000000002</v>
      </c>
      <c r="J1072" s="85">
        <v>3010200061</v>
      </c>
      <c r="K1072" s="86"/>
      <c r="L1072" s="87" t="s">
        <v>2074</v>
      </c>
      <c r="M1072" s="88" t="s">
        <v>2544</v>
      </c>
      <c r="N1072" s="89"/>
      <c r="O1072" s="90">
        <f t="shared" si="22"/>
        <v>0</v>
      </c>
      <c r="P1072" s="91" t="str">
        <f t="shared" si="23"/>
        <v>-</v>
      </c>
      <c r="Q1072" s="92"/>
      <c r="R1072" s="93" t="str">
        <f>IF($I$22=1,"",ROUNDDOWN($I$22*Таблица2[[#This Row],[Уп. в коробке]],0))</f>
        <v/>
      </c>
      <c r="S1072" s="94"/>
    </row>
    <row r="1073" spans="1:19">
      <c r="A1073" s="76"/>
      <c r="B1073" s="77" t="s">
        <v>2545</v>
      </c>
      <c r="C1073" s="78" t="s">
        <v>32</v>
      </c>
      <c r="D1073" s="79" t="s">
        <v>2529</v>
      </c>
      <c r="E1073" s="80" t="s">
        <v>2546</v>
      </c>
      <c r="F1073" s="81">
        <v>100</v>
      </c>
      <c r="G1073" s="82" t="s">
        <v>711</v>
      </c>
      <c r="H1073" s="83">
        <v>40</v>
      </c>
      <c r="I1073" s="84">
        <v>16.260000000000002</v>
      </c>
      <c r="J1073" s="85">
        <v>3010240061</v>
      </c>
      <c r="K1073" s="86"/>
      <c r="L1073" s="87" t="s">
        <v>2074</v>
      </c>
      <c r="M1073" s="88" t="s">
        <v>2547</v>
      </c>
      <c r="N1073" s="89"/>
      <c r="O1073" s="90">
        <f t="shared" si="22"/>
        <v>0</v>
      </c>
      <c r="P1073" s="91" t="str">
        <f t="shared" si="23"/>
        <v>-</v>
      </c>
      <c r="Q1073" s="92"/>
      <c r="R1073" s="93" t="str">
        <f>IF($I$22=1,"",ROUNDDOWN($I$22*Таблица2[[#This Row],[Уп. в коробке]],0))</f>
        <v/>
      </c>
      <c r="S1073" s="94"/>
    </row>
    <row r="1074" spans="1:19">
      <c r="A1074" s="76"/>
      <c r="B1074" s="77" t="s">
        <v>2548</v>
      </c>
      <c r="C1074" s="78" t="s">
        <v>32</v>
      </c>
      <c r="D1074" s="79" t="s">
        <v>2529</v>
      </c>
      <c r="E1074" s="80" t="s">
        <v>2549</v>
      </c>
      <c r="F1074" s="81">
        <v>100</v>
      </c>
      <c r="G1074" s="82" t="s">
        <v>711</v>
      </c>
      <c r="H1074" s="83">
        <v>40</v>
      </c>
      <c r="I1074" s="84">
        <v>15.17</v>
      </c>
      <c r="J1074" s="85">
        <v>3010320061</v>
      </c>
      <c r="K1074" s="86"/>
      <c r="L1074" s="87" t="s">
        <v>2074</v>
      </c>
      <c r="M1074" s="88" t="s">
        <v>2550</v>
      </c>
      <c r="N1074" s="89"/>
      <c r="O1074" s="90">
        <f t="shared" si="22"/>
        <v>0</v>
      </c>
      <c r="P1074" s="91" t="str">
        <f t="shared" si="23"/>
        <v>-</v>
      </c>
      <c r="Q1074" s="92"/>
      <c r="R1074" s="93" t="str">
        <f>IF($I$22=1,"",ROUNDDOWN($I$22*Таблица2[[#This Row],[Уп. в коробке]],0))</f>
        <v/>
      </c>
      <c r="S1074" s="94"/>
    </row>
    <row r="1075" spans="1:19">
      <c r="A1075" s="76"/>
      <c r="B1075" s="77" t="s">
        <v>2551</v>
      </c>
      <c r="C1075" s="78" t="s">
        <v>32</v>
      </c>
      <c r="D1075" s="79" t="s">
        <v>2552</v>
      </c>
      <c r="E1075" s="80" t="s">
        <v>2553</v>
      </c>
      <c r="F1075" s="81">
        <v>25</v>
      </c>
      <c r="G1075" s="82" t="s">
        <v>58</v>
      </c>
      <c r="H1075" s="83">
        <v>4</v>
      </c>
      <c r="I1075" s="84">
        <v>36.58</v>
      </c>
      <c r="J1075" s="85">
        <v>3010570011</v>
      </c>
      <c r="K1075" s="86"/>
      <c r="L1075" s="87" t="s">
        <v>2074</v>
      </c>
      <c r="M1075" s="88" t="s">
        <v>2554</v>
      </c>
      <c r="N1075" s="89"/>
      <c r="O1075" s="90">
        <f t="shared" si="22"/>
        <v>0</v>
      </c>
      <c r="P1075" s="91" t="str">
        <f t="shared" si="23"/>
        <v>-</v>
      </c>
      <c r="Q1075" s="92"/>
      <c r="R1075" s="93" t="str">
        <f>IF($I$22=1,"",ROUNDDOWN($I$22*Таблица2[[#This Row],[Уп. в коробке]],0))</f>
        <v/>
      </c>
      <c r="S1075" s="94"/>
    </row>
    <row r="1076" spans="1:19">
      <c r="A1076" s="76"/>
      <c r="B1076" s="77" t="s">
        <v>2555</v>
      </c>
      <c r="C1076" s="78" t="s">
        <v>32</v>
      </c>
      <c r="D1076" s="79" t="s">
        <v>1521</v>
      </c>
      <c r="E1076" s="80" t="s">
        <v>2556</v>
      </c>
      <c r="F1076" s="81">
        <v>25</v>
      </c>
      <c r="G1076" s="82" t="s">
        <v>58</v>
      </c>
      <c r="H1076" s="83">
        <v>4</v>
      </c>
      <c r="I1076" s="84">
        <v>26.98</v>
      </c>
      <c r="J1076" s="85">
        <v>3010580011</v>
      </c>
      <c r="K1076" s="86"/>
      <c r="L1076" s="87" t="s">
        <v>2074</v>
      </c>
      <c r="M1076" s="88" t="s">
        <v>2557</v>
      </c>
      <c r="N1076" s="89"/>
      <c r="O1076" s="90">
        <f t="shared" si="22"/>
        <v>0</v>
      </c>
      <c r="P1076" s="91" t="str">
        <f t="shared" si="23"/>
        <v>-</v>
      </c>
      <c r="Q1076" s="92"/>
      <c r="R1076" s="93" t="str">
        <f>IF($I$22=1,"",ROUNDDOWN($I$22*Таблица2[[#This Row],[Уп. в коробке]],0))</f>
        <v/>
      </c>
      <c r="S1076" s="94"/>
    </row>
    <row r="1077" spans="1:19">
      <c r="A1077" s="76"/>
      <c r="B1077" s="77" t="s">
        <v>2558</v>
      </c>
      <c r="C1077" s="78" t="s">
        <v>32</v>
      </c>
      <c r="D1077" s="79" t="s">
        <v>1521</v>
      </c>
      <c r="E1077" s="80" t="s">
        <v>749</v>
      </c>
      <c r="F1077" s="81">
        <v>25</v>
      </c>
      <c r="G1077" s="82" t="s">
        <v>58</v>
      </c>
      <c r="H1077" s="83">
        <v>4</v>
      </c>
      <c r="I1077" s="84">
        <v>26.98</v>
      </c>
      <c r="J1077" s="85">
        <v>3010600011</v>
      </c>
      <c r="K1077" s="86"/>
      <c r="L1077" s="87" t="s">
        <v>2074</v>
      </c>
      <c r="M1077" s="88" t="s">
        <v>2559</v>
      </c>
      <c r="N1077" s="89"/>
      <c r="O1077" s="90">
        <f t="shared" si="22"/>
        <v>0</v>
      </c>
      <c r="P1077" s="91" t="str">
        <f t="shared" si="23"/>
        <v>-</v>
      </c>
      <c r="Q1077" s="92"/>
      <c r="R1077" s="93" t="str">
        <f>IF($I$22=1,"",ROUNDDOWN($I$22*Таблица2[[#This Row],[Уп. в коробке]],0))</f>
        <v/>
      </c>
      <c r="S1077" s="94"/>
    </row>
    <row r="1078" spans="1:19">
      <c r="A1078" s="76"/>
      <c r="B1078" s="77" t="s">
        <v>2560</v>
      </c>
      <c r="C1078" s="78" t="s">
        <v>32</v>
      </c>
      <c r="D1078" s="79" t="s">
        <v>2552</v>
      </c>
      <c r="E1078" s="80" t="s">
        <v>2561</v>
      </c>
      <c r="F1078" s="81">
        <v>25</v>
      </c>
      <c r="G1078" s="82" t="s">
        <v>58</v>
      </c>
      <c r="H1078" s="83">
        <v>4</v>
      </c>
      <c r="I1078" s="84">
        <v>26.98</v>
      </c>
      <c r="J1078" s="85">
        <v>3010670011</v>
      </c>
      <c r="K1078" s="86"/>
      <c r="L1078" s="87" t="s">
        <v>2074</v>
      </c>
      <c r="M1078" s="88" t="s">
        <v>2562</v>
      </c>
      <c r="N1078" s="89"/>
      <c r="O1078" s="90">
        <f t="shared" si="22"/>
        <v>0</v>
      </c>
      <c r="P1078" s="91" t="str">
        <f t="shared" si="23"/>
        <v>-</v>
      </c>
      <c r="Q1078" s="92"/>
      <c r="R1078" s="93" t="str">
        <f>IF($I$22=1,"",ROUNDDOWN($I$22*Таблица2[[#This Row],[Уп. в коробке]],0))</f>
        <v/>
      </c>
      <c r="S1078" s="94"/>
    </row>
    <row r="1079" spans="1:19">
      <c r="A1079" s="76"/>
      <c r="B1079" s="77" t="s">
        <v>2563</v>
      </c>
      <c r="C1079" s="78" t="s">
        <v>32</v>
      </c>
      <c r="D1079" s="79" t="s">
        <v>1521</v>
      </c>
      <c r="E1079" s="80" t="s">
        <v>2564</v>
      </c>
      <c r="F1079" s="81">
        <v>25</v>
      </c>
      <c r="G1079" s="82" t="s">
        <v>58</v>
      </c>
      <c r="H1079" s="83">
        <v>4</v>
      </c>
      <c r="I1079" s="84">
        <v>28.580000000000002</v>
      </c>
      <c r="J1079" s="85">
        <v>3010680011</v>
      </c>
      <c r="K1079" s="86"/>
      <c r="L1079" s="87" t="s">
        <v>2074</v>
      </c>
      <c r="M1079" s="88" t="s">
        <v>2565</v>
      </c>
      <c r="N1079" s="89"/>
      <c r="O1079" s="90">
        <f t="shared" si="22"/>
        <v>0</v>
      </c>
      <c r="P1079" s="91" t="str">
        <f t="shared" si="23"/>
        <v>-</v>
      </c>
      <c r="Q1079" s="92"/>
      <c r="R1079" s="93" t="str">
        <f>IF($I$22=1,"",ROUNDDOWN($I$22*Таблица2[[#This Row],[Уп. в коробке]],0))</f>
        <v/>
      </c>
      <c r="S1079" s="94"/>
    </row>
    <row r="1080" spans="1:19">
      <c r="A1080" s="76"/>
      <c r="B1080" s="77" t="s">
        <v>2566</v>
      </c>
      <c r="C1080" s="78" t="s">
        <v>32</v>
      </c>
      <c r="D1080" s="79" t="s">
        <v>2552</v>
      </c>
      <c r="E1080" s="80" t="s">
        <v>2567</v>
      </c>
      <c r="F1080" s="81">
        <v>25</v>
      </c>
      <c r="G1080" s="82" t="s">
        <v>58</v>
      </c>
      <c r="H1080" s="83">
        <v>4</v>
      </c>
      <c r="I1080" s="84">
        <v>26.98</v>
      </c>
      <c r="J1080" s="85">
        <v>3010690011</v>
      </c>
      <c r="K1080" s="86"/>
      <c r="L1080" s="87" t="s">
        <v>2074</v>
      </c>
      <c r="M1080" s="88" t="s">
        <v>2568</v>
      </c>
      <c r="N1080" s="89"/>
      <c r="O1080" s="90">
        <f t="shared" si="22"/>
        <v>0</v>
      </c>
      <c r="P1080" s="91" t="str">
        <f t="shared" si="23"/>
        <v>-</v>
      </c>
      <c r="Q1080" s="92"/>
      <c r="R1080" s="93" t="str">
        <f>IF($I$22=1,"",ROUNDDOWN($I$22*Таблица2[[#This Row],[Уп. в коробке]],0))</f>
        <v/>
      </c>
      <c r="S1080" s="94"/>
    </row>
    <row r="1081" spans="1:19">
      <c r="A1081" s="76"/>
      <c r="B1081" s="77" t="s">
        <v>2569</v>
      </c>
      <c r="C1081" s="78" t="s">
        <v>32</v>
      </c>
      <c r="D1081" s="79" t="s">
        <v>1521</v>
      </c>
      <c r="E1081" s="80" t="s">
        <v>761</v>
      </c>
      <c r="F1081" s="81">
        <v>25</v>
      </c>
      <c r="G1081" s="82" t="s">
        <v>58</v>
      </c>
      <c r="H1081" s="83">
        <v>4</v>
      </c>
      <c r="I1081" s="84">
        <v>30.180000000000003</v>
      </c>
      <c r="J1081" s="85">
        <v>3010760011</v>
      </c>
      <c r="K1081" s="86"/>
      <c r="L1081" s="87" t="s">
        <v>2074</v>
      </c>
      <c r="M1081" s="88" t="s">
        <v>2570</v>
      </c>
      <c r="N1081" s="89"/>
      <c r="O1081" s="90">
        <f t="shared" si="22"/>
        <v>0</v>
      </c>
      <c r="P1081" s="91" t="str">
        <f t="shared" si="23"/>
        <v>-</v>
      </c>
      <c r="Q1081" s="92"/>
      <c r="R1081" s="93" t="str">
        <f>IF($I$22=1,"",ROUNDDOWN($I$22*Таблица2[[#This Row],[Уп. в коробке]],0))</f>
        <v/>
      </c>
      <c r="S1081" s="94"/>
    </row>
    <row r="1082" spans="1:19">
      <c r="A1082" s="76"/>
      <c r="B1082" s="77" t="s">
        <v>2571</v>
      </c>
      <c r="C1082" s="78" t="s">
        <v>32</v>
      </c>
      <c r="D1082" s="79" t="s">
        <v>764</v>
      </c>
      <c r="E1082" s="80" t="s">
        <v>2572</v>
      </c>
      <c r="F1082" s="81">
        <v>25</v>
      </c>
      <c r="G1082" s="82" t="s">
        <v>58</v>
      </c>
      <c r="H1082" s="83">
        <v>4</v>
      </c>
      <c r="I1082" s="84">
        <v>29.740000000000002</v>
      </c>
      <c r="J1082" s="85">
        <v>3010440011</v>
      </c>
      <c r="K1082" s="86"/>
      <c r="L1082" s="87" t="s">
        <v>2074</v>
      </c>
      <c r="M1082" s="88" t="s">
        <v>2573</v>
      </c>
      <c r="N1082" s="89"/>
      <c r="O1082" s="90">
        <f t="shared" si="22"/>
        <v>0</v>
      </c>
      <c r="P1082" s="91" t="str">
        <f t="shared" si="23"/>
        <v>-</v>
      </c>
      <c r="Q1082" s="92"/>
      <c r="R1082" s="93" t="str">
        <f>IF($I$22=1,"",ROUNDDOWN($I$22*Таблица2[[#This Row],[Уп. в коробке]],0))</f>
        <v/>
      </c>
      <c r="S1082" s="94"/>
    </row>
    <row r="1083" spans="1:19">
      <c r="A1083" s="76"/>
      <c r="B1083" s="77" t="s">
        <v>2574</v>
      </c>
      <c r="C1083" s="78" t="s">
        <v>32</v>
      </c>
      <c r="D1083" s="79" t="s">
        <v>764</v>
      </c>
      <c r="E1083" s="80" t="s">
        <v>1968</v>
      </c>
      <c r="F1083" s="81">
        <v>25</v>
      </c>
      <c r="G1083" s="82" t="s">
        <v>58</v>
      </c>
      <c r="H1083" s="83">
        <v>4</v>
      </c>
      <c r="I1083" s="84">
        <v>29.740000000000002</v>
      </c>
      <c r="J1083" s="85">
        <v>3010480011</v>
      </c>
      <c r="K1083" s="86"/>
      <c r="L1083" s="87" t="s">
        <v>2074</v>
      </c>
      <c r="M1083" s="88" t="s">
        <v>2575</v>
      </c>
      <c r="N1083" s="89"/>
      <c r="O1083" s="90">
        <f t="shared" si="22"/>
        <v>0</v>
      </c>
      <c r="P1083" s="91" t="str">
        <f t="shared" si="23"/>
        <v>-</v>
      </c>
      <c r="Q1083" s="92"/>
      <c r="R1083" s="93" t="str">
        <f>IF($I$22=1,"",ROUNDDOWN($I$22*Таблица2[[#This Row],[Уп. в коробке]],0))</f>
        <v/>
      </c>
      <c r="S1083" s="94"/>
    </row>
    <row r="1084" spans="1:19">
      <c r="A1084" s="76"/>
      <c r="B1084" s="77" t="s">
        <v>2576</v>
      </c>
      <c r="C1084" s="78" t="s">
        <v>32</v>
      </c>
      <c r="D1084" s="79" t="s">
        <v>764</v>
      </c>
      <c r="E1084" s="80" t="s">
        <v>2577</v>
      </c>
      <c r="F1084" s="81">
        <v>25</v>
      </c>
      <c r="G1084" s="82" t="s">
        <v>58</v>
      </c>
      <c r="H1084" s="83">
        <v>4</v>
      </c>
      <c r="I1084" s="84">
        <v>29.740000000000002</v>
      </c>
      <c r="J1084" s="85">
        <v>3010520011</v>
      </c>
      <c r="K1084" s="86"/>
      <c r="L1084" s="87" t="s">
        <v>2074</v>
      </c>
      <c r="M1084" s="88" t="s">
        <v>2578</v>
      </c>
      <c r="N1084" s="89"/>
      <c r="O1084" s="90">
        <f t="shared" si="22"/>
        <v>0</v>
      </c>
      <c r="P1084" s="91" t="str">
        <f t="shared" si="23"/>
        <v>-</v>
      </c>
      <c r="Q1084" s="92"/>
      <c r="R1084" s="93" t="str">
        <f>IF($I$22=1,"",ROUNDDOWN($I$22*Таблица2[[#This Row],[Уп. в коробке]],0))</f>
        <v/>
      </c>
      <c r="S1084" s="94"/>
    </row>
    <row r="1085" spans="1:19">
      <c r="A1085" s="76"/>
      <c r="B1085" s="77" t="s">
        <v>2579</v>
      </c>
      <c r="C1085" s="78" t="s">
        <v>32</v>
      </c>
      <c r="D1085" s="79" t="s">
        <v>901</v>
      </c>
      <c r="E1085" s="80" t="s">
        <v>2580</v>
      </c>
      <c r="F1085" s="81">
        <v>25</v>
      </c>
      <c r="G1085" s="82" t="s">
        <v>58</v>
      </c>
      <c r="H1085" s="83">
        <v>4</v>
      </c>
      <c r="I1085" s="84">
        <v>41.449999999999996</v>
      </c>
      <c r="J1085" s="85">
        <v>3010820011</v>
      </c>
      <c r="K1085" s="86"/>
      <c r="L1085" s="87" t="s">
        <v>2074</v>
      </c>
      <c r="M1085" s="88" t="s">
        <v>2581</v>
      </c>
      <c r="N1085" s="89"/>
      <c r="O1085" s="90">
        <f t="shared" si="22"/>
        <v>0</v>
      </c>
      <c r="P1085" s="91" t="str">
        <f t="shared" si="23"/>
        <v>-</v>
      </c>
      <c r="Q1085" s="92"/>
      <c r="R1085" s="93" t="str">
        <f>IF($I$22=1,"",ROUNDDOWN($I$22*Таблица2[[#This Row],[Уп. в коробке]],0))</f>
        <v/>
      </c>
      <c r="S1085" s="94"/>
    </row>
    <row r="1086" spans="1:19">
      <c r="A1086" s="76"/>
      <c r="B1086" s="77" t="s">
        <v>2582</v>
      </c>
      <c r="C1086" s="78" t="s">
        <v>32</v>
      </c>
      <c r="D1086" s="79" t="s">
        <v>2583</v>
      </c>
      <c r="E1086" s="80" t="s">
        <v>2584</v>
      </c>
      <c r="F1086" s="81">
        <v>25</v>
      </c>
      <c r="G1086" s="82" t="s">
        <v>907</v>
      </c>
      <c r="H1086" s="83">
        <v>4</v>
      </c>
      <c r="I1086" s="84">
        <v>41.449999999999996</v>
      </c>
      <c r="J1086" s="85">
        <v>3010840201</v>
      </c>
      <c r="K1086" s="86"/>
      <c r="L1086" s="87" t="s">
        <v>2074</v>
      </c>
      <c r="M1086" s="88" t="s">
        <v>2585</v>
      </c>
      <c r="N1086" s="89"/>
      <c r="O1086" s="90">
        <f t="shared" si="22"/>
        <v>0</v>
      </c>
      <c r="P1086" s="91" t="str">
        <f t="shared" si="23"/>
        <v>-</v>
      </c>
      <c r="Q1086" s="92"/>
      <c r="R1086" s="93" t="str">
        <f>IF($I$22=1,"",ROUNDDOWN($I$22*Таблица2[[#This Row],[Уп. в коробке]],0))</f>
        <v/>
      </c>
      <c r="S1086" s="94"/>
    </row>
    <row r="1087" spans="1:19">
      <c r="A1087" s="76"/>
      <c r="B1087" s="77" t="s">
        <v>2586</v>
      </c>
      <c r="C1087" s="78" t="s">
        <v>32</v>
      </c>
      <c r="D1087" s="79" t="s">
        <v>913</v>
      </c>
      <c r="E1087" s="80" t="s">
        <v>2587</v>
      </c>
      <c r="F1087" s="81">
        <v>100</v>
      </c>
      <c r="G1087" s="82" t="s">
        <v>918</v>
      </c>
      <c r="H1087" s="83">
        <v>20</v>
      </c>
      <c r="I1087" s="84">
        <v>18.09</v>
      </c>
      <c r="J1087" s="85">
        <v>3010920081</v>
      </c>
      <c r="K1087" s="86"/>
      <c r="L1087" s="87" t="s">
        <v>2074</v>
      </c>
      <c r="M1087" s="88" t="s">
        <v>2588</v>
      </c>
      <c r="N1087" s="89"/>
      <c r="O1087" s="90">
        <f t="shared" si="22"/>
        <v>0</v>
      </c>
      <c r="P1087" s="91" t="str">
        <f t="shared" si="23"/>
        <v>-</v>
      </c>
      <c r="Q1087" s="92"/>
      <c r="R1087" s="93" t="str">
        <f>IF($I$22=1,"",ROUNDDOWN($I$22*Таблица2[[#This Row],[Уп. в коробке]],0))</f>
        <v/>
      </c>
      <c r="S1087" s="94"/>
    </row>
    <row r="1088" spans="1:19">
      <c r="A1088" s="76"/>
      <c r="B1088" s="77" t="s">
        <v>2589</v>
      </c>
      <c r="C1088" s="78" t="s">
        <v>32</v>
      </c>
      <c r="D1088" s="79" t="s">
        <v>913</v>
      </c>
      <c r="E1088" s="80" t="s">
        <v>1968</v>
      </c>
      <c r="F1088" s="81">
        <v>100</v>
      </c>
      <c r="G1088" s="82" t="s">
        <v>922</v>
      </c>
      <c r="H1088" s="83">
        <v>10</v>
      </c>
      <c r="I1088" s="84">
        <v>20.89</v>
      </c>
      <c r="J1088" s="85">
        <v>3010960101</v>
      </c>
      <c r="K1088" s="86"/>
      <c r="L1088" s="87" t="s">
        <v>2074</v>
      </c>
      <c r="M1088" s="88" t="s">
        <v>2590</v>
      </c>
      <c r="N1088" s="89"/>
      <c r="O1088" s="90">
        <f t="shared" si="22"/>
        <v>0</v>
      </c>
      <c r="P1088" s="91" t="str">
        <f t="shared" si="23"/>
        <v>-</v>
      </c>
      <c r="Q1088" s="92"/>
      <c r="R1088" s="93" t="str">
        <f>IF($I$22=1,"",ROUNDDOWN($I$22*Таблица2[[#This Row],[Уп. в коробке]],0))</f>
        <v/>
      </c>
      <c r="S1088" s="94"/>
    </row>
    <row r="1089" spans="1:19">
      <c r="A1089" s="76"/>
      <c r="B1089" s="77" t="s">
        <v>2591</v>
      </c>
      <c r="C1089" s="78" t="s">
        <v>32</v>
      </c>
      <c r="D1089" s="79" t="s">
        <v>913</v>
      </c>
      <c r="E1089" s="80" t="s">
        <v>650</v>
      </c>
      <c r="F1089" s="81">
        <v>100</v>
      </c>
      <c r="G1089" s="82" t="s">
        <v>711</v>
      </c>
      <c r="H1089" s="83">
        <v>35</v>
      </c>
      <c r="I1089" s="84">
        <v>11.26</v>
      </c>
      <c r="J1089" s="85">
        <v>3011000061</v>
      </c>
      <c r="K1089" s="86"/>
      <c r="L1089" s="87" t="s">
        <v>2074</v>
      </c>
      <c r="M1089" s="88" t="s">
        <v>2592</v>
      </c>
      <c r="N1089" s="89"/>
      <c r="O1089" s="90">
        <f t="shared" si="22"/>
        <v>0</v>
      </c>
      <c r="P1089" s="91" t="str">
        <f t="shared" si="23"/>
        <v>-</v>
      </c>
      <c r="Q1089" s="92"/>
      <c r="R1089" s="93" t="str">
        <f>IF($I$22=1,"",ROUNDDOWN($I$22*Таблица2[[#This Row],[Уп. в коробке]],0))</f>
        <v/>
      </c>
      <c r="S1089" s="94"/>
    </row>
    <row r="1090" spans="1:19">
      <c r="A1090" s="76"/>
      <c r="B1090" s="77" t="s">
        <v>2593</v>
      </c>
      <c r="C1090" s="78" t="s">
        <v>32</v>
      </c>
      <c r="D1090" s="79" t="s">
        <v>930</v>
      </c>
      <c r="E1090" s="80" t="s">
        <v>2594</v>
      </c>
      <c r="F1090" s="81">
        <v>50</v>
      </c>
      <c r="G1090" s="82" t="s">
        <v>534</v>
      </c>
      <c r="H1090" s="83">
        <v>4</v>
      </c>
      <c r="I1090" s="84">
        <v>41.82</v>
      </c>
      <c r="J1090" s="85">
        <v>3011150141</v>
      </c>
      <c r="K1090" s="86"/>
      <c r="L1090" s="87" t="s">
        <v>2074</v>
      </c>
      <c r="M1090" s="88" t="s">
        <v>2595</v>
      </c>
      <c r="N1090" s="89"/>
      <c r="O1090" s="90">
        <f t="shared" si="22"/>
        <v>0</v>
      </c>
      <c r="P1090" s="91" t="str">
        <f t="shared" si="23"/>
        <v>-</v>
      </c>
      <c r="Q1090" s="92"/>
      <c r="R1090" s="93" t="str">
        <f>IF($I$22=1,"",ROUNDDOWN($I$22*Таблица2[[#This Row],[Уп. в коробке]],0))</f>
        <v/>
      </c>
      <c r="S1090" s="94"/>
    </row>
    <row r="1091" spans="1:19">
      <c r="A1091" s="76"/>
      <c r="B1091" s="77" t="s">
        <v>2596</v>
      </c>
      <c r="C1091" s="78" t="s">
        <v>32</v>
      </c>
      <c r="D1091" s="79" t="s">
        <v>930</v>
      </c>
      <c r="E1091" s="80" t="s">
        <v>710</v>
      </c>
      <c r="F1091" s="81">
        <v>50</v>
      </c>
      <c r="G1091" s="82" t="s">
        <v>585</v>
      </c>
      <c r="H1091" s="83">
        <v>4</v>
      </c>
      <c r="I1091" s="84">
        <v>48.22</v>
      </c>
      <c r="J1091" s="85">
        <v>3011160161</v>
      </c>
      <c r="K1091" s="86"/>
      <c r="L1091" s="87" t="s">
        <v>2074</v>
      </c>
      <c r="M1091" s="88" t="s">
        <v>2597</v>
      </c>
      <c r="N1091" s="89"/>
      <c r="O1091" s="90">
        <f t="shared" si="22"/>
        <v>0</v>
      </c>
      <c r="P1091" s="91" t="str">
        <f t="shared" si="23"/>
        <v>-</v>
      </c>
      <c r="Q1091" s="92"/>
      <c r="R1091" s="93" t="str">
        <f>IF($I$22=1,"",ROUNDDOWN($I$22*Таблица2[[#This Row],[Уп. в коробке]],0))</f>
        <v/>
      </c>
      <c r="S1091" s="94"/>
    </row>
    <row r="1092" spans="1:19">
      <c r="A1092" s="76"/>
      <c r="B1092" s="77" t="s">
        <v>2598</v>
      </c>
      <c r="C1092" s="78" t="s">
        <v>32</v>
      </c>
      <c r="D1092" s="79" t="s">
        <v>1088</v>
      </c>
      <c r="E1092" s="80" t="s">
        <v>2599</v>
      </c>
      <c r="F1092" s="81">
        <v>100</v>
      </c>
      <c r="G1092" s="82" t="s">
        <v>776</v>
      </c>
      <c r="H1092" s="83">
        <v>35</v>
      </c>
      <c r="I1092" s="84">
        <v>11.31</v>
      </c>
      <c r="J1092" s="85">
        <v>3011240051</v>
      </c>
      <c r="K1092" s="86"/>
      <c r="L1092" s="87" t="s">
        <v>2074</v>
      </c>
      <c r="M1092" s="88" t="s">
        <v>2600</v>
      </c>
      <c r="N1092" s="89"/>
      <c r="O1092" s="90">
        <f t="shared" si="22"/>
        <v>0</v>
      </c>
      <c r="P1092" s="91" t="str">
        <f t="shared" si="23"/>
        <v>-</v>
      </c>
      <c r="Q1092" s="92"/>
      <c r="R1092" s="93" t="str">
        <f>IF($I$22=1,"",ROUNDDOWN($I$22*Таблица2[[#This Row],[Уп. в коробке]],0))</f>
        <v/>
      </c>
      <c r="S1092" s="94"/>
    </row>
    <row r="1093" spans="1:19">
      <c r="A1093" s="76"/>
      <c r="B1093" s="77" t="s">
        <v>2601</v>
      </c>
      <c r="C1093" s="78" t="s">
        <v>32</v>
      </c>
      <c r="D1093" s="79" t="s">
        <v>1088</v>
      </c>
      <c r="E1093" s="80" t="s">
        <v>2602</v>
      </c>
      <c r="F1093" s="81">
        <v>100</v>
      </c>
      <c r="G1093" s="82" t="s">
        <v>776</v>
      </c>
      <c r="H1093" s="83">
        <v>35</v>
      </c>
      <c r="I1093" s="84">
        <v>10.95</v>
      </c>
      <c r="J1093" s="85">
        <v>3011440051</v>
      </c>
      <c r="K1093" s="86"/>
      <c r="L1093" s="87" t="s">
        <v>2074</v>
      </c>
      <c r="M1093" s="88" t="s">
        <v>2603</v>
      </c>
      <c r="N1093" s="89"/>
      <c r="O1093" s="90">
        <f t="shared" si="22"/>
        <v>0</v>
      </c>
      <c r="P1093" s="91" t="str">
        <f t="shared" si="23"/>
        <v>-</v>
      </c>
      <c r="Q1093" s="92"/>
      <c r="R1093" s="93" t="str">
        <f>IF($I$22=1,"",ROUNDDOWN($I$22*Таблица2[[#This Row],[Уп. в коробке]],0))</f>
        <v/>
      </c>
      <c r="S1093" s="94"/>
    </row>
    <row r="1094" spans="1:19">
      <c r="A1094" s="76"/>
      <c r="B1094" s="77" t="s">
        <v>2604</v>
      </c>
      <c r="C1094" s="78" t="s">
        <v>32</v>
      </c>
      <c r="D1094" s="79" t="s">
        <v>937</v>
      </c>
      <c r="E1094" s="80" t="s">
        <v>2605</v>
      </c>
      <c r="F1094" s="81">
        <v>100</v>
      </c>
      <c r="G1094" s="82" t="s">
        <v>939</v>
      </c>
      <c r="H1094" s="83">
        <v>20</v>
      </c>
      <c r="I1094" s="84">
        <v>9.43</v>
      </c>
      <c r="J1094" s="85">
        <v>3011480081</v>
      </c>
      <c r="K1094" s="86"/>
      <c r="L1094" s="87" t="s">
        <v>2074</v>
      </c>
      <c r="M1094" s="88" t="s">
        <v>2606</v>
      </c>
      <c r="N1094" s="89"/>
      <c r="O1094" s="90">
        <f t="shared" ref="O1094:O1157" si="24">N1094*I1094</f>
        <v>0</v>
      </c>
      <c r="P1094" s="91" t="str">
        <f t="shared" ref="P1094:P1157" si="25">IF(N1094/H1094=0,"-",N1094/H1094)</f>
        <v>-</v>
      </c>
      <c r="Q1094" s="92"/>
      <c r="R1094" s="93" t="str">
        <f>IF($I$22=1,"",ROUNDDOWN($I$22*Таблица2[[#This Row],[Уп. в коробке]],0))</f>
        <v/>
      </c>
      <c r="S1094" s="94"/>
    </row>
    <row r="1095" spans="1:19">
      <c r="A1095" s="76"/>
      <c r="B1095" s="77" t="s">
        <v>2607</v>
      </c>
      <c r="C1095" s="78" t="s">
        <v>32</v>
      </c>
      <c r="D1095" s="79" t="s">
        <v>2608</v>
      </c>
      <c r="E1095" s="80" t="s">
        <v>2609</v>
      </c>
      <c r="F1095" s="81">
        <v>50</v>
      </c>
      <c r="G1095" s="82" t="s">
        <v>585</v>
      </c>
      <c r="H1095" s="83">
        <v>4</v>
      </c>
      <c r="I1095" s="84">
        <v>32.869999999999997</v>
      </c>
      <c r="J1095" s="85">
        <v>3011520161</v>
      </c>
      <c r="K1095" s="86"/>
      <c r="L1095" s="87" t="s">
        <v>2074</v>
      </c>
      <c r="M1095" s="88" t="s">
        <v>2610</v>
      </c>
      <c r="N1095" s="89"/>
      <c r="O1095" s="90">
        <f t="shared" si="24"/>
        <v>0</v>
      </c>
      <c r="P1095" s="91" t="str">
        <f t="shared" si="25"/>
        <v>-</v>
      </c>
      <c r="Q1095" s="92"/>
      <c r="R1095" s="93" t="str">
        <f>IF($I$22=1,"",ROUNDDOWN($I$22*Таблица2[[#This Row],[Уп. в коробке]],0))</f>
        <v/>
      </c>
      <c r="S1095" s="94"/>
    </row>
    <row r="1096" spans="1:19">
      <c r="A1096" s="76"/>
      <c r="B1096" s="77" t="s">
        <v>2611</v>
      </c>
      <c r="C1096" s="78" t="s">
        <v>32</v>
      </c>
      <c r="D1096" s="79" t="s">
        <v>797</v>
      </c>
      <c r="E1096" s="80" t="s">
        <v>2612</v>
      </c>
      <c r="F1096" s="81">
        <v>100</v>
      </c>
      <c r="G1096" s="82" t="s">
        <v>799</v>
      </c>
      <c r="H1096" s="83">
        <v>30</v>
      </c>
      <c r="I1096" s="84">
        <v>21.64</v>
      </c>
      <c r="J1096" s="85">
        <v>3011550071</v>
      </c>
      <c r="K1096" s="86"/>
      <c r="L1096" s="87" t="s">
        <v>2074</v>
      </c>
      <c r="M1096" s="88" t="s">
        <v>2613</v>
      </c>
      <c r="N1096" s="89"/>
      <c r="O1096" s="90">
        <f t="shared" si="24"/>
        <v>0</v>
      </c>
      <c r="P1096" s="91" t="str">
        <f t="shared" si="25"/>
        <v>-</v>
      </c>
      <c r="Q1096" s="92"/>
      <c r="R1096" s="93" t="str">
        <f>IF($I$22=1,"",ROUNDDOWN($I$22*Таблица2[[#This Row],[Уп. в коробке]],0))</f>
        <v/>
      </c>
      <c r="S1096" s="94"/>
    </row>
    <row r="1097" spans="1:19">
      <c r="A1097" s="76"/>
      <c r="B1097" s="77" t="s">
        <v>2614</v>
      </c>
      <c r="C1097" s="78" t="s">
        <v>32</v>
      </c>
      <c r="D1097" s="79" t="s">
        <v>797</v>
      </c>
      <c r="E1097" s="80" t="s">
        <v>2615</v>
      </c>
      <c r="F1097" s="81">
        <v>100</v>
      </c>
      <c r="G1097" s="82" t="s">
        <v>799</v>
      </c>
      <c r="H1097" s="83">
        <v>30</v>
      </c>
      <c r="I1097" s="84">
        <v>21.64</v>
      </c>
      <c r="J1097" s="85">
        <v>3011590071</v>
      </c>
      <c r="K1097" s="86"/>
      <c r="L1097" s="87" t="s">
        <v>2074</v>
      </c>
      <c r="M1097" s="88" t="s">
        <v>2616</v>
      </c>
      <c r="N1097" s="89"/>
      <c r="O1097" s="90">
        <f t="shared" si="24"/>
        <v>0</v>
      </c>
      <c r="P1097" s="91" t="str">
        <f t="shared" si="25"/>
        <v>-</v>
      </c>
      <c r="Q1097" s="92"/>
      <c r="R1097" s="93" t="str">
        <f>IF($I$22=1,"",ROUNDDOWN($I$22*Таблица2[[#This Row],[Уп. в коробке]],0))</f>
        <v/>
      </c>
      <c r="S1097" s="94"/>
    </row>
    <row r="1098" spans="1:19">
      <c r="A1098" s="76"/>
      <c r="B1098" s="77" t="s">
        <v>2617</v>
      </c>
      <c r="C1098" s="78" t="s">
        <v>32</v>
      </c>
      <c r="D1098" s="79" t="s">
        <v>797</v>
      </c>
      <c r="E1098" s="80" t="s">
        <v>814</v>
      </c>
      <c r="F1098" s="81">
        <v>100</v>
      </c>
      <c r="G1098" s="82" t="s">
        <v>799</v>
      </c>
      <c r="H1098" s="83">
        <v>30</v>
      </c>
      <c r="I1098" s="84">
        <v>10.08</v>
      </c>
      <c r="J1098" s="85">
        <v>3011600071</v>
      </c>
      <c r="K1098" s="86"/>
      <c r="L1098" s="87" t="s">
        <v>2074</v>
      </c>
      <c r="M1098" s="88" t="s">
        <v>2618</v>
      </c>
      <c r="N1098" s="89"/>
      <c r="O1098" s="90">
        <f t="shared" si="24"/>
        <v>0</v>
      </c>
      <c r="P1098" s="91" t="str">
        <f t="shared" si="25"/>
        <v>-</v>
      </c>
      <c r="Q1098" s="92"/>
      <c r="R1098" s="93" t="str">
        <f>IF($I$22=1,"",ROUNDDOWN($I$22*Таблица2[[#This Row],[Уп. в коробке]],0))</f>
        <v/>
      </c>
      <c r="S1098" s="94"/>
    </row>
    <row r="1099" spans="1:19">
      <c r="A1099" s="76"/>
      <c r="B1099" s="77" t="s">
        <v>2619</v>
      </c>
      <c r="C1099" s="78" t="s">
        <v>32</v>
      </c>
      <c r="D1099" s="79" t="s">
        <v>797</v>
      </c>
      <c r="E1099" s="80" t="s">
        <v>650</v>
      </c>
      <c r="F1099" s="81">
        <v>100</v>
      </c>
      <c r="G1099" s="82" t="s">
        <v>799</v>
      </c>
      <c r="H1099" s="83">
        <v>30</v>
      </c>
      <c r="I1099" s="84">
        <v>9.64</v>
      </c>
      <c r="J1099" s="85">
        <v>3011620071</v>
      </c>
      <c r="K1099" s="86"/>
      <c r="L1099" s="87" t="s">
        <v>2074</v>
      </c>
      <c r="M1099" s="88" t="s">
        <v>2620</v>
      </c>
      <c r="N1099" s="89"/>
      <c r="O1099" s="90">
        <f t="shared" si="24"/>
        <v>0</v>
      </c>
      <c r="P1099" s="91" t="str">
        <f t="shared" si="25"/>
        <v>-</v>
      </c>
      <c r="Q1099" s="92"/>
      <c r="R1099" s="93" t="str">
        <f>IF($I$22=1,"",ROUNDDOWN($I$22*Таблица2[[#This Row],[Уп. в коробке]],0))</f>
        <v/>
      </c>
      <c r="S1099" s="94"/>
    </row>
    <row r="1100" spans="1:19">
      <c r="A1100" s="76"/>
      <c r="B1100" s="77" t="s">
        <v>2621</v>
      </c>
      <c r="C1100" s="78" t="s">
        <v>32</v>
      </c>
      <c r="D1100" s="79" t="s">
        <v>954</v>
      </c>
      <c r="E1100" s="80" t="s">
        <v>650</v>
      </c>
      <c r="F1100" s="81">
        <v>100</v>
      </c>
      <c r="G1100" s="82" t="s">
        <v>776</v>
      </c>
      <c r="H1100" s="83">
        <v>50</v>
      </c>
      <c r="I1100" s="84">
        <v>8.0299999999999994</v>
      </c>
      <c r="J1100" s="85">
        <v>3011800051</v>
      </c>
      <c r="K1100" s="86"/>
      <c r="L1100" s="87" t="s">
        <v>2074</v>
      </c>
      <c r="M1100" s="88" t="s">
        <v>2622</v>
      </c>
      <c r="N1100" s="89"/>
      <c r="O1100" s="90">
        <f t="shared" si="24"/>
        <v>0</v>
      </c>
      <c r="P1100" s="91" t="str">
        <f t="shared" si="25"/>
        <v>-</v>
      </c>
      <c r="Q1100" s="92"/>
      <c r="R1100" s="93" t="str">
        <f>IF($I$22=1,"",ROUNDDOWN($I$22*Таблица2[[#This Row],[Уп. в коробке]],0))</f>
        <v/>
      </c>
      <c r="S1100" s="94"/>
    </row>
    <row r="1101" spans="1:19">
      <c r="A1101" s="76"/>
      <c r="B1101" s="77" t="s">
        <v>2623</v>
      </c>
      <c r="C1101" s="78" t="s">
        <v>32</v>
      </c>
      <c r="D1101" s="79" t="s">
        <v>958</v>
      </c>
      <c r="E1101" s="80" t="s">
        <v>2624</v>
      </c>
      <c r="F1101" s="81">
        <v>25</v>
      </c>
      <c r="G1101" s="82" t="s">
        <v>58</v>
      </c>
      <c r="H1101" s="83">
        <v>12</v>
      </c>
      <c r="I1101" s="84">
        <v>10.49</v>
      </c>
      <c r="J1101" s="85">
        <v>3011840011</v>
      </c>
      <c r="K1101" s="86"/>
      <c r="L1101" s="87" t="s">
        <v>2074</v>
      </c>
      <c r="M1101" s="88" t="s">
        <v>2625</v>
      </c>
      <c r="N1101" s="89"/>
      <c r="O1101" s="90">
        <f t="shared" si="24"/>
        <v>0</v>
      </c>
      <c r="P1101" s="91" t="str">
        <f t="shared" si="25"/>
        <v>-</v>
      </c>
      <c r="Q1101" s="92"/>
      <c r="R1101" s="93" t="str">
        <f>IF($I$22=1,"",ROUNDDOWN($I$22*Таблица2[[#This Row],[Уп. в коробке]],0))</f>
        <v/>
      </c>
      <c r="S1101" s="94"/>
    </row>
    <row r="1102" spans="1:19">
      <c r="A1102" s="76"/>
      <c r="B1102" s="77" t="s">
        <v>2626</v>
      </c>
      <c r="C1102" s="78" t="s">
        <v>32</v>
      </c>
      <c r="D1102" s="79" t="s">
        <v>962</v>
      </c>
      <c r="E1102" s="80" t="s">
        <v>2627</v>
      </c>
      <c r="F1102" s="81">
        <v>25</v>
      </c>
      <c r="G1102" s="82" t="s">
        <v>414</v>
      </c>
      <c r="H1102" s="83">
        <v>20</v>
      </c>
      <c r="I1102" s="84">
        <v>15.39</v>
      </c>
      <c r="J1102" s="85">
        <v>3011880121</v>
      </c>
      <c r="K1102" s="86"/>
      <c r="L1102" s="87" t="s">
        <v>2074</v>
      </c>
      <c r="M1102" s="88" t="s">
        <v>2628</v>
      </c>
      <c r="N1102" s="89"/>
      <c r="O1102" s="90">
        <f t="shared" si="24"/>
        <v>0</v>
      </c>
      <c r="P1102" s="91" t="str">
        <f t="shared" si="25"/>
        <v>-</v>
      </c>
      <c r="Q1102" s="92"/>
      <c r="R1102" s="93" t="str">
        <f>IF($I$22=1,"",ROUNDDOWN($I$22*Таблица2[[#This Row],[Уп. в коробке]],0))</f>
        <v/>
      </c>
      <c r="S1102" s="94"/>
    </row>
    <row r="1103" spans="1:19">
      <c r="A1103" s="76"/>
      <c r="B1103" s="77" t="s">
        <v>2629</v>
      </c>
      <c r="C1103" s="78" t="s">
        <v>32</v>
      </c>
      <c r="D1103" s="79" t="s">
        <v>962</v>
      </c>
      <c r="E1103" s="80" t="s">
        <v>2630</v>
      </c>
      <c r="F1103" s="81">
        <v>25</v>
      </c>
      <c r="G1103" s="82" t="s">
        <v>967</v>
      </c>
      <c r="H1103" s="83">
        <v>20</v>
      </c>
      <c r="I1103" s="84">
        <v>21.87</v>
      </c>
      <c r="J1103" s="85">
        <v>3011920121</v>
      </c>
      <c r="K1103" s="86"/>
      <c r="L1103" s="87" t="s">
        <v>2074</v>
      </c>
      <c r="M1103" s="88" t="s">
        <v>2631</v>
      </c>
      <c r="N1103" s="89"/>
      <c r="O1103" s="90">
        <f t="shared" si="24"/>
        <v>0</v>
      </c>
      <c r="P1103" s="91" t="str">
        <f t="shared" si="25"/>
        <v>-</v>
      </c>
      <c r="Q1103" s="92"/>
      <c r="R1103" s="93" t="str">
        <f>IF($I$22=1,"",ROUNDDOWN($I$22*Таблица2[[#This Row],[Уп. в коробке]],0))</f>
        <v/>
      </c>
      <c r="S1103" s="94"/>
    </row>
    <row r="1104" spans="1:19">
      <c r="A1104" s="76"/>
      <c r="B1104" s="77" t="s">
        <v>2632</v>
      </c>
      <c r="C1104" s="78" t="s">
        <v>32</v>
      </c>
      <c r="D1104" s="79" t="s">
        <v>2633</v>
      </c>
      <c r="E1104" s="80" t="s">
        <v>2634</v>
      </c>
      <c r="F1104" s="81">
        <v>25</v>
      </c>
      <c r="G1104" s="82" t="s">
        <v>972</v>
      </c>
      <c r="H1104" s="83">
        <v>4</v>
      </c>
      <c r="I1104" s="84">
        <v>32.65</v>
      </c>
      <c r="J1104" s="85">
        <v>3011970181</v>
      </c>
      <c r="K1104" s="86"/>
      <c r="L1104" s="87" t="s">
        <v>2074</v>
      </c>
      <c r="M1104" s="88" t="s">
        <v>2635</v>
      </c>
      <c r="N1104" s="89"/>
      <c r="O1104" s="90">
        <f t="shared" si="24"/>
        <v>0</v>
      </c>
      <c r="P1104" s="91" t="str">
        <f t="shared" si="25"/>
        <v>-</v>
      </c>
      <c r="Q1104" s="92"/>
      <c r="R1104" s="93" t="str">
        <f>IF($I$22=1,"",ROUNDDOWN($I$22*Таблица2[[#This Row],[Уп. в коробке]],0))</f>
        <v/>
      </c>
      <c r="S1104" s="94"/>
    </row>
    <row r="1105" spans="1:19">
      <c r="A1105" s="76"/>
      <c r="B1105" s="77" t="s">
        <v>2636</v>
      </c>
      <c r="C1105" s="78" t="s">
        <v>32</v>
      </c>
      <c r="D1105" s="79" t="s">
        <v>2637</v>
      </c>
      <c r="E1105" s="80" t="s">
        <v>2638</v>
      </c>
      <c r="F1105" s="81">
        <v>100</v>
      </c>
      <c r="G1105" s="82" t="s">
        <v>655</v>
      </c>
      <c r="H1105" s="83">
        <v>50</v>
      </c>
      <c r="I1105" s="84">
        <v>13.01</v>
      </c>
      <c r="J1105" s="85">
        <v>3012000041</v>
      </c>
      <c r="K1105" s="86"/>
      <c r="L1105" s="87" t="s">
        <v>2074</v>
      </c>
      <c r="M1105" s="88" t="s">
        <v>2639</v>
      </c>
      <c r="N1105" s="89"/>
      <c r="O1105" s="90">
        <f t="shared" si="24"/>
        <v>0</v>
      </c>
      <c r="P1105" s="91" t="str">
        <f t="shared" si="25"/>
        <v>-</v>
      </c>
      <c r="Q1105" s="92"/>
      <c r="R1105" s="93" t="str">
        <f>IF($I$22=1,"",ROUNDDOWN($I$22*Таблица2[[#This Row],[Уп. в коробке]],0))</f>
        <v/>
      </c>
      <c r="S1105" s="94"/>
    </row>
    <row r="1106" spans="1:19">
      <c r="A1106" s="76"/>
      <c r="B1106" s="77" t="s">
        <v>2640</v>
      </c>
      <c r="C1106" s="78" t="s">
        <v>32</v>
      </c>
      <c r="D1106" s="79" t="s">
        <v>821</v>
      </c>
      <c r="E1106" s="80" t="s">
        <v>634</v>
      </c>
      <c r="F1106" s="81">
        <v>100</v>
      </c>
      <c r="G1106" s="82" t="s">
        <v>711</v>
      </c>
      <c r="H1106" s="83">
        <v>40</v>
      </c>
      <c r="I1106" s="84">
        <v>15.16</v>
      </c>
      <c r="J1106" s="85">
        <v>3012040061</v>
      </c>
      <c r="K1106" s="86"/>
      <c r="L1106" s="87" t="s">
        <v>2074</v>
      </c>
      <c r="M1106" s="88" t="s">
        <v>2641</v>
      </c>
      <c r="N1106" s="89"/>
      <c r="O1106" s="90">
        <f t="shared" si="24"/>
        <v>0</v>
      </c>
      <c r="P1106" s="91" t="str">
        <f t="shared" si="25"/>
        <v>-</v>
      </c>
      <c r="Q1106" s="92"/>
      <c r="R1106" s="93" t="str">
        <f>IF($I$22=1,"",ROUNDDOWN($I$22*Таблица2[[#This Row],[Уп. в коробке]],0))</f>
        <v/>
      </c>
      <c r="S1106" s="94"/>
    </row>
    <row r="1107" spans="1:19">
      <c r="A1107" s="76"/>
      <c r="B1107" s="77" t="s">
        <v>2642</v>
      </c>
      <c r="C1107" s="78" t="s">
        <v>32</v>
      </c>
      <c r="D1107" s="79" t="s">
        <v>821</v>
      </c>
      <c r="E1107" s="80" t="s">
        <v>638</v>
      </c>
      <c r="F1107" s="81">
        <v>100</v>
      </c>
      <c r="G1107" s="82" t="s">
        <v>711</v>
      </c>
      <c r="H1107" s="83">
        <v>40</v>
      </c>
      <c r="I1107" s="84">
        <v>15.16</v>
      </c>
      <c r="J1107" s="85">
        <v>3012080061</v>
      </c>
      <c r="K1107" s="86"/>
      <c r="L1107" s="87" t="s">
        <v>2074</v>
      </c>
      <c r="M1107" s="88" t="s">
        <v>2643</v>
      </c>
      <c r="N1107" s="89"/>
      <c r="O1107" s="90">
        <f t="shared" si="24"/>
        <v>0</v>
      </c>
      <c r="P1107" s="91" t="str">
        <f t="shared" si="25"/>
        <v>-</v>
      </c>
      <c r="Q1107" s="92"/>
      <c r="R1107" s="93" t="str">
        <f>IF($I$22=1,"",ROUNDDOWN($I$22*Таблица2[[#This Row],[Уп. в коробке]],0))</f>
        <v/>
      </c>
      <c r="S1107" s="94"/>
    </row>
    <row r="1108" spans="1:19">
      <c r="A1108" s="76"/>
      <c r="B1108" s="77" t="s">
        <v>2644</v>
      </c>
      <c r="C1108" s="78" t="s">
        <v>32</v>
      </c>
      <c r="D1108" s="79" t="s">
        <v>821</v>
      </c>
      <c r="E1108" s="80" t="s">
        <v>641</v>
      </c>
      <c r="F1108" s="81">
        <v>100</v>
      </c>
      <c r="G1108" s="82" t="s">
        <v>711</v>
      </c>
      <c r="H1108" s="83">
        <v>40</v>
      </c>
      <c r="I1108" s="84">
        <v>15.16</v>
      </c>
      <c r="J1108" s="85">
        <v>3012160061</v>
      </c>
      <c r="K1108" s="86"/>
      <c r="L1108" s="87" t="s">
        <v>2074</v>
      </c>
      <c r="M1108" s="88" t="s">
        <v>2645</v>
      </c>
      <c r="N1108" s="89"/>
      <c r="O1108" s="90">
        <f t="shared" si="24"/>
        <v>0</v>
      </c>
      <c r="P1108" s="91" t="str">
        <f t="shared" si="25"/>
        <v>-</v>
      </c>
      <c r="Q1108" s="92"/>
      <c r="R1108" s="93" t="str">
        <f>IF($I$22=1,"",ROUNDDOWN($I$22*Таблица2[[#This Row],[Уп. в коробке]],0))</f>
        <v/>
      </c>
      <c r="S1108" s="94"/>
    </row>
    <row r="1109" spans="1:19">
      <c r="A1109" s="76"/>
      <c r="B1109" s="77" t="s">
        <v>2646</v>
      </c>
      <c r="C1109" s="78" t="s">
        <v>32</v>
      </c>
      <c r="D1109" s="79" t="s">
        <v>821</v>
      </c>
      <c r="E1109" s="80" t="s">
        <v>644</v>
      </c>
      <c r="F1109" s="81">
        <v>100</v>
      </c>
      <c r="G1109" s="82" t="s">
        <v>711</v>
      </c>
      <c r="H1109" s="83">
        <v>40</v>
      </c>
      <c r="I1109" s="84">
        <v>15.16</v>
      </c>
      <c r="J1109" s="85">
        <v>3012200061</v>
      </c>
      <c r="K1109" s="86"/>
      <c r="L1109" s="87" t="s">
        <v>2074</v>
      </c>
      <c r="M1109" s="88" t="s">
        <v>2647</v>
      </c>
      <c r="N1109" s="89"/>
      <c r="O1109" s="90">
        <f t="shared" si="24"/>
        <v>0</v>
      </c>
      <c r="P1109" s="91" t="str">
        <f t="shared" si="25"/>
        <v>-</v>
      </c>
      <c r="Q1109" s="92"/>
      <c r="R1109" s="93" t="str">
        <f>IF($I$22=1,"",ROUNDDOWN($I$22*Таблица2[[#This Row],[Уп. в коробке]],0))</f>
        <v/>
      </c>
      <c r="S1109" s="94"/>
    </row>
    <row r="1110" spans="1:19">
      <c r="A1110" s="76"/>
      <c r="B1110" s="77" t="s">
        <v>2648</v>
      </c>
      <c r="C1110" s="78" t="s">
        <v>32</v>
      </c>
      <c r="D1110" s="79" t="s">
        <v>821</v>
      </c>
      <c r="E1110" s="80" t="s">
        <v>647</v>
      </c>
      <c r="F1110" s="81">
        <v>100</v>
      </c>
      <c r="G1110" s="82" t="s">
        <v>711</v>
      </c>
      <c r="H1110" s="83">
        <v>40</v>
      </c>
      <c r="I1110" s="84">
        <v>15.16</v>
      </c>
      <c r="J1110" s="85">
        <v>3012240061</v>
      </c>
      <c r="K1110" s="86"/>
      <c r="L1110" s="87" t="s">
        <v>2074</v>
      </c>
      <c r="M1110" s="88" t="s">
        <v>2649</v>
      </c>
      <c r="N1110" s="89"/>
      <c r="O1110" s="90">
        <f t="shared" si="24"/>
        <v>0</v>
      </c>
      <c r="P1110" s="91" t="str">
        <f t="shared" si="25"/>
        <v>-</v>
      </c>
      <c r="Q1110" s="92"/>
      <c r="R1110" s="93" t="str">
        <f>IF($I$22=1,"",ROUNDDOWN($I$22*Таблица2[[#This Row],[Уп. в коробке]],0))</f>
        <v/>
      </c>
      <c r="S1110" s="94"/>
    </row>
    <row r="1111" spans="1:19">
      <c r="A1111" s="76"/>
      <c r="B1111" s="77" t="s">
        <v>2650</v>
      </c>
      <c r="C1111" s="78" t="s">
        <v>32</v>
      </c>
      <c r="D1111" s="79" t="s">
        <v>821</v>
      </c>
      <c r="E1111" s="80" t="s">
        <v>650</v>
      </c>
      <c r="F1111" s="81">
        <v>100</v>
      </c>
      <c r="G1111" s="82" t="s">
        <v>711</v>
      </c>
      <c r="H1111" s="83">
        <v>40</v>
      </c>
      <c r="I1111" s="84">
        <v>14.22</v>
      </c>
      <c r="J1111" s="85">
        <v>3012280061</v>
      </c>
      <c r="K1111" s="86"/>
      <c r="L1111" s="87" t="s">
        <v>2074</v>
      </c>
      <c r="M1111" s="88" t="s">
        <v>2651</v>
      </c>
      <c r="N1111" s="89"/>
      <c r="O1111" s="90">
        <f t="shared" si="24"/>
        <v>0</v>
      </c>
      <c r="P1111" s="91" t="str">
        <f t="shared" si="25"/>
        <v>-</v>
      </c>
      <c r="Q1111" s="92"/>
      <c r="R1111" s="93" t="str">
        <f>IF($I$22=1,"",ROUNDDOWN($I$22*Таблица2[[#This Row],[Уп. в коробке]],0))</f>
        <v/>
      </c>
      <c r="S1111" s="94"/>
    </row>
    <row r="1112" spans="1:19">
      <c r="A1112" s="76"/>
      <c r="B1112" s="77" t="s">
        <v>2652</v>
      </c>
      <c r="C1112" s="78" t="s">
        <v>32</v>
      </c>
      <c r="D1112" s="79" t="s">
        <v>987</v>
      </c>
      <c r="E1112" s="80" t="s">
        <v>650</v>
      </c>
      <c r="F1112" s="81">
        <v>100</v>
      </c>
      <c r="G1112" s="82" t="s">
        <v>655</v>
      </c>
      <c r="H1112" s="83">
        <v>40</v>
      </c>
      <c r="I1112" s="84">
        <v>6.83</v>
      </c>
      <c r="J1112" s="85">
        <v>3012320041</v>
      </c>
      <c r="K1112" s="86"/>
      <c r="L1112" s="87" t="s">
        <v>2074</v>
      </c>
      <c r="M1112" s="88" t="s">
        <v>2653</v>
      </c>
      <c r="N1112" s="89"/>
      <c r="O1112" s="90">
        <f t="shared" si="24"/>
        <v>0</v>
      </c>
      <c r="P1112" s="91" t="str">
        <f t="shared" si="25"/>
        <v>-</v>
      </c>
      <c r="Q1112" s="92"/>
      <c r="R1112" s="93" t="str">
        <f>IF($I$22=1,"",ROUNDDOWN($I$22*Таблица2[[#This Row],[Уп. в коробке]],0))</f>
        <v/>
      </c>
      <c r="S1112" s="94"/>
    </row>
    <row r="1113" spans="1:19">
      <c r="A1113" s="76"/>
      <c r="B1113" s="77" t="s">
        <v>2654</v>
      </c>
      <c r="C1113" s="78" t="s">
        <v>32</v>
      </c>
      <c r="D1113" s="79" t="s">
        <v>1554</v>
      </c>
      <c r="E1113" s="80" t="s">
        <v>2655</v>
      </c>
      <c r="F1113" s="81">
        <v>100</v>
      </c>
      <c r="G1113" s="82" t="s">
        <v>993</v>
      </c>
      <c r="H1113" s="83">
        <v>15</v>
      </c>
      <c r="I1113" s="84">
        <v>13.23</v>
      </c>
      <c r="J1113" s="85">
        <v>3012360071</v>
      </c>
      <c r="K1113" s="86"/>
      <c r="L1113" s="87" t="s">
        <v>2074</v>
      </c>
      <c r="M1113" s="88" t="s">
        <v>2656</v>
      </c>
      <c r="N1113" s="89"/>
      <c r="O1113" s="90">
        <f t="shared" si="24"/>
        <v>0</v>
      </c>
      <c r="P1113" s="91" t="str">
        <f t="shared" si="25"/>
        <v>-</v>
      </c>
      <c r="Q1113" s="92"/>
      <c r="R1113" s="93" t="str">
        <f>IF($I$22=1,"",ROUNDDOWN($I$22*Таблица2[[#This Row],[Уп. в коробке]],0))</f>
        <v/>
      </c>
      <c r="S1113" s="94"/>
    </row>
    <row r="1114" spans="1:19">
      <c r="A1114" s="76"/>
      <c r="B1114" s="77" t="s">
        <v>2657</v>
      </c>
      <c r="C1114" s="78" t="s">
        <v>32</v>
      </c>
      <c r="D1114" s="79" t="s">
        <v>2658</v>
      </c>
      <c r="E1114" s="80" t="s">
        <v>2659</v>
      </c>
      <c r="F1114" s="81">
        <v>100</v>
      </c>
      <c r="G1114" s="82" t="s">
        <v>635</v>
      </c>
      <c r="H1114" s="83">
        <v>50</v>
      </c>
      <c r="I1114" s="84">
        <v>8.86</v>
      </c>
      <c r="J1114" s="85">
        <v>3012395051</v>
      </c>
      <c r="K1114" s="86"/>
      <c r="L1114" s="87" t="s">
        <v>2074</v>
      </c>
      <c r="M1114" s="88" t="s">
        <v>2660</v>
      </c>
      <c r="N1114" s="89"/>
      <c r="O1114" s="90">
        <f t="shared" si="24"/>
        <v>0</v>
      </c>
      <c r="P1114" s="91" t="str">
        <f t="shared" si="25"/>
        <v>-</v>
      </c>
      <c r="Q1114" s="92"/>
      <c r="R1114" s="93" t="str">
        <f>IF($I$22=1,"",ROUNDDOWN($I$22*Таблица2[[#This Row],[Уп. в коробке]],0))</f>
        <v/>
      </c>
      <c r="S1114" s="94"/>
    </row>
    <row r="1115" spans="1:19">
      <c r="A1115" s="76"/>
      <c r="B1115" s="77" t="s">
        <v>2661</v>
      </c>
      <c r="C1115" s="78" t="s">
        <v>32</v>
      </c>
      <c r="D1115" s="79" t="s">
        <v>2662</v>
      </c>
      <c r="E1115" s="80" t="s">
        <v>855</v>
      </c>
      <c r="F1115" s="81">
        <v>25</v>
      </c>
      <c r="G1115" s="82" t="s">
        <v>534</v>
      </c>
      <c r="H1115" s="83">
        <v>10</v>
      </c>
      <c r="I1115" s="84">
        <v>31.8</v>
      </c>
      <c r="J1115" s="85">
        <v>3012430141</v>
      </c>
      <c r="K1115" s="86"/>
      <c r="L1115" s="87" t="s">
        <v>2074</v>
      </c>
      <c r="M1115" s="88" t="s">
        <v>2663</v>
      </c>
      <c r="N1115" s="89"/>
      <c r="O1115" s="90">
        <f t="shared" si="24"/>
        <v>0</v>
      </c>
      <c r="P1115" s="91" t="str">
        <f t="shared" si="25"/>
        <v>-</v>
      </c>
      <c r="Q1115" s="92"/>
      <c r="R1115" s="93" t="str">
        <f>IF($I$22=1,"",ROUNDDOWN($I$22*Таблица2[[#This Row],[Уп. в коробке]],0))</f>
        <v/>
      </c>
      <c r="S1115" s="94"/>
    </row>
    <row r="1116" spans="1:19">
      <c r="A1116" s="76"/>
      <c r="B1116" s="77" t="s">
        <v>2664</v>
      </c>
      <c r="C1116" s="78" t="s">
        <v>32</v>
      </c>
      <c r="D1116" s="79" t="s">
        <v>2662</v>
      </c>
      <c r="E1116" s="80" t="s">
        <v>2665</v>
      </c>
      <c r="F1116" s="81">
        <v>25</v>
      </c>
      <c r="G1116" s="82" t="s">
        <v>534</v>
      </c>
      <c r="H1116" s="83">
        <v>10</v>
      </c>
      <c r="I1116" s="84">
        <v>31.8</v>
      </c>
      <c r="J1116" s="85">
        <v>3012480141</v>
      </c>
      <c r="K1116" s="86"/>
      <c r="L1116" s="87" t="s">
        <v>2074</v>
      </c>
      <c r="M1116" s="88" t="s">
        <v>2666</v>
      </c>
      <c r="N1116" s="89"/>
      <c r="O1116" s="90">
        <f t="shared" si="24"/>
        <v>0</v>
      </c>
      <c r="P1116" s="91" t="str">
        <f t="shared" si="25"/>
        <v>-</v>
      </c>
      <c r="Q1116" s="92"/>
      <c r="R1116" s="93" t="str">
        <f>IF($I$22=1,"",ROUNDDOWN($I$22*Таблица2[[#This Row],[Уп. в коробке]],0))</f>
        <v/>
      </c>
      <c r="S1116" s="94"/>
    </row>
    <row r="1117" spans="1:19">
      <c r="A1117" s="76"/>
      <c r="B1117" s="77" t="s">
        <v>2667</v>
      </c>
      <c r="C1117" s="78" t="s">
        <v>32</v>
      </c>
      <c r="D1117" s="79" t="s">
        <v>2662</v>
      </c>
      <c r="E1117" s="80" t="s">
        <v>2668</v>
      </c>
      <c r="F1117" s="81">
        <v>25</v>
      </c>
      <c r="G1117" s="82" t="s">
        <v>534</v>
      </c>
      <c r="H1117" s="83">
        <v>10</v>
      </c>
      <c r="I1117" s="84">
        <v>31.8</v>
      </c>
      <c r="J1117" s="85">
        <v>3012500141</v>
      </c>
      <c r="K1117" s="86"/>
      <c r="L1117" s="87" t="s">
        <v>2074</v>
      </c>
      <c r="M1117" s="88" t="s">
        <v>2669</v>
      </c>
      <c r="N1117" s="89"/>
      <c r="O1117" s="90">
        <f t="shared" si="24"/>
        <v>0</v>
      </c>
      <c r="P1117" s="91" t="str">
        <f t="shared" si="25"/>
        <v>-</v>
      </c>
      <c r="Q1117" s="92"/>
      <c r="R1117" s="93" t="str">
        <f>IF($I$22=1,"",ROUNDDOWN($I$22*Таблица2[[#This Row],[Уп. в коробке]],0))</f>
        <v/>
      </c>
      <c r="S1117" s="94"/>
    </row>
    <row r="1118" spans="1:19">
      <c r="A1118" s="76"/>
      <c r="B1118" s="77" t="s">
        <v>2670</v>
      </c>
      <c r="C1118" s="78" t="s">
        <v>32</v>
      </c>
      <c r="D1118" s="79" t="s">
        <v>2662</v>
      </c>
      <c r="E1118" s="80" t="s">
        <v>2671</v>
      </c>
      <c r="F1118" s="81">
        <v>25</v>
      </c>
      <c r="G1118" s="82" t="s">
        <v>534</v>
      </c>
      <c r="H1118" s="83">
        <v>10</v>
      </c>
      <c r="I1118" s="84">
        <v>31.8</v>
      </c>
      <c r="J1118" s="85">
        <v>3012510141</v>
      </c>
      <c r="K1118" s="86"/>
      <c r="L1118" s="87" t="s">
        <v>2074</v>
      </c>
      <c r="M1118" s="88" t="s">
        <v>2672</v>
      </c>
      <c r="N1118" s="89"/>
      <c r="O1118" s="90">
        <f t="shared" si="24"/>
        <v>0</v>
      </c>
      <c r="P1118" s="91" t="str">
        <f t="shared" si="25"/>
        <v>-</v>
      </c>
      <c r="Q1118" s="92"/>
      <c r="R1118" s="93" t="str">
        <f>IF($I$22=1,"",ROUNDDOWN($I$22*Таблица2[[#This Row],[Уп. в коробке]],0))</f>
        <v/>
      </c>
      <c r="S1118" s="94"/>
    </row>
    <row r="1119" spans="1:19">
      <c r="A1119" s="76"/>
      <c r="B1119" s="77" t="s">
        <v>2673</v>
      </c>
      <c r="C1119" s="78" t="s">
        <v>32</v>
      </c>
      <c r="D1119" s="79" t="s">
        <v>2662</v>
      </c>
      <c r="E1119" s="80" t="s">
        <v>2674</v>
      </c>
      <c r="F1119" s="81">
        <v>25</v>
      </c>
      <c r="G1119" s="82" t="s">
        <v>534</v>
      </c>
      <c r="H1119" s="83">
        <v>10</v>
      </c>
      <c r="I1119" s="84">
        <v>31.8</v>
      </c>
      <c r="J1119" s="85">
        <v>3012610141</v>
      </c>
      <c r="K1119" s="86"/>
      <c r="L1119" s="87" t="s">
        <v>2074</v>
      </c>
      <c r="M1119" s="88" t="s">
        <v>2675</v>
      </c>
      <c r="N1119" s="89"/>
      <c r="O1119" s="90">
        <f t="shared" si="24"/>
        <v>0</v>
      </c>
      <c r="P1119" s="91" t="str">
        <f t="shared" si="25"/>
        <v>-</v>
      </c>
      <c r="Q1119" s="92"/>
      <c r="R1119" s="93" t="str">
        <f>IF($I$22=1,"",ROUNDDOWN($I$22*Таблица2[[#This Row],[Уп. в коробке]],0))</f>
        <v/>
      </c>
      <c r="S1119" s="94"/>
    </row>
    <row r="1120" spans="1:19">
      <c r="A1120" s="76"/>
      <c r="B1120" s="77" t="s">
        <v>2676</v>
      </c>
      <c r="C1120" s="78" t="s">
        <v>32</v>
      </c>
      <c r="D1120" s="79" t="s">
        <v>2662</v>
      </c>
      <c r="E1120" s="80" t="s">
        <v>749</v>
      </c>
      <c r="F1120" s="81">
        <v>25</v>
      </c>
      <c r="G1120" s="82" t="s">
        <v>534</v>
      </c>
      <c r="H1120" s="83">
        <v>10</v>
      </c>
      <c r="I1120" s="84">
        <v>31.8</v>
      </c>
      <c r="J1120" s="85">
        <v>3012790141</v>
      </c>
      <c r="K1120" s="86"/>
      <c r="L1120" s="87" t="s">
        <v>2074</v>
      </c>
      <c r="M1120" s="88" t="s">
        <v>2677</v>
      </c>
      <c r="N1120" s="89"/>
      <c r="O1120" s="90">
        <f t="shared" si="24"/>
        <v>0</v>
      </c>
      <c r="P1120" s="91" t="str">
        <f t="shared" si="25"/>
        <v>-</v>
      </c>
      <c r="Q1120" s="92"/>
      <c r="R1120" s="93" t="str">
        <f>IF($I$22=1,"",ROUNDDOWN($I$22*Таблица2[[#This Row],[Уп. в коробке]],0))</f>
        <v/>
      </c>
      <c r="S1120" s="94"/>
    </row>
    <row r="1121" spans="1:19">
      <c r="A1121" s="76"/>
      <c r="B1121" s="77" t="s">
        <v>2678</v>
      </c>
      <c r="C1121" s="78" t="s">
        <v>32</v>
      </c>
      <c r="D1121" s="79" t="s">
        <v>2662</v>
      </c>
      <c r="E1121" s="80" t="s">
        <v>2679</v>
      </c>
      <c r="F1121" s="81">
        <v>25</v>
      </c>
      <c r="G1121" s="82" t="s">
        <v>534</v>
      </c>
      <c r="H1121" s="83">
        <v>10</v>
      </c>
      <c r="I1121" s="84">
        <v>31.8</v>
      </c>
      <c r="J1121" s="85">
        <v>3012870141</v>
      </c>
      <c r="K1121" s="86"/>
      <c r="L1121" s="87" t="s">
        <v>2074</v>
      </c>
      <c r="M1121" s="88" t="s">
        <v>2680</v>
      </c>
      <c r="N1121" s="89"/>
      <c r="O1121" s="90">
        <f t="shared" si="24"/>
        <v>0</v>
      </c>
      <c r="P1121" s="91" t="str">
        <f t="shared" si="25"/>
        <v>-</v>
      </c>
      <c r="Q1121" s="92"/>
      <c r="R1121" s="93" t="str">
        <f>IF($I$22=1,"",ROUNDDOWN($I$22*Таблица2[[#This Row],[Уп. в коробке]],0))</f>
        <v/>
      </c>
      <c r="S1121" s="94"/>
    </row>
    <row r="1122" spans="1:19">
      <c r="A1122" s="76"/>
      <c r="B1122" s="77" t="s">
        <v>2681</v>
      </c>
      <c r="C1122" s="78" t="s">
        <v>32</v>
      </c>
      <c r="D1122" s="79" t="s">
        <v>2662</v>
      </c>
      <c r="E1122" s="80" t="s">
        <v>2682</v>
      </c>
      <c r="F1122" s="81">
        <v>25</v>
      </c>
      <c r="G1122" s="82" t="s">
        <v>534</v>
      </c>
      <c r="H1122" s="83">
        <v>10</v>
      </c>
      <c r="I1122" s="84">
        <v>31.8</v>
      </c>
      <c r="J1122" s="85">
        <v>3012920141</v>
      </c>
      <c r="K1122" s="86"/>
      <c r="L1122" s="87" t="s">
        <v>2074</v>
      </c>
      <c r="M1122" s="88" t="s">
        <v>2683</v>
      </c>
      <c r="N1122" s="89"/>
      <c r="O1122" s="90">
        <f t="shared" si="24"/>
        <v>0</v>
      </c>
      <c r="P1122" s="91" t="str">
        <f t="shared" si="25"/>
        <v>-</v>
      </c>
      <c r="Q1122" s="92"/>
      <c r="R1122" s="93" t="str">
        <f>IF($I$22=1,"",ROUNDDOWN($I$22*Таблица2[[#This Row],[Уп. в коробке]],0))</f>
        <v/>
      </c>
      <c r="S1122" s="94"/>
    </row>
    <row r="1123" spans="1:19">
      <c r="A1123" s="76"/>
      <c r="B1123" s="77" t="s">
        <v>2684</v>
      </c>
      <c r="C1123" s="78" t="s">
        <v>32</v>
      </c>
      <c r="D1123" s="79" t="s">
        <v>1118</v>
      </c>
      <c r="E1123" s="80" t="s">
        <v>2685</v>
      </c>
      <c r="F1123" s="81">
        <v>25</v>
      </c>
      <c r="G1123" s="82" t="s">
        <v>1115</v>
      </c>
      <c r="H1123" s="83">
        <v>3</v>
      </c>
      <c r="I1123" s="84">
        <v>41.589999999999996</v>
      </c>
      <c r="J1123" s="85">
        <v>3013040011</v>
      </c>
      <c r="K1123" s="86"/>
      <c r="L1123" s="87" t="s">
        <v>2074</v>
      </c>
      <c r="M1123" s="88" t="s">
        <v>2686</v>
      </c>
      <c r="N1123" s="89"/>
      <c r="O1123" s="90">
        <f t="shared" si="24"/>
        <v>0</v>
      </c>
      <c r="P1123" s="91" t="str">
        <f t="shared" si="25"/>
        <v>-</v>
      </c>
      <c r="Q1123" s="92"/>
      <c r="R1123" s="93" t="str">
        <f>IF($I$22=1,"",ROUNDDOWN($I$22*Таблица2[[#This Row],[Уп. в коробке]],0))</f>
        <v/>
      </c>
      <c r="S1123" s="94"/>
    </row>
    <row r="1124" spans="1:19">
      <c r="A1124" s="76"/>
      <c r="B1124" s="77" t="s">
        <v>2687</v>
      </c>
      <c r="C1124" s="78" t="s">
        <v>32</v>
      </c>
      <c r="D1124" s="79" t="s">
        <v>1118</v>
      </c>
      <c r="E1124" s="80" t="s">
        <v>2688</v>
      </c>
      <c r="F1124" s="81">
        <v>25</v>
      </c>
      <c r="G1124" s="82" t="s">
        <v>1115</v>
      </c>
      <c r="H1124" s="83">
        <v>3</v>
      </c>
      <c r="I1124" s="84">
        <v>34.54</v>
      </c>
      <c r="J1124" s="85">
        <v>3013070011</v>
      </c>
      <c r="K1124" s="86"/>
      <c r="L1124" s="87" t="s">
        <v>2074</v>
      </c>
      <c r="M1124" s="88" t="s">
        <v>2689</v>
      </c>
      <c r="N1124" s="89"/>
      <c r="O1124" s="90">
        <f t="shared" si="24"/>
        <v>0</v>
      </c>
      <c r="P1124" s="91" t="str">
        <f t="shared" si="25"/>
        <v>-</v>
      </c>
      <c r="Q1124" s="92"/>
      <c r="R1124" s="93" t="str">
        <f>IF($I$22=1,"",ROUNDDOWN($I$22*Таблица2[[#This Row],[Уп. в коробке]],0))</f>
        <v/>
      </c>
      <c r="S1124" s="94"/>
    </row>
    <row r="1125" spans="1:19">
      <c r="A1125" s="76"/>
      <c r="B1125" s="77" t="s">
        <v>2690</v>
      </c>
      <c r="C1125" s="78" t="s">
        <v>32</v>
      </c>
      <c r="D1125" s="79" t="s">
        <v>1174</v>
      </c>
      <c r="E1125" s="80" t="s">
        <v>650</v>
      </c>
      <c r="F1125" s="81">
        <v>25</v>
      </c>
      <c r="G1125" s="82" t="s">
        <v>58</v>
      </c>
      <c r="H1125" s="83">
        <v>3</v>
      </c>
      <c r="I1125" s="84">
        <v>21.01</v>
      </c>
      <c r="J1125" s="85">
        <v>3013300011</v>
      </c>
      <c r="K1125" s="86"/>
      <c r="L1125" s="87" t="s">
        <v>2074</v>
      </c>
      <c r="M1125" s="88" t="s">
        <v>2691</v>
      </c>
      <c r="N1125" s="89"/>
      <c r="O1125" s="90">
        <f t="shared" si="24"/>
        <v>0</v>
      </c>
      <c r="P1125" s="91" t="str">
        <f t="shared" si="25"/>
        <v>-</v>
      </c>
      <c r="Q1125" s="92"/>
      <c r="R1125" s="93" t="str">
        <f>IF($I$22=1,"",ROUNDDOWN($I$22*Таблица2[[#This Row],[Уп. в коробке]],0))</f>
        <v/>
      </c>
      <c r="S1125" s="94"/>
    </row>
    <row r="1126" spans="1:19">
      <c r="A1126" s="76"/>
      <c r="B1126" s="77" t="s">
        <v>2692</v>
      </c>
      <c r="C1126" s="78" t="s">
        <v>32</v>
      </c>
      <c r="D1126" s="79" t="s">
        <v>2017</v>
      </c>
      <c r="E1126" s="80" t="s">
        <v>2693</v>
      </c>
      <c r="F1126" s="81">
        <v>25</v>
      </c>
      <c r="G1126" s="82" t="s">
        <v>1156</v>
      </c>
      <c r="H1126" s="83">
        <v>3</v>
      </c>
      <c r="I1126" s="84">
        <v>30.39</v>
      </c>
      <c r="J1126" s="85">
        <v>3013460021</v>
      </c>
      <c r="K1126" s="86"/>
      <c r="L1126" s="87" t="s">
        <v>2074</v>
      </c>
      <c r="M1126" s="88" t="s">
        <v>2694</v>
      </c>
      <c r="N1126" s="89"/>
      <c r="O1126" s="90">
        <f t="shared" si="24"/>
        <v>0</v>
      </c>
      <c r="P1126" s="91" t="str">
        <f t="shared" si="25"/>
        <v>-</v>
      </c>
      <c r="Q1126" s="92"/>
      <c r="R1126" s="93" t="str">
        <f>IF($I$22=1,"",ROUNDDOWN($I$22*Таблица2[[#This Row],[Уп. в коробке]],0))</f>
        <v/>
      </c>
      <c r="S1126" s="94"/>
    </row>
    <row r="1127" spans="1:19">
      <c r="A1127" s="76"/>
      <c r="B1127" s="77" t="s">
        <v>2695</v>
      </c>
      <c r="C1127" s="78" t="s">
        <v>32</v>
      </c>
      <c r="D1127" s="79" t="s">
        <v>2017</v>
      </c>
      <c r="E1127" s="80" t="s">
        <v>2021</v>
      </c>
      <c r="F1127" s="81">
        <v>25</v>
      </c>
      <c r="G1127" s="82" t="s">
        <v>1156</v>
      </c>
      <c r="H1127" s="83">
        <v>3</v>
      </c>
      <c r="I1127" s="84">
        <v>38.76</v>
      </c>
      <c r="J1127" s="85">
        <v>3013610021</v>
      </c>
      <c r="K1127" s="86"/>
      <c r="L1127" s="87" t="s">
        <v>2074</v>
      </c>
      <c r="M1127" s="88" t="s">
        <v>2696</v>
      </c>
      <c r="N1127" s="89"/>
      <c r="O1127" s="90">
        <f t="shared" si="24"/>
        <v>0</v>
      </c>
      <c r="P1127" s="91" t="str">
        <f t="shared" si="25"/>
        <v>-</v>
      </c>
      <c r="Q1127" s="92"/>
      <c r="R1127" s="93" t="str">
        <f>IF($I$22=1,"",ROUNDDOWN($I$22*Таблица2[[#This Row],[Уп. в коробке]],0))</f>
        <v/>
      </c>
      <c r="S1127" s="94"/>
    </row>
    <row r="1128" spans="1:19">
      <c r="A1128" s="76"/>
      <c r="B1128" s="77" t="s">
        <v>2697</v>
      </c>
      <c r="C1128" s="78" t="s">
        <v>32</v>
      </c>
      <c r="D1128" s="79" t="s">
        <v>2017</v>
      </c>
      <c r="E1128" s="80" t="s">
        <v>2019</v>
      </c>
      <c r="F1128" s="81">
        <v>25</v>
      </c>
      <c r="G1128" s="82" t="s">
        <v>1156</v>
      </c>
      <c r="H1128" s="83">
        <v>3</v>
      </c>
      <c r="I1128" s="84">
        <v>29.080000000000002</v>
      </c>
      <c r="J1128" s="85">
        <v>3013630021</v>
      </c>
      <c r="K1128" s="86"/>
      <c r="L1128" s="87" t="s">
        <v>2074</v>
      </c>
      <c r="M1128" s="88" t="s">
        <v>2698</v>
      </c>
      <c r="N1128" s="89"/>
      <c r="O1128" s="90">
        <f t="shared" si="24"/>
        <v>0</v>
      </c>
      <c r="P1128" s="91" t="str">
        <f t="shared" si="25"/>
        <v>-</v>
      </c>
      <c r="Q1128" s="92"/>
      <c r="R1128" s="93" t="str">
        <f>IF($I$22=1,"",ROUNDDOWN($I$22*Таблица2[[#This Row],[Уп. в коробке]],0))</f>
        <v/>
      </c>
      <c r="S1128" s="94"/>
    </row>
    <row r="1129" spans="1:19">
      <c r="A1129" s="76"/>
      <c r="B1129" s="77" t="s">
        <v>2699</v>
      </c>
      <c r="C1129" s="78" t="s">
        <v>32</v>
      </c>
      <c r="D1129" s="79" t="s">
        <v>2700</v>
      </c>
      <c r="E1129" s="80"/>
      <c r="F1129" s="81">
        <v>25</v>
      </c>
      <c r="G1129" s="82" t="s">
        <v>1186</v>
      </c>
      <c r="H1129" s="83">
        <v>3</v>
      </c>
      <c r="I1129" s="84">
        <v>18.75</v>
      </c>
      <c r="J1129" s="85">
        <v>3013710011</v>
      </c>
      <c r="K1129" s="86"/>
      <c r="L1129" s="87" t="s">
        <v>2074</v>
      </c>
      <c r="M1129" s="88" t="s">
        <v>2701</v>
      </c>
      <c r="N1129" s="89"/>
      <c r="O1129" s="90">
        <f t="shared" si="24"/>
        <v>0</v>
      </c>
      <c r="P1129" s="91" t="str">
        <f t="shared" si="25"/>
        <v>-</v>
      </c>
      <c r="Q1129" s="92"/>
      <c r="R1129" s="93" t="str">
        <f>IF($I$22=1,"",ROUNDDOWN($I$22*Таблица2[[#This Row],[Уп. в коробке]],0))</f>
        <v/>
      </c>
      <c r="S1129" s="94"/>
    </row>
    <row r="1130" spans="1:19">
      <c r="A1130" s="76"/>
      <c r="B1130" s="77" t="s">
        <v>2702</v>
      </c>
      <c r="C1130" s="78" t="s">
        <v>32</v>
      </c>
      <c r="D1130" s="79" t="s">
        <v>1184</v>
      </c>
      <c r="E1130" s="80" t="s">
        <v>2703</v>
      </c>
      <c r="F1130" s="81">
        <v>25</v>
      </c>
      <c r="G1130" s="82" t="s">
        <v>58</v>
      </c>
      <c r="H1130" s="83">
        <v>3</v>
      </c>
      <c r="I1130" s="84">
        <v>35.559999999999995</v>
      </c>
      <c r="J1130" s="85">
        <v>3013740011</v>
      </c>
      <c r="K1130" s="86"/>
      <c r="L1130" s="87" t="s">
        <v>2074</v>
      </c>
      <c r="M1130" s="88" t="s">
        <v>2704</v>
      </c>
      <c r="N1130" s="89"/>
      <c r="O1130" s="90">
        <f t="shared" si="24"/>
        <v>0</v>
      </c>
      <c r="P1130" s="91" t="str">
        <f t="shared" si="25"/>
        <v>-</v>
      </c>
      <c r="Q1130" s="92"/>
      <c r="R1130" s="93" t="str">
        <f>IF($I$22=1,"",ROUNDDOWN($I$22*Таблица2[[#This Row],[Уп. в коробке]],0))</f>
        <v/>
      </c>
      <c r="S1130" s="94"/>
    </row>
    <row r="1131" spans="1:19">
      <c r="A1131" s="76"/>
      <c r="B1131" s="77" t="s">
        <v>2705</v>
      </c>
      <c r="C1131" s="78" t="s">
        <v>32</v>
      </c>
      <c r="D1131" s="79" t="s">
        <v>1192</v>
      </c>
      <c r="E1131" s="80" t="s">
        <v>2706</v>
      </c>
      <c r="F1131" s="81">
        <v>25</v>
      </c>
      <c r="G1131" s="82" t="s">
        <v>58</v>
      </c>
      <c r="H1131" s="83">
        <v>2</v>
      </c>
      <c r="I1131" s="84">
        <v>52.71</v>
      </c>
      <c r="J1131" s="85">
        <v>3013770011</v>
      </c>
      <c r="K1131" s="86"/>
      <c r="L1131" s="87" t="s">
        <v>2074</v>
      </c>
      <c r="M1131" s="88" t="s">
        <v>2707</v>
      </c>
      <c r="N1131" s="89"/>
      <c r="O1131" s="90">
        <f t="shared" si="24"/>
        <v>0</v>
      </c>
      <c r="P1131" s="91" t="str">
        <f t="shared" si="25"/>
        <v>-</v>
      </c>
      <c r="Q1131" s="92"/>
      <c r="R1131" s="93" t="str">
        <f>IF($I$22=1,"",ROUNDDOWN($I$22*Таблица2[[#This Row],[Уп. в коробке]],0))</f>
        <v/>
      </c>
      <c r="S1131" s="94"/>
    </row>
    <row r="1132" spans="1:19">
      <c r="A1132" s="76"/>
      <c r="B1132" s="77" t="s">
        <v>2708</v>
      </c>
      <c r="C1132" s="78" t="s">
        <v>32</v>
      </c>
      <c r="D1132" s="79" t="s">
        <v>2709</v>
      </c>
      <c r="E1132" s="80"/>
      <c r="F1132" s="81">
        <v>25</v>
      </c>
      <c r="G1132" s="82" t="s">
        <v>1156</v>
      </c>
      <c r="H1132" s="83">
        <v>3</v>
      </c>
      <c r="I1132" s="84">
        <v>36.86</v>
      </c>
      <c r="J1132" s="85">
        <v>3013830021</v>
      </c>
      <c r="K1132" s="86"/>
      <c r="L1132" s="87" t="s">
        <v>2074</v>
      </c>
      <c r="M1132" s="88" t="s">
        <v>2710</v>
      </c>
      <c r="N1132" s="89"/>
      <c r="O1132" s="90">
        <f t="shared" si="24"/>
        <v>0</v>
      </c>
      <c r="P1132" s="91" t="str">
        <f t="shared" si="25"/>
        <v>-</v>
      </c>
      <c r="Q1132" s="92"/>
      <c r="R1132" s="93" t="str">
        <f>IF($I$22=1,"",ROUNDDOWN($I$22*Таблица2[[#This Row],[Уп. в коробке]],0))</f>
        <v/>
      </c>
      <c r="S1132" s="94"/>
    </row>
    <row r="1133" spans="1:19">
      <c r="A1133" s="76"/>
      <c r="B1133" s="77" t="s">
        <v>2711</v>
      </c>
      <c r="C1133" s="78" t="s">
        <v>32</v>
      </c>
      <c r="D1133" s="79" t="s">
        <v>1196</v>
      </c>
      <c r="E1133" s="80" t="s">
        <v>2712</v>
      </c>
      <c r="F1133" s="81">
        <v>25</v>
      </c>
      <c r="G1133" s="82" t="s">
        <v>1156</v>
      </c>
      <c r="H1133" s="83">
        <v>3</v>
      </c>
      <c r="I1133" s="84">
        <v>40.07</v>
      </c>
      <c r="J1133" s="85">
        <v>3013860021</v>
      </c>
      <c r="K1133" s="86"/>
      <c r="L1133" s="87" t="s">
        <v>2074</v>
      </c>
      <c r="M1133" s="88" t="s">
        <v>2713</v>
      </c>
      <c r="N1133" s="89"/>
      <c r="O1133" s="90">
        <f t="shared" si="24"/>
        <v>0</v>
      </c>
      <c r="P1133" s="91" t="str">
        <f t="shared" si="25"/>
        <v>-</v>
      </c>
      <c r="Q1133" s="92"/>
      <c r="R1133" s="93" t="str">
        <f>IF($I$22=1,"",ROUNDDOWN($I$22*Таблица2[[#This Row],[Уп. в коробке]],0))</f>
        <v/>
      </c>
      <c r="S1133" s="94"/>
    </row>
    <row r="1134" spans="1:19">
      <c r="A1134" s="76"/>
      <c r="B1134" s="77" t="s">
        <v>2714</v>
      </c>
      <c r="C1134" s="78" t="s">
        <v>32</v>
      </c>
      <c r="D1134" s="79" t="s">
        <v>2715</v>
      </c>
      <c r="E1134" s="80"/>
      <c r="F1134" s="81">
        <v>25</v>
      </c>
      <c r="G1134" s="82" t="s">
        <v>58</v>
      </c>
      <c r="H1134" s="83">
        <v>4</v>
      </c>
      <c r="I1134" s="84">
        <v>16.360000000000003</v>
      </c>
      <c r="J1134" s="85">
        <v>3013890011</v>
      </c>
      <c r="K1134" s="86"/>
      <c r="L1134" s="87" t="s">
        <v>2074</v>
      </c>
      <c r="M1134" s="88" t="s">
        <v>2716</v>
      </c>
      <c r="N1134" s="89"/>
      <c r="O1134" s="90">
        <f t="shared" si="24"/>
        <v>0</v>
      </c>
      <c r="P1134" s="91" t="str">
        <f t="shared" si="25"/>
        <v>-</v>
      </c>
      <c r="Q1134" s="92"/>
      <c r="R1134" s="93" t="str">
        <f>IF($I$22=1,"",ROUNDDOWN($I$22*Таблица2[[#This Row],[Уп. в коробке]],0))</f>
        <v/>
      </c>
      <c r="S1134" s="94"/>
    </row>
    <row r="1135" spans="1:19">
      <c r="A1135" s="76"/>
      <c r="B1135" s="77" t="s">
        <v>2717</v>
      </c>
      <c r="C1135" s="78" t="s">
        <v>32</v>
      </c>
      <c r="D1135" s="79" t="s">
        <v>1203</v>
      </c>
      <c r="E1135" s="80" t="s">
        <v>2718</v>
      </c>
      <c r="F1135" s="81">
        <v>25</v>
      </c>
      <c r="G1135" s="82" t="s">
        <v>58</v>
      </c>
      <c r="H1135" s="83">
        <v>4</v>
      </c>
      <c r="I1135" s="84">
        <v>19.190000000000001</v>
      </c>
      <c r="J1135" s="85">
        <v>3013920011</v>
      </c>
      <c r="K1135" s="86"/>
      <c r="L1135" s="87" t="s">
        <v>2074</v>
      </c>
      <c r="M1135" s="88" t="s">
        <v>2719</v>
      </c>
      <c r="N1135" s="89"/>
      <c r="O1135" s="90">
        <f t="shared" si="24"/>
        <v>0</v>
      </c>
      <c r="P1135" s="91" t="str">
        <f t="shared" si="25"/>
        <v>-</v>
      </c>
      <c r="Q1135" s="92"/>
      <c r="R1135" s="93" t="str">
        <f>IF($I$22=1,"",ROUNDDOWN($I$22*Таблица2[[#This Row],[Уп. в коробке]],0))</f>
        <v/>
      </c>
      <c r="S1135" s="94"/>
    </row>
    <row r="1136" spans="1:19">
      <c r="A1136" s="76"/>
      <c r="B1136" s="77" t="s">
        <v>2720</v>
      </c>
      <c r="C1136" s="78" t="s">
        <v>32</v>
      </c>
      <c r="D1136" s="79" t="s">
        <v>1214</v>
      </c>
      <c r="E1136" s="80" t="s">
        <v>2721</v>
      </c>
      <c r="F1136" s="81">
        <v>25</v>
      </c>
      <c r="G1136" s="82" t="s">
        <v>58</v>
      </c>
      <c r="H1136" s="83">
        <v>4</v>
      </c>
      <c r="I1136" s="84">
        <v>47.4</v>
      </c>
      <c r="J1136" s="85">
        <v>3013980011</v>
      </c>
      <c r="K1136" s="86"/>
      <c r="L1136" s="87" t="s">
        <v>2074</v>
      </c>
      <c r="M1136" s="88" t="s">
        <v>2722</v>
      </c>
      <c r="N1136" s="89"/>
      <c r="O1136" s="90">
        <f t="shared" si="24"/>
        <v>0</v>
      </c>
      <c r="P1136" s="91" t="str">
        <f t="shared" si="25"/>
        <v>-</v>
      </c>
      <c r="Q1136" s="92"/>
      <c r="R1136" s="93" t="str">
        <f>IF($I$22=1,"",ROUNDDOWN($I$22*Таблица2[[#This Row],[Уп. в коробке]],0))</f>
        <v/>
      </c>
      <c r="S1136" s="94"/>
    </row>
    <row r="1137" spans="1:19">
      <c r="A1137" s="76"/>
      <c r="B1137" s="77" t="s">
        <v>2723</v>
      </c>
      <c r="C1137" s="78" t="s">
        <v>32</v>
      </c>
      <c r="D1137" s="79" t="s">
        <v>2724</v>
      </c>
      <c r="E1137" s="80"/>
      <c r="F1137" s="81">
        <v>25</v>
      </c>
      <c r="G1137" s="82" t="s">
        <v>58</v>
      </c>
      <c r="H1137" s="83">
        <v>3</v>
      </c>
      <c r="I1137" s="84">
        <v>18.170000000000002</v>
      </c>
      <c r="J1137" s="85">
        <v>3014040011</v>
      </c>
      <c r="K1137" s="86"/>
      <c r="L1137" s="87" t="s">
        <v>2074</v>
      </c>
      <c r="M1137" s="88" t="s">
        <v>2725</v>
      </c>
      <c r="N1137" s="89"/>
      <c r="O1137" s="90">
        <f t="shared" si="24"/>
        <v>0</v>
      </c>
      <c r="P1137" s="91" t="str">
        <f t="shared" si="25"/>
        <v>-</v>
      </c>
      <c r="Q1137" s="92"/>
      <c r="R1137" s="93" t="str">
        <f>IF($I$22=1,"",ROUNDDOWN($I$22*Таблица2[[#This Row],[Уп. в коробке]],0))</f>
        <v/>
      </c>
      <c r="S1137" s="94"/>
    </row>
    <row r="1138" spans="1:19">
      <c r="A1138" s="76"/>
      <c r="B1138" s="77" t="s">
        <v>2726</v>
      </c>
      <c r="C1138" s="78" t="s">
        <v>32</v>
      </c>
      <c r="D1138" s="79" t="s">
        <v>2727</v>
      </c>
      <c r="E1138" s="80" t="s">
        <v>2728</v>
      </c>
      <c r="F1138" s="81">
        <v>25</v>
      </c>
      <c r="G1138" s="82" t="s">
        <v>58</v>
      </c>
      <c r="H1138" s="83">
        <v>3</v>
      </c>
      <c r="I1138" s="84">
        <v>56.14</v>
      </c>
      <c r="J1138" s="85">
        <v>3014070011</v>
      </c>
      <c r="K1138" s="86"/>
      <c r="L1138" s="87" t="s">
        <v>2074</v>
      </c>
      <c r="M1138" s="88" t="s">
        <v>2729</v>
      </c>
      <c r="N1138" s="89"/>
      <c r="O1138" s="90">
        <f t="shared" si="24"/>
        <v>0</v>
      </c>
      <c r="P1138" s="91" t="str">
        <f t="shared" si="25"/>
        <v>-</v>
      </c>
      <c r="Q1138" s="92"/>
      <c r="R1138" s="93" t="str">
        <f>IF($I$22=1,"",ROUNDDOWN($I$22*Таблица2[[#This Row],[Уп. в коробке]],0))</f>
        <v/>
      </c>
      <c r="S1138" s="94"/>
    </row>
    <row r="1139" spans="1:19">
      <c r="A1139" s="76"/>
      <c r="B1139" s="77" t="s">
        <v>2730</v>
      </c>
      <c r="C1139" s="78" t="s">
        <v>32</v>
      </c>
      <c r="D1139" s="79" t="s">
        <v>1270</v>
      </c>
      <c r="E1139" s="80" t="s">
        <v>2731</v>
      </c>
      <c r="F1139" s="81">
        <v>25</v>
      </c>
      <c r="G1139" s="82" t="s">
        <v>58</v>
      </c>
      <c r="H1139" s="83">
        <v>3</v>
      </c>
      <c r="I1139" s="84">
        <v>54.9</v>
      </c>
      <c r="J1139" s="85">
        <v>3014910011</v>
      </c>
      <c r="K1139" s="86"/>
      <c r="L1139" s="87" t="s">
        <v>2074</v>
      </c>
      <c r="M1139" s="88" t="s">
        <v>2732</v>
      </c>
      <c r="N1139" s="89"/>
      <c r="O1139" s="90">
        <f t="shared" si="24"/>
        <v>0</v>
      </c>
      <c r="P1139" s="91" t="str">
        <f t="shared" si="25"/>
        <v>-</v>
      </c>
      <c r="Q1139" s="92"/>
      <c r="R1139" s="93" t="str">
        <f>IF($I$22=1,"",ROUNDDOWN($I$22*Таблица2[[#This Row],[Уп. в коробке]],0))</f>
        <v/>
      </c>
      <c r="S1139" s="94"/>
    </row>
    <row r="1140" spans="1:19">
      <c r="A1140" s="76"/>
      <c r="B1140" s="77" t="s">
        <v>2733</v>
      </c>
      <c r="C1140" s="78" t="s">
        <v>32</v>
      </c>
      <c r="D1140" s="79" t="s">
        <v>1270</v>
      </c>
      <c r="E1140" s="80" t="s">
        <v>2046</v>
      </c>
      <c r="F1140" s="81">
        <v>25</v>
      </c>
      <c r="G1140" s="82" t="s">
        <v>58</v>
      </c>
      <c r="H1140" s="83">
        <v>3</v>
      </c>
      <c r="I1140" s="84">
        <v>41.96</v>
      </c>
      <c r="J1140" s="85">
        <v>3015110011</v>
      </c>
      <c r="K1140" s="86"/>
      <c r="L1140" s="87" t="s">
        <v>2074</v>
      </c>
      <c r="M1140" s="88" t="s">
        <v>2734</v>
      </c>
      <c r="N1140" s="89"/>
      <c r="O1140" s="90">
        <f t="shared" si="24"/>
        <v>0</v>
      </c>
      <c r="P1140" s="91" t="str">
        <f t="shared" si="25"/>
        <v>-</v>
      </c>
      <c r="Q1140" s="92"/>
      <c r="R1140" s="93" t="str">
        <f>IF($I$22=1,"",ROUNDDOWN($I$22*Таблица2[[#This Row],[Уп. в коробке]],0))</f>
        <v/>
      </c>
      <c r="S1140" s="94"/>
    </row>
    <row r="1141" spans="1:19">
      <c r="A1141" s="76"/>
      <c r="B1141" s="77" t="s">
        <v>2735</v>
      </c>
      <c r="C1141" s="78" t="s">
        <v>32</v>
      </c>
      <c r="D1141" s="79" t="s">
        <v>1270</v>
      </c>
      <c r="E1141" s="80" t="s">
        <v>2736</v>
      </c>
      <c r="F1141" s="81">
        <v>25</v>
      </c>
      <c r="G1141" s="82" t="s">
        <v>58</v>
      </c>
      <c r="H1141" s="83">
        <v>3</v>
      </c>
      <c r="I1141" s="84">
        <v>54.9</v>
      </c>
      <c r="J1141" s="85">
        <v>3015190011</v>
      </c>
      <c r="K1141" s="86"/>
      <c r="L1141" s="87" t="s">
        <v>2074</v>
      </c>
      <c r="M1141" s="88" t="s">
        <v>2737</v>
      </c>
      <c r="N1141" s="89"/>
      <c r="O1141" s="90">
        <f t="shared" si="24"/>
        <v>0</v>
      </c>
      <c r="P1141" s="91" t="str">
        <f t="shared" si="25"/>
        <v>-</v>
      </c>
      <c r="Q1141" s="92"/>
      <c r="R1141" s="93" t="str">
        <f>IF($I$22=1,"",ROUNDDOWN($I$22*Таблица2[[#This Row],[Уп. в коробке]],0))</f>
        <v/>
      </c>
      <c r="S1141" s="94"/>
    </row>
    <row r="1142" spans="1:19">
      <c r="A1142" s="76"/>
      <c r="B1142" s="77" t="s">
        <v>2738</v>
      </c>
      <c r="C1142" s="78" t="s">
        <v>32</v>
      </c>
      <c r="D1142" s="79" t="s">
        <v>1270</v>
      </c>
      <c r="E1142" s="80" t="s">
        <v>2739</v>
      </c>
      <c r="F1142" s="81">
        <v>25</v>
      </c>
      <c r="G1142" s="82" t="s">
        <v>58</v>
      </c>
      <c r="H1142" s="83">
        <v>3</v>
      </c>
      <c r="I1142" s="84">
        <v>32.35</v>
      </c>
      <c r="J1142" s="85">
        <v>3015310011</v>
      </c>
      <c r="K1142" s="86"/>
      <c r="L1142" s="87" t="s">
        <v>2074</v>
      </c>
      <c r="M1142" s="88" t="s">
        <v>2740</v>
      </c>
      <c r="N1142" s="89"/>
      <c r="O1142" s="90">
        <f t="shared" si="24"/>
        <v>0</v>
      </c>
      <c r="P1142" s="91" t="str">
        <f t="shared" si="25"/>
        <v>-</v>
      </c>
      <c r="Q1142" s="92"/>
      <c r="R1142" s="93" t="str">
        <f>IF($I$22=1,"",ROUNDDOWN($I$22*Таблица2[[#This Row],[Уп. в коробке]],0))</f>
        <v/>
      </c>
      <c r="S1142" s="94"/>
    </row>
    <row r="1143" spans="1:19">
      <c r="A1143" s="76"/>
      <c r="B1143" s="77" t="s">
        <v>2741</v>
      </c>
      <c r="C1143" s="78" t="s">
        <v>32</v>
      </c>
      <c r="D1143" s="79" t="s">
        <v>2742</v>
      </c>
      <c r="E1143" s="80"/>
      <c r="F1143" s="81">
        <v>25</v>
      </c>
      <c r="G1143" s="82" t="s">
        <v>58</v>
      </c>
      <c r="H1143" s="83">
        <v>3</v>
      </c>
      <c r="I1143" s="84">
        <v>22.020000000000003</v>
      </c>
      <c r="J1143" s="85">
        <v>3015410011</v>
      </c>
      <c r="K1143" s="86"/>
      <c r="L1143" s="87" t="s">
        <v>2074</v>
      </c>
      <c r="M1143" s="88" t="s">
        <v>2743</v>
      </c>
      <c r="N1143" s="89"/>
      <c r="O1143" s="90">
        <f t="shared" si="24"/>
        <v>0</v>
      </c>
      <c r="P1143" s="91" t="str">
        <f t="shared" si="25"/>
        <v>-</v>
      </c>
      <c r="Q1143" s="92"/>
      <c r="R1143" s="93" t="str">
        <f>IF($I$22=1,"",ROUNDDOWN($I$22*Таблица2[[#This Row],[Уп. в коробке]],0))</f>
        <v/>
      </c>
      <c r="S1143" s="94"/>
    </row>
    <row r="1144" spans="1:19">
      <c r="A1144" s="76"/>
      <c r="B1144" s="77" t="s">
        <v>2744</v>
      </c>
      <c r="C1144" s="78" t="s">
        <v>32</v>
      </c>
      <c r="D1144" s="79" t="s">
        <v>1289</v>
      </c>
      <c r="E1144" s="80" t="s">
        <v>2745</v>
      </c>
      <c r="F1144" s="81">
        <v>25</v>
      </c>
      <c r="G1144" s="82" t="s">
        <v>58</v>
      </c>
      <c r="H1144" s="83">
        <v>3</v>
      </c>
      <c r="I1144" s="84">
        <v>24.57</v>
      </c>
      <c r="J1144" s="85">
        <v>3015460011</v>
      </c>
      <c r="K1144" s="86"/>
      <c r="L1144" s="87" t="s">
        <v>2074</v>
      </c>
      <c r="M1144" s="88" t="s">
        <v>2746</v>
      </c>
      <c r="N1144" s="89"/>
      <c r="O1144" s="90">
        <f t="shared" si="24"/>
        <v>0</v>
      </c>
      <c r="P1144" s="91" t="str">
        <f t="shared" si="25"/>
        <v>-</v>
      </c>
      <c r="Q1144" s="92"/>
      <c r="R1144" s="93" t="str">
        <f>IF($I$22=1,"",ROUNDDOWN($I$22*Таблица2[[#This Row],[Уп. в коробке]],0))</f>
        <v/>
      </c>
      <c r="S1144" s="94"/>
    </row>
    <row r="1145" spans="1:19">
      <c r="A1145" s="76"/>
      <c r="B1145" s="77" t="s">
        <v>2747</v>
      </c>
      <c r="C1145" s="78" t="s">
        <v>32</v>
      </c>
      <c r="D1145" s="79" t="s">
        <v>2748</v>
      </c>
      <c r="E1145" s="80" t="s">
        <v>2749</v>
      </c>
      <c r="F1145" s="81">
        <v>25</v>
      </c>
      <c r="G1145" s="82" t="s">
        <v>58</v>
      </c>
      <c r="H1145" s="83">
        <v>3</v>
      </c>
      <c r="I1145" s="84">
        <v>43.19</v>
      </c>
      <c r="J1145" s="85">
        <v>3015480011</v>
      </c>
      <c r="K1145" s="86"/>
      <c r="L1145" s="87" t="s">
        <v>2074</v>
      </c>
      <c r="M1145" s="88" t="s">
        <v>2750</v>
      </c>
      <c r="N1145" s="89"/>
      <c r="O1145" s="90">
        <f t="shared" si="24"/>
        <v>0</v>
      </c>
      <c r="P1145" s="91" t="str">
        <f t="shared" si="25"/>
        <v>-</v>
      </c>
      <c r="Q1145" s="92"/>
      <c r="R1145" s="93" t="str">
        <f>IF($I$22=1,"",ROUNDDOWN($I$22*Таблица2[[#This Row],[Уп. в коробке]],0))</f>
        <v/>
      </c>
      <c r="S1145" s="94"/>
    </row>
    <row r="1146" spans="1:19">
      <c r="A1146" s="76"/>
      <c r="B1146" s="77" t="s">
        <v>2751</v>
      </c>
      <c r="C1146" s="78" t="s">
        <v>32</v>
      </c>
      <c r="D1146" s="79" t="s">
        <v>2748</v>
      </c>
      <c r="E1146" s="80" t="s">
        <v>2752</v>
      </c>
      <c r="F1146" s="81">
        <v>25</v>
      </c>
      <c r="G1146" s="82" t="s">
        <v>58</v>
      </c>
      <c r="H1146" s="83">
        <v>3</v>
      </c>
      <c r="I1146" s="84">
        <v>43.19</v>
      </c>
      <c r="J1146" s="85">
        <v>3015490011</v>
      </c>
      <c r="K1146" s="86"/>
      <c r="L1146" s="87" t="s">
        <v>2074</v>
      </c>
      <c r="M1146" s="88" t="s">
        <v>2753</v>
      </c>
      <c r="N1146" s="89"/>
      <c r="O1146" s="90">
        <f t="shared" si="24"/>
        <v>0</v>
      </c>
      <c r="P1146" s="91" t="str">
        <f t="shared" si="25"/>
        <v>-</v>
      </c>
      <c r="Q1146" s="92"/>
      <c r="R1146" s="93" t="str">
        <f>IF($I$22=1,"",ROUNDDOWN($I$22*Таблица2[[#This Row],[Уп. в коробке]],0))</f>
        <v/>
      </c>
      <c r="S1146" s="94"/>
    </row>
    <row r="1147" spans="1:19">
      <c r="A1147" s="76"/>
      <c r="B1147" s="77" t="s">
        <v>2754</v>
      </c>
      <c r="C1147" s="78" t="s">
        <v>32</v>
      </c>
      <c r="D1147" s="79" t="s">
        <v>2755</v>
      </c>
      <c r="E1147" s="80" t="s">
        <v>2756</v>
      </c>
      <c r="F1147" s="81">
        <v>25</v>
      </c>
      <c r="G1147" s="82" t="s">
        <v>58</v>
      </c>
      <c r="H1147" s="83">
        <v>3</v>
      </c>
      <c r="I1147" s="84">
        <v>35.85</v>
      </c>
      <c r="J1147" s="85">
        <v>3015610011</v>
      </c>
      <c r="K1147" s="86"/>
      <c r="L1147" s="87" t="s">
        <v>2074</v>
      </c>
      <c r="M1147" s="88" t="s">
        <v>2757</v>
      </c>
      <c r="N1147" s="89"/>
      <c r="O1147" s="90">
        <f t="shared" si="24"/>
        <v>0</v>
      </c>
      <c r="P1147" s="91" t="str">
        <f t="shared" si="25"/>
        <v>-</v>
      </c>
      <c r="Q1147" s="92"/>
      <c r="R1147" s="93" t="str">
        <f>IF($I$22=1,"",ROUNDDOWN($I$22*Таблица2[[#This Row],[Уп. в коробке]],0))</f>
        <v/>
      </c>
      <c r="S1147" s="94"/>
    </row>
    <row r="1148" spans="1:19">
      <c r="A1148" s="76"/>
      <c r="B1148" s="77" t="s">
        <v>2758</v>
      </c>
      <c r="C1148" s="78" t="s">
        <v>32</v>
      </c>
      <c r="D1148" s="79" t="s">
        <v>2755</v>
      </c>
      <c r="E1148" s="80" t="s">
        <v>2759</v>
      </c>
      <c r="F1148" s="81">
        <v>25</v>
      </c>
      <c r="G1148" s="82" t="s">
        <v>58</v>
      </c>
      <c r="H1148" s="83">
        <v>3</v>
      </c>
      <c r="I1148" s="84">
        <v>35.85</v>
      </c>
      <c r="J1148" s="85">
        <v>3015680011</v>
      </c>
      <c r="K1148" s="86"/>
      <c r="L1148" s="87" t="s">
        <v>2074</v>
      </c>
      <c r="M1148" s="88" t="s">
        <v>2760</v>
      </c>
      <c r="N1148" s="89"/>
      <c r="O1148" s="90">
        <f t="shared" si="24"/>
        <v>0</v>
      </c>
      <c r="P1148" s="91" t="str">
        <f t="shared" si="25"/>
        <v>-</v>
      </c>
      <c r="Q1148" s="92"/>
      <c r="R1148" s="93" t="str">
        <f>IF($I$22=1,"",ROUNDDOWN($I$22*Таблица2[[#This Row],[Уп. в коробке]],0))</f>
        <v/>
      </c>
      <c r="S1148" s="94"/>
    </row>
    <row r="1149" spans="1:19">
      <c r="A1149" s="76"/>
      <c r="B1149" s="77" t="s">
        <v>2761</v>
      </c>
      <c r="C1149" s="78" t="s">
        <v>32</v>
      </c>
      <c r="D1149" s="79" t="s">
        <v>2755</v>
      </c>
      <c r="E1149" s="80" t="s">
        <v>2762</v>
      </c>
      <c r="F1149" s="81">
        <v>25</v>
      </c>
      <c r="G1149" s="82" t="s">
        <v>58</v>
      </c>
      <c r="H1149" s="83">
        <v>3</v>
      </c>
      <c r="I1149" s="84">
        <v>35.85</v>
      </c>
      <c r="J1149" s="85">
        <v>3015710011</v>
      </c>
      <c r="K1149" s="86"/>
      <c r="L1149" s="87" t="s">
        <v>2074</v>
      </c>
      <c r="M1149" s="88" t="s">
        <v>2763</v>
      </c>
      <c r="N1149" s="89"/>
      <c r="O1149" s="90">
        <f t="shared" si="24"/>
        <v>0</v>
      </c>
      <c r="P1149" s="91" t="str">
        <f t="shared" si="25"/>
        <v>-</v>
      </c>
      <c r="Q1149" s="92"/>
      <c r="R1149" s="93" t="str">
        <f>IF($I$22=1,"",ROUNDDOWN($I$22*Таблица2[[#This Row],[Уп. в коробке]],0))</f>
        <v/>
      </c>
      <c r="S1149" s="94"/>
    </row>
    <row r="1150" spans="1:19">
      <c r="A1150" s="76"/>
      <c r="B1150" s="77" t="s">
        <v>2764</v>
      </c>
      <c r="C1150" s="78" t="s">
        <v>32</v>
      </c>
      <c r="D1150" s="79" t="s">
        <v>2755</v>
      </c>
      <c r="E1150" s="80" t="s">
        <v>2765</v>
      </c>
      <c r="F1150" s="81">
        <v>25</v>
      </c>
      <c r="G1150" s="82" t="s">
        <v>58</v>
      </c>
      <c r="H1150" s="83">
        <v>3</v>
      </c>
      <c r="I1150" s="84">
        <v>35.85</v>
      </c>
      <c r="J1150" s="85">
        <v>3015860011</v>
      </c>
      <c r="K1150" s="86"/>
      <c r="L1150" s="87" t="s">
        <v>2074</v>
      </c>
      <c r="M1150" s="88" t="s">
        <v>2766</v>
      </c>
      <c r="N1150" s="89"/>
      <c r="O1150" s="90">
        <f t="shared" si="24"/>
        <v>0</v>
      </c>
      <c r="P1150" s="91" t="str">
        <f t="shared" si="25"/>
        <v>-</v>
      </c>
      <c r="Q1150" s="92"/>
      <c r="R1150" s="93" t="str">
        <f>IF($I$22=1,"",ROUNDDOWN($I$22*Таблица2[[#This Row],[Уп. в коробке]],0))</f>
        <v/>
      </c>
      <c r="S1150" s="94"/>
    </row>
    <row r="1151" spans="1:19">
      <c r="A1151" s="76"/>
      <c r="B1151" s="77" t="s">
        <v>2767</v>
      </c>
      <c r="C1151" s="78" t="s">
        <v>32</v>
      </c>
      <c r="D1151" s="79" t="s">
        <v>1104</v>
      </c>
      <c r="E1151" s="80" t="s">
        <v>2768</v>
      </c>
      <c r="F1151" s="81">
        <v>25</v>
      </c>
      <c r="G1151" s="82" t="s">
        <v>414</v>
      </c>
      <c r="H1151" s="83">
        <v>20</v>
      </c>
      <c r="I1151" s="84">
        <v>9.44</v>
      </c>
      <c r="J1151" s="85">
        <v>3015960011</v>
      </c>
      <c r="K1151" s="86"/>
      <c r="L1151" s="87" t="s">
        <v>2074</v>
      </c>
      <c r="M1151" s="88" t="s">
        <v>2769</v>
      </c>
      <c r="N1151" s="89"/>
      <c r="O1151" s="90">
        <f t="shared" si="24"/>
        <v>0</v>
      </c>
      <c r="P1151" s="91" t="str">
        <f t="shared" si="25"/>
        <v>-</v>
      </c>
      <c r="Q1151" s="92"/>
      <c r="R1151" s="93" t="str">
        <f>IF($I$22=1,"",ROUNDDOWN($I$22*Таблица2[[#This Row],[Уп. в коробке]],0))</f>
        <v/>
      </c>
      <c r="S1151" s="94"/>
    </row>
    <row r="1152" spans="1:19">
      <c r="A1152" s="76"/>
      <c r="B1152" s="77" t="s">
        <v>2770</v>
      </c>
      <c r="C1152" s="78" t="s">
        <v>32</v>
      </c>
      <c r="D1152" s="79" t="s">
        <v>2771</v>
      </c>
      <c r="E1152" s="80"/>
      <c r="F1152" s="81">
        <v>25</v>
      </c>
      <c r="G1152" s="82" t="s">
        <v>414</v>
      </c>
      <c r="H1152" s="83">
        <v>20</v>
      </c>
      <c r="I1152" s="84">
        <v>8.64</v>
      </c>
      <c r="J1152" s="85">
        <v>3016010011</v>
      </c>
      <c r="K1152" s="86"/>
      <c r="L1152" s="87" t="s">
        <v>2074</v>
      </c>
      <c r="M1152" s="88" t="s">
        <v>2772</v>
      </c>
      <c r="N1152" s="89"/>
      <c r="O1152" s="90">
        <f t="shared" si="24"/>
        <v>0</v>
      </c>
      <c r="P1152" s="91" t="str">
        <f t="shared" si="25"/>
        <v>-</v>
      </c>
      <c r="Q1152" s="92"/>
      <c r="R1152" s="93" t="str">
        <f>IF($I$22=1,"",ROUNDDOWN($I$22*Таблица2[[#This Row],[Уп. в коробке]],0))</f>
        <v/>
      </c>
      <c r="S1152" s="94"/>
    </row>
    <row r="1153" spans="1:19">
      <c r="A1153" s="76"/>
      <c r="B1153" s="77" t="s">
        <v>2773</v>
      </c>
      <c r="C1153" s="78" t="s">
        <v>32</v>
      </c>
      <c r="D1153" s="79" t="s">
        <v>1358</v>
      </c>
      <c r="E1153" s="80" t="s">
        <v>2774</v>
      </c>
      <c r="F1153" s="81">
        <v>25</v>
      </c>
      <c r="G1153" s="82" t="s">
        <v>1156</v>
      </c>
      <c r="H1153" s="83">
        <v>2</v>
      </c>
      <c r="I1153" s="84">
        <v>65.660000000000011</v>
      </c>
      <c r="J1153" s="85">
        <v>3016310011</v>
      </c>
      <c r="K1153" s="86"/>
      <c r="L1153" s="87" t="s">
        <v>2074</v>
      </c>
      <c r="M1153" s="88" t="s">
        <v>2775</v>
      </c>
      <c r="N1153" s="89"/>
      <c r="O1153" s="90">
        <f t="shared" si="24"/>
        <v>0</v>
      </c>
      <c r="P1153" s="91" t="str">
        <f t="shared" si="25"/>
        <v>-</v>
      </c>
      <c r="Q1153" s="92"/>
      <c r="R1153" s="93" t="str">
        <f>IF($I$22=1,"",ROUNDDOWN($I$22*Таблица2[[#This Row],[Уп. в коробке]],0))</f>
        <v/>
      </c>
      <c r="S1153" s="94"/>
    </row>
    <row r="1154" spans="1:19">
      <c r="A1154" s="76"/>
      <c r="B1154" s="77" t="s">
        <v>2776</v>
      </c>
      <c r="C1154" s="78" t="s">
        <v>32</v>
      </c>
      <c r="D1154" s="79" t="s">
        <v>1358</v>
      </c>
      <c r="E1154" s="80" t="s">
        <v>2777</v>
      </c>
      <c r="F1154" s="81">
        <v>25</v>
      </c>
      <c r="G1154" s="82" t="s">
        <v>1156</v>
      </c>
      <c r="H1154" s="83">
        <v>2</v>
      </c>
      <c r="I1154" s="84">
        <v>75.34</v>
      </c>
      <c r="J1154" s="85">
        <v>3016460011</v>
      </c>
      <c r="K1154" s="86"/>
      <c r="L1154" s="87" t="s">
        <v>2074</v>
      </c>
      <c r="M1154" s="88" t="s">
        <v>2778</v>
      </c>
      <c r="N1154" s="89"/>
      <c r="O1154" s="90">
        <f t="shared" si="24"/>
        <v>0</v>
      </c>
      <c r="P1154" s="91" t="str">
        <f t="shared" si="25"/>
        <v>-</v>
      </c>
      <c r="Q1154" s="92"/>
      <c r="R1154" s="93" t="str">
        <f>IF($I$22=1,"",ROUNDDOWN($I$22*Таблица2[[#This Row],[Уп. в коробке]],0))</f>
        <v/>
      </c>
      <c r="S1154" s="94"/>
    </row>
    <row r="1155" spans="1:19">
      <c r="A1155" s="76"/>
      <c r="B1155" s="77" t="s">
        <v>2779</v>
      </c>
      <c r="C1155" s="78" t="s">
        <v>32</v>
      </c>
      <c r="D1155" s="79" t="s">
        <v>1358</v>
      </c>
      <c r="E1155" s="80" t="s">
        <v>2780</v>
      </c>
      <c r="F1155" s="81">
        <v>25</v>
      </c>
      <c r="G1155" s="82" t="s">
        <v>1156</v>
      </c>
      <c r="H1155" s="83">
        <v>2</v>
      </c>
      <c r="I1155" s="84">
        <v>59.19</v>
      </c>
      <c r="J1155" s="85">
        <v>3016510011</v>
      </c>
      <c r="K1155" s="86"/>
      <c r="L1155" s="87" t="s">
        <v>2074</v>
      </c>
      <c r="M1155" s="88" t="s">
        <v>2781</v>
      </c>
      <c r="N1155" s="89"/>
      <c r="O1155" s="90">
        <f t="shared" si="24"/>
        <v>0</v>
      </c>
      <c r="P1155" s="91" t="str">
        <f t="shared" si="25"/>
        <v>-</v>
      </c>
      <c r="Q1155" s="92"/>
      <c r="R1155" s="93" t="str">
        <f>IF($I$22=1,"",ROUNDDOWN($I$22*Таблица2[[#This Row],[Уп. в коробке]],0))</f>
        <v/>
      </c>
      <c r="S1155" s="94"/>
    </row>
    <row r="1156" spans="1:19">
      <c r="A1156" s="76"/>
      <c r="B1156" s="77" t="s">
        <v>2782</v>
      </c>
      <c r="C1156" s="78" t="s">
        <v>32</v>
      </c>
      <c r="D1156" s="79" t="s">
        <v>1358</v>
      </c>
      <c r="E1156" s="80" t="s">
        <v>2783</v>
      </c>
      <c r="F1156" s="81">
        <v>25</v>
      </c>
      <c r="G1156" s="82" t="s">
        <v>1156</v>
      </c>
      <c r="H1156" s="83">
        <v>2</v>
      </c>
      <c r="I1156" s="84">
        <v>55.989999999999995</v>
      </c>
      <c r="J1156" s="85">
        <v>3016710011</v>
      </c>
      <c r="K1156" s="86"/>
      <c r="L1156" s="87" t="s">
        <v>2074</v>
      </c>
      <c r="M1156" s="88" t="s">
        <v>2784</v>
      </c>
      <c r="N1156" s="89"/>
      <c r="O1156" s="90">
        <f t="shared" si="24"/>
        <v>0</v>
      </c>
      <c r="P1156" s="91" t="str">
        <f t="shared" si="25"/>
        <v>-</v>
      </c>
      <c r="Q1156" s="92"/>
      <c r="R1156" s="93" t="str">
        <f>IF($I$22=1,"",ROUNDDOWN($I$22*Таблица2[[#This Row],[Уп. в коробке]],0))</f>
        <v/>
      </c>
      <c r="S1156" s="94"/>
    </row>
    <row r="1157" spans="1:19">
      <c r="A1157" s="76"/>
      <c r="B1157" s="77" t="s">
        <v>2785</v>
      </c>
      <c r="C1157" s="78" t="s">
        <v>32</v>
      </c>
      <c r="D1157" s="79" t="s">
        <v>2786</v>
      </c>
      <c r="E1157" s="80" t="s">
        <v>2787</v>
      </c>
      <c r="F1157" s="81">
        <v>25</v>
      </c>
      <c r="G1157" s="82" t="s">
        <v>58</v>
      </c>
      <c r="H1157" s="83">
        <v>3</v>
      </c>
      <c r="I1157" s="84">
        <v>25.880000000000003</v>
      </c>
      <c r="J1157" s="85">
        <v>3017660011</v>
      </c>
      <c r="K1157" s="86"/>
      <c r="L1157" s="87" t="s">
        <v>2074</v>
      </c>
      <c r="M1157" s="88" t="s">
        <v>2788</v>
      </c>
      <c r="N1157" s="89"/>
      <c r="O1157" s="90">
        <f t="shared" si="24"/>
        <v>0</v>
      </c>
      <c r="P1157" s="91" t="str">
        <f t="shared" si="25"/>
        <v>-</v>
      </c>
      <c r="Q1157" s="92"/>
      <c r="R1157" s="93" t="str">
        <f>IF($I$22=1,"",ROUNDDOWN($I$22*Таблица2[[#This Row],[Уп. в коробке]],0))</f>
        <v/>
      </c>
      <c r="S1157" s="94"/>
    </row>
    <row r="1159" spans="1:19">
      <c r="C1159" s="141" t="s">
        <v>2789</v>
      </c>
    </row>
    <row r="1160" spans="1:19">
      <c r="C1160" s="141" t="s">
        <v>2790</v>
      </c>
    </row>
    <row r="1162" spans="1:19" ht="21">
      <c r="D1162" s="142" t="s">
        <v>2791</v>
      </c>
    </row>
    <row r="1163" spans="1:19" ht="16.2">
      <c r="D1163" s="143" t="s">
        <v>2792</v>
      </c>
    </row>
    <row r="1164" spans="1:19">
      <c r="D1164" s="143" t="s">
        <v>2793</v>
      </c>
    </row>
    <row r="1165" spans="1:19">
      <c r="D1165" s="143" t="s">
        <v>2794</v>
      </c>
    </row>
    <row r="1166" spans="1:19">
      <c r="D1166" s="143" t="s">
        <v>2795</v>
      </c>
    </row>
    <row r="1167" spans="1:19" ht="16.2">
      <c r="D1167" s="143" t="s">
        <v>2796</v>
      </c>
    </row>
    <row r="1168" spans="1:19">
      <c r="D1168" s="143" t="s">
        <v>2797</v>
      </c>
    </row>
    <row r="1169" spans="4:4">
      <c r="D1169" s="143" t="s">
        <v>2798</v>
      </c>
    </row>
    <row r="1170" spans="4:4">
      <c r="D1170" s="143" t="s">
        <v>2799</v>
      </c>
    </row>
    <row r="1171" spans="4:4">
      <c r="D1171" s="143" t="s">
        <v>2800</v>
      </c>
    </row>
    <row r="1172" spans="4:4">
      <c r="D1172" s="143" t="s">
        <v>2801</v>
      </c>
    </row>
    <row r="1173" spans="4:4">
      <c r="D1173" s="143" t="s">
        <v>2802</v>
      </c>
    </row>
  </sheetData>
  <sheetProtection formatCells="0" formatColumns="0" formatRows="0" insertColumns="0" insertRows="0" autoFilter="0"/>
  <mergeCells count="17">
    <mergeCell ref="O20:T20"/>
    <mergeCell ref="O22:T22"/>
    <mergeCell ref="C24:D24"/>
    <mergeCell ref="E24:F24"/>
    <mergeCell ref="I24:O24"/>
    <mergeCell ref="O16:P16"/>
    <mergeCell ref="C2:R2"/>
    <mergeCell ref="F4:H4"/>
    <mergeCell ref="O7:P7"/>
    <mergeCell ref="O8:P8"/>
    <mergeCell ref="O9:P9"/>
    <mergeCell ref="O10:P10"/>
    <mergeCell ref="O11:P11"/>
    <mergeCell ref="O12:P12"/>
    <mergeCell ref="O13:P13"/>
    <mergeCell ref="O14:P14"/>
    <mergeCell ref="O15:P15"/>
  </mergeCells>
  <conditionalFormatting sqref="I5">
    <cfRule type="containsText" dxfId="27" priority="4" operator="containsText" text="нет">
      <formula>NOT(ISERROR(SEARCH("нет",I5)))</formula>
    </cfRule>
    <cfRule type="iconSet" priority="5">
      <iconSet iconSet="3Symbols">
        <cfvo type="percent" val="0"/>
        <cfvo type="percent" val="33"/>
        <cfvo type="percent" val="67"/>
      </iconSet>
    </cfRule>
  </conditionalFormatting>
  <conditionalFormatting sqref="R28:R569">
    <cfRule type="expression" dxfId="26" priority="3">
      <formula>AND(R28&gt;0,R28&lt;&gt;"")</formula>
    </cfRule>
  </conditionalFormatting>
  <conditionalFormatting sqref="R902:R1157">
    <cfRule type="expression" dxfId="25" priority="2">
      <formula>AND(R902&gt;0,R902&lt;&gt;"")</formula>
    </cfRule>
  </conditionalFormatting>
  <conditionalFormatting sqref="D13">
    <cfRule type="expression" dxfId="24" priority="1">
      <formula>($N$9="не целая коробка!")</formula>
    </cfRule>
  </conditionalFormatting>
  <conditionalFormatting sqref="N9:O9 I9">
    <cfRule type="expression" dxfId="23" priority="7">
      <formula>($N$9="не целая коробка!")</formula>
    </cfRule>
  </conditionalFormatting>
  <conditionalFormatting sqref="O20">
    <cfRule type="expression" dxfId="22" priority="8">
      <formula>($N$9="не целая коробка!")</formula>
    </cfRule>
  </conditionalFormatting>
  <conditionalFormatting sqref="N12:O12 I12">
    <cfRule type="expression" dxfId="21" priority="9">
      <formula>($N$12="не целая коробка!")</formula>
    </cfRule>
  </conditionalFormatting>
  <conditionalFormatting sqref="O22">
    <cfRule type="expression" dxfId="20" priority="10">
      <formula>($N$12="не целая коробка!")</formula>
    </cfRule>
  </conditionalFormatting>
  <conditionalFormatting sqref="D18">
    <cfRule type="expression" dxfId="19" priority="6">
      <formula>($N$13="не целая коробка!")</formula>
    </cfRule>
  </conditionalFormatting>
  <dataValidations count="2">
    <dataValidation type="custom" allowBlank="1" showInputMessage="1" showErrorMessage="1" errorTitle="PlantMarket" error="Пожалуйста, ознакомьтесь с условиями работы и подтвердите своё согласие с ними в шапке прайс-листа." sqref="N28:N571 N577 N583 N589 N595 N601 N607 N613 N619 N625 N631 N637 N643 N649 N655 N661 N667 N673 N679 N685 N691 N697 N703 N709 N715 N721 N727 N733 N739 N745 N751 N757 N763 N769 N775 N781 N787 N793 N799 N805 N811 N817 N823 N829 N835 N841 N847 N853 N859 N865 N871 N877 N883 N889 O901 N895 N902:N1157">
      <formula1>$I$5&lt;&gt;"нет"</formula1>
    </dataValidation>
    <dataValidation type="list" allowBlank="1" showInputMessage="1" showErrorMessage="1" sqref="I5">
      <formula1>"да,нет"</formula1>
    </dataValidation>
  </dataValidations>
  <hyperlinks>
    <hyperlink ref="F4" location="'Условия работы'!A1" display="&gt;&gt;&gt; Условия работы &lt;&lt;&lt;"/>
    <hyperlink ref="F4:G4" location="'Условия работы'!A1" display="&gt;&gt;&gt; Условия работы &lt;&lt;&lt;"/>
    <hyperlink ref="C24:D24" location="'2021'!C28" display="Малая упаковка"/>
    <hyperlink ref="E24:F24" location="'2021'!C571" display="Шоубоксы"/>
    <hyperlink ref="I24:O24" location="'2021'!C902" display="Ландшафтные сетки"/>
  </hyperlink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114"/>
  <sheetViews>
    <sheetView showGridLines="0" zoomScaleNormal="100" workbookViewId="0"/>
  </sheetViews>
  <sheetFormatPr defaultColWidth="9.109375" defaultRowHeight="14.4"/>
  <cols>
    <col min="1" max="1" width="3.44140625" style="190" customWidth="1"/>
    <col min="2" max="2" width="5.88671875" style="194" customWidth="1"/>
    <col min="3" max="15" width="9.109375" style="190"/>
    <col min="16" max="16" width="10" style="190" customWidth="1"/>
    <col min="17" max="16384" width="9.109375" style="190"/>
  </cols>
  <sheetData>
    <row r="1" spans="2:16" s="147" customFormat="1" ht="15" thickTop="1">
      <c r="B1" s="144"/>
      <c r="C1" s="145"/>
      <c r="D1" s="145"/>
      <c r="E1" s="145"/>
      <c r="F1" s="145"/>
      <c r="G1" s="145"/>
      <c r="H1" s="145"/>
      <c r="I1" s="145"/>
      <c r="J1" s="145"/>
      <c r="K1" s="145"/>
      <c r="L1" s="145"/>
      <c r="M1" s="145"/>
      <c r="N1" s="145"/>
      <c r="O1" s="145"/>
      <c r="P1" s="146"/>
    </row>
    <row r="2" spans="2:16" s="147" customFormat="1">
      <c r="B2" s="148"/>
      <c r="P2" s="149"/>
    </row>
    <row r="3" spans="2:16" s="147" customFormat="1">
      <c r="B3" s="148"/>
      <c r="P3" s="149"/>
    </row>
    <row r="4" spans="2:16" s="147" customFormat="1">
      <c r="B4" s="148"/>
      <c r="P4" s="149"/>
    </row>
    <row r="5" spans="2:16" s="147" customFormat="1">
      <c r="B5" s="148"/>
      <c r="P5" s="149"/>
    </row>
    <row r="6" spans="2:16" s="152" customFormat="1" ht="16.5" customHeight="1">
      <c r="B6" s="150"/>
      <c r="C6" s="151"/>
      <c r="P6" s="153"/>
    </row>
    <row r="7" spans="2:16" s="154" customFormat="1" ht="12" customHeight="1">
      <c r="B7" s="150"/>
      <c r="C7" s="151"/>
      <c r="P7" s="155"/>
    </row>
    <row r="8" spans="2:16" s="147" customFormat="1" ht="12" customHeight="1">
      <c r="B8" s="148"/>
      <c r="C8" s="151"/>
      <c r="P8" s="149"/>
    </row>
    <row r="9" spans="2:16" s="147" customFormat="1" ht="12" customHeight="1">
      <c r="B9" s="156"/>
      <c r="C9" s="151"/>
      <c r="P9" s="149"/>
    </row>
    <row r="10" spans="2:16" s="147" customFormat="1" ht="12" customHeight="1">
      <c r="B10" s="156"/>
      <c r="C10" s="151"/>
      <c r="P10" s="149"/>
    </row>
    <row r="11" spans="2:16" s="147" customFormat="1" ht="16.5" customHeight="1">
      <c r="B11" s="148"/>
      <c r="P11" s="149"/>
    </row>
    <row r="12" spans="2:16" s="147" customFormat="1" ht="20.25" customHeight="1">
      <c r="B12" s="148"/>
      <c r="P12" s="149"/>
    </row>
    <row r="13" spans="2:16" s="159" customFormat="1" ht="17.25" customHeight="1">
      <c r="B13" s="157" t="s">
        <v>2803</v>
      </c>
      <c r="C13" s="158" t="s">
        <v>2804</v>
      </c>
      <c r="D13" s="158"/>
      <c r="E13" s="158"/>
      <c r="F13" s="158"/>
      <c r="G13" s="158"/>
      <c r="H13" s="158"/>
      <c r="I13" s="158"/>
      <c r="J13" s="158"/>
      <c r="K13" s="158"/>
      <c r="L13" s="158"/>
      <c r="M13" s="158"/>
      <c r="N13" s="158"/>
      <c r="P13" s="160"/>
    </row>
    <row r="14" spans="2:16" s="165" customFormat="1" ht="15.6">
      <c r="B14" s="161" t="s">
        <v>2805</v>
      </c>
      <c r="C14" s="162"/>
      <c r="D14" s="163"/>
      <c r="E14" s="163"/>
      <c r="F14" s="163"/>
      <c r="G14" s="163"/>
      <c r="H14" s="164" t="s">
        <v>2806</v>
      </c>
      <c r="I14" s="162"/>
      <c r="J14" s="163"/>
      <c r="K14" s="163"/>
      <c r="L14" s="163"/>
      <c r="M14" s="163"/>
      <c r="N14" s="163"/>
      <c r="P14" s="166"/>
    </row>
    <row r="15" spans="2:16" s="172" customFormat="1">
      <c r="B15" s="167"/>
      <c r="C15" s="168" t="s">
        <v>2807</v>
      </c>
      <c r="D15" s="169"/>
      <c r="E15" s="169"/>
      <c r="F15" s="169"/>
      <c r="G15" s="169"/>
      <c r="H15" s="170" t="s">
        <v>2808</v>
      </c>
      <c r="I15" s="171" t="s">
        <v>2809</v>
      </c>
      <c r="J15" s="169"/>
      <c r="K15" s="169"/>
      <c r="L15" s="169"/>
      <c r="M15" s="169"/>
      <c r="N15" s="169"/>
      <c r="P15" s="173"/>
    </row>
    <row r="16" spans="2:16" s="172" customFormat="1">
      <c r="B16" s="167"/>
      <c r="C16" s="168" t="s">
        <v>2810</v>
      </c>
      <c r="D16" s="169"/>
      <c r="E16" s="169"/>
      <c r="F16" s="169"/>
      <c r="G16" s="169"/>
      <c r="H16" s="170" t="s">
        <v>2808</v>
      </c>
      <c r="I16" s="171" t="s">
        <v>2811</v>
      </c>
      <c r="J16" s="169"/>
      <c r="K16" s="169"/>
      <c r="L16" s="169"/>
      <c r="M16" s="169"/>
      <c r="N16" s="169"/>
      <c r="P16" s="173"/>
    </row>
    <row r="17" spans="2:22" s="172" customFormat="1">
      <c r="B17" s="167"/>
      <c r="C17" s="168" t="s">
        <v>2812</v>
      </c>
      <c r="D17" s="169"/>
      <c r="E17" s="169"/>
      <c r="F17" s="169"/>
      <c r="G17" s="169"/>
      <c r="H17" s="170" t="s">
        <v>2808</v>
      </c>
      <c r="I17" s="171" t="s">
        <v>2813</v>
      </c>
      <c r="J17" s="169"/>
      <c r="K17" s="169"/>
      <c r="L17" s="169"/>
      <c r="M17" s="169"/>
      <c r="N17" s="169"/>
      <c r="P17" s="173"/>
    </row>
    <row r="18" spans="2:22" s="172" customFormat="1">
      <c r="B18" s="167"/>
      <c r="C18" s="168" t="s">
        <v>2814</v>
      </c>
      <c r="D18" s="169"/>
      <c r="E18" s="169"/>
      <c r="F18" s="169"/>
      <c r="G18" s="169"/>
      <c r="H18" s="170" t="s">
        <v>2808</v>
      </c>
      <c r="I18" s="171" t="s">
        <v>2815</v>
      </c>
      <c r="J18" s="169"/>
      <c r="K18" s="169"/>
      <c r="L18" s="169"/>
      <c r="M18" s="169"/>
      <c r="N18" s="169"/>
      <c r="P18" s="173"/>
      <c r="V18" s="174"/>
    </row>
    <row r="19" spans="2:22" s="177" customFormat="1">
      <c r="B19" s="175"/>
      <c r="C19" s="176"/>
      <c r="D19" s="176"/>
      <c r="E19" s="176"/>
      <c r="F19" s="176"/>
      <c r="G19" s="176"/>
      <c r="H19" s="176"/>
      <c r="I19" s="176"/>
      <c r="J19" s="176"/>
      <c r="K19" s="176"/>
      <c r="L19" s="176"/>
      <c r="M19" s="176"/>
      <c r="N19" s="176"/>
      <c r="P19" s="178"/>
      <c r="V19" s="179"/>
    </row>
    <row r="20" spans="2:22" s="147" customFormat="1" ht="15.6">
      <c r="B20" s="157" t="s">
        <v>2803</v>
      </c>
      <c r="C20" s="158" t="s">
        <v>2816</v>
      </c>
      <c r="D20" s="176"/>
      <c r="E20" s="176"/>
      <c r="F20" s="176"/>
      <c r="G20" s="176"/>
      <c r="H20" s="176"/>
      <c r="I20" s="176"/>
      <c r="J20" s="176"/>
      <c r="K20" s="176"/>
      <c r="L20" s="176"/>
      <c r="M20" s="176"/>
      <c r="N20" s="176"/>
      <c r="P20" s="149"/>
      <c r="V20" s="179"/>
    </row>
    <row r="21" spans="2:22" s="172" customFormat="1">
      <c r="B21" s="167"/>
      <c r="C21" s="168" t="s">
        <v>2817</v>
      </c>
      <c r="D21" s="169"/>
      <c r="E21" s="169"/>
      <c r="F21" s="169"/>
      <c r="G21" s="169"/>
      <c r="H21" s="170"/>
      <c r="I21" s="171"/>
      <c r="J21" s="169"/>
      <c r="K21" s="169"/>
      <c r="L21" s="169"/>
      <c r="M21" s="169"/>
      <c r="N21" s="169"/>
      <c r="P21" s="173"/>
    </row>
    <row r="22" spans="2:22" s="147" customFormat="1">
      <c r="B22" s="175"/>
      <c r="C22" s="176"/>
      <c r="D22" s="176"/>
      <c r="E22" s="176"/>
      <c r="F22" s="176"/>
      <c r="G22" s="176"/>
      <c r="H22" s="176"/>
      <c r="I22" s="176"/>
      <c r="J22" s="176"/>
      <c r="K22" s="176"/>
      <c r="L22" s="176"/>
      <c r="M22" s="176"/>
      <c r="N22" s="176"/>
      <c r="P22" s="149"/>
    </row>
    <row r="23" spans="2:22" s="147" customFormat="1">
      <c r="B23" s="180"/>
      <c r="P23" s="149"/>
    </row>
    <row r="24" spans="2:22" s="147" customFormat="1">
      <c r="B24" s="180"/>
      <c r="P24" s="149"/>
    </row>
    <row r="25" spans="2:22" s="147" customFormat="1">
      <c r="B25" s="180"/>
      <c r="P25" s="149"/>
    </row>
    <row r="26" spans="2:22" s="183" customFormat="1" ht="15.6">
      <c r="B26" s="181" t="s">
        <v>2803</v>
      </c>
      <c r="C26" s="182" t="s">
        <v>2818</v>
      </c>
      <c r="P26" s="184"/>
    </row>
    <row r="27" spans="2:22" s="147" customFormat="1">
      <c r="B27" s="180"/>
      <c r="C27" s="168" t="s">
        <v>2819</v>
      </c>
      <c r="P27" s="149"/>
    </row>
    <row r="28" spans="2:22" s="147" customFormat="1">
      <c r="B28" s="180"/>
      <c r="C28" s="168" t="s">
        <v>2820</v>
      </c>
      <c r="P28" s="149"/>
    </row>
    <row r="29" spans="2:22" s="183" customFormat="1" ht="15.6">
      <c r="B29" s="181" t="s">
        <v>2803</v>
      </c>
      <c r="C29" s="182" t="s">
        <v>2821</v>
      </c>
      <c r="P29" s="184"/>
    </row>
    <row r="30" spans="2:22" s="187" customFormat="1" ht="45" customHeight="1">
      <c r="B30" s="185" t="s">
        <v>2803</v>
      </c>
      <c r="C30" s="208" t="s">
        <v>2822</v>
      </c>
      <c r="D30" s="208"/>
      <c r="E30" s="208"/>
      <c r="F30" s="208"/>
      <c r="G30" s="208"/>
      <c r="H30" s="208"/>
      <c r="I30" s="208"/>
      <c r="J30" s="208"/>
      <c r="K30" s="208"/>
      <c r="L30" s="208"/>
      <c r="M30" s="208"/>
      <c r="N30" s="208"/>
      <c r="O30" s="208"/>
      <c r="P30" s="186"/>
    </row>
    <row r="31" spans="2:22" s="147" customFormat="1">
      <c r="B31" s="180"/>
      <c r="C31" s="207" t="s">
        <v>2823</v>
      </c>
      <c r="D31" s="207"/>
      <c r="E31" s="207"/>
      <c r="F31" s="207"/>
      <c r="G31" s="207"/>
      <c r="H31" s="207"/>
      <c r="I31" s="207"/>
      <c r="J31" s="207"/>
      <c r="K31" s="207"/>
      <c r="L31" s="207"/>
      <c r="M31" s="207"/>
      <c r="N31" s="207"/>
      <c r="O31" s="207"/>
      <c r="P31" s="149"/>
    </row>
    <row r="32" spans="2:22" s="147" customFormat="1" ht="29.25" customHeight="1">
      <c r="B32" s="180"/>
      <c r="C32" s="209" t="s">
        <v>2824</v>
      </c>
      <c r="D32" s="210"/>
      <c r="E32" s="210"/>
      <c r="F32" s="210"/>
      <c r="G32" s="210"/>
      <c r="H32" s="210"/>
      <c r="I32" s="210"/>
      <c r="J32" s="210"/>
      <c r="K32" s="210"/>
      <c r="L32" s="210"/>
      <c r="M32" s="210"/>
      <c r="N32" s="210"/>
      <c r="O32" s="210"/>
      <c r="P32" s="149"/>
    </row>
    <row r="33" spans="2:16" s="147" customFormat="1" ht="30" customHeight="1">
      <c r="B33" s="180"/>
      <c r="C33" s="209" t="s">
        <v>2825</v>
      </c>
      <c r="D33" s="209"/>
      <c r="E33" s="209"/>
      <c r="F33" s="209"/>
      <c r="G33" s="209"/>
      <c r="H33" s="209"/>
      <c r="I33" s="209"/>
      <c r="J33" s="209"/>
      <c r="K33" s="209"/>
      <c r="L33" s="209"/>
      <c r="M33" s="209"/>
      <c r="N33" s="209"/>
      <c r="O33" s="209"/>
      <c r="P33" s="149"/>
    </row>
    <row r="34" spans="2:16" s="147" customFormat="1" ht="29.25" customHeight="1">
      <c r="B34" s="180"/>
      <c r="C34" s="207" t="s">
        <v>2826</v>
      </c>
      <c r="D34" s="207"/>
      <c r="E34" s="207"/>
      <c r="F34" s="207"/>
      <c r="G34" s="207"/>
      <c r="H34" s="207"/>
      <c r="I34" s="207"/>
      <c r="J34" s="207"/>
      <c r="K34" s="207"/>
      <c r="L34" s="207"/>
      <c r="M34" s="207"/>
      <c r="N34" s="207"/>
      <c r="O34" s="207"/>
      <c r="P34" s="149"/>
    </row>
    <row r="35" spans="2:16" s="183" customFormat="1" ht="30.75" customHeight="1">
      <c r="B35" s="185" t="s">
        <v>2803</v>
      </c>
      <c r="C35" s="208" t="s">
        <v>2827</v>
      </c>
      <c r="D35" s="208"/>
      <c r="E35" s="208"/>
      <c r="F35" s="208"/>
      <c r="G35" s="208"/>
      <c r="H35" s="208"/>
      <c r="I35" s="208"/>
      <c r="J35" s="208"/>
      <c r="K35" s="208"/>
      <c r="L35" s="208"/>
      <c r="M35" s="208"/>
      <c r="N35" s="208"/>
      <c r="O35" s="208"/>
      <c r="P35" s="184"/>
    </row>
    <row r="36" spans="2:16" s="147" customFormat="1" ht="29.25" customHeight="1">
      <c r="B36" s="180"/>
      <c r="C36" s="207" t="s">
        <v>2828</v>
      </c>
      <c r="D36" s="207"/>
      <c r="E36" s="207"/>
      <c r="F36" s="207"/>
      <c r="G36" s="207"/>
      <c r="H36" s="207"/>
      <c r="I36" s="207"/>
      <c r="J36" s="207"/>
      <c r="K36" s="207"/>
      <c r="L36" s="207"/>
      <c r="M36" s="207"/>
      <c r="N36" s="207"/>
      <c r="O36" s="207"/>
      <c r="P36" s="149"/>
    </row>
    <row r="37" spans="2:16" s="147" customFormat="1" ht="29.25" customHeight="1">
      <c r="B37" s="180"/>
      <c r="C37" s="207" t="s">
        <v>2829</v>
      </c>
      <c r="D37" s="207"/>
      <c r="E37" s="207"/>
      <c r="F37" s="207"/>
      <c r="G37" s="207"/>
      <c r="H37" s="207"/>
      <c r="I37" s="207"/>
      <c r="J37" s="207"/>
      <c r="K37" s="207"/>
      <c r="L37" s="207"/>
      <c r="M37" s="207"/>
      <c r="N37" s="207"/>
      <c r="O37" s="207"/>
      <c r="P37" s="149"/>
    </row>
    <row r="38" spans="2:16" s="183" customFormat="1" ht="30.75" customHeight="1">
      <c r="B38" s="185" t="s">
        <v>2803</v>
      </c>
      <c r="C38" s="208" t="s">
        <v>2830</v>
      </c>
      <c r="D38" s="208"/>
      <c r="E38" s="208"/>
      <c r="F38" s="208"/>
      <c r="G38" s="208"/>
      <c r="H38" s="208"/>
      <c r="I38" s="208"/>
      <c r="J38" s="208"/>
      <c r="K38" s="208"/>
      <c r="L38" s="208"/>
      <c r="M38" s="208"/>
      <c r="N38" s="208"/>
      <c r="O38" s="208"/>
      <c r="P38" s="184"/>
    </row>
    <row r="39" spans="2:16" s="147" customFormat="1">
      <c r="B39" s="180"/>
      <c r="C39" s="188"/>
      <c r="D39" s="188"/>
      <c r="E39" s="188"/>
      <c r="F39" s="188"/>
      <c r="G39" s="188"/>
      <c r="H39" s="188"/>
      <c r="I39" s="188"/>
      <c r="J39" s="188"/>
      <c r="K39" s="188"/>
      <c r="L39" s="188"/>
      <c r="M39" s="188"/>
      <c r="N39" s="188"/>
      <c r="O39" s="188"/>
      <c r="P39" s="149"/>
    </row>
    <row r="40" spans="2:16" s="147" customFormat="1">
      <c r="B40" s="180"/>
      <c r="C40" s="188"/>
      <c r="D40" s="188"/>
      <c r="E40" s="188"/>
      <c r="F40" s="188"/>
      <c r="G40" s="188"/>
      <c r="H40" s="188"/>
      <c r="I40" s="188"/>
      <c r="J40" s="188"/>
      <c r="K40" s="188"/>
      <c r="L40" s="188"/>
      <c r="M40" s="188"/>
      <c r="N40" s="188"/>
      <c r="O40" s="188"/>
      <c r="P40" s="149"/>
    </row>
    <row r="41" spans="2:16" s="147" customFormat="1">
      <c r="B41" s="180"/>
      <c r="C41" s="188"/>
      <c r="D41" s="188"/>
      <c r="E41" s="188"/>
      <c r="F41" s="188"/>
      <c r="G41" s="188"/>
      <c r="H41" s="188"/>
      <c r="I41" s="188"/>
      <c r="J41" s="188"/>
      <c r="K41" s="188"/>
      <c r="L41" s="188"/>
      <c r="M41" s="188"/>
      <c r="N41" s="188"/>
      <c r="O41" s="188"/>
      <c r="P41" s="149"/>
    </row>
    <row r="42" spans="2:16" s="147" customFormat="1" ht="28.5" customHeight="1">
      <c r="B42" s="185" t="s">
        <v>2803</v>
      </c>
      <c r="C42" s="208" t="s">
        <v>2831</v>
      </c>
      <c r="D42" s="208"/>
      <c r="E42" s="208"/>
      <c r="F42" s="208"/>
      <c r="G42" s="208"/>
      <c r="H42" s="208"/>
      <c r="I42" s="208"/>
      <c r="J42" s="208"/>
      <c r="K42" s="208"/>
      <c r="L42" s="208"/>
      <c r="M42" s="208"/>
      <c r="N42" s="208"/>
      <c r="O42" s="208"/>
      <c r="P42" s="149"/>
    </row>
    <row r="43" spans="2:16" s="187" customFormat="1" ht="30" customHeight="1">
      <c r="B43" s="185" t="s">
        <v>2803</v>
      </c>
      <c r="C43" s="208" t="s">
        <v>2832</v>
      </c>
      <c r="D43" s="208"/>
      <c r="E43" s="208"/>
      <c r="F43" s="208"/>
      <c r="G43" s="208"/>
      <c r="H43" s="208"/>
      <c r="I43" s="208"/>
      <c r="J43" s="208"/>
      <c r="K43" s="208"/>
      <c r="L43" s="208"/>
      <c r="M43" s="208"/>
      <c r="N43" s="208"/>
      <c r="O43" s="208"/>
      <c r="P43" s="186"/>
    </row>
    <row r="44" spans="2:16" s="147" customFormat="1" ht="30" customHeight="1">
      <c r="B44" s="180"/>
      <c r="C44" s="207" t="s">
        <v>2833</v>
      </c>
      <c r="D44" s="207"/>
      <c r="E44" s="207"/>
      <c r="F44" s="207"/>
      <c r="G44" s="207"/>
      <c r="H44" s="207"/>
      <c r="I44" s="207"/>
      <c r="J44" s="207"/>
      <c r="K44" s="207"/>
      <c r="L44" s="207"/>
      <c r="M44" s="207"/>
      <c r="N44" s="207"/>
      <c r="O44" s="207"/>
      <c r="P44" s="149"/>
    </row>
    <row r="45" spans="2:16" s="147" customFormat="1" ht="29.25" customHeight="1">
      <c r="B45" s="180"/>
      <c r="C45" s="207" t="s">
        <v>2834</v>
      </c>
      <c r="D45" s="207"/>
      <c r="E45" s="207"/>
      <c r="F45" s="207"/>
      <c r="G45" s="207"/>
      <c r="H45" s="207"/>
      <c r="I45" s="207"/>
      <c r="J45" s="207"/>
      <c r="K45" s="207"/>
      <c r="L45" s="207"/>
      <c r="M45" s="207"/>
      <c r="N45" s="207"/>
      <c r="O45" s="207"/>
      <c r="P45" s="149"/>
    </row>
    <row r="46" spans="2:16" s="187" customFormat="1" ht="15">
      <c r="B46" s="185" t="s">
        <v>2803</v>
      </c>
      <c r="C46" s="208" t="s">
        <v>2835</v>
      </c>
      <c r="D46" s="208"/>
      <c r="E46" s="208"/>
      <c r="F46" s="208"/>
      <c r="G46" s="208"/>
      <c r="H46" s="208"/>
      <c r="I46" s="208"/>
      <c r="J46" s="208"/>
      <c r="K46" s="208"/>
      <c r="L46" s="208"/>
      <c r="M46" s="208"/>
      <c r="N46" s="208"/>
      <c r="O46" s="208"/>
      <c r="P46" s="186"/>
    </row>
    <row r="47" spans="2:16" s="147" customFormat="1" ht="44.25" customHeight="1">
      <c r="B47" s="180"/>
      <c r="C47" s="207" t="s">
        <v>2836</v>
      </c>
      <c r="D47" s="207"/>
      <c r="E47" s="207"/>
      <c r="F47" s="207"/>
      <c r="G47" s="207"/>
      <c r="H47" s="207"/>
      <c r="I47" s="207"/>
      <c r="J47" s="207"/>
      <c r="K47" s="207"/>
      <c r="L47" s="207"/>
      <c r="M47" s="207"/>
      <c r="N47" s="207"/>
      <c r="O47" s="207"/>
      <c r="P47" s="149"/>
    </row>
    <row r="48" spans="2:16" s="187" customFormat="1" ht="15">
      <c r="B48" s="185" t="s">
        <v>2803</v>
      </c>
      <c r="C48" s="208" t="s">
        <v>2837</v>
      </c>
      <c r="D48" s="208"/>
      <c r="E48" s="208"/>
      <c r="F48" s="208"/>
      <c r="G48" s="208"/>
      <c r="H48" s="208"/>
      <c r="I48" s="208"/>
      <c r="J48" s="208"/>
      <c r="K48" s="208"/>
      <c r="L48" s="208"/>
      <c r="M48" s="208"/>
      <c r="N48" s="208"/>
      <c r="O48" s="208"/>
      <c r="P48" s="186"/>
    </row>
    <row r="49" spans="2:16" s="147" customFormat="1" ht="29.25" customHeight="1">
      <c r="B49" s="180"/>
      <c r="C49" s="207" t="s">
        <v>2838</v>
      </c>
      <c r="D49" s="207"/>
      <c r="E49" s="207"/>
      <c r="F49" s="207"/>
      <c r="G49" s="207"/>
      <c r="H49" s="207"/>
      <c r="I49" s="207"/>
      <c r="J49" s="207"/>
      <c r="K49" s="207"/>
      <c r="L49" s="207"/>
      <c r="M49" s="207"/>
      <c r="N49" s="207"/>
      <c r="O49" s="207"/>
      <c r="P49" s="149"/>
    </row>
    <row r="50" spans="2:16" s="187" customFormat="1" ht="30" customHeight="1">
      <c r="B50" s="185" t="s">
        <v>2803</v>
      </c>
      <c r="C50" s="208" t="s">
        <v>2839</v>
      </c>
      <c r="D50" s="208"/>
      <c r="E50" s="208"/>
      <c r="F50" s="208"/>
      <c r="G50" s="208"/>
      <c r="H50" s="208"/>
      <c r="I50" s="208"/>
      <c r="J50" s="208"/>
      <c r="K50" s="208"/>
      <c r="L50" s="208"/>
      <c r="M50" s="208"/>
      <c r="N50" s="208"/>
      <c r="O50" s="208"/>
      <c r="P50" s="186"/>
    </row>
    <row r="51" spans="2:16" s="147" customFormat="1" ht="30.75" customHeight="1">
      <c r="B51" s="180"/>
      <c r="C51" s="207" t="s">
        <v>2840</v>
      </c>
      <c r="D51" s="207"/>
      <c r="E51" s="207"/>
      <c r="F51" s="207"/>
      <c r="G51" s="207"/>
      <c r="H51" s="207"/>
      <c r="I51" s="207"/>
      <c r="J51" s="207"/>
      <c r="K51" s="207"/>
      <c r="L51" s="207"/>
      <c r="M51" s="207"/>
      <c r="N51" s="207"/>
      <c r="O51" s="207"/>
      <c r="P51" s="149"/>
    </row>
    <row r="52" spans="2:16" s="147" customFormat="1" ht="30.75" customHeight="1">
      <c r="B52" s="180"/>
      <c r="C52" s="207" t="s">
        <v>2841</v>
      </c>
      <c r="D52" s="207"/>
      <c r="E52" s="207"/>
      <c r="F52" s="207"/>
      <c r="G52" s="207"/>
      <c r="H52" s="207"/>
      <c r="I52" s="207"/>
      <c r="J52" s="207"/>
      <c r="K52" s="207"/>
      <c r="L52" s="207"/>
      <c r="M52" s="207"/>
      <c r="N52" s="207"/>
      <c r="O52" s="207"/>
      <c r="P52" s="149"/>
    </row>
    <row r="53" spans="2:16" s="147" customFormat="1" ht="30.75" customHeight="1">
      <c r="B53" s="180"/>
      <c r="C53" s="207" t="s">
        <v>2842</v>
      </c>
      <c r="D53" s="207"/>
      <c r="E53" s="207"/>
      <c r="F53" s="207"/>
      <c r="G53" s="207"/>
      <c r="H53" s="207"/>
      <c r="I53" s="207"/>
      <c r="J53" s="207"/>
      <c r="K53" s="207"/>
      <c r="L53" s="207"/>
      <c r="M53" s="207"/>
      <c r="N53" s="207"/>
      <c r="O53" s="207"/>
      <c r="P53" s="149"/>
    </row>
    <row r="54" spans="2:16" s="147" customFormat="1" ht="42" customHeight="1">
      <c r="B54" s="185" t="s">
        <v>2803</v>
      </c>
      <c r="C54" s="208" t="s">
        <v>2843</v>
      </c>
      <c r="D54" s="208"/>
      <c r="E54" s="208"/>
      <c r="F54" s="208"/>
      <c r="G54" s="208"/>
      <c r="H54" s="208"/>
      <c r="I54" s="208"/>
      <c r="J54" s="208"/>
      <c r="K54" s="208"/>
      <c r="L54" s="208"/>
      <c r="M54" s="208"/>
      <c r="N54" s="208"/>
      <c r="O54" s="208"/>
      <c r="P54" s="149"/>
    </row>
    <row r="55" spans="2:16" s="147" customFormat="1">
      <c r="B55" s="180"/>
      <c r="C55" s="207"/>
      <c r="D55" s="207"/>
      <c r="E55" s="207"/>
      <c r="F55" s="207"/>
      <c r="G55" s="207"/>
      <c r="H55" s="207"/>
      <c r="I55" s="207"/>
      <c r="J55" s="207"/>
      <c r="K55" s="207"/>
      <c r="L55" s="207"/>
      <c r="M55" s="207"/>
      <c r="N55" s="207"/>
      <c r="O55" s="207"/>
      <c r="P55" s="149"/>
    </row>
    <row r="56" spans="2:16" s="147" customFormat="1">
      <c r="B56" s="180"/>
      <c r="C56" s="188"/>
      <c r="D56" s="188"/>
      <c r="E56" s="188"/>
      <c r="F56" s="188"/>
      <c r="G56" s="188"/>
      <c r="H56" s="188"/>
      <c r="I56" s="188"/>
      <c r="J56" s="188"/>
      <c r="K56" s="188"/>
      <c r="L56" s="188"/>
      <c r="M56" s="188"/>
      <c r="N56" s="188"/>
      <c r="O56" s="188"/>
      <c r="P56" s="149"/>
    </row>
    <row r="57" spans="2:16" s="147" customFormat="1">
      <c r="B57" s="180"/>
      <c r="C57" s="188"/>
      <c r="D57" s="188"/>
      <c r="E57" s="188"/>
      <c r="F57" s="188"/>
      <c r="G57" s="188"/>
      <c r="H57" s="188"/>
      <c r="I57" s="188"/>
      <c r="J57" s="188"/>
      <c r="K57" s="188"/>
      <c r="L57" s="188"/>
      <c r="M57" s="188"/>
      <c r="N57" s="188"/>
      <c r="O57" s="188"/>
      <c r="P57" s="149"/>
    </row>
    <row r="58" spans="2:16" s="147" customFormat="1">
      <c r="B58" s="180"/>
      <c r="C58" s="188"/>
      <c r="D58" s="188"/>
      <c r="E58" s="188"/>
      <c r="F58" s="188"/>
      <c r="G58" s="188"/>
      <c r="H58" s="188"/>
      <c r="I58" s="188"/>
      <c r="J58" s="188"/>
      <c r="K58" s="188"/>
      <c r="L58" s="188"/>
      <c r="M58" s="188"/>
      <c r="N58" s="188"/>
      <c r="O58" s="188"/>
      <c r="P58" s="149"/>
    </row>
    <row r="59" spans="2:16" s="147" customFormat="1" ht="33.75" customHeight="1">
      <c r="B59" s="185" t="s">
        <v>2803</v>
      </c>
      <c r="C59" s="208" t="s">
        <v>2844</v>
      </c>
      <c r="D59" s="208"/>
      <c r="E59" s="208"/>
      <c r="F59" s="208"/>
      <c r="G59" s="208"/>
      <c r="H59" s="208"/>
      <c r="I59" s="208"/>
      <c r="J59" s="208"/>
      <c r="K59" s="208"/>
      <c r="L59" s="208"/>
      <c r="M59" s="208"/>
      <c r="N59" s="208"/>
      <c r="O59" s="208"/>
      <c r="P59" s="149"/>
    </row>
    <row r="60" spans="2:16" s="147" customFormat="1" ht="46.5" customHeight="1">
      <c r="B60" s="180"/>
      <c r="C60" s="207" t="s">
        <v>2845</v>
      </c>
      <c r="D60" s="207"/>
      <c r="E60" s="207"/>
      <c r="F60" s="207"/>
      <c r="G60" s="207"/>
      <c r="H60" s="207"/>
      <c r="I60" s="207"/>
      <c r="J60" s="207"/>
      <c r="K60" s="207"/>
      <c r="L60" s="207"/>
      <c r="M60" s="207"/>
      <c r="N60" s="207"/>
      <c r="O60" s="207"/>
      <c r="P60" s="149"/>
    </row>
    <row r="61" spans="2:16" s="147" customFormat="1" ht="17.25" customHeight="1">
      <c r="B61" s="180"/>
      <c r="C61" s="207" t="s">
        <v>2846</v>
      </c>
      <c r="D61" s="207"/>
      <c r="E61" s="207"/>
      <c r="F61" s="207"/>
      <c r="G61" s="207"/>
      <c r="H61" s="207"/>
      <c r="I61" s="207"/>
      <c r="J61" s="207"/>
      <c r="K61" s="207"/>
      <c r="L61" s="207"/>
      <c r="M61" s="207"/>
      <c r="N61" s="207"/>
      <c r="O61" s="207"/>
      <c r="P61" s="149"/>
    </row>
    <row r="62" spans="2:16" s="147" customFormat="1" ht="60.75" customHeight="1">
      <c r="B62" s="180"/>
      <c r="C62" s="207" t="s">
        <v>2847</v>
      </c>
      <c r="D62" s="207"/>
      <c r="E62" s="207"/>
      <c r="F62" s="207"/>
      <c r="G62" s="207"/>
      <c r="H62" s="207"/>
      <c r="I62" s="207"/>
      <c r="J62" s="207"/>
      <c r="K62" s="207"/>
      <c r="L62" s="207"/>
      <c r="M62" s="207"/>
      <c r="N62" s="207"/>
      <c r="O62" s="207"/>
      <c r="P62" s="149"/>
    </row>
    <row r="63" spans="2:16" s="147" customFormat="1">
      <c r="B63" s="180"/>
      <c r="P63" s="149"/>
    </row>
    <row r="64" spans="2:16" s="147" customFormat="1">
      <c r="B64" s="180"/>
      <c r="P64" s="149"/>
    </row>
    <row r="65" spans="2:16" s="147" customFormat="1">
      <c r="B65" s="180"/>
      <c r="P65" s="149"/>
    </row>
    <row r="66" spans="2:16" s="147" customFormat="1" ht="17.25" customHeight="1">
      <c r="B66" s="185" t="s">
        <v>2803</v>
      </c>
      <c r="C66" s="208" t="s">
        <v>2848</v>
      </c>
      <c r="D66" s="208"/>
      <c r="E66" s="208"/>
      <c r="F66" s="208"/>
      <c r="G66" s="208"/>
      <c r="H66" s="208"/>
      <c r="I66" s="208"/>
      <c r="J66" s="208"/>
      <c r="K66" s="208"/>
      <c r="L66" s="208"/>
      <c r="M66" s="208"/>
      <c r="N66" s="208"/>
      <c r="O66" s="208"/>
      <c r="P66" s="149"/>
    </row>
    <row r="67" spans="2:16" s="147" customFormat="1">
      <c r="B67" s="180"/>
      <c r="C67" s="207" t="s">
        <v>2849</v>
      </c>
      <c r="D67" s="207"/>
      <c r="E67" s="207"/>
      <c r="F67" s="207"/>
      <c r="G67" s="207"/>
      <c r="H67" s="207"/>
      <c r="I67" s="207"/>
      <c r="J67" s="207"/>
      <c r="K67" s="207"/>
      <c r="L67" s="207"/>
      <c r="M67" s="207"/>
      <c r="N67" s="207"/>
      <c r="O67" s="207"/>
      <c r="P67" s="149"/>
    </row>
    <row r="68" spans="2:16" s="147" customFormat="1">
      <c r="B68" s="180"/>
      <c r="C68" s="207" t="s">
        <v>2850</v>
      </c>
      <c r="D68" s="207"/>
      <c r="E68" s="207"/>
      <c r="F68" s="207"/>
      <c r="G68" s="207"/>
      <c r="H68" s="207"/>
      <c r="I68" s="207"/>
      <c r="J68" s="207"/>
      <c r="K68" s="207"/>
      <c r="L68" s="207"/>
      <c r="M68" s="207"/>
      <c r="N68" s="207"/>
      <c r="O68" s="207"/>
      <c r="P68" s="149"/>
    </row>
    <row r="69" spans="2:16" s="147" customFormat="1" ht="31.5" customHeight="1">
      <c r="B69" s="185" t="s">
        <v>2803</v>
      </c>
      <c r="C69" s="208" t="s">
        <v>2851</v>
      </c>
      <c r="D69" s="208"/>
      <c r="E69" s="208"/>
      <c r="F69" s="208"/>
      <c r="G69" s="208"/>
      <c r="H69" s="208"/>
      <c r="I69" s="208"/>
      <c r="J69" s="208"/>
      <c r="K69" s="208"/>
      <c r="L69" s="208"/>
      <c r="M69" s="208"/>
      <c r="N69" s="208"/>
      <c r="O69" s="208"/>
      <c r="P69" s="149"/>
    </row>
    <row r="70" spans="2:16" s="147" customFormat="1" ht="31.5" customHeight="1">
      <c r="B70" s="185"/>
      <c r="C70" s="207" t="s">
        <v>2852</v>
      </c>
      <c r="D70" s="207"/>
      <c r="E70" s="207"/>
      <c r="F70" s="207"/>
      <c r="G70" s="207"/>
      <c r="H70" s="207"/>
      <c r="I70" s="207"/>
      <c r="J70" s="207"/>
      <c r="K70" s="207"/>
      <c r="L70" s="207"/>
      <c r="M70" s="207"/>
      <c r="N70" s="207"/>
      <c r="O70" s="207"/>
      <c r="P70" s="149"/>
    </row>
    <row r="71" spans="2:16" s="147" customFormat="1" ht="29.25" customHeight="1">
      <c r="B71" s="185"/>
      <c r="C71" s="207" t="s">
        <v>2853</v>
      </c>
      <c r="D71" s="207"/>
      <c r="E71" s="207"/>
      <c r="F71" s="207"/>
      <c r="G71" s="207"/>
      <c r="H71" s="207"/>
      <c r="I71" s="207"/>
      <c r="J71" s="207"/>
      <c r="K71" s="207"/>
      <c r="L71" s="207"/>
      <c r="M71" s="207"/>
      <c r="N71" s="207"/>
      <c r="O71" s="207"/>
      <c r="P71" s="149"/>
    </row>
    <row r="72" spans="2:16" s="147" customFormat="1">
      <c r="B72" s="180"/>
      <c r="C72" s="207" t="s">
        <v>2854</v>
      </c>
      <c r="D72" s="207"/>
      <c r="E72" s="207"/>
      <c r="F72" s="207"/>
      <c r="G72" s="207"/>
      <c r="H72" s="207"/>
      <c r="I72" s="207"/>
      <c r="J72" s="207"/>
      <c r="K72" s="207"/>
      <c r="L72" s="207"/>
      <c r="M72" s="207"/>
      <c r="N72" s="207"/>
      <c r="O72" s="207"/>
      <c r="P72" s="149"/>
    </row>
    <row r="73" spans="2:16" s="147" customFormat="1">
      <c r="B73" s="180"/>
      <c r="C73" s="188"/>
      <c r="D73" s="188"/>
      <c r="E73" s="188"/>
      <c r="F73" s="188"/>
      <c r="G73" s="188"/>
      <c r="H73" s="188"/>
      <c r="I73" s="188"/>
      <c r="J73" s="188"/>
      <c r="K73" s="188"/>
      <c r="L73" s="188"/>
      <c r="M73" s="188"/>
      <c r="N73" s="188"/>
      <c r="O73" s="188"/>
      <c r="P73" s="149"/>
    </row>
    <row r="74" spans="2:16" s="147" customFormat="1">
      <c r="B74" s="180"/>
      <c r="C74" s="188"/>
      <c r="D74" s="188"/>
      <c r="E74" s="188"/>
      <c r="F74" s="188"/>
      <c r="G74" s="188"/>
      <c r="H74" s="188"/>
      <c r="I74" s="188"/>
      <c r="J74" s="188"/>
      <c r="K74" s="188"/>
      <c r="L74" s="188"/>
      <c r="M74" s="188"/>
      <c r="N74" s="188"/>
      <c r="O74" s="188"/>
      <c r="P74" s="149"/>
    </row>
    <row r="75" spans="2:16" s="147" customFormat="1">
      <c r="B75" s="180"/>
      <c r="C75" s="188"/>
      <c r="D75" s="188"/>
      <c r="E75" s="188"/>
      <c r="F75" s="188"/>
      <c r="G75" s="188"/>
      <c r="H75" s="188"/>
      <c r="I75" s="188"/>
      <c r="J75" s="188"/>
      <c r="K75" s="188"/>
      <c r="L75" s="188"/>
      <c r="M75" s="188"/>
      <c r="N75" s="188"/>
      <c r="O75" s="188"/>
      <c r="P75" s="149"/>
    </row>
    <row r="76" spans="2:16" s="147" customFormat="1">
      <c r="B76" s="180"/>
      <c r="C76" s="188"/>
      <c r="D76" s="188"/>
      <c r="E76" s="188"/>
      <c r="F76" s="188"/>
      <c r="G76" s="188"/>
      <c r="H76" s="188"/>
      <c r="I76" s="188"/>
      <c r="J76" s="188"/>
      <c r="K76" s="188"/>
      <c r="L76" s="188"/>
      <c r="M76" s="188"/>
      <c r="N76" s="188"/>
      <c r="O76" s="188"/>
      <c r="P76" s="149"/>
    </row>
    <row r="77" spans="2:16" s="147" customFormat="1" ht="45" customHeight="1">
      <c r="B77" s="185" t="s">
        <v>2803</v>
      </c>
      <c r="C77" s="208" t="s">
        <v>2855</v>
      </c>
      <c r="D77" s="208"/>
      <c r="E77" s="208"/>
      <c r="F77" s="208"/>
      <c r="G77" s="208"/>
      <c r="H77" s="208"/>
      <c r="I77" s="208"/>
      <c r="J77" s="208"/>
      <c r="K77" s="208"/>
      <c r="L77" s="208"/>
      <c r="M77" s="208"/>
      <c r="N77" s="208"/>
      <c r="O77" s="208"/>
      <c r="P77" s="149"/>
    </row>
    <row r="78" spans="2:16" s="147" customFormat="1" ht="29.25" customHeight="1">
      <c r="B78" s="185"/>
      <c r="C78" s="207" t="s">
        <v>2856</v>
      </c>
      <c r="D78" s="207"/>
      <c r="E78" s="207"/>
      <c r="F78" s="207"/>
      <c r="G78" s="207"/>
      <c r="H78" s="207"/>
      <c r="I78" s="207"/>
      <c r="J78" s="207"/>
      <c r="K78" s="207"/>
      <c r="L78" s="207"/>
      <c r="M78" s="207"/>
      <c r="N78" s="207"/>
      <c r="O78" s="207"/>
      <c r="P78" s="149"/>
    </row>
    <row r="79" spans="2:16" s="147" customFormat="1" ht="15">
      <c r="B79" s="185" t="s">
        <v>2803</v>
      </c>
      <c r="C79" s="208" t="s">
        <v>2857</v>
      </c>
      <c r="D79" s="208"/>
      <c r="E79" s="208"/>
      <c r="F79" s="208"/>
      <c r="G79" s="208"/>
      <c r="H79" s="208"/>
      <c r="I79" s="208"/>
      <c r="J79" s="208"/>
      <c r="K79" s="208"/>
      <c r="L79" s="208"/>
      <c r="M79" s="208"/>
      <c r="N79" s="208"/>
      <c r="O79" s="208"/>
      <c r="P79" s="149"/>
    </row>
    <row r="80" spans="2:16" s="147" customFormat="1" ht="15">
      <c r="B80" s="185"/>
      <c r="C80" s="207" t="s">
        <v>2858</v>
      </c>
      <c r="D80" s="207"/>
      <c r="E80" s="207"/>
      <c r="F80" s="207"/>
      <c r="G80" s="207"/>
      <c r="H80" s="207"/>
      <c r="I80" s="207"/>
      <c r="J80" s="207"/>
      <c r="K80" s="207"/>
      <c r="L80" s="207"/>
      <c r="M80" s="207"/>
      <c r="N80" s="207"/>
      <c r="O80" s="207"/>
      <c r="P80" s="149"/>
    </row>
    <row r="81" spans="2:60" s="147" customFormat="1" ht="59.25" customHeight="1">
      <c r="B81" s="185"/>
      <c r="C81" s="207" t="s">
        <v>2859</v>
      </c>
      <c r="D81" s="207"/>
      <c r="E81" s="207"/>
      <c r="F81" s="207"/>
      <c r="G81" s="207"/>
      <c r="H81" s="207"/>
      <c r="I81" s="207"/>
      <c r="J81" s="207"/>
      <c r="K81" s="207"/>
      <c r="L81" s="207"/>
      <c r="M81" s="207"/>
      <c r="N81" s="207"/>
      <c r="O81" s="207"/>
      <c r="P81" s="149"/>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2:60" s="147" customFormat="1">
      <c r="B82" s="180"/>
      <c r="C82" s="207" t="s">
        <v>2860</v>
      </c>
      <c r="D82" s="207"/>
      <c r="E82" s="207"/>
      <c r="F82" s="207"/>
      <c r="G82" s="207"/>
      <c r="H82" s="207"/>
      <c r="I82" s="207"/>
      <c r="J82" s="207"/>
      <c r="K82" s="207"/>
      <c r="L82" s="207"/>
      <c r="M82" s="207"/>
      <c r="N82" s="207"/>
      <c r="O82" s="207"/>
      <c r="P82" s="149"/>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2:60" s="147" customFormat="1">
      <c r="B83" s="180"/>
      <c r="C83" s="212" t="s">
        <v>2861</v>
      </c>
      <c r="D83" s="212"/>
      <c r="E83" s="212"/>
      <c r="F83" s="212"/>
      <c r="G83" s="212"/>
      <c r="H83" s="212"/>
      <c r="I83" s="212"/>
      <c r="J83" s="212"/>
      <c r="K83" s="212"/>
      <c r="L83" s="212"/>
      <c r="M83" s="212"/>
      <c r="N83" s="212"/>
      <c r="O83" s="212"/>
      <c r="P83" s="149"/>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2:60" s="147" customFormat="1">
      <c r="B84" s="180"/>
      <c r="C84" s="212" t="s">
        <v>2862</v>
      </c>
      <c r="D84" s="212"/>
      <c r="E84" s="212"/>
      <c r="F84" s="212"/>
      <c r="G84" s="212"/>
      <c r="H84" s="212"/>
      <c r="I84" s="212"/>
      <c r="J84" s="212"/>
      <c r="K84" s="212"/>
      <c r="L84" s="212"/>
      <c r="M84" s="212"/>
      <c r="N84" s="212"/>
      <c r="O84" s="212"/>
      <c r="P84" s="149"/>
      <c r="S84" s="211" t="s">
        <v>2863</v>
      </c>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2:60" s="147" customFormat="1">
      <c r="B85" s="180"/>
      <c r="C85" s="209" t="s">
        <v>2864</v>
      </c>
      <c r="D85" s="210"/>
      <c r="E85" s="210"/>
      <c r="F85" s="210"/>
      <c r="G85" s="210"/>
      <c r="H85" s="210"/>
      <c r="I85" s="210"/>
      <c r="J85" s="210"/>
      <c r="K85" s="210"/>
      <c r="L85" s="210"/>
      <c r="M85" s="210"/>
      <c r="N85" s="210"/>
      <c r="O85" s="210"/>
      <c r="P85" s="149"/>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2:60" s="147" customFormat="1" ht="30.75" customHeight="1">
      <c r="B86" s="180"/>
      <c r="C86" s="207" t="s">
        <v>2865</v>
      </c>
      <c r="D86" s="207"/>
      <c r="E86" s="207"/>
      <c r="F86" s="207"/>
      <c r="G86" s="207"/>
      <c r="H86" s="207"/>
      <c r="I86" s="207"/>
      <c r="J86" s="207"/>
      <c r="K86" s="207"/>
      <c r="L86" s="207"/>
      <c r="M86" s="207"/>
      <c r="N86" s="207"/>
      <c r="O86" s="207"/>
      <c r="P86" s="149"/>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2:60" s="147" customFormat="1">
      <c r="B87" s="180"/>
      <c r="C87" s="207" t="s">
        <v>2866</v>
      </c>
      <c r="D87" s="207"/>
      <c r="E87" s="207"/>
      <c r="F87" s="207"/>
      <c r="G87" s="207"/>
      <c r="H87" s="207"/>
      <c r="I87" s="207"/>
      <c r="J87" s="207"/>
      <c r="K87" s="207"/>
      <c r="L87" s="207"/>
      <c r="M87" s="207"/>
      <c r="N87" s="207"/>
      <c r="O87" s="207"/>
      <c r="P87" s="149"/>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2:60" s="147" customFormat="1" ht="45" customHeight="1">
      <c r="B88" s="185" t="s">
        <v>2803</v>
      </c>
      <c r="C88" s="208" t="s">
        <v>2867</v>
      </c>
      <c r="D88" s="208"/>
      <c r="E88" s="208"/>
      <c r="F88" s="208"/>
      <c r="G88" s="208"/>
      <c r="H88" s="208"/>
      <c r="I88" s="208"/>
      <c r="J88" s="208"/>
      <c r="K88" s="208"/>
      <c r="L88" s="208"/>
      <c r="M88" s="208"/>
      <c r="N88" s="208"/>
      <c r="O88" s="208"/>
      <c r="P88" s="149"/>
    </row>
    <row r="89" spans="2:60" s="147" customFormat="1" ht="30" customHeight="1">
      <c r="B89" s="180"/>
      <c r="C89" s="207" t="s">
        <v>2868</v>
      </c>
      <c r="D89" s="207"/>
      <c r="E89" s="207"/>
      <c r="F89" s="207"/>
      <c r="G89" s="207"/>
      <c r="H89" s="207"/>
      <c r="I89" s="207"/>
      <c r="J89" s="207"/>
      <c r="K89" s="207"/>
      <c r="L89" s="207"/>
      <c r="M89" s="207"/>
      <c r="N89" s="207"/>
      <c r="O89" s="207"/>
      <c r="P89" s="149"/>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2:60" s="147" customFormat="1" ht="45" customHeight="1">
      <c r="B90" s="180"/>
      <c r="C90" s="207" t="s">
        <v>2869</v>
      </c>
      <c r="D90" s="207"/>
      <c r="E90" s="207"/>
      <c r="F90" s="207"/>
      <c r="G90" s="207"/>
      <c r="H90" s="207"/>
      <c r="I90" s="207"/>
      <c r="J90" s="207"/>
      <c r="K90" s="207"/>
      <c r="L90" s="207"/>
      <c r="M90" s="207"/>
      <c r="N90" s="207"/>
      <c r="O90" s="207"/>
      <c r="P90" s="149"/>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2:60" s="147" customFormat="1">
      <c r="B91" s="180"/>
      <c r="C91" s="188"/>
      <c r="D91" s="188"/>
      <c r="E91" s="188"/>
      <c r="F91" s="188"/>
      <c r="G91" s="188"/>
      <c r="H91" s="188"/>
      <c r="I91" s="188"/>
      <c r="J91" s="188"/>
      <c r="K91" s="188"/>
      <c r="L91" s="188"/>
      <c r="M91" s="188"/>
      <c r="N91" s="188"/>
      <c r="O91" s="188"/>
      <c r="P91" s="14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row>
    <row r="92" spans="2:60" s="147" customFormat="1">
      <c r="B92" s="180"/>
      <c r="C92" s="188"/>
      <c r="D92" s="188"/>
      <c r="E92" s="188"/>
      <c r="F92" s="188"/>
      <c r="G92" s="188"/>
      <c r="H92" s="188"/>
      <c r="I92" s="188"/>
      <c r="J92" s="188"/>
      <c r="K92" s="188"/>
      <c r="L92" s="188"/>
      <c r="M92" s="188"/>
      <c r="N92" s="188"/>
      <c r="O92" s="188"/>
      <c r="P92" s="14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row>
    <row r="93" spans="2:60" s="147" customFormat="1">
      <c r="B93" s="180"/>
      <c r="C93" s="188"/>
      <c r="D93" s="188"/>
      <c r="E93" s="188"/>
      <c r="F93" s="188"/>
      <c r="G93" s="188"/>
      <c r="H93" s="188"/>
      <c r="I93" s="188"/>
      <c r="J93" s="188"/>
      <c r="K93" s="188"/>
      <c r="L93" s="188"/>
      <c r="M93" s="188"/>
      <c r="N93" s="188"/>
      <c r="O93" s="188"/>
      <c r="P93" s="14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row>
    <row r="94" spans="2:60" s="147" customFormat="1">
      <c r="B94" s="180"/>
      <c r="C94" s="188"/>
      <c r="D94" s="188"/>
      <c r="E94" s="188"/>
      <c r="F94" s="188"/>
      <c r="G94" s="188"/>
      <c r="H94" s="188"/>
      <c r="I94" s="188"/>
      <c r="J94" s="188"/>
      <c r="K94" s="188"/>
      <c r="L94" s="188"/>
      <c r="M94" s="188"/>
      <c r="N94" s="188"/>
      <c r="O94" s="188"/>
      <c r="P94" s="14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9"/>
      <c r="AZ94" s="189"/>
      <c r="BA94" s="189"/>
      <c r="BB94" s="189"/>
      <c r="BC94" s="189"/>
      <c r="BD94" s="189"/>
      <c r="BE94" s="189"/>
      <c r="BF94" s="189"/>
      <c r="BG94" s="189"/>
      <c r="BH94" s="189"/>
    </row>
    <row r="95" spans="2:60" s="147" customFormat="1" ht="15">
      <c r="B95" s="185" t="s">
        <v>2803</v>
      </c>
      <c r="C95" s="208" t="s">
        <v>2870</v>
      </c>
      <c r="D95" s="208"/>
      <c r="E95" s="208"/>
      <c r="F95" s="208"/>
      <c r="G95" s="208"/>
      <c r="H95" s="208"/>
      <c r="I95" s="208"/>
      <c r="J95" s="208"/>
      <c r="K95" s="208"/>
      <c r="L95" s="208"/>
      <c r="M95" s="208"/>
      <c r="N95" s="208"/>
      <c r="O95" s="208"/>
      <c r="P95" s="149"/>
    </row>
    <row r="96" spans="2:60" s="147" customFormat="1">
      <c r="B96" s="148"/>
      <c r="P96" s="149"/>
    </row>
    <row r="97" spans="2:16" s="147" customFormat="1">
      <c r="B97" s="148"/>
      <c r="P97" s="149"/>
    </row>
    <row r="98" spans="2:16">
      <c r="B98" s="148"/>
      <c r="C98" s="147"/>
      <c r="D98" s="147"/>
      <c r="E98" s="147"/>
      <c r="F98" s="147"/>
      <c r="G98" s="147"/>
      <c r="H98" s="147"/>
      <c r="I98" s="147"/>
      <c r="J98" s="147"/>
      <c r="K98" s="147"/>
      <c r="L98" s="147"/>
      <c r="M98" s="147"/>
      <c r="N98" s="147"/>
      <c r="O98" s="147"/>
      <c r="P98" s="149"/>
    </row>
    <row r="99" spans="2:16">
      <c r="B99" s="148"/>
      <c r="C99" s="147"/>
      <c r="D99" s="147"/>
      <c r="E99" s="147"/>
      <c r="F99" s="147"/>
      <c r="G99" s="147"/>
      <c r="H99" s="147"/>
      <c r="I99" s="147"/>
      <c r="J99" s="147"/>
      <c r="K99" s="147"/>
      <c r="L99" s="147"/>
      <c r="M99" s="147"/>
      <c r="N99" s="147"/>
      <c r="O99" s="147"/>
      <c r="P99" s="149"/>
    </row>
    <row r="100" spans="2:16">
      <c r="B100" s="148"/>
      <c r="C100" s="147"/>
      <c r="D100" s="147"/>
      <c r="E100" s="147"/>
      <c r="F100" s="147"/>
      <c r="G100" s="147"/>
      <c r="H100" s="147"/>
      <c r="I100" s="147"/>
      <c r="J100" s="147"/>
      <c r="K100" s="147"/>
      <c r="L100" s="147"/>
      <c r="M100" s="147"/>
      <c r="N100" s="147"/>
      <c r="O100" s="147"/>
      <c r="P100" s="149"/>
    </row>
    <row r="101" spans="2:16">
      <c r="B101" s="148"/>
      <c r="C101" s="147"/>
      <c r="D101" s="147"/>
      <c r="E101" s="147"/>
      <c r="F101" s="147"/>
      <c r="G101" s="147"/>
      <c r="H101" s="147"/>
      <c r="I101" s="147"/>
      <c r="J101" s="147"/>
      <c r="K101" s="147"/>
      <c r="L101" s="147"/>
      <c r="M101" s="147"/>
      <c r="N101" s="147"/>
      <c r="O101" s="147"/>
      <c r="P101" s="149"/>
    </row>
    <row r="102" spans="2:16">
      <c r="B102" s="148"/>
      <c r="C102" s="147"/>
      <c r="D102" s="147"/>
      <c r="E102" s="147"/>
      <c r="F102" s="147"/>
      <c r="G102" s="147"/>
      <c r="H102" s="147"/>
      <c r="I102" s="147"/>
      <c r="J102" s="147"/>
      <c r="K102" s="147"/>
      <c r="L102" s="147"/>
      <c r="M102" s="147"/>
      <c r="N102" s="147"/>
      <c r="O102" s="147"/>
      <c r="P102" s="149"/>
    </row>
    <row r="103" spans="2:16">
      <c r="B103" s="148"/>
      <c r="C103" s="147"/>
      <c r="D103" s="147"/>
      <c r="E103" s="147"/>
      <c r="F103" s="147"/>
      <c r="G103" s="147"/>
      <c r="H103" s="147"/>
      <c r="I103" s="147"/>
      <c r="J103" s="147"/>
      <c r="K103" s="147"/>
      <c r="L103" s="147"/>
      <c r="M103" s="147"/>
      <c r="N103" s="147"/>
      <c r="O103" s="147"/>
      <c r="P103" s="149"/>
    </row>
    <row r="104" spans="2:16">
      <c r="B104" s="148"/>
      <c r="C104" s="147"/>
      <c r="D104" s="147"/>
      <c r="E104" s="147"/>
      <c r="F104" s="147"/>
      <c r="G104" s="147"/>
      <c r="H104" s="147"/>
      <c r="I104" s="147"/>
      <c r="J104" s="147"/>
      <c r="K104" s="147"/>
      <c r="L104" s="147"/>
      <c r="M104" s="147"/>
      <c r="N104" s="147"/>
      <c r="O104" s="147"/>
      <c r="P104" s="149"/>
    </row>
    <row r="105" spans="2:16">
      <c r="B105" s="148"/>
      <c r="C105" s="147"/>
      <c r="D105" s="147"/>
      <c r="E105" s="147"/>
      <c r="F105" s="147"/>
      <c r="G105" s="147"/>
      <c r="H105" s="147"/>
      <c r="I105" s="147"/>
      <c r="J105" s="147"/>
      <c r="K105" s="147"/>
      <c r="L105" s="147"/>
      <c r="M105" s="147"/>
      <c r="N105" s="147"/>
      <c r="O105" s="147"/>
      <c r="P105" s="149"/>
    </row>
    <row r="106" spans="2:16">
      <c r="B106" s="148"/>
      <c r="C106" s="147"/>
      <c r="D106" s="147"/>
      <c r="E106" s="147"/>
      <c r="F106" s="147"/>
      <c r="G106" s="147"/>
      <c r="H106" s="147"/>
      <c r="I106" s="147"/>
      <c r="J106" s="147"/>
      <c r="K106" s="147"/>
      <c r="L106" s="147"/>
      <c r="M106" s="147"/>
      <c r="N106" s="147"/>
      <c r="O106" s="147"/>
      <c r="P106" s="149"/>
    </row>
    <row r="107" spans="2:16">
      <c r="B107" s="148"/>
      <c r="C107" s="147"/>
      <c r="D107" s="147"/>
      <c r="E107" s="147"/>
      <c r="F107" s="147"/>
      <c r="G107" s="147"/>
      <c r="H107" s="147"/>
      <c r="I107" s="147"/>
      <c r="J107" s="147"/>
      <c r="K107" s="147"/>
      <c r="L107" s="147"/>
      <c r="M107" s="147"/>
      <c r="N107" s="147"/>
      <c r="O107" s="147"/>
      <c r="P107" s="149"/>
    </row>
    <row r="108" spans="2:16">
      <c r="B108" s="148"/>
      <c r="C108" s="147"/>
      <c r="D108" s="147"/>
      <c r="E108" s="147"/>
      <c r="F108" s="147"/>
      <c r="G108" s="147"/>
      <c r="H108" s="147"/>
      <c r="I108" s="147"/>
      <c r="J108" s="147"/>
      <c r="K108" s="147"/>
      <c r="L108" s="147"/>
      <c r="M108" s="147"/>
      <c r="N108" s="147"/>
      <c r="O108" s="147"/>
      <c r="P108" s="149"/>
    </row>
    <row r="109" spans="2:16">
      <c r="B109" s="148"/>
      <c r="C109" s="147"/>
      <c r="D109" s="147"/>
      <c r="E109" s="147"/>
      <c r="F109" s="147"/>
      <c r="G109" s="147"/>
      <c r="H109" s="147"/>
      <c r="I109" s="147"/>
      <c r="J109" s="147"/>
      <c r="K109" s="147"/>
      <c r="L109" s="147"/>
      <c r="M109" s="147"/>
      <c r="N109" s="147"/>
      <c r="O109" s="147"/>
      <c r="P109" s="149"/>
    </row>
    <row r="110" spans="2:16">
      <c r="B110" s="148"/>
      <c r="C110" s="147"/>
      <c r="D110" s="147"/>
      <c r="E110" s="147"/>
      <c r="F110" s="147"/>
      <c r="G110" s="147"/>
      <c r="H110" s="147"/>
      <c r="I110" s="147"/>
      <c r="J110" s="147"/>
      <c r="K110" s="147"/>
      <c r="L110" s="147"/>
      <c r="M110" s="147"/>
      <c r="N110" s="147"/>
      <c r="O110" s="147"/>
      <c r="P110" s="149"/>
    </row>
    <row r="111" spans="2:16">
      <c r="B111" s="148"/>
      <c r="C111" s="147"/>
      <c r="D111" s="147"/>
      <c r="E111" s="147"/>
      <c r="F111" s="147"/>
      <c r="G111" s="147"/>
      <c r="H111" s="147"/>
      <c r="I111" s="147"/>
      <c r="J111" s="147"/>
      <c r="K111" s="147"/>
      <c r="L111" s="147"/>
      <c r="M111" s="147"/>
      <c r="N111" s="147"/>
      <c r="O111" s="147"/>
      <c r="P111" s="149"/>
    </row>
    <row r="112" spans="2:16">
      <c r="B112" s="148"/>
      <c r="C112" s="147"/>
      <c r="D112" s="147"/>
      <c r="E112" s="147"/>
      <c r="F112" s="147"/>
      <c r="G112" s="147"/>
      <c r="H112" s="147"/>
      <c r="I112" s="147"/>
      <c r="J112" s="147"/>
      <c r="K112" s="147"/>
      <c r="L112" s="147"/>
      <c r="M112" s="147"/>
      <c r="N112" s="147"/>
      <c r="O112" s="147"/>
      <c r="P112" s="149"/>
    </row>
    <row r="113" spans="2:16" ht="15" thickBot="1">
      <c r="B113" s="191"/>
      <c r="C113" s="192"/>
      <c r="D113" s="192"/>
      <c r="E113" s="192"/>
      <c r="F113" s="192"/>
      <c r="G113" s="192"/>
      <c r="H113" s="192"/>
      <c r="I113" s="192"/>
      <c r="J113" s="192"/>
      <c r="K113" s="192"/>
      <c r="L113" s="192"/>
      <c r="M113" s="192"/>
      <c r="N113" s="192"/>
      <c r="O113" s="192"/>
      <c r="P113" s="193"/>
    </row>
    <row r="114" spans="2:16" ht="15" thickTop="1"/>
  </sheetData>
  <mergeCells count="58">
    <mergeCell ref="C90:O90"/>
    <mergeCell ref="S90:BH90"/>
    <mergeCell ref="C95:O95"/>
    <mergeCell ref="C86:O86"/>
    <mergeCell ref="S86:BH86"/>
    <mergeCell ref="C87:O87"/>
    <mergeCell ref="S87:BH87"/>
    <mergeCell ref="C88:O88"/>
    <mergeCell ref="C89:O89"/>
    <mergeCell ref="S89:BH89"/>
    <mergeCell ref="C83:O83"/>
    <mergeCell ref="S83:BH83"/>
    <mergeCell ref="C84:O84"/>
    <mergeCell ref="S84:BH84"/>
    <mergeCell ref="C85:O85"/>
    <mergeCell ref="S85:BH85"/>
    <mergeCell ref="C79:O79"/>
    <mergeCell ref="C80:O80"/>
    <mergeCell ref="C81:O81"/>
    <mergeCell ref="S81:BH81"/>
    <mergeCell ref="C82:O82"/>
    <mergeCell ref="S82:BH82"/>
    <mergeCell ref="C78:O78"/>
    <mergeCell ref="C60:O60"/>
    <mergeCell ref="C61:O61"/>
    <mergeCell ref="C62:O62"/>
    <mergeCell ref="C66:O66"/>
    <mergeCell ref="C67:O67"/>
    <mergeCell ref="C68:O68"/>
    <mergeCell ref="C69:O69"/>
    <mergeCell ref="C70:O70"/>
    <mergeCell ref="C71:O71"/>
    <mergeCell ref="C72:O72"/>
    <mergeCell ref="C77:O77"/>
    <mergeCell ref="C59:O59"/>
    <mergeCell ref="C45:O45"/>
    <mergeCell ref="C46:O46"/>
    <mergeCell ref="C47:O47"/>
    <mergeCell ref="C48:O48"/>
    <mergeCell ref="C49:O49"/>
    <mergeCell ref="C50:O50"/>
    <mergeCell ref="C51:O51"/>
    <mergeCell ref="C52:O52"/>
    <mergeCell ref="C53:O53"/>
    <mergeCell ref="C54:O54"/>
    <mergeCell ref="C55:O55"/>
    <mergeCell ref="C44:O44"/>
    <mergeCell ref="C30:O30"/>
    <mergeCell ref="C31:O31"/>
    <mergeCell ref="C32:O32"/>
    <mergeCell ref="C33:O33"/>
    <mergeCell ref="C34:O34"/>
    <mergeCell ref="C35:O35"/>
    <mergeCell ref="C36:O36"/>
    <mergeCell ref="C37:O37"/>
    <mergeCell ref="C38:O38"/>
    <mergeCell ref="C42:O42"/>
    <mergeCell ref="C43:O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2021</vt:lpstr>
      <vt:lpstr>Условия работы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PlantMarket;8-495-280-08-97</dc:creator>
  <cp:lastModifiedBy>Diana</cp:lastModifiedBy>
  <dcterms:created xsi:type="dcterms:W3CDTF">2020-11-02T03:23:39Z</dcterms:created>
  <dcterms:modified xsi:type="dcterms:W3CDTF">2020-11-25T12:24:46Z</dcterms:modified>
</cp:coreProperties>
</file>