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3040" windowHeight="8616" firstSheet="1" activeTab="1"/>
  </bookViews>
  <sheets>
    <sheet name="Sheet1 (2)" sheetId="4" state="hidden" r:id="rId1"/>
    <sheet name="2021" sheetId="1" r:id="rId2"/>
    <sheet name="Условия работы" sheetId="2" r:id="rId3"/>
  </sheets>
  <externalReferences>
    <externalReference r:id="rId4"/>
  </externalReferences>
  <definedNames>
    <definedName name="_xlnm._FilterDatabase" localSheetId="1" hidden="1">'2021'!$B$21:$M$523</definedName>
    <definedName name="ALVPRX" localSheetId="0">#REF!</definedName>
    <definedName name="ALVPRX" localSheetId="2">#REF!</definedName>
    <definedName name="ALVPRX">#REF!</definedName>
    <definedName name="apr">'2021'!$B$20:$M$515</definedName>
    <definedName name="april">#REF!</definedName>
    <definedName name="aprr">'2021'!$A$20:$M$523</definedName>
    <definedName name="art" localSheetId="0">#REF!</definedName>
    <definedName name="art">#REF!</definedName>
    <definedName name="cher" localSheetId="0">#REF!</definedName>
    <definedName name="cher">#REF!</definedName>
    <definedName name="cle" localSheetId="0">#REF!</definedName>
    <definedName name="cle">#REF!</definedName>
    <definedName name="clee" localSheetId="0">#REF!</definedName>
    <definedName name="clee">#REF!</definedName>
    <definedName name="cleee" localSheetId="0">#REF!</definedName>
    <definedName name="cleee">#REF!</definedName>
    <definedName name="clem" localSheetId="1">#REF!</definedName>
    <definedName name="clem" localSheetId="0">#REF!</definedName>
    <definedName name="clem" localSheetId="2">#REF!</definedName>
    <definedName name="clem">#REF!</definedName>
    <definedName name="clemat" localSheetId="0">#REF!</definedName>
    <definedName name="clemat">#REF!</definedName>
    <definedName name="clematis" localSheetId="0">#REF!</definedName>
    <definedName name="clematis">#REF!</definedName>
    <definedName name="clemlem" localSheetId="0">#REF!</definedName>
    <definedName name="clemlem">#REF!</definedName>
    <definedName name="clems" localSheetId="1">'2021'!$C$20:$F$516</definedName>
    <definedName name="clemtab" localSheetId="0">#REF!</definedName>
    <definedName name="clemtab">#REF!</definedName>
    <definedName name="COMPALV" localSheetId="0">#REF!</definedName>
    <definedName name="COMPALV" localSheetId="2">#REF!</definedName>
    <definedName name="COMPALV">#REF!</definedName>
    <definedName name="Excel_BuiltIn_Print_Area_2" localSheetId="0">#REF!</definedName>
    <definedName name="Excel_BuiltIn_Print_Area_2" localSheetId="2">#REF!</definedName>
    <definedName name="Excel_BuiltIn_Print_Area_2">#REF!</definedName>
    <definedName name="Excel_BuiltIn_Print_Area_2_1" localSheetId="0">#REF!</definedName>
    <definedName name="Excel_BuiltIn_Print_Area_2_1" localSheetId="2">#REF!</definedName>
    <definedName name="Excel_BuiltIn_Print_Area_2_1">#REF!</definedName>
    <definedName name="Excel_BuiltIn_Print_Area_2_1_1" localSheetId="0">#REF!</definedName>
    <definedName name="Excel_BuiltIn_Print_Area_2_1_1" localSheetId="2">#REF!</definedName>
    <definedName name="Excel_BuiltIn_Print_Area_2_1_1">#REF!</definedName>
    <definedName name="form" localSheetId="0">#REF!</definedName>
    <definedName name="form">#REF!</definedName>
    <definedName name="gort" localSheetId="1">#REF!</definedName>
    <definedName name="gort" localSheetId="0">#REF!</definedName>
    <definedName name="gort" localSheetId="2">#REF!</definedName>
    <definedName name="gort">#REF!</definedName>
    <definedName name="gortoks" localSheetId="0">#REF!</definedName>
    <definedName name="gortoks">#REF!</definedName>
    <definedName name="host" localSheetId="1">#REF!</definedName>
    <definedName name="host" localSheetId="0">#REF!</definedName>
    <definedName name="host" localSheetId="2">#REF!</definedName>
    <definedName name="host">#REF!</definedName>
    <definedName name="hostjan" localSheetId="0">#REF!</definedName>
    <definedName name="hostjan">#REF!</definedName>
    <definedName name="hugenfeb" localSheetId="0">#REF!</definedName>
    <definedName name="hugenfeb">#REF!</definedName>
    <definedName name="hugenjan" localSheetId="0">#REF!</definedName>
    <definedName name="hugenjan">#REF!</definedName>
    <definedName name="hyd" localSheetId="0">#REF!</definedName>
    <definedName name="hyd">#REF!</definedName>
    <definedName name="HYDNUM" localSheetId="0">#REF!</definedName>
    <definedName name="HYDNUM" localSheetId="2">#REF!</definedName>
    <definedName name="HYDNUM">#REF!</definedName>
    <definedName name="kas" localSheetId="0">#REF!</definedName>
    <definedName name="kas" localSheetId="2">#REF!</definedName>
    <definedName name="kas">#REF!</definedName>
    <definedName name="kklem" localSheetId="0">#REF!</definedName>
    <definedName name="kklem">#REF!</definedName>
    <definedName name="klem" localSheetId="0">#REF!</definedName>
    <definedName name="klem">#REF!</definedName>
    <definedName name="klematisjan" localSheetId="0">#REF!</definedName>
    <definedName name="klematisjan">#REF!</definedName>
    <definedName name="liljan" localSheetId="0">#REF!</definedName>
    <definedName name="liljan">#REF!</definedName>
    <definedName name="matis" localSheetId="0">'2021'!#REF!</definedName>
    <definedName name="matis">'2021'!#REF!</definedName>
    <definedName name="nal" localSheetId="1">#REF!</definedName>
    <definedName name="nal" localSheetId="0">#REF!</definedName>
    <definedName name="nal" localSheetId="2">#REF!</definedName>
    <definedName name="nal">#REF!</definedName>
    <definedName name="oks" localSheetId="0">#REF!</definedName>
    <definedName name="oks">#REF!</definedName>
    <definedName name="oksoks">#REF!</definedName>
    <definedName name="okss" localSheetId="0">#REF!</definedName>
    <definedName name="okss">#REF!</definedName>
    <definedName name="PDXCOMP" localSheetId="0">#REF!</definedName>
    <definedName name="PDXCOMP" localSheetId="2">#REF!</definedName>
    <definedName name="PDXCOMP">#REF!</definedName>
    <definedName name="PDXSPR" localSheetId="0">[1]PDX!#REF!</definedName>
    <definedName name="PDXSPR" localSheetId="2">[1]PDX!#REF!</definedName>
    <definedName name="PDXSPR">[1]PDX!#REF!</definedName>
    <definedName name="pion" localSheetId="1">#REF!</definedName>
    <definedName name="pion" localSheetId="0">#REF!</definedName>
    <definedName name="pion" localSheetId="2">#REF!</definedName>
    <definedName name="pion">#REF!</definedName>
    <definedName name="pionprice" localSheetId="0">#REF!</definedName>
    <definedName name="pionprice">#REF!</definedName>
    <definedName name="plant" localSheetId="0">#REF!</definedName>
    <definedName name="plant">#REF!</definedName>
    <definedName name="poinjan" localSheetId="0">#REF!</definedName>
    <definedName name="poinjan">#REF!</definedName>
    <definedName name="prof" localSheetId="1">'2021'!$C$74:$M$482</definedName>
    <definedName name="prof" localSheetId="0">#REF!</definedName>
    <definedName name="prof">#REF!</definedName>
    <definedName name="proff" localSheetId="0">#REF!</definedName>
    <definedName name="proff" localSheetId="2">#REF!</definedName>
    <definedName name="proff">#REF!</definedName>
    <definedName name="profp">#REF!</definedName>
    <definedName name="profprof" localSheetId="0">#REF!</definedName>
    <definedName name="profprof">#REF!</definedName>
    <definedName name="prov">'2021'!$A$74:$H$515</definedName>
    <definedName name="provprov">'2021'!$A$21:$I$515</definedName>
    <definedName name="prr" localSheetId="0">#REF!</definedName>
    <definedName name="prr" localSheetId="2">#REF!</definedName>
    <definedName name="prr">#REF!</definedName>
    <definedName name="rose" localSheetId="1">#REF!</definedName>
    <definedName name="rose" localSheetId="0">#REF!</definedName>
    <definedName name="rose" localSheetId="2">#REF!</definedName>
    <definedName name="rose">#REF!</definedName>
    <definedName name="ROYAL" localSheetId="0">#REF!</definedName>
    <definedName name="ROYAL" localSheetId="2">#REF!</definedName>
    <definedName name="ROYAL">#REF!</definedName>
    <definedName name="saj" localSheetId="0">#REF!</definedName>
    <definedName name="saj">#REF!</definedName>
    <definedName name="sajjan" localSheetId="0">#REF!</definedName>
    <definedName name="sajjan">#REF!</definedName>
    <definedName name="sklad" localSheetId="0">#REF!</definedName>
    <definedName name="sklad" localSheetId="2">#REF!</definedName>
    <definedName name="sklad">#REF!</definedName>
    <definedName name="st" localSheetId="0">#REF!</definedName>
    <definedName name="st">#REF!</definedName>
    <definedName name="stk" localSheetId="0">#REF!</definedName>
    <definedName name="stk">#REF!</definedName>
    <definedName name="stock" localSheetId="0">#REF!</definedName>
    <definedName name="stock">#REF!</definedName>
    <definedName name="stock_" localSheetId="0">#REF!</definedName>
    <definedName name="stock_">#REF!</definedName>
    <definedName name="stok" localSheetId="0">#REF!</definedName>
    <definedName name="stok" localSheetId="2">#REF!</definedName>
    <definedName name="stok">#REF!</definedName>
    <definedName name="stokk" localSheetId="0">#REF!</definedName>
    <definedName name="stokk">#REF!</definedName>
    <definedName name="sttook" localSheetId="0">#REF!</definedName>
    <definedName name="sttook">#REF!</definedName>
    <definedName name="tab" localSheetId="0">#REF!</definedName>
    <definedName name="tab">#REF!</definedName>
    <definedName name="table" localSheetId="0">#REF!</definedName>
    <definedName name="table" localSheetId="2">#REF!</definedName>
    <definedName name="table">#REF!</definedName>
    <definedName name="table1" localSheetId="0">#REF!</definedName>
    <definedName name="table1">#REF!</definedName>
    <definedName name="table101" localSheetId="0">#REF!</definedName>
    <definedName name="table101">#REF!</definedName>
    <definedName name="table11" localSheetId="0">#REF!</definedName>
    <definedName name="table11">#REF!</definedName>
    <definedName name="tabt" localSheetId="0">#REF!</definedName>
    <definedName name="tabt">#REF!</definedName>
    <definedName name="tabtab" localSheetId="0">#REF!</definedName>
    <definedName name="tabtab">#REF!</definedName>
    <definedName name="Склады" localSheetId="0">#REF!</definedName>
    <definedName name="Склады" localSheetId="2">#REF!</definedName>
    <definedName name="Склады">#REF!</definedName>
    <definedName name="щлы" localSheetId="0">#REF!</definedName>
    <definedName name="щлы">#REF!</definedName>
    <definedName name="ыещл" localSheetId="0">#REF!</definedName>
    <definedName name="ыещл" localSheetId="2">#REF!</definedName>
    <definedName name="ыещл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0" i="1" l="1"/>
  <c r="L181" i="1"/>
  <c r="J180" i="1"/>
  <c r="J181" i="1"/>
  <c r="J24" i="1"/>
  <c r="L24" i="1" l="1"/>
  <c r="J42" i="1" l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J41" i="1"/>
  <c r="L40" i="1"/>
  <c r="J40" i="1"/>
  <c r="L39" i="1"/>
  <c r="J39" i="1"/>
  <c r="L38" i="1"/>
  <c r="J38" i="1"/>
  <c r="L37" i="1"/>
  <c r="J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J22" i="1"/>
  <c r="J76" i="1"/>
  <c r="L76" i="1"/>
  <c r="J77" i="1"/>
  <c r="L77" i="1"/>
  <c r="J78" i="1"/>
  <c r="L78" i="1"/>
  <c r="J79" i="1"/>
  <c r="L79" i="1"/>
  <c r="J80" i="1"/>
  <c r="L80" i="1"/>
  <c r="J81" i="1"/>
  <c r="L81" i="1"/>
  <c r="J82" i="1"/>
  <c r="L82" i="1"/>
  <c r="J83" i="1"/>
  <c r="L83" i="1"/>
  <c r="J84" i="1"/>
  <c r="L84" i="1"/>
  <c r="J85" i="1"/>
  <c r="L85" i="1"/>
  <c r="J86" i="1"/>
  <c r="L86" i="1"/>
  <c r="J87" i="1"/>
  <c r="L87" i="1"/>
  <c r="J88" i="1"/>
  <c r="L88" i="1"/>
  <c r="K520" i="1" l="1"/>
  <c r="K10" i="1"/>
  <c r="L287" i="1" l="1"/>
  <c r="L288" i="1"/>
  <c r="L289" i="1"/>
  <c r="J288" i="1"/>
  <c r="J289" i="1"/>
  <c r="L134" i="1"/>
  <c r="J134" i="1"/>
  <c r="J163" i="1" l="1"/>
  <c r="L163" i="1"/>
  <c r="J164" i="1"/>
  <c r="L164" i="1"/>
  <c r="J165" i="1"/>
  <c r="L165" i="1"/>
  <c r="J166" i="1"/>
  <c r="L166" i="1"/>
  <c r="J98" i="1" l="1"/>
  <c r="J417" i="1"/>
  <c r="J343" i="1"/>
  <c r="J360" i="1"/>
  <c r="J365" i="1"/>
  <c r="J369" i="1"/>
  <c r="J376" i="1"/>
  <c r="J96" i="1"/>
  <c r="J97" i="1"/>
  <c r="J108" i="1"/>
  <c r="J111" i="1"/>
  <c r="J120" i="1"/>
  <c r="J121" i="1"/>
  <c r="J127" i="1"/>
  <c r="J400" i="1"/>
  <c r="J401" i="1"/>
  <c r="J415" i="1"/>
  <c r="J451" i="1"/>
  <c r="J453" i="1"/>
  <c r="J455" i="1"/>
  <c r="J476" i="1"/>
  <c r="J491" i="1"/>
  <c r="J495" i="1"/>
  <c r="J498" i="1"/>
  <c r="J502" i="1"/>
  <c r="J505" i="1"/>
  <c r="J514" i="1"/>
  <c r="J515" i="1"/>
  <c r="J513" i="1"/>
  <c r="L98" i="1"/>
  <c r="L417" i="1"/>
  <c r="L343" i="1"/>
  <c r="L360" i="1"/>
  <c r="L365" i="1"/>
  <c r="L369" i="1"/>
  <c r="L376" i="1"/>
  <c r="L96" i="1"/>
  <c r="L97" i="1"/>
  <c r="L108" i="1"/>
  <c r="L111" i="1"/>
  <c r="L120" i="1"/>
  <c r="L121" i="1"/>
  <c r="L127" i="1"/>
  <c r="L400" i="1"/>
  <c r="L401" i="1"/>
  <c r="L415" i="1"/>
  <c r="L451" i="1"/>
  <c r="L453" i="1"/>
  <c r="L455" i="1"/>
  <c r="L476" i="1"/>
  <c r="L491" i="1"/>
  <c r="L495" i="1"/>
  <c r="L498" i="1"/>
  <c r="L502" i="1"/>
  <c r="L505" i="1"/>
  <c r="L514" i="1"/>
  <c r="L515" i="1"/>
  <c r="L296" i="1" l="1"/>
  <c r="J296" i="1" l="1"/>
  <c r="K15" i="1"/>
  <c r="J322" i="1" l="1"/>
  <c r="J321" i="1"/>
  <c r="K17" i="1"/>
  <c r="K11" i="1"/>
  <c r="J390" i="1"/>
  <c r="L390" i="1"/>
  <c r="J326" i="1"/>
  <c r="L326" i="1"/>
  <c r="J357" i="1"/>
  <c r="L357" i="1"/>
  <c r="J361" i="1"/>
  <c r="L361" i="1"/>
  <c r="J89" i="1"/>
  <c r="L89" i="1"/>
  <c r="J99" i="1"/>
  <c r="L99" i="1"/>
  <c r="J131" i="1"/>
  <c r="L131" i="1"/>
  <c r="J414" i="1"/>
  <c r="L414" i="1"/>
  <c r="J372" i="1"/>
  <c r="L372" i="1"/>
  <c r="J432" i="1"/>
  <c r="L432" i="1"/>
  <c r="J430" i="1"/>
  <c r="L430" i="1"/>
  <c r="J431" i="1"/>
  <c r="L431" i="1"/>
  <c r="L321" i="1"/>
  <c r="L322" i="1"/>
  <c r="J324" i="1"/>
  <c r="L324" i="1"/>
  <c r="J323" i="1"/>
  <c r="L323" i="1"/>
  <c r="J325" i="1"/>
  <c r="L325" i="1"/>
  <c r="J327" i="1"/>
  <c r="L327" i="1"/>
  <c r="J328" i="1"/>
  <c r="L328" i="1"/>
  <c r="J329" i="1"/>
  <c r="L329" i="1"/>
  <c r="J330" i="1"/>
  <c r="L330" i="1"/>
  <c r="J331" i="1"/>
  <c r="L331" i="1"/>
  <c r="J332" i="1"/>
  <c r="L332" i="1"/>
  <c r="J333" i="1"/>
  <c r="L333" i="1"/>
  <c r="J334" i="1"/>
  <c r="L334" i="1"/>
  <c r="J335" i="1"/>
  <c r="L335" i="1"/>
  <c r="J336" i="1"/>
  <c r="L336" i="1"/>
  <c r="J337" i="1"/>
  <c r="L337" i="1"/>
  <c r="J339" i="1"/>
  <c r="L339" i="1"/>
  <c r="J340" i="1"/>
  <c r="L340" i="1"/>
  <c r="J341" i="1"/>
  <c r="L341" i="1"/>
  <c r="J342" i="1"/>
  <c r="L342" i="1"/>
  <c r="J344" i="1"/>
  <c r="L344" i="1"/>
  <c r="J345" i="1"/>
  <c r="L345" i="1"/>
  <c r="J346" i="1"/>
  <c r="L346" i="1"/>
  <c r="J347" i="1"/>
  <c r="L347" i="1"/>
  <c r="J348" i="1"/>
  <c r="L348" i="1"/>
  <c r="J349" i="1"/>
  <c r="L349" i="1"/>
  <c r="J350" i="1"/>
  <c r="L350" i="1"/>
  <c r="J351" i="1"/>
  <c r="L351" i="1"/>
  <c r="J352" i="1"/>
  <c r="L352" i="1"/>
  <c r="J353" i="1"/>
  <c r="L353" i="1"/>
  <c r="J354" i="1"/>
  <c r="L354" i="1"/>
  <c r="J355" i="1"/>
  <c r="L355" i="1"/>
  <c r="J356" i="1"/>
  <c r="L356" i="1"/>
  <c r="J358" i="1"/>
  <c r="L358" i="1"/>
  <c r="J359" i="1"/>
  <c r="L359" i="1"/>
  <c r="J362" i="1"/>
  <c r="L362" i="1"/>
  <c r="J363" i="1"/>
  <c r="L363" i="1"/>
  <c r="J364" i="1"/>
  <c r="L364" i="1"/>
  <c r="J366" i="1"/>
  <c r="L366" i="1"/>
  <c r="J367" i="1"/>
  <c r="L367" i="1"/>
  <c r="J368" i="1"/>
  <c r="L368" i="1"/>
  <c r="J370" i="1"/>
  <c r="L370" i="1"/>
  <c r="J371" i="1"/>
  <c r="L371" i="1"/>
  <c r="J373" i="1"/>
  <c r="L373" i="1"/>
  <c r="J374" i="1"/>
  <c r="L374" i="1"/>
  <c r="J375" i="1"/>
  <c r="L375" i="1"/>
  <c r="J377" i="1"/>
  <c r="L377" i="1"/>
  <c r="J90" i="1"/>
  <c r="L90" i="1"/>
  <c r="J92" i="1"/>
  <c r="L92" i="1"/>
  <c r="J93" i="1"/>
  <c r="L93" i="1"/>
  <c r="J94" i="1"/>
  <c r="L94" i="1"/>
  <c r="J95" i="1"/>
  <c r="L95" i="1"/>
  <c r="J100" i="1"/>
  <c r="L100" i="1"/>
  <c r="J101" i="1"/>
  <c r="L101" i="1"/>
  <c r="J102" i="1"/>
  <c r="L102" i="1"/>
  <c r="J103" i="1"/>
  <c r="L103" i="1"/>
  <c r="J107" i="1"/>
  <c r="L107" i="1"/>
  <c r="J109" i="1"/>
  <c r="L109" i="1"/>
  <c r="J110" i="1"/>
  <c r="L110" i="1"/>
  <c r="J112" i="1"/>
  <c r="L112" i="1"/>
  <c r="J116" i="1"/>
  <c r="L116" i="1"/>
  <c r="J118" i="1"/>
  <c r="L118" i="1"/>
  <c r="J130" i="1"/>
  <c r="L130" i="1"/>
  <c r="J132" i="1"/>
  <c r="L132" i="1"/>
  <c r="J380" i="1"/>
  <c r="L380" i="1"/>
  <c r="J381" i="1"/>
  <c r="L381" i="1"/>
  <c r="J382" i="1"/>
  <c r="L382" i="1"/>
  <c r="J383" i="1"/>
  <c r="L383" i="1"/>
  <c r="J384" i="1"/>
  <c r="L384" i="1"/>
  <c r="J385" i="1"/>
  <c r="L385" i="1"/>
  <c r="J386" i="1"/>
  <c r="L386" i="1"/>
  <c r="J387" i="1"/>
  <c r="L387" i="1"/>
  <c r="J388" i="1"/>
  <c r="L388" i="1"/>
  <c r="J389" i="1"/>
  <c r="L389" i="1"/>
  <c r="J391" i="1"/>
  <c r="L391" i="1"/>
  <c r="J392" i="1"/>
  <c r="L392" i="1"/>
  <c r="J393" i="1"/>
  <c r="L393" i="1"/>
  <c r="J394" i="1"/>
  <c r="L394" i="1"/>
  <c r="J395" i="1"/>
  <c r="L395" i="1"/>
  <c r="J396" i="1"/>
  <c r="L396" i="1"/>
  <c r="J397" i="1"/>
  <c r="L397" i="1"/>
  <c r="J398" i="1"/>
  <c r="L398" i="1"/>
  <c r="J399" i="1"/>
  <c r="L399" i="1"/>
  <c r="J402" i="1"/>
  <c r="L402" i="1"/>
  <c r="J403" i="1"/>
  <c r="L403" i="1"/>
  <c r="J404" i="1"/>
  <c r="L404" i="1"/>
  <c r="J405" i="1"/>
  <c r="L405" i="1"/>
  <c r="J407" i="1"/>
  <c r="L407" i="1"/>
  <c r="J406" i="1"/>
  <c r="L406" i="1"/>
  <c r="J408" i="1"/>
  <c r="L408" i="1"/>
  <c r="J409" i="1"/>
  <c r="L409" i="1"/>
  <c r="J410" i="1"/>
  <c r="L410" i="1"/>
  <c r="J411" i="1"/>
  <c r="L411" i="1"/>
  <c r="J412" i="1"/>
  <c r="L412" i="1"/>
  <c r="J413" i="1"/>
  <c r="L413" i="1"/>
  <c r="J416" i="1"/>
  <c r="L416" i="1"/>
  <c r="J418" i="1"/>
  <c r="L418" i="1"/>
  <c r="J419" i="1"/>
  <c r="L419" i="1"/>
  <c r="J420" i="1"/>
  <c r="L420" i="1"/>
  <c r="J421" i="1"/>
  <c r="L421" i="1"/>
  <c r="J422" i="1"/>
  <c r="L422" i="1"/>
  <c r="J423" i="1"/>
  <c r="L423" i="1"/>
  <c r="J424" i="1"/>
  <c r="L424" i="1"/>
  <c r="J425" i="1"/>
  <c r="L425" i="1"/>
  <c r="J426" i="1"/>
  <c r="L426" i="1"/>
  <c r="J427" i="1"/>
  <c r="L427" i="1"/>
  <c r="J428" i="1"/>
  <c r="L428" i="1"/>
  <c r="J429" i="1"/>
  <c r="L429" i="1"/>
  <c r="J433" i="1"/>
  <c r="L433" i="1"/>
  <c r="J434" i="1"/>
  <c r="L434" i="1"/>
  <c r="J435" i="1"/>
  <c r="L435" i="1"/>
  <c r="J436" i="1"/>
  <c r="L436" i="1"/>
  <c r="J437" i="1"/>
  <c r="L437" i="1"/>
  <c r="J438" i="1"/>
  <c r="L438" i="1"/>
  <c r="J439" i="1"/>
  <c r="L439" i="1"/>
  <c r="J440" i="1"/>
  <c r="L440" i="1"/>
  <c r="J441" i="1"/>
  <c r="L441" i="1"/>
  <c r="J442" i="1"/>
  <c r="L442" i="1"/>
  <c r="J443" i="1"/>
  <c r="L443" i="1"/>
  <c r="J444" i="1"/>
  <c r="L444" i="1"/>
  <c r="J445" i="1"/>
  <c r="L445" i="1"/>
  <c r="J446" i="1"/>
  <c r="L446" i="1"/>
  <c r="J447" i="1"/>
  <c r="L447" i="1"/>
  <c r="J448" i="1"/>
  <c r="L448" i="1"/>
  <c r="J449" i="1"/>
  <c r="L449" i="1"/>
  <c r="J450" i="1"/>
  <c r="L450" i="1"/>
  <c r="J452" i="1"/>
  <c r="L452" i="1"/>
  <c r="J454" i="1"/>
  <c r="L454" i="1"/>
  <c r="J457" i="1"/>
  <c r="L457" i="1"/>
  <c r="J458" i="1"/>
  <c r="L458" i="1"/>
  <c r="J459" i="1"/>
  <c r="L459" i="1"/>
  <c r="J460" i="1"/>
  <c r="L460" i="1"/>
  <c r="J461" i="1"/>
  <c r="L461" i="1"/>
  <c r="J462" i="1"/>
  <c r="L462" i="1"/>
  <c r="J463" i="1"/>
  <c r="L463" i="1"/>
  <c r="J468" i="1"/>
  <c r="L468" i="1"/>
  <c r="J469" i="1"/>
  <c r="L469" i="1"/>
  <c r="J470" i="1"/>
  <c r="L470" i="1"/>
  <c r="J471" i="1"/>
  <c r="L471" i="1"/>
  <c r="J472" i="1"/>
  <c r="L472" i="1"/>
  <c r="J473" i="1"/>
  <c r="L473" i="1"/>
  <c r="J474" i="1"/>
  <c r="L474" i="1"/>
  <c r="J475" i="1"/>
  <c r="L475" i="1"/>
  <c r="J477" i="1"/>
  <c r="L477" i="1"/>
  <c r="J478" i="1"/>
  <c r="L478" i="1"/>
  <c r="J479" i="1"/>
  <c r="L479" i="1"/>
  <c r="J480" i="1"/>
  <c r="L480" i="1"/>
  <c r="J481" i="1"/>
  <c r="L481" i="1"/>
  <c r="J482" i="1"/>
  <c r="L482" i="1"/>
  <c r="J483" i="1"/>
  <c r="L483" i="1"/>
  <c r="J484" i="1"/>
  <c r="L484" i="1"/>
  <c r="J485" i="1"/>
  <c r="L485" i="1"/>
  <c r="J486" i="1"/>
  <c r="L486" i="1"/>
  <c r="J487" i="1"/>
  <c r="L487" i="1"/>
  <c r="J488" i="1"/>
  <c r="L488" i="1"/>
  <c r="J489" i="1"/>
  <c r="L489" i="1"/>
  <c r="J490" i="1"/>
  <c r="L490" i="1"/>
  <c r="J492" i="1"/>
  <c r="L492" i="1"/>
  <c r="J493" i="1"/>
  <c r="L493" i="1"/>
  <c r="J494" i="1"/>
  <c r="L494" i="1"/>
  <c r="J496" i="1"/>
  <c r="L496" i="1"/>
  <c r="J497" i="1"/>
  <c r="L497" i="1"/>
  <c r="J499" i="1"/>
  <c r="L499" i="1"/>
  <c r="J500" i="1"/>
  <c r="L500" i="1"/>
  <c r="J501" i="1"/>
  <c r="L501" i="1"/>
  <c r="J503" i="1"/>
  <c r="L503" i="1"/>
  <c r="J504" i="1"/>
  <c r="L504" i="1"/>
  <c r="J506" i="1"/>
  <c r="L506" i="1"/>
  <c r="J507" i="1"/>
  <c r="L507" i="1"/>
  <c r="J508" i="1"/>
  <c r="L508" i="1"/>
  <c r="J509" i="1"/>
  <c r="L509" i="1"/>
  <c r="J510" i="1"/>
  <c r="L510" i="1"/>
  <c r="J512" i="1"/>
  <c r="L512" i="1"/>
  <c r="L513" i="1"/>
  <c r="J511" i="1"/>
  <c r="L313" i="1" l="1"/>
  <c r="L314" i="1"/>
  <c r="L315" i="1"/>
  <c r="J312" i="1"/>
  <c r="J313" i="1"/>
  <c r="J314" i="1"/>
  <c r="J315" i="1"/>
  <c r="L290" i="1"/>
  <c r="J290" i="1"/>
  <c r="J287" i="1"/>
  <c r="L284" i="1"/>
  <c r="L285" i="1"/>
  <c r="J285" i="1"/>
  <c r="J284" i="1"/>
  <c r="L265" i="1" l="1"/>
  <c r="L133" i="1"/>
  <c r="L135" i="1"/>
  <c r="J265" i="1"/>
  <c r="J133" i="1"/>
  <c r="J135" i="1"/>
  <c r="L511" i="1" l="1"/>
  <c r="L467" i="1"/>
  <c r="J467" i="1"/>
  <c r="L466" i="1"/>
  <c r="J465" i="1"/>
  <c r="L464" i="1"/>
  <c r="L456" i="1"/>
  <c r="J456" i="1"/>
  <c r="L379" i="1"/>
  <c r="J379" i="1"/>
  <c r="J378" i="1"/>
  <c r="L338" i="1"/>
  <c r="L316" i="1"/>
  <c r="L312" i="1"/>
  <c r="L311" i="1"/>
  <c r="J311" i="1"/>
  <c r="L310" i="1"/>
  <c r="L309" i="1"/>
  <c r="J309" i="1"/>
  <c r="L308" i="1"/>
  <c r="J308" i="1"/>
  <c r="J307" i="1"/>
  <c r="L306" i="1"/>
  <c r="L305" i="1"/>
  <c r="J305" i="1"/>
  <c r="L304" i="1"/>
  <c r="J303" i="1"/>
  <c r="L302" i="1"/>
  <c r="L301" i="1"/>
  <c r="J301" i="1"/>
  <c r="L300" i="1"/>
  <c r="J300" i="1"/>
  <c r="J299" i="1"/>
  <c r="L298" i="1"/>
  <c r="L297" i="1"/>
  <c r="L295" i="1"/>
  <c r="J295" i="1"/>
  <c r="L294" i="1"/>
  <c r="J294" i="1"/>
  <c r="L293" i="1"/>
  <c r="L292" i="1"/>
  <c r="J292" i="1"/>
  <c r="L291" i="1"/>
  <c r="J291" i="1"/>
  <c r="J286" i="1"/>
  <c r="L283" i="1"/>
  <c r="L282" i="1"/>
  <c r="J282" i="1"/>
  <c r="L281" i="1"/>
  <c r="J280" i="1"/>
  <c r="L279" i="1"/>
  <c r="L278" i="1"/>
  <c r="J278" i="1"/>
  <c r="L277" i="1"/>
  <c r="J277" i="1"/>
  <c r="J276" i="1"/>
  <c r="L275" i="1"/>
  <c r="L274" i="1"/>
  <c r="L273" i="1"/>
  <c r="J273" i="1"/>
  <c r="L272" i="1"/>
  <c r="J272" i="1"/>
  <c r="L271" i="1"/>
  <c r="L270" i="1"/>
  <c r="J270" i="1"/>
  <c r="L269" i="1"/>
  <c r="J269" i="1"/>
  <c r="J268" i="1"/>
  <c r="L267" i="1"/>
  <c r="L266" i="1"/>
  <c r="J266" i="1"/>
  <c r="L260" i="1"/>
  <c r="J259" i="1"/>
  <c r="L258" i="1"/>
  <c r="L257" i="1"/>
  <c r="J257" i="1"/>
  <c r="L256" i="1"/>
  <c r="J256" i="1"/>
  <c r="J255" i="1"/>
  <c r="L254" i="1"/>
  <c r="L253" i="1"/>
  <c r="L252" i="1"/>
  <c r="J252" i="1"/>
  <c r="L251" i="1"/>
  <c r="J251" i="1"/>
  <c r="L250" i="1"/>
  <c r="L249" i="1"/>
  <c r="J249" i="1"/>
  <c r="L248" i="1"/>
  <c r="J248" i="1"/>
  <c r="J247" i="1"/>
  <c r="L246" i="1"/>
  <c r="L245" i="1"/>
  <c r="J245" i="1"/>
  <c r="L244" i="1"/>
  <c r="J244" i="1"/>
  <c r="J243" i="1"/>
  <c r="L242" i="1"/>
  <c r="L241" i="1"/>
  <c r="J241" i="1"/>
  <c r="L240" i="1"/>
  <c r="J240" i="1"/>
  <c r="J239" i="1"/>
  <c r="L238" i="1"/>
  <c r="L237" i="1"/>
  <c r="J237" i="1"/>
  <c r="L236" i="1"/>
  <c r="J236" i="1"/>
  <c r="J235" i="1"/>
  <c r="L234" i="1"/>
  <c r="L233" i="1"/>
  <c r="J233" i="1"/>
  <c r="L232" i="1"/>
  <c r="J232" i="1"/>
  <c r="J231" i="1"/>
  <c r="L230" i="1"/>
  <c r="L229" i="1"/>
  <c r="J229" i="1"/>
  <c r="L228" i="1"/>
  <c r="J228" i="1"/>
  <c r="J227" i="1"/>
  <c r="L226" i="1"/>
  <c r="L225" i="1"/>
  <c r="J225" i="1"/>
  <c r="L224" i="1"/>
  <c r="J224" i="1"/>
  <c r="J223" i="1"/>
  <c r="L222" i="1"/>
  <c r="L221" i="1"/>
  <c r="J221" i="1"/>
  <c r="L220" i="1"/>
  <c r="J220" i="1"/>
  <c r="J219" i="1"/>
  <c r="L218" i="1"/>
  <c r="L217" i="1"/>
  <c r="J217" i="1"/>
  <c r="L216" i="1"/>
  <c r="J216" i="1"/>
  <c r="J215" i="1"/>
  <c r="L214" i="1"/>
  <c r="L213" i="1"/>
  <c r="J213" i="1"/>
  <c r="L212" i="1"/>
  <c r="J212" i="1"/>
  <c r="J211" i="1"/>
  <c r="L210" i="1"/>
  <c r="L209" i="1"/>
  <c r="J209" i="1"/>
  <c r="L208" i="1"/>
  <c r="J208" i="1"/>
  <c r="J207" i="1"/>
  <c r="L206" i="1"/>
  <c r="L205" i="1"/>
  <c r="J205" i="1"/>
  <c r="L204" i="1"/>
  <c r="J204" i="1"/>
  <c r="J203" i="1"/>
  <c r="L202" i="1"/>
  <c r="L201" i="1"/>
  <c r="J201" i="1"/>
  <c r="L200" i="1"/>
  <c r="J200" i="1"/>
  <c r="J199" i="1"/>
  <c r="L198" i="1"/>
  <c r="L197" i="1"/>
  <c r="J197" i="1"/>
  <c r="L196" i="1"/>
  <c r="J196" i="1"/>
  <c r="J195" i="1"/>
  <c r="L194" i="1"/>
  <c r="L193" i="1"/>
  <c r="J193" i="1"/>
  <c r="L192" i="1"/>
  <c r="J192" i="1"/>
  <c r="J191" i="1"/>
  <c r="L190" i="1"/>
  <c r="L189" i="1"/>
  <c r="J189" i="1"/>
  <c r="L188" i="1"/>
  <c r="J188" i="1"/>
  <c r="J187" i="1"/>
  <c r="L186" i="1"/>
  <c r="L179" i="1"/>
  <c r="J179" i="1"/>
  <c r="L178" i="1"/>
  <c r="J178" i="1"/>
  <c r="J177" i="1"/>
  <c r="L176" i="1"/>
  <c r="L175" i="1"/>
  <c r="J175" i="1"/>
  <c r="L174" i="1"/>
  <c r="J174" i="1"/>
  <c r="J173" i="1"/>
  <c r="L172" i="1"/>
  <c r="L171" i="1"/>
  <c r="J171" i="1"/>
  <c r="L162" i="1"/>
  <c r="J162" i="1"/>
  <c r="J157" i="1"/>
  <c r="L156" i="1"/>
  <c r="L155" i="1"/>
  <c r="J155" i="1"/>
  <c r="L154" i="1"/>
  <c r="J154" i="1"/>
  <c r="J153" i="1"/>
  <c r="L152" i="1"/>
  <c r="L151" i="1"/>
  <c r="J151" i="1"/>
  <c r="L150" i="1"/>
  <c r="J150" i="1"/>
  <c r="J149" i="1"/>
  <c r="L148" i="1"/>
  <c r="L143" i="1"/>
  <c r="J143" i="1"/>
  <c r="L142" i="1"/>
  <c r="J142" i="1"/>
  <c r="J141" i="1"/>
  <c r="L140" i="1"/>
  <c r="L139" i="1"/>
  <c r="J139" i="1"/>
  <c r="L138" i="1"/>
  <c r="J138" i="1"/>
  <c r="J137" i="1"/>
  <c r="L136" i="1"/>
  <c r="L129" i="1"/>
  <c r="J129" i="1"/>
  <c r="L128" i="1"/>
  <c r="J128" i="1"/>
  <c r="J126" i="1"/>
  <c r="L125" i="1"/>
  <c r="L124" i="1"/>
  <c r="J124" i="1"/>
  <c r="L123" i="1"/>
  <c r="J123" i="1"/>
  <c r="J122" i="1"/>
  <c r="L119" i="1"/>
  <c r="L117" i="1"/>
  <c r="J117" i="1"/>
  <c r="L115" i="1"/>
  <c r="J115" i="1"/>
  <c r="J114" i="1"/>
  <c r="L113" i="1"/>
  <c r="L106" i="1"/>
  <c r="J106" i="1"/>
  <c r="L105" i="1"/>
  <c r="J105" i="1"/>
  <c r="J104" i="1"/>
  <c r="L91" i="1"/>
  <c r="L10" i="1"/>
  <c r="K13" i="1"/>
  <c r="K14" i="1" l="1"/>
  <c r="L104" i="1"/>
  <c r="L114" i="1"/>
  <c r="L122" i="1"/>
  <c r="L126" i="1"/>
  <c r="L137" i="1"/>
  <c r="L141" i="1"/>
  <c r="L149" i="1"/>
  <c r="L153" i="1"/>
  <c r="L157" i="1"/>
  <c r="L13" i="1"/>
  <c r="L173" i="1"/>
  <c r="L177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43" i="1"/>
  <c r="L247" i="1"/>
  <c r="L268" i="1"/>
  <c r="L286" i="1"/>
  <c r="L307" i="1"/>
  <c r="L259" i="1"/>
  <c r="L280" i="1"/>
  <c r="L303" i="1"/>
  <c r="L465" i="1"/>
  <c r="K12" i="1"/>
  <c r="K16" i="1"/>
  <c r="J253" i="1"/>
  <c r="L255" i="1"/>
  <c r="J260" i="1"/>
  <c r="J274" i="1"/>
  <c r="L276" i="1"/>
  <c r="J281" i="1"/>
  <c r="J297" i="1"/>
  <c r="L299" i="1"/>
  <c r="J304" i="1"/>
  <c r="J316" i="1"/>
  <c r="L378" i="1"/>
  <c r="J466" i="1"/>
  <c r="J91" i="1"/>
  <c r="J113" i="1"/>
  <c r="J119" i="1"/>
  <c r="J125" i="1"/>
  <c r="J136" i="1"/>
  <c r="J140" i="1"/>
  <c r="J148" i="1"/>
  <c r="J152" i="1"/>
  <c r="J156" i="1"/>
  <c r="J172" i="1"/>
  <c r="J176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34" i="1"/>
  <c r="J238" i="1"/>
  <c r="J242" i="1"/>
  <c r="J246" i="1"/>
  <c r="J250" i="1"/>
  <c r="J254" i="1"/>
  <c r="J258" i="1"/>
  <c r="J267" i="1"/>
  <c r="J271" i="1"/>
  <c r="J275" i="1"/>
  <c r="J279" i="1"/>
  <c r="J283" i="1"/>
  <c r="J293" i="1"/>
  <c r="J298" i="1"/>
  <c r="J302" i="1"/>
  <c r="J306" i="1"/>
  <c r="J310" i="1"/>
  <c r="J338" i="1"/>
  <c r="J464" i="1"/>
  <c r="K521" i="1" l="1"/>
  <c r="K18" i="1"/>
  <c r="K523" i="1"/>
  <c r="K522" i="1"/>
  <c r="L15" i="1"/>
  <c r="L11" i="1"/>
  <c r="K519" i="1"/>
  <c r="L14" i="1"/>
  <c r="L12" i="1"/>
  <c r="L17" i="1"/>
  <c r="L16" i="1"/>
  <c r="L18" i="1" l="1"/>
</calcChain>
</file>

<file path=xl/sharedStrings.xml><?xml version="1.0" encoding="utf-8"?>
<sst xmlns="http://schemas.openxmlformats.org/spreadsheetml/2006/main" count="4368" uniqueCount="2085">
  <si>
    <t>Профтовары с наличия</t>
  </si>
  <si>
    <t xml:space="preserve">Владимирская обл., Киржачский район, дер. Знаменское  </t>
  </si>
  <si>
    <t>Перед оформлением заказа, пожалуйста, ознакомьтесь с условиями работы и подтвердите своё согласие с ними:</t>
  </si>
  <si>
    <r>
      <rPr>
        <b/>
        <sz val="11"/>
        <color rgb="FFFF0000"/>
        <rFont val="Calibri"/>
        <family val="2"/>
        <charset val="204"/>
        <scheme val="minor"/>
      </rPr>
      <t xml:space="preserve">                                                                             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</si>
  <si>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с условиями работы ознакомлен</t>
  </si>
  <si>
    <t xml:space="preserve"> </t>
  </si>
  <si>
    <t>кол-во, шт</t>
  </si>
  <si>
    <t>сумма, ₽</t>
  </si>
  <si>
    <t>Клематисы ОКС и Р7</t>
  </si>
  <si>
    <t>Гортензии в Р8-Р11 и в кассетах</t>
  </si>
  <si>
    <t>Общий минимальный заказ: 25 000 ₽</t>
  </si>
  <si>
    <t>Луковицы лилий</t>
  </si>
  <si>
    <t>Cистема скидок: при заказе растений от 100 тыс. ₽ -5%</t>
  </si>
  <si>
    <t>Луковичные JUB</t>
  </si>
  <si>
    <t>Предоплата для бронирования: 100%</t>
  </si>
  <si>
    <t>Хосты с ОКС</t>
  </si>
  <si>
    <t>Тара - бесплатно</t>
  </si>
  <si>
    <t>Пионы с ОКС</t>
  </si>
  <si>
    <t>Черенки в кассетах</t>
  </si>
  <si>
    <t>Черенки в P9-P13</t>
  </si>
  <si>
    <t>Итого</t>
  </si>
  <si>
    <t>Артикул</t>
  </si>
  <si>
    <t>Фото</t>
  </si>
  <si>
    <t>Страна производства</t>
  </si>
  <si>
    <t>Цена, ₽</t>
  </si>
  <si>
    <t>Кратность заказа</t>
  </si>
  <si>
    <t>Тара, справочно</t>
  </si>
  <si>
    <t>Заказ, шт</t>
  </si>
  <si>
    <t xml:space="preserve">Сумма, ₽ </t>
  </si>
  <si>
    <t>50-03-0010</t>
  </si>
  <si>
    <t>фото</t>
  </si>
  <si>
    <t>Amethyst Beauty</t>
  </si>
  <si>
    <t>P7</t>
  </si>
  <si>
    <t>Великобритания</t>
  </si>
  <si>
    <t>50-03-0001</t>
  </si>
  <si>
    <t xml:space="preserve">Empress </t>
  </si>
  <si>
    <t>87-58-0073</t>
  </si>
  <si>
    <t>Integrifolia</t>
  </si>
  <si>
    <t>Нидерланды</t>
  </si>
  <si>
    <t>50-03-0038</t>
  </si>
  <si>
    <t>Lula</t>
  </si>
  <si>
    <t>50-03-0021</t>
  </si>
  <si>
    <t>Neva</t>
  </si>
  <si>
    <t>50-03-0042</t>
  </si>
  <si>
    <t>Ninon</t>
  </si>
  <si>
    <t>50-03-0033</t>
  </si>
  <si>
    <t xml:space="preserve">Sally </t>
  </si>
  <si>
    <t>50-03-0028</t>
  </si>
  <si>
    <t xml:space="preserve">Shimmer </t>
  </si>
  <si>
    <t>87-45-0150</t>
  </si>
  <si>
    <t>Taiga</t>
  </si>
  <si>
    <t>30-04-0081</t>
  </si>
  <si>
    <t>Burning Love</t>
  </si>
  <si>
    <t>P9</t>
  </si>
  <si>
    <t>Франция</t>
  </si>
  <si>
    <t>30-04-0072</t>
  </si>
  <si>
    <t xml:space="preserve">Honora </t>
  </si>
  <si>
    <t>30-04-0076</t>
  </si>
  <si>
    <t>Mme baron Veillard</t>
  </si>
  <si>
    <t>59-14-0177</t>
  </si>
  <si>
    <t>Innocent Blush</t>
  </si>
  <si>
    <t>ОКС, B</t>
  </si>
  <si>
    <t>Польша</t>
  </si>
  <si>
    <t>87-58-0191</t>
  </si>
  <si>
    <t>Andante</t>
  </si>
  <si>
    <t>ОКС, А</t>
  </si>
  <si>
    <t>87-58-0207</t>
  </si>
  <si>
    <t>Blue Ocean</t>
  </si>
  <si>
    <t>87-58-0396</t>
  </si>
  <si>
    <t>Dennys Double</t>
  </si>
  <si>
    <t>87-58-0230</t>
  </si>
  <si>
    <t>East River</t>
  </si>
  <si>
    <t>87-58-0468</t>
  </si>
  <si>
    <t>Floris V</t>
  </si>
  <si>
    <t>87-58-0409</t>
  </si>
  <si>
    <t>I Am Happy</t>
  </si>
  <si>
    <t>87-58-0410</t>
  </si>
  <si>
    <t>I Am Lady J</t>
  </si>
  <si>
    <t>87-58-0262</t>
  </si>
  <si>
    <t>I Am Lady Q</t>
  </si>
  <si>
    <t>87-58-0264</t>
  </si>
  <si>
    <t>Inspiration</t>
  </si>
  <si>
    <t>87-58-0268</t>
  </si>
  <si>
    <t>Jackmanii Purpurea</t>
  </si>
  <si>
    <t>59-14-0168</t>
  </si>
  <si>
    <t>Justa</t>
  </si>
  <si>
    <t>87-58-0289</t>
  </si>
  <si>
    <t>Marmori</t>
  </si>
  <si>
    <t>87-45-0057</t>
  </si>
  <si>
    <t>Multi Blue</t>
  </si>
  <si>
    <t>87-45-0063</t>
  </si>
  <si>
    <t>Omoshiro</t>
  </si>
  <si>
    <t>87-58-0303</t>
  </si>
  <si>
    <t>Palette</t>
  </si>
  <si>
    <t>87-58-0307</t>
  </si>
  <si>
    <t>Pink Delight</t>
  </si>
  <si>
    <t>59-14-0173</t>
  </si>
  <si>
    <t>Thyrislund</t>
  </si>
  <si>
    <t>87-58-0490</t>
  </si>
  <si>
    <t>Warszawska Nike</t>
  </si>
  <si>
    <t>87-58-0360</t>
  </si>
  <si>
    <t>Wonderful</t>
  </si>
  <si>
    <t>30-02-0053</t>
  </si>
  <si>
    <t>P8</t>
  </si>
  <si>
    <t>30-02-0057</t>
  </si>
  <si>
    <t>30-02-0097</t>
  </si>
  <si>
    <t>Dharuma</t>
  </si>
  <si>
    <t>46-38-5095</t>
  </si>
  <si>
    <t>Early Sensation</t>
  </si>
  <si>
    <t>Россия</t>
  </si>
  <si>
    <t>30-02-0100</t>
  </si>
  <si>
    <t>Harry S Souvenir</t>
  </si>
  <si>
    <t>87-41-0086</t>
  </si>
  <si>
    <t>Little Blossom</t>
  </si>
  <si>
    <t>30-02-0096</t>
  </si>
  <si>
    <t>Magical Himalaya</t>
  </si>
  <si>
    <t>30-02-0094</t>
  </si>
  <si>
    <t>Magical Vesuvio</t>
  </si>
  <si>
    <t>87-41-0149</t>
  </si>
  <si>
    <t>Pinky Promise</t>
  </si>
  <si>
    <t>P11</t>
  </si>
  <si>
    <t>46-38-5188</t>
  </si>
  <si>
    <t>Polar Bear</t>
  </si>
  <si>
    <t>30-02-0089</t>
  </si>
  <si>
    <t>Polestar</t>
  </si>
  <si>
    <t>30-02-0090</t>
  </si>
  <si>
    <t>Praecox</t>
  </si>
  <si>
    <t>30-02-0092</t>
  </si>
  <si>
    <t>Prim's Red</t>
  </si>
  <si>
    <t>30-02-0091</t>
  </si>
  <si>
    <t>Prim's White</t>
  </si>
  <si>
    <t>46-38-6704</t>
  </si>
  <si>
    <t>Prim White Dolprim</t>
  </si>
  <si>
    <t>87-41-0150</t>
  </si>
  <si>
    <t>Strawberry blossom</t>
  </si>
  <si>
    <t>87-41-0152</t>
  </si>
  <si>
    <t>Sundae Fraise</t>
  </si>
  <si>
    <t>87-41-0109</t>
  </si>
  <si>
    <t>Cotton Cream</t>
  </si>
  <si>
    <t>кассета, MP84</t>
  </si>
  <si>
    <t>87-41-0119</t>
  </si>
  <si>
    <t>Infinity</t>
  </si>
  <si>
    <t>87-41-0110</t>
  </si>
  <si>
    <t>87-41-0111</t>
  </si>
  <si>
    <t>Little Passion</t>
  </si>
  <si>
    <t>87-41-0133</t>
  </si>
  <si>
    <t>Royal Flower</t>
  </si>
  <si>
    <t>87-41-0104</t>
  </si>
  <si>
    <t>Summer Love</t>
  </si>
  <si>
    <t>87-41-0105</t>
  </si>
  <si>
    <t>Summer Snow</t>
  </si>
  <si>
    <t>87-41-0106</t>
  </si>
  <si>
    <t>Touch of pink</t>
  </si>
  <si>
    <t>87-94-0655</t>
  </si>
  <si>
    <t>розовидная Clarissa</t>
  </si>
  <si>
    <t>16-18</t>
  </si>
  <si>
    <t>87-94-1155</t>
  </si>
  <si>
    <t>розовидная Luna</t>
  </si>
  <si>
    <t>87-94-0663</t>
  </si>
  <si>
    <t>розовидная Mila</t>
  </si>
  <si>
    <t>87-94-1130</t>
  </si>
  <si>
    <t>розовидная Natalia</t>
  </si>
  <si>
    <t>14-16</t>
  </si>
  <si>
    <t>87-94-0664</t>
  </si>
  <si>
    <t>розовидная Patricia</t>
  </si>
  <si>
    <t>87-94-1162</t>
  </si>
  <si>
    <t>розовидная Rafaela</t>
  </si>
  <si>
    <t>87-94-0653</t>
  </si>
  <si>
    <t>розовидная Thalissa</t>
  </si>
  <si>
    <t>87-94-1169</t>
  </si>
  <si>
    <t>розовидная Viola</t>
  </si>
  <si>
    <t>87-91-1529</t>
  </si>
  <si>
    <t>азиатская Apricot Fudge</t>
  </si>
  <si>
    <t>18-20</t>
  </si>
  <si>
    <t>87-57-8056</t>
  </si>
  <si>
    <t>ОТ-гибрид Yelloween</t>
  </si>
  <si>
    <t>87-36-2552</t>
  </si>
  <si>
    <t>Анемона корончатая De Caen Mix (15 шт в упаковке)</t>
  </si>
  <si>
    <t xml:space="preserve"> 6/7</t>
  </si>
  <si>
    <t>87-36-6959</t>
  </si>
  <si>
    <t>Георгин Классический Happy Days Cream White (1 шт в упаковке)</t>
  </si>
  <si>
    <t>I</t>
  </si>
  <si>
    <t>87-36-9724</t>
  </si>
  <si>
    <t>Георгин Шаровидный Jowey Mirella (1 шт в упаковке)</t>
  </si>
  <si>
    <t>87-36-6963</t>
  </si>
  <si>
    <t>Гладиолус Раффлед Ufa (7 шт в упаковке)</t>
  </si>
  <si>
    <t xml:space="preserve"> 12/14</t>
  </si>
  <si>
    <t>87-36-3205</t>
  </si>
  <si>
    <t>Зантедеския Captain Melrose (1 шт в упаковке)</t>
  </si>
  <si>
    <t>87-77-0216</t>
  </si>
  <si>
    <t>Band Of Gold</t>
  </si>
  <si>
    <t>standart</t>
  </si>
  <si>
    <t>87-107-0005</t>
  </si>
  <si>
    <t>Bedazzled</t>
  </si>
  <si>
    <t>87-107-0011</t>
  </si>
  <si>
    <t>Blue Mouse Ears</t>
  </si>
  <si>
    <t>87-107-0035</t>
  </si>
  <si>
    <t>Guardian Angel</t>
  </si>
  <si>
    <t>87-107-0038</t>
  </si>
  <si>
    <t>Hands Up</t>
  </si>
  <si>
    <t>87-107-0064</t>
  </si>
  <si>
    <t>Silver Shadow</t>
  </si>
  <si>
    <t>87-107-0074</t>
  </si>
  <si>
    <t>Tokudama Flavocircinalis</t>
  </si>
  <si>
    <t>87-107-0078</t>
  </si>
  <si>
    <t>Warwick Comet</t>
  </si>
  <si>
    <t>87-107-0083</t>
  </si>
  <si>
    <t>Yellow Polka Dot Bikini</t>
  </si>
  <si>
    <t>87-52-0042</t>
  </si>
  <si>
    <t>Alertie</t>
  </si>
  <si>
    <t xml:space="preserve"> 2-3 глазка</t>
  </si>
  <si>
    <t>87-52-0203</t>
  </si>
  <si>
    <t xml:space="preserve"> 3-5 глазков</t>
  </si>
  <si>
    <t>87-52-0436</t>
  </si>
  <si>
    <t>Allan Rogers</t>
  </si>
  <si>
    <t>87-52-0205</t>
  </si>
  <si>
    <t>Amabilis</t>
  </si>
  <si>
    <t>87-77-1344</t>
  </si>
  <si>
    <t>Belgravia</t>
  </si>
  <si>
    <t>87-52-0050</t>
  </si>
  <si>
    <t>Bella Donna</t>
  </si>
  <si>
    <t>87-77-1346</t>
  </si>
  <si>
    <t>Belleville</t>
  </si>
  <si>
    <t>87-104-0056</t>
  </si>
  <si>
    <t>Blush Queen</t>
  </si>
  <si>
    <t>87-104-0057</t>
  </si>
  <si>
    <t>Blushing Princess</t>
  </si>
  <si>
    <t>87-77-1367</t>
  </si>
  <si>
    <t>Bouquet Perfect</t>
  </si>
  <si>
    <t>87-52-0221</t>
  </si>
  <si>
    <t>Brother Chuck</t>
  </si>
  <si>
    <t>87-52-0223</t>
  </si>
  <si>
    <t>Bunker Hill</t>
  </si>
  <si>
    <t>87-52-0379</t>
  </si>
  <si>
    <t>Colonel Owens Cousins</t>
  </si>
  <si>
    <t>87-104-0148</t>
  </si>
  <si>
    <t>Coral Magic</t>
  </si>
  <si>
    <t>87-52-0082</t>
  </si>
  <si>
    <t>Edulis Superba</t>
  </si>
  <si>
    <t>87-77-1472</t>
  </si>
  <si>
    <t>Ellen Cowley</t>
  </si>
  <si>
    <t>87-77-1479</t>
  </si>
  <si>
    <t>Etched Salmon</t>
  </si>
  <si>
    <t>87-77-0023</t>
  </si>
  <si>
    <t>Evening Dream</t>
  </si>
  <si>
    <t>87-52-0088</t>
  </si>
  <si>
    <t>Florence Nicholls</t>
  </si>
  <si>
    <t>87-104-0252</t>
  </si>
  <si>
    <t>Gilbert Barthelot</t>
  </si>
  <si>
    <t>87-104-0273</t>
  </si>
  <si>
    <t>Hot Chocolate</t>
  </si>
  <si>
    <t>87-52-0158</t>
  </si>
  <si>
    <t>Itoh Ballerena de Saval</t>
  </si>
  <si>
    <t>87-104-0677</t>
  </si>
  <si>
    <t>Itoh Belle Toulousaine</t>
  </si>
  <si>
    <t>87-52-0500</t>
  </si>
  <si>
    <t>Itoh Callies Memory</t>
  </si>
  <si>
    <t xml:space="preserve"> 5+ глазков</t>
  </si>
  <si>
    <t>87-52-0162</t>
  </si>
  <si>
    <t>Itoh Canary Brilliants</t>
  </si>
  <si>
    <t>87-52-0501</t>
  </si>
  <si>
    <t>87-104-0689</t>
  </si>
  <si>
    <t>Itoh Caroline Constabel</t>
  </si>
  <si>
    <t>87-77-1848</t>
  </si>
  <si>
    <t>Itoh Clouds of Colour</t>
  </si>
  <si>
    <t>87-52-0340</t>
  </si>
  <si>
    <t>Itoh Cora Louise</t>
  </si>
  <si>
    <t>87-104-0703</t>
  </si>
  <si>
    <t>Itoh Duchesse de Lorraine</t>
  </si>
  <si>
    <t>87-52-0165</t>
  </si>
  <si>
    <t>Itoh First Arrival</t>
  </si>
  <si>
    <t>87-52-0341</t>
  </si>
  <si>
    <t>87-77-1862</t>
  </si>
  <si>
    <t>Itoh Going Bananas</t>
  </si>
  <si>
    <t>87-104-0711</t>
  </si>
  <si>
    <t>Itoh Gordon E. Simonson</t>
  </si>
  <si>
    <t>87-52-0011</t>
  </si>
  <si>
    <t>Itoh Hillary</t>
  </si>
  <si>
    <t>87-77-1871</t>
  </si>
  <si>
    <t>Itoh Lollipop</t>
  </si>
  <si>
    <t>87-77-1872</t>
  </si>
  <si>
    <t>87-52-0174</t>
  </si>
  <si>
    <t>Itoh Old Rose Dandy</t>
  </si>
  <si>
    <t>87-52-0018</t>
  </si>
  <si>
    <t>Itoh Pastel Splendour</t>
  </si>
  <si>
    <t>87-52-0019</t>
  </si>
  <si>
    <t>Itoh Pink Adour</t>
  </si>
  <si>
    <t>87-52-0503</t>
  </si>
  <si>
    <t>Itoh Pink Ardour</t>
  </si>
  <si>
    <t>87-52-0177</t>
  </si>
  <si>
    <t>Itoh Prairie Charm</t>
  </si>
  <si>
    <t>87-104-0745</t>
  </si>
  <si>
    <t>Itoh Rageddy Ann</t>
  </si>
  <si>
    <t>87-77-1830</t>
  </si>
  <si>
    <t>Itoh Yellow Crown</t>
  </si>
  <si>
    <t>87-52-0101</t>
  </si>
  <si>
    <t>Ivory Victory</t>
  </si>
  <si>
    <t>87-52-0264</t>
  </si>
  <si>
    <t>Jan van Leeuwen</t>
  </si>
  <si>
    <t>87-52-0266</t>
  </si>
  <si>
    <t>Jubilee</t>
  </si>
  <si>
    <t>87-52-0274</t>
  </si>
  <si>
    <t>Lemon Chiffon</t>
  </si>
  <si>
    <t>87-52-0391</t>
  </si>
  <si>
    <t>Madame Claude Tain</t>
  </si>
  <si>
    <t>87-52-0392</t>
  </si>
  <si>
    <t>87-104-0404</t>
  </si>
  <si>
    <t>Monsieur Jules Elie</t>
  </si>
  <si>
    <t>87-52-0123</t>
  </si>
  <si>
    <t>Moon over Barrington</t>
  </si>
  <si>
    <t>87-52-0284</t>
  </si>
  <si>
    <t>87-104-0414</t>
  </si>
  <si>
    <t>Moon River</t>
  </si>
  <si>
    <t>87-77-1654</t>
  </si>
  <si>
    <t>Moonrise</t>
  </si>
  <si>
    <t>87-104-0420</t>
  </si>
  <si>
    <t>Mother's Choice</t>
  </si>
  <si>
    <t>87-104-0442</t>
  </si>
  <si>
    <t>Nosegay</t>
  </si>
  <si>
    <t>87-52-0440</t>
  </si>
  <si>
    <t>officinalis Anemoniflora</t>
  </si>
  <si>
    <t>87-77-0039</t>
  </si>
  <si>
    <t>officinalis Rosea Plena</t>
  </si>
  <si>
    <t xml:space="preserve"> 2+ глазков</t>
  </si>
  <si>
    <t>87-52-0195</t>
  </si>
  <si>
    <t>Patio Peony Madrid</t>
  </si>
  <si>
    <t>87-104-0459</t>
  </si>
  <si>
    <t>Pecher</t>
  </si>
  <si>
    <t>87-52-0136</t>
  </si>
  <si>
    <t>Pillow Talk</t>
  </si>
  <si>
    <t>87-52-0297</t>
  </si>
  <si>
    <t>87-104-0489</t>
  </si>
  <si>
    <t>Pink Lemonade</t>
  </si>
  <si>
    <t>87-104-0519</t>
  </si>
  <si>
    <t>Raspberry Ice</t>
  </si>
  <si>
    <t>87-77-1735</t>
  </si>
  <si>
    <t>Red Queen</t>
  </si>
  <si>
    <t>87-104-0540</t>
  </si>
  <si>
    <t>Reine Hortense</t>
  </si>
  <si>
    <t>87-104-0583</t>
  </si>
  <si>
    <t>Snow Mountain</t>
  </si>
  <si>
    <t>87-52-0399</t>
  </si>
  <si>
    <t>Soft Salmon Saucer</t>
  </si>
  <si>
    <t>87-52-0311</t>
  </si>
  <si>
    <t>Sunny Girl</t>
  </si>
  <si>
    <t>87-52-0493</t>
  </si>
  <si>
    <t>The Fawn</t>
  </si>
  <si>
    <t>87-52-0315</t>
  </si>
  <si>
    <t>Victore de la Marne</t>
  </si>
  <si>
    <t>87-104-0643</t>
  </si>
  <si>
    <t>White Sarah Bernhardt</t>
  </si>
  <si>
    <t>87-52-0157</t>
  </si>
  <si>
    <t>Wladyslava</t>
  </si>
  <si>
    <t>87-52-0318</t>
  </si>
  <si>
    <t>87-18-0210</t>
  </si>
  <si>
    <t>Лапчатка кустарниковая Abbotswood</t>
  </si>
  <si>
    <t>MP150</t>
  </si>
  <si>
    <t>87-18-0212</t>
  </si>
  <si>
    <t>Лапчатка кустарниковая Daydawn</t>
  </si>
  <si>
    <t>87-18-0213</t>
  </si>
  <si>
    <t>Лапчатка кустарниковая Elizabeth</t>
  </si>
  <si>
    <t>87-18-0578</t>
  </si>
  <si>
    <t>Лапчатка кустарниковая Goldfinger</t>
  </si>
  <si>
    <t>87-18-0214</t>
  </si>
  <si>
    <t>Лапчатка кустарниковая Goldstar</t>
  </si>
  <si>
    <t>87-18-0215</t>
  </si>
  <si>
    <t>Лапчатка кустарниковая Goldteppich</t>
  </si>
  <si>
    <t>87-18-0219</t>
  </si>
  <si>
    <t>Лапчатка кустарниковая Kobold</t>
  </si>
  <si>
    <t>87-18-0220</t>
  </si>
  <si>
    <t>Лапчатка кустарниковая Longacre</t>
  </si>
  <si>
    <t>87-18-0764</t>
  </si>
  <si>
    <t>Лапчатка кустарниковая Manchu</t>
  </si>
  <si>
    <t>87-18-0221</t>
  </si>
  <si>
    <t>Лапчатка кустарниковая Marian Red Robin/Marrob</t>
  </si>
  <si>
    <t>87-18-0223</t>
  </si>
  <si>
    <t>Лапчатка кустарниковая Medicine Wheel Mountain</t>
  </si>
  <si>
    <t>87-18-0224</t>
  </si>
  <si>
    <t>Лапчатка кустарниковая New Dawn</t>
  </si>
  <si>
    <t>87-18-0225</t>
  </si>
  <si>
    <t>Лапчатка кустарниковая Pink Queen/Blink</t>
  </si>
  <si>
    <t>87-18-0227</t>
  </si>
  <si>
    <t>Лапчатка кустарниковая Red Ace</t>
  </si>
  <si>
    <t>87-18-0229</t>
  </si>
  <si>
    <t>Лапчатка кустарниковая Sommerflor</t>
  </si>
  <si>
    <t>87-18-0587</t>
  </si>
  <si>
    <t>Лапчатка кустарниковая Sunset</t>
  </si>
  <si>
    <t>87-18-0230</t>
  </si>
  <si>
    <t>Лапчатка кустарниковая Tangerine</t>
  </si>
  <si>
    <t>87-10-1377</t>
  </si>
  <si>
    <t>Можжевельник лежачий Nana</t>
  </si>
  <si>
    <t>87-10-1768</t>
  </si>
  <si>
    <t>Можжевельник чешуйчатый Holger</t>
  </si>
  <si>
    <t xml:space="preserve">MP150 </t>
  </si>
  <si>
    <t>87-18-0780</t>
  </si>
  <si>
    <t>Снежноягодник Хенаульта Hancock</t>
  </si>
  <si>
    <t>87-18-0259</t>
  </si>
  <si>
    <t>Спирея березолистная Tor</t>
  </si>
  <si>
    <t>87-18-0275</t>
  </si>
  <si>
    <t>Спирея Вангутта</t>
  </si>
  <si>
    <t>87-18-0602</t>
  </si>
  <si>
    <t>Спирея густоцветковая</t>
  </si>
  <si>
    <t>87-18-0271</t>
  </si>
  <si>
    <t>Спирея ниппонская Halward's Silver</t>
  </si>
  <si>
    <t>87-18-0272</t>
  </si>
  <si>
    <t>Спирея ниппонская Snowmound</t>
  </si>
  <si>
    <t>87-18-0260</t>
  </si>
  <si>
    <t>Спирея серая Grefsheim</t>
  </si>
  <si>
    <t>87-18-0601</t>
  </si>
  <si>
    <t>Спирея стелющаяся</t>
  </si>
  <si>
    <t>87-18-0273</t>
  </si>
  <si>
    <t>Спирея тунберга</t>
  </si>
  <si>
    <t>87-18-0261</t>
  </si>
  <si>
    <t>Спирея японская Albiflora</t>
  </si>
  <si>
    <t>87-18-0262</t>
  </si>
  <si>
    <t>Спирея японская Anthony Waterer</t>
  </si>
  <si>
    <t>87-18-0263</t>
  </si>
  <si>
    <t>Спирея японская Dart's Red</t>
  </si>
  <si>
    <t>87-18-0264</t>
  </si>
  <si>
    <t>Спирея японская Firelight</t>
  </si>
  <si>
    <t>87-18-0603</t>
  </si>
  <si>
    <t>Спирея японская Froebelii</t>
  </si>
  <si>
    <t>87-18-0265</t>
  </si>
  <si>
    <t>Спирея японская Genpei</t>
  </si>
  <si>
    <t>87-18-0266</t>
  </si>
  <si>
    <t>Спирея японская Golden Princess</t>
  </si>
  <si>
    <t>87-18-0267</t>
  </si>
  <si>
    <t>Спирея японская Goldmound</t>
  </si>
  <si>
    <t>87-18-0268</t>
  </si>
  <si>
    <t>Спирея японская Little Princess</t>
  </si>
  <si>
    <t>87-18-0269</t>
  </si>
  <si>
    <t>Спирея японская Manon</t>
  </si>
  <si>
    <t>87-18-0270</t>
  </si>
  <si>
    <t>Спирея японская Nana</t>
  </si>
  <si>
    <t>87-18-0779</t>
  </si>
  <si>
    <t>Спирея японская Sparkling Champagne</t>
  </si>
  <si>
    <t>87-10-1557</t>
  </si>
  <si>
    <t>Туя складчатая Cancan</t>
  </si>
  <si>
    <t>46-38-2234</t>
  </si>
  <si>
    <t xml:space="preserve">Барбарис тунберга (Berberis thunbergii P9) </t>
  </si>
  <si>
    <t>46-38-5124</t>
  </si>
  <si>
    <t xml:space="preserve">Дерен белый (Cornus alba Aurea P9) </t>
  </si>
  <si>
    <t>46-38-8129</t>
  </si>
  <si>
    <t>Дерен белый (Cornus alba Kesselringii P9)</t>
  </si>
  <si>
    <t>46-38-5121</t>
  </si>
  <si>
    <t xml:space="preserve">Пузыреплодник калинолистный (Physocarpus opulifolius Dart's Gold P9) </t>
  </si>
  <si>
    <t>46-38-6714</t>
  </si>
  <si>
    <t xml:space="preserve">Сирень обыкновенная (Syringa vulgaris Ami Schott P9) </t>
  </si>
  <si>
    <t>46-38-6715</t>
  </si>
  <si>
    <t xml:space="preserve">Сирень обыкновенная (Syringa vulgaris Bogdan Khmelnitsky P9) </t>
  </si>
  <si>
    <t>46-38-6721</t>
  </si>
  <si>
    <t xml:space="preserve">Сирень обыкновенная (Syringa vulgaris Marechal Lannes P9) </t>
  </si>
  <si>
    <t>46-38-6722</t>
  </si>
  <si>
    <t xml:space="preserve">Сирень обыкновенная (Syringa vulgaris Montaigne P9) </t>
  </si>
  <si>
    <t>46-38-5127</t>
  </si>
  <si>
    <t xml:space="preserve">Чубушник (Philadelphus Mont Blanc P9) </t>
  </si>
  <si>
    <t>Тара (справочно)</t>
  </si>
  <si>
    <t>Тара</t>
  </si>
  <si>
    <t>Гофрокороб П31 600*400*300 (бурый) ()</t>
  </si>
  <si>
    <t>хосты окc / jub</t>
  </si>
  <si>
    <t>Гофрокороб П31 600*400*200 (бурый) ()</t>
  </si>
  <si>
    <t>клематисы окс</t>
  </si>
  <si>
    <t>Ящик фанерный (60*40*26)</t>
  </si>
  <si>
    <t>клематисы р7 и р9 / гортензии в р8, р11 и кассетах / кассеты / р9 (Россия)</t>
  </si>
  <si>
    <t>Ящик пластиковый (60x40x20)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</si>
  <si>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</si>
  <si>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</si>
  <si>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</si>
  <si>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</si>
  <si>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</si>
  <si>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</si>
  <si>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</si>
  <si>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</si>
  <si>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</si>
  <si>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</si>
  <si>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</si>
  <si>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</si>
  <si>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</si>
  <si>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</si>
  <si>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</si>
  <si>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</si>
  <si>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</si>
  <si>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</si>
  <si>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</si>
  <si>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</si>
  <si>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100% оплаты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</si>
  <si>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</si>
  <si>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</si>
  <si>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ден. средства, либо, при Вашем согласии, взамен неподтвержденных сортов предлагаем  замены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</si>
  <si>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</si>
  <si>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</si>
  <si>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</si>
  <si>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</si>
  <si>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</si>
  <si>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средств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</si>
  <si>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</si>
  <si>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</si>
  <si>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</si>
  <si>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</si>
  <si>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</si>
  <si>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</si>
  <si>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</si>
  <si>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</si>
  <si>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Отгрузка/выдача заказов осуществляется в период с 12 по 30 апреля 2021 года, но не ранее, чем через 3 дня после получения оплаты по заказу. Сборка и отгрузка заказов в день их размещения не производятся.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</si>
  <si>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</si>
  <si>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</si>
  <si>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</si>
  <si>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</si>
  <si>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</si>
  <si>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</si>
  <si>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</si>
  <si>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</si>
  <si>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</si>
  <si>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</si>
  <si>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</si>
  <si>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</si>
  <si>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</si>
  <si>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</si>
  <si>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</si>
  <si>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</si>
  <si>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</si>
  <si>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</si>
  <si>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</si>
  <si>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</si>
  <si>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</si>
  <si>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</si>
  <si>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</si>
  <si>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87-07-7419</t>
  </si>
  <si>
    <t>87-07-9109</t>
  </si>
  <si>
    <t>87-07-9660</t>
  </si>
  <si>
    <t>87-07-1425</t>
  </si>
  <si>
    <t>87-07-9395</t>
  </si>
  <si>
    <t>87-07-2077</t>
  </si>
  <si>
    <t>87-07-9402</t>
  </si>
  <si>
    <t>87-07-9423</t>
  </si>
  <si>
    <t>87-07-7365</t>
  </si>
  <si>
    <t>87-07-10732</t>
  </si>
  <si>
    <t>87-07-10738</t>
  </si>
  <si>
    <t>87-07-7579</t>
  </si>
  <si>
    <t>87-07-7585</t>
  </si>
  <si>
    <t>87-10-0592</t>
  </si>
  <si>
    <t>87-10-1480</t>
  </si>
  <si>
    <t>87-10-0259</t>
  </si>
  <si>
    <t>87-10-1516</t>
  </si>
  <si>
    <t>87-10-1533</t>
  </si>
  <si>
    <t>87-10-1278</t>
  </si>
  <si>
    <t>87-10-1476</t>
  </si>
  <si>
    <t>87-10-1398</t>
  </si>
  <si>
    <t>87-10-0737</t>
  </si>
  <si>
    <t>87-10-1553</t>
  </si>
  <si>
    <t>87-07-0813</t>
  </si>
  <si>
    <t>87-07-3299</t>
  </si>
  <si>
    <t>87-07-9676</t>
  </si>
  <si>
    <t>87-07-3361</t>
  </si>
  <si>
    <t>87-07-10218</t>
  </si>
  <si>
    <t>87-07-3262</t>
  </si>
  <si>
    <t>87-07-9614</t>
  </si>
  <si>
    <t>87-07-3377</t>
  </si>
  <si>
    <t>87-07-3325</t>
  </si>
  <si>
    <t>87-07-3354</t>
  </si>
  <si>
    <t>87-07-10323</t>
  </si>
  <si>
    <t>87-07-7939</t>
  </si>
  <si>
    <t>87-07-0840</t>
  </si>
  <si>
    <t>87-07-0866</t>
  </si>
  <si>
    <t>87-07-1242</t>
  </si>
  <si>
    <t>87-07-1251</t>
  </si>
  <si>
    <t>87-07-1300</t>
  </si>
  <si>
    <t>87-07-1306</t>
  </si>
  <si>
    <t>87-07-1310</t>
  </si>
  <si>
    <t>87-07-1313</t>
  </si>
  <si>
    <t>87-07-1321</t>
  </si>
  <si>
    <t>87-07-1330</t>
  </si>
  <si>
    <t>87-07-1327</t>
  </si>
  <si>
    <t>87-07-1342</t>
  </si>
  <si>
    <t>87-07-1349</t>
  </si>
  <si>
    <t>87-07-1353</t>
  </si>
  <si>
    <t>87-07-0614</t>
  </si>
  <si>
    <t>87-07-4071</t>
  </si>
  <si>
    <t>87-07-4075</t>
  </si>
  <si>
    <t>87-07-1816</t>
  </si>
  <si>
    <t>87-07-1834</t>
  </si>
  <si>
    <t>87-07-4408</t>
  </si>
  <si>
    <t>87-07-4379</t>
  </si>
  <si>
    <t>87-07-1398</t>
  </si>
  <si>
    <t>87-07-1416</t>
  </si>
  <si>
    <t>87-07-3578</t>
  </si>
  <si>
    <t>87-07-3575</t>
  </si>
  <si>
    <t>87-07-7139</t>
  </si>
  <si>
    <t>87-07-4165</t>
  </si>
  <si>
    <t>87-07-4134</t>
  </si>
  <si>
    <t>87-07-4121</t>
  </si>
  <si>
    <t>87-07-4149</t>
  </si>
  <si>
    <t>87-07-4152</t>
  </si>
  <si>
    <t>87-07-0588</t>
  </si>
  <si>
    <t>87-07-0590</t>
  </si>
  <si>
    <t>87-07-1981</t>
  </si>
  <si>
    <t>87-07-0610</t>
  </si>
  <si>
    <t>87-07-9696</t>
  </si>
  <si>
    <t>87-07-2003</t>
  </si>
  <si>
    <t>87-07-2010</t>
  </si>
  <si>
    <t>87-07-2032</t>
  </si>
  <si>
    <t>87-07-7312</t>
  </si>
  <si>
    <t>87-07-2040</t>
  </si>
  <si>
    <t>87-07-6508</t>
  </si>
  <si>
    <t>87-07-10037</t>
  </si>
  <si>
    <t>87-07-2014</t>
  </si>
  <si>
    <t>87-07-2063</t>
  </si>
  <si>
    <t>87-07-7320</t>
  </si>
  <si>
    <t>87-07-2095</t>
  </si>
  <si>
    <t>87-07-0908</t>
  </si>
  <si>
    <t>87-07-2098</t>
  </si>
  <si>
    <t>87-07-7321</t>
  </si>
  <si>
    <t>87-07-2130</t>
  </si>
  <si>
    <t>87-07-1172</t>
  </si>
  <si>
    <t>87-07-2152</t>
  </si>
  <si>
    <t>87-07-2155</t>
  </si>
  <si>
    <t>87-07-2158</t>
  </si>
  <si>
    <t>87-07-9413</t>
  </si>
  <si>
    <t>87-07-2169</t>
  </si>
  <si>
    <t>87-07-2179</t>
  </si>
  <si>
    <t>87-07-2187</t>
  </si>
  <si>
    <t>87-07-2217</t>
  </si>
  <si>
    <t>87-07-1173</t>
  </si>
  <si>
    <t>87-07-10545</t>
  </si>
  <si>
    <t>87-07-1900</t>
  </si>
  <si>
    <t>87-07-3503</t>
  </si>
  <si>
    <t>87-07-3514</t>
  </si>
  <si>
    <t>87-07-1182</t>
  </si>
  <si>
    <t>87-07-2562</t>
  </si>
  <si>
    <t>87-07-2575</t>
  </si>
  <si>
    <t>87-07-2598</t>
  </si>
  <si>
    <t>87-07-2012</t>
  </si>
  <si>
    <t>87-07-9723</t>
  </si>
  <si>
    <t>87-07-0585</t>
  </si>
  <si>
    <t>87-07-4054</t>
  </si>
  <si>
    <t>87-07-4084</t>
  </si>
  <si>
    <t>87-07-4099</t>
  </si>
  <si>
    <t>87-07-7654</t>
  </si>
  <si>
    <t>87-07-7646</t>
  </si>
  <si>
    <t>87-07-9367</t>
  </si>
  <si>
    <t>87-07-9964</t>
  </si>
  <si>
    <t>87-07-0945</t>
  </si>
  <si>
    <t>87-07-7359</t>
  </si>
  <si>
    <t>87-07-10226</t>
  </si>
  <si>
    <t>87-07-1071</t>
  </si>
  <si>
    <t>87-07-10230</t>
  </si>
  <si>
    <t>87-07-1500</t>
  </si>
  <si>
    <t>87-07-1212</t>
  </si>
  <si>
    <t>87-07-0874</t>
  </si>
  <si>
    <t>87-07-0691</t>
  </si>
  <si>
    <t>87-07-4043</t>
  </si>
  <si>
    <t>87-07-0752</t>
  </si>
  <si>
    <t>87-07-4046</t>
  </si>
  <si>
    <t>87-07-4047</t>
  </si>
  <si>
    <t>87-07-3473</t>
  </si>
  <si>
    <t>87-07-7652</t>
  </si>
  <si>
    <t>87-07-3202</t>
  </si>
  <si>
    <t>87-07-7400</t>
  </si>
  <si>
    <t>87-07-3120</t>
  </si>
  <si>
    <t>87-07-3123</t>
  </si>
  <si>
    <t>87-07-3148</t>
  </si>
  <si>
    <t>87-07-3171</t>
  </si>
  <si>
    <t>87-07-3176</t>
  </si>
  <si>
    <t>87-07-2530</t>
  </si>
  <si>
    <t>87-07-10395</t>
  </si>
  <si>
    <t>87-07-2649</t>
  </si>
  <si>
    <t>87-07-2662</t>
  </si>
  <si>
    <t>87-07-7382</t>
  </si>
  <si>
    <t>87-07-2480</t>
  </si>
  <si>
    <t>87-07-2482</t>
  </si>
  <si>
    <t>87-07-2389</t>
  </si>
  <si>
    <t>87-07-2402</t>
  </si>
  <si>
    <t>87-07-2412</t>
  </si>
  <si>
    <t>87-07-0936</t>
  </si>
  <si>
    <t>87-07-2376</t>
  </si>
  <si>
    <t>87-07-2417</t>
  </si>
  <si>
    <t>87-07-2421</t>
  </si>
  <si>
    <t>87-07-2433</t>
  </si>
  <si>
    <t>87-07-2455</t>
  </si>
  <si>
    <t>87-07-2459</t>
  </si>
  <si>
    <t>87-07-2462</t>
  </si>
  <si>
    <t>87-07-1940</t>
  </si>
  <si>
    <t>87-07-10733</t>
  </si>
  <si>
    <t>87-07-10098</t>
  </si>
  <si>
    <t>87-07-2745</t>
  </si>
  <si>
    <t>87-07-7956</t>
  </si>
  <si>
    <t>87-07-3233</t>
  </si>
  <si>
    <t>87-07-3100</t>
  </si>
  <si>
    <t>87-07-2802</t>
  </si>
  <si>
    <t>87-07-2830</t>
  </si>
  <si>
    <t>87-07-2822</t>
  </si>
  <si>
    <t>87-07-10577</t>
  </si>
  <si>
    <t>87-07-2839</t>
  </si>
  <si>
    <t>87-07-2852</t>
  </si>
  <si>
    <t>87-07-3813</t>
  </si>
  <si>
    <t>87-07-3828</t>
  </si>
  <si>
    <t>87-07-10149</t>
  </si>
  <si>
    <t>87-07-3829</t>
  </si>
  <si>
    <t>87-07-3831</t>
  </si>
  <si>
    <t>87-07-3833</t>
  </si>
  <si>
    <t>87-07-3832</t>
  </si>
  <si>
    <t>87-07-1180</t>
  </si>
  <si>
    <t>87-07-3842</t>
  </si>
  <si>
    <t>87-07-9474</t>
  </si>
  <si>
    <t>87-07-3865</t>
  </si>
  <si>
    <t>87-07-10156</t>
  </si>
  <si>
    <t>87-07-3458</t>
  </si>
  <si>
    <t>87-07-2986</t>
  </si>
  <si>
    <t>87-07-1007</t>
  </si>
  <si>
    <t>87-07-3791</t>
  </si>
  <si>
    <t>87-07-3784</t>
  </si>
  <si>
    <t>87-07-3615</t>
  </si>
  <si>
    <t>87-07-3618</t>
  </si>
  <si>
    <t>87-07-3634</t>
  </si>
  <si>
    <t>87-07-3732</t>
  </si>
  <si>
    <t>87-07-3735</t>
  </si>
  <si>
    <t>87-07-3739</t>
  </si>
  <si>
    <t>87-07-3898</t>
  </si>
  <si>
    <t>87-07-3913</t>
  </si>
  <si>
    <t>87-07-3665</t>
  </si>
  <si>
    <t>87-07-3670</t>
  </si>
  <si>
    <t>87-07-3928</t>
  </si>
  <si>
    <t>87-07-1176</t>
  </si>
  <si>
    <t>87-07-0624</t>
  </si>
  <si>
    <t>87-07-1151</t>
  </si>
  <si>
    <t>87-07-7628</t>
  </si>
  <si>
    <t>87-07-3962</t>
  </si>
  <si>
    <t>87-07-0773</t>
  </si>
  <si>
    <t>87-07-3686</t>
  </si>
  <si>
    <t>87-07-3979</t>
  </si>
  <si>
    <t>87-07-1873</t>
  </si>
  <si>
    <t>87-07-1883</t>
  </si>
  <si>
    <t>87-07-2759</t>
  </si>
  <si>
    <t>87-07-0693</t>
  </si>
  <si>
    <t>MP104</t>
  </si>
  <si>
    <t>Вейгела цветущая Brigela</t>
  </si>
  <si>
    <t>Можжевельник китайский Stricta</t>
  </si>
  <si>
    <t>Можжевельник средний Old Gold</t>
  </si>
  <si>
    <t>Сосна гималайская</t>
  </si>
  <si>
    <t>Пузыреплодник Little Joker</t>
  </si>
  <si>
    <t>PL204</t>
  </si>
  <si>
    <t>Туя западная Salland</t>
  </si>
  <si>
    <t>Туя западная Smaragd</t>
  </si>
  <si>
    <t>Туя западная Sunkist</t>
  </si>
  <si>
    <t>P12</t>
  </si>
  <si>
    <t>P13</t>
  </si>
  <si>
    <t>Bobo</t>
  </si>
  <si>
    <t>Candlelight</t>
  </si>
  <si>
    <t>Diamand Rouge</t>
  </si>
  <si>
    <t>Graffiti</t>
  </si>
  <si>
    <t>Levana</t>
  </si>
  <si>
    <t>Little Lime</t>
  </si>
  <si>
    <t>Mega Mindy</t>
  </si>
  <si>
    <t>Pinky Winky</t>
  </si>
  <si>
    <t>Vanille Fraise</t>
  </si>
  <si>
    <t>Ива пурпурная Nana</t>
  </si>
  <si>
    <t>Азалия/Рододендрон Sappho</t>
  </si>
  <si>
    <t>Буддлея давида Butterfly Tower</t>
  </si>
  <si>
    <t>Буддлея давида Snow White</t>
  </si>
  <si>
    <t>Лаванда гибридная Phenomenal</t>
  </si>
  <si>
    <t>Вейник остроцветковый Karl Foerster</t>
  </si>
  <si>
    <t>Мискантус китайский Krater</t>
  </si>
  <si>
    <t>Малина обыкновенная Heritage</t>
  </si>
  <si>
    <t>Малина обыкновенная Tulameen</t>
  </si>
  <si>
    <t xml:space="preserve">Абелиолистник двурядный </t>
  </si>
  <si>
    <t>Азалия/Рододендрон Georg Arends</t>
  </si>
  <si>
    <t>Азалия/Рододендрон Panda</t>
  </si>
  <si>
    <t>Азалия/Рододендрон Marcel Menard</t>
  </si>
  <si>
    <t>Азалия/Рододендрон Red Jack</t>
  </si>
  <si>
    <t>Азалия/Рододендрон катевбинский Boursault</t>
  </si>
  <si>
    <t>Азалия/Рододендрон катевбинский Grandiflorum</t>
  </si>
  <si>
    <t>Азалия/Рододендрон катевбинский Roseum Elegans</t>
  </si>
  <si>
    <t>Азалия/Рододендрон японская Geisha Rosa</t>
  </si>
  <si>
    <t>Азалия/Рододендрон японская Kermesina</t>
  </si>
  <si>
    <t>Актинидия коломикта Dr Szymanowski</t>
  </si>
  <si>
    <t>Актинидия коломикта Tuzenba</t>
  </si>
  <si>
    <t>Актинидия острая Actinidia arguta Ananasnaya</t>
  </si>
  <si>
    <t>Актинидия пестролистная Sentyabraskaya</t>
  </si>
  <si>
    <t>Андромеда/Подбел обыкновенный Blue Ice</t>
  </si>
  <si>
    <t>Арония Мичурина Amit</t>
  </si>
  <si>
    <t>Барбарис тунберга Atropurpurea Nana</t>
  </si>
  <si>
    <t>Барбарис тунберга Aurea</t>
  </si>
  <si>
    <t>Барбарис тунберга Bagatelle</t>
  </si>
  <si>
    <t>Барбарис тунберга Carmen</t>
  </si>
  <si>
    <t>Барбарис тунберга Flamingo</t>
  </si>
  <si>
    <t>Барбарис тунберга Goldalita</t>
  </si>
  <si>
    <t>Барбарис тунберга Green Carpet</t>
  </si>
  <si>
    <t>Барбарис тунберга Harlequin</t>
  </si>
  <si>
    <t>Барбарис тунберга Lutin Rouge</t>
  </si>
  <si>
    <t>Барбарис тунберга Natasha</t>
  </si>
  <si>
    <t>Барбарис тунберга Silver Pillar</t>
  </si>
  <si>
    <t>Барвинок малый Aureovariegata</t>
  </si>
  <si>
    <t>Барвинок малый Gertrude Jekyl</t>
  </si>
  <si>
    <t>Бересклет Форчуна Emerald Gaiety</t>
  </si>
  <si>
    <t>Бересклет Форчуна Harlequin</t>
  </si>
  <si>
    <t>Бересклет японский Aureomarginatus</t>
  </si>
  <si>
    <t>Бирючина овальнолистная Ligustrum ovalifolium Aureum</t>
  </si>
  <si>
    <t>Буддлея давида Empire Blue</t>
  </si>
  <si>
    <t>Буддлея давида Pink Delight</t>
  </si>
  <si>
    <t>Бузина красная Plumosa Aurea</t>
  </si>
  <si>
    <t>Бузина черная Golden Tower</t>
  </si>
  <si>
    <t xml:space="preserve">Вальдштейния Тройчатая </t>
  </si>
  <si>
    <t>Вейгела ранняя Bouquet Rose</t>
  </si>
  <si>
    <t>Вейгела цветущая Candida</t>
  </si>
  <si>
    <t>Вейгела цветущая Sunny Princess</t>
  </si>
  <si>
    <t>Вейгела цветущая Tango</t>
  </si>
  <si>
    <t xml:space="preserve">Виноград девичий </t>
  </si>
  <si>
    <t>Виноград триостренный Veitch Boskoop</t>
  </si>
  <si>
    <t>Гибискус сирийский Woodbridge</t>
  </si>
  <si>
    <t>Голубика садовая Elizabeth</t>
  </si>
  <si>
    <t>Дрок лидийский Genista lydia</t>
  </si>
  <si>
    <t>Ежевика кустистая Chester thornless</t>
  </si>
  <si>
    <t>Ежевика кустистая Thornfree</t>
  </si>
  <si>
    <t>Ель сизая/канадская Conica</t>
  </si>
  <si>
    <t>Жимолость съедобная Borealis</t>
  </si>
  <si>
    <t>Жимолость съедобная Jugana</t>
  </si>
  <si>
    <t>Жимолость съедобная Uspiech</t>
  </si>
  <si>
    <t>Зверобой густоцветковый Buttercup</t>
  </si>
  <si>
    <t>Зверобой Мозера Tricolor</t>
  </si>
  <si>
    <t>Змеебородник/Офилопогон плоскострелый Niger</t>
  </si>
  <si>
    <t>Калина боднантенская Charles Lamont</t>
  </si>
  <si>
    <t>Калина обыкновенная Roseum</t>
  </si>
  <si>
    <t xml:space="preserve">Калина складчатая </t>
  </si>
  <si>
    <t>Кальмия широколистная Elf</t>
  </si>
  <si>
    <t>Кальмия широколистная Peppermint</t>
  </si>
  <si>
    <t>Кариоптерис кландоненский White Surprise</t>
  </si>
  <si>
    <t xml:space="preserve">Катальпа бигнониевидая </t>
  </si>
  <si>
    <t xml:space="preserve">Кедр гималайский </t>
  </si>
  <si>
    <t>Керрия японская Golden Guinea</t>
  </si>
  <si>
    <t>Кипарисовик лавсона Columnaris</t>
  </si>
  <si>
    <t>Кипарисовик лавсона Ivonne</t>
  </si>
  <si>
    <t>Кипарисовик тупой Drath</t>
  </si>
  <si>
    <t>Кипарисовик туполистный Nana Gracilis</t>
  </si>
  <si>
    <t>Клен дланевидный/веерный Orange Dream</t>
  </si>
  <si>
    <t xml:space="preserve">Клен дланевидный/веерный </t>
  </si>
  <si>
    <t>Клетра ольхолистная Hummingbird</t>
  </si>
  <si>
    <t>Клюква крупноплодная Ben Lear</t>
  </si>
  <si>
    <t>Клюква крупноплодная Howes</t>
  </si>
  <si>
    <t>Клюква крупноплодная McFarlin</t>
  </si>
  <si>
    <t>Клюква крупноплодная Pilgrim</t>
  </si>
  <si>
    <t>Крыжовник обыкновенный Hinnonmaki Rod</t>
  </si>
  <si>
    <t>Лаванда узколистная Munstead</t>
  </si>
  <si>
    <t>Лавровишня обыкновенная Etna</t>
  </si>
  <si>
    <t>Лапчатка кустарниковая Glamour Girl</t>
  </si>
  <si>
    <t>Лапчатка кустарниковая Snowflake</t>
  </si>
  <si>
    <t>Леукотоэ гетсби Royal Ruby</t>
  </si>
  <si>
    <t>Лириопе мускари Moneymaker</t>
  </si>
  <si>
    <t>Магнолия Betty</t>
  </si>
  <si>
    <t>Магнолия George Henry Kern</t>
  </si>
  <si>
    <t>Магнолия Ricki</t>
  </si>
  <si>
    <t>Можжевельник виргинский Grey Owl</t>
  </si>
  <si>
    <t>Можжевельник виргинский Hetz</t>
  </si>
  <si>
    <t>Можжевельник горизонтальный Blue Chip</t>
  </si>
  <si>
    <t>Можжевельник горизонтальный Limeglow</t>
  </si>
  <si>
    <t>Можжевельник горизонтальный Wiltonii</t>
  </si>
  <si>
    <t>Можжевельник китайский Kuriwao Gold</t>
  </si>
  <si>
    <t>Можжевельник средний Gold Coast</t>
  </si>
  <si>
    <t>Можжевельник средний Gold Star</t>
  </si>
  <si>
    <t>Можжевельник чешуйчатый Blue Star</t>
  </si>
  <si>
    <t>Можжевельник чешуйчатый Blue Swede</t>
  </si>
  <si>
    <t>Облепиха крушиновидная Hergo</t>
  </si>
  <si>
    <t>Осока Морроу Ice Dance</t>
  </si>
  <si>
    <t>Парротия персидская Persian Spire</t>
  </si>
  <si>
    <t xml:space="preserve">Пахизандра верхушечная </t>
  </si>
  <si>
    <t>Пеннисетум Hameln</t>
  </si>
  <si>
    <t>Пираканта Orange Glow</t>
  </si>
  <si>
    <t>Плосковеточник восточный Pyramidalis Aurea</t>
  </si>
  <si>
    <t>Пузыреплодник калинолистный Andre</t>
  </si>
  <si>
    <t>Пузыреплодник калинолистный Lady in Red</t>
  </si>
  <si>
    <t>Пузыреплодник калинолистный Little Angel</t>
  </si>
  <si>
    <t>Пузыреплодник калинолистный Nugget</t>
  </si>
  <si>
    <t>Пузыреплодник калинолистный Schuch</t>
  </si>
  <si>
    <t xml:space="preserve">Сирень венгерская </t>
  </si>
  <si>
    <t>Сирень обыкновенная Amethyst</t>
  </si>
  <si>
    <t>Сирень обыкновенная Andenken an Ludwig Spath</t>
  </si>
  <si>
    <t>Сирень обыкновенная Beauty of Moscow</t>
  </si>
  <si>
    <t>Сирень обыкновенная Belle de Nancy</t>
  </si>
  <si>
    <t>Сирень обыкновенная California Rose</t>
  </si>
  <si>
    <t>Сирень обыкновенная Charles Joly</t>
  </si>
  <si>
    <t>Сирень обыкновенная Krasavitsa Moskvy</t>
  </si>
  <si>
    <t>Сирень обыкновенная Mme Lemoine</t>
  </si>
  <si>
    <t>Сирень обыкновенная President Grevy</t>
  </si>
  <si>
    <t>Сирень обыкновенная Sensation</t>
  </si>
  <si>
    <t>Сирень обыкновенная Zashchitnikam Bresta</t>
  </si>
  <si>
    <t>Смородина красная onkheer van Tets</t>
  </si>
  <si>
    <t>Сосна горная Pumilio</t>
  </si>
  <si>
    <t xml:space="preserve">Сосна желтая </t>
  </si>
  <si>
    <t xml:space="preserve">Спирея Вангутта </t>
  </si>
  <si>
    <t xml:space="preserve">Спирея стелющаяся </t>
  </si>
  <si>
    <t>Спирея японская Goldflame</t>
  </si>
  <si>
    <t>Тис средний Densiformis</t>
  </si>
  <si>
    <t>Тис средний Rising Star</t>
  </si>
  <si>
    <t>Тис ягодный David</t>
  </si>
  <si>
    <t>Туя западная Danica</t>
  </si>
  <si>
    <t>Туя западная Golden Brabant</t>
  </si>
  <si>
    <t>Туя западная Golden Tuffet</t>
  </si>
  <si>
    <t>Туя западная Green Egg</t>
  </si>
  <si>
    <t>Туя западная Mirjam</t>
  </si>
  <si>
    <t>Туя западная Sunny Smaragd</t>
  </si>
  <si>
    <t>Туя западная Teddy</t>
  </si>
  <si>
    <t>Туя складчатая Can Can</t>
  </si>
  <si>
    <t>Туя складчатая Gelderland</t>
  </si>
  <si>
    <t>Туя складчатая Martin</t>
  </si>
  <si>
    <t>Форзиция промежуточная Minigold</t>
  </si>
  <si>
    <t>Форзиция темно-зеленая Kumsom</t>
  </si>
  <si>
    <t xml:space="preserve">Чубушник лемуана </t>
  </si>
  <si>
    <t>Элеутерококк/Свободноягодник зибольда Variegatus</t>
  </si>
  <si>
    <t>крупнолистная You and me Perfection</t>
  </si>
  <si>
    <t>Grandiflora</t>
  </si>
  <si>
    <t>древовидная Emerald Lace</t>
  </si>
  <si>
    <t>древовидная Radiata</t>
  </si>
  <si>
    <t>древовидная Candybelle Bubblegum</t>
  </si>
  <si>
    <t>древовидная Lime Rickey</t>
  </si>
  <si>
    <t>древовидная Pink Annabelle</t>
  </si>
  <si>
    <t>древовидная Strong Annabelle</t>
  </si>
  <si>
    <t>крупнолистная Alpengluhen</t>
  </si>
  <si>
    <t>крупнолистная Blauer Zwerg</t>
  </si>
  <si>
    <t>крупнолистная Blaumeise</t>
  </si>
  <si>
    <t>крупнолистная Dancing Angel</t>
  </si>
  <si>
    <t>крупнолистная Grunes Gewolbe</t>
  </si>
  <si>
    <t>крупнолистная Hot Red</t>
  </si>
  <si>
    <t>крупнолистная Leuchtfeuer</t>
  </si>
  <si>
    <t>крупнолистная Miss Saori</t>
  </si>
  <si>
    <t>крупнолистная Perfection</t>
  </si>
  <si>
    <t>крупнолистная Sabrina</t>
  </si>
  <si>
    <t>крупнолистная Schloss Wackerbarth</t>
  </si>
  <si>
    <t>крупнолистная Schone Bautzerin</t>
  </si>
  <si>
    <t>крупнолистная Sinderella</t>
  </si>
  <si>
    <t>крупнолистная You and Me Love</t>
  </si>
  <si>
    <t>пильчатая Avelroz</t>
  </si>
  <si>
    <t>пильчатая Summer Glow</t>
  </si>
  <si>
    <t>Гортензии в Р8-Р13 и в кассетах</t>
  </si>
  <si>
    <t>р9-р13 Нидерланды, гортензии 87-07-</t>
  </si>
  <si>
    <t>Ящик фанерный Hoogen (60х40х21)</t>
  </si>
  <si>
    <t xml:space="preserve">лилии / пионы </t>
  </si>
  <si>
    <t>87-18-0607</t>
  </si>
  <si>
    <t>Limelight</t>
  </si>
  <si>
    <t>Phantom</t>
  </si>
  <si>
    <t>87-07-9404</t>
  </si>
  <si>
    <t>87-07-7363</t>
  </si>
  <si>
    <t>Hercules</t>
  </si>
  <si>
    <t>87-07-1318</t>
  </si>
  <si>
    <t>87-07-1422</t>
  </si>
  <si>
    <t>87-07-10173</t>
  </si>
  <si>
    <t>87-07-4128</t>
  </si>
  <si>
    <t>87-07-0933</t>
  </si>
  <si>
    <t>87-07-1988</t>
  </si>
  <si>
    <t>87-07-0659</t>
  </si>
  <si>
    <t>87-07-0920</t>
  </si>
  <si>
    <t>87-07-9415</t>
  </si>
  <si>
    <t>87-07-2177</t>
  </si>
  <si>
    <t>87-07-2205</t>
  </si>
  <si>
    <t>87-07-2193</t>
  </si>
  <si>
    <t>87-07-10063</t>
  </si>
  <si>
    <t>87-07-1508</t>
  </si>
  <si>
    <t>87-07-10236</t>
  </si>
  <si>
    <t>87-07-1044</t>
  </si>
  <si>
    <t>87-07-10744</t>
  </si>
  <si>
    <t>87-07-0829</t>
  </si>
  <si>
    <t>87-07-3225</t>
  </si>
  <si>
    <t>87-07-0934</t>
  </si>
  <si>
    <t>87-07-3797</t>
  </si>
  <si>
    <t>87-07-3669</t>
  </si>
  <si>
    <t>87-07-1174</t>
  </si>
  <si>
    <t>46-38-6738</t>
  </si>
  <si>
    <t>87-07-9594</t>
  </si>
  <si>
    <t>87-07-1792</t>
  </si>
  <si>
    <t>87-07-1796</t>
  </si>
  <si>
    <t>Барбарис тунберга Erecta</t>
  </si>
  <si>
    <t>Буддлея давида Royal Red</t>
  </si>
  <si>
    <t>Вейгела All Summer Red</t>
  </si>
  <si>
    <t>Вейгела цветущая Eva Rathke</t>
  </si>
  <si>
    <t>Глициния макростахия Blue Moon</t>
  </si>
  <si>
    <t>Гортензия метельчатая Skyfall</t>
  </si>
  <si>
    <t>Кипарисовик горохоплодный Filifera Aurea</t>
  </si>
  <si>
    <t>Кипарисовик горохоплодный Sungold</t>
  </si>
  <si>
    <t>Лаванда узколистная Hidcote</t>
  </si>
  <si>
    <t>Пеннисетум лисохвостовый Hameln</t>
  </si>
  <si>
    <t xml:space="preserve">Пихта корейская </t>
  </si>
  <si>
    <t xml:space="preserve">Псевдотсуга Мензиса </t>
  </si>
  <si>
    <t>Сирень обыкновенная Monique Lemoine</t>
  </si>
  <si>
    <t>Стефанандра надрезаннолистная Crispa</t>
  </si>
  <si>
    <t>Туя западная Brabant</t>
  </si>
  <si>
    <t>Туя западная Golden Smaragd</t>
  </si>
  <si>
    <t>Туя западная Totem Smaragd</t>
  </si>
  <si>
    <t>Эрика дарленская Darley Dale</t>
  </si>
  <si>
    <t>Эрика дарленская Kramers Rote</t>
  </si>
  <si>
    <t>крупнолистная You and Me Perfection</t>
  </si>
  <si>
    <t>крупнолистная You and Me Forever</t>
  </si>
  <si>
    <t>древовидная Annabelle</t>
  </si>
  <si>
    <t>нет</t>
  </si>
  <si>
    <t>46-38-8062</t>
  </si>
  <si>
    <t>46-38-8061</t>
  </si>
  <si>
    <t>87-10-0218</t>
  </si>
  <si>
    <t>кассета, MP104</t>
  </si>
  <si>
    <t xml:space="preserve">Пузыреплодник калинолистный Red Baron </t>
  </si>
  <si>
    <t>87-58-0018</t>
  </si>
  <si>
    <t>Ashva</t>
  </si>
  <si>
    <t>87-58-0385</t>
  </si>
  <si>
    <t>Ernest Markham</t>
  </si>
  <si>
    <t>87-58-0115</t>
  </si>
  <si>
    <t>Natascha</t>
  </si>
  <si>
    <t>87-58-0459</t>
  </si>
  <si>
    <t>Pernille</t>
  </si>
  <si>
    <t>87-45-0004</t>
  </si>
  <si>
    <t>Arabella</t>
  </si>
  <si>
    <t>87-58-0394</t>
  </si>
  <si>
    <t>Dancing Dorien Zodado</t>
  </si>
  <si>
    <t>87-58-0227</t>
  </si>
  <si>
    <t>Duchess of Edinburgh</t>
  </si>
  <si>
    <t>87-58-0404</t>
  </si>
  <si>
    <t>87-58-0273</t>
  </si>
  <si>
    <t>87-58-0422</t>
  </si>
  <si>
    <t>Madame Julia Correvon</t>
  </si>
  <si>
    <t>87-45-0143</t>
  </si>
  <si>
    <t>Pink Fantasy</t>
  </si>
  <si>
    <t>87-45-0072</t>
  </si>
  <si>
    <t>Roguchi</t>
  </si>
  <si>
    <t>Ville de Lyon</t>
  </si>
  <si>
    <t>87-45-0168</t>
  </si>
  <si>
    <t>Vitiwester</t>
  </si>
  <si>
    <t>87-45-0091</t>
  </si>
  <si>
    <t>Yukiokoshi</t>
  </si>
  <si>
    <t>59-14-0014</t>
  </si>
  <si>
    <t>Markham's Pink</t>
  </si>
  <si>
    <t>Green Passion</t>
  </si>
  <si>
    <t>John Howells</t>
  </si>
  <si>
    <t>50-03-0005</t>
  </si>
  <si>
    <t xml:space="preserve"> Viennetta</t>
  </si>
  <si>
    <t>*</t>
  </si>
  <si>
    <t>87-58-0450</t>
  </si>
  <si>
    <r>
      <t>Спирея ниппонская June Bride</t>
    </r>
    <r>
      <rPr>
        <b/>
        <i/>
        <sz val="10"/>
        <color theme="0" tint="-0.34998626667073579"/>
        <rFont val="Arial"/>
        <family val="2"/>
        <charset val="204"/>
      </rPr>
      <t xml:space="preserve"> - выдача с 26.04</t>
    </r>
  </si>
  <si>
    <t>50-03-0008</t>
  </si>
  <si>
    <t>Avant-garde</t>
  </si>
  <si>
    <t>Параметры:</t>
  </si>
  <si>
    <t>Список цен: Проф Товар с наличия РУБ</t>
  </si>
  <si>
    <t>Склады: ПРОФ Знаменское</t>
  </si>
  <si>
    <t>Только в наличии: Да</t>
  </si>
  <si>
    <t>Отбор:</t>
  </si>
  <si>
    <t>Артикул  Не в списке "87-41-0060; 54-05-0008/1; 54-07-0025/1" И
Номенклатура.Род Не равно "Земляника" И
Номенклатура.Наименование Не содержит "Контейнер" И
Номенклатура.Группы номенклатуры Не равно "Тара"</t>
  </si>
  <si>
    <t>Группа номенклатуры</t>
  </si>
  <si>
    <t>ПРОФ Знаменское</t>
  </si>
  <si>
    <t>Проф Товар с наличия РУБ</t>
  </si>
  <si>
    <t xml:space="preserve">Артикул </t>
  </si>
  <si>
    <t>Товар</t>
  </si>
  <si>
    <t>Товар.Сорт</t>
  </si>
  <si>
    <t>В наличии</t>
  </si>
  <si>
    <t>В резерве</t>
  </si>
  <si>
    <t>Свободно</t>
  </si>
  <si>
    <t>Сумма</t>
  </si>
  <si>
    <t>Гортензии ОКС</t>
  </si>
  <si>
    <t>87-99-0007</t>
  </si>
  <si>
    <t xml:space="preserve">Гортензия древовидная (Hydrangea arborescens Bounty BR 2-3 tak) </t>
  </si>
  <si>
    <t>Bounty</t>
  </si>
  <si>
    <t>87-41-0005</t>
  </si>
  <si>
    <t>Гортензия метельчатая (Hydrangea paniculata Baby Lace BR 4-6 tak)</t>
  </si>
  <si>
    <t>Baby Lace</t>
  </si>
  <si>
    <t>87-99-0041</t>
  </si>
  <si>
    <t xml:space="preserve">Гортензия метельчатая (Hydrangea paniculata Bee Happy BR 4-6 tak) </t>
  </si>
  <si>
    <t>Bee Happy</t>
  </si>
  <si>
    <t>87-41-0006</t>
  </si>
  <si>
    <t>Гортензия метельчатая (Hydrangea paniculata Big Ben BR 4-6 tak)</t>
  </si>
  <si>
    <t>Big Ben</t>
  </si>
  <si>
    <t>87-99-0042</t>
  </si>
  <si>
    <t xml:space="preserve">Гортензия метельчатая (Hydrangea paniculata Bobo BR 4-6 tak) </t>
  </si>
  <si>
    <t>87-41-0063</t>
  </si>
  <si>
    <t>Гортензия метельчатая (Hydrangea paniculata Bombshell BR 2-3 tak)</t>
  </si>
  <si>
    <t>Bombshell</t>
  </si>
  <si>
    <t>87-41-0008</t>
  </si>
  <si>
    <t>Гортензия метельчатая (Hydrangea paniculata Bombshell BR 4-6 tak)</t>
  </si>
  <si>
    <t>87-99-0081</t>
  </si>
  <si>
    <t xml:space="preserve">Гортензия метельчатая (Hydrangea paniculata Bounty BR 1-2 tak) </t>
  </si>
  <si>
    <t>46-38-6197</t>
  </si>
  <si>
    <t xml:space="preserve">Гортензия метельчатая (Hydrangea paniculata Cotton Cream BR 20-40) </t>
  </si>
  <si>
    <t xml:space="preserve">Гортензия метельчатая (Hydrangea paniculata Cotton Cream MP) </t>
  </si>
  <si>
    <t>30-02-0030</t>
  </si>
  <si>
    <t xml:space="preserve">Гортензия метельчатая (Hydrangea paniculata Diamant Rouge BR 2-3 tak) </t>
  </si>
  <si>
    <t>Diamant Rouge</t>
  </si>
  <si>
    <t>87-99-0015</t>
  </si>
  <si>
    <t xml:space="preserve">Гортензия метельчатая (Hydrangea paniculata Early Harry BR 2-3 tak) </t>
  </si>
  <si>
    <t>Early Harry</t>
  </si>
  <si>
    <t>87-99-0046</t>
  </si>
  <si>
    <t xml:space="preserve">Гортензия метельчатая (Hydrangea paniculata Early Harry BR 4-6 tak) </t>
  </si>
  <si>
    <t>87-99-0016</t>
  </si>
  <si>
    <t xml:space="preserve">Гортензия метельчатая (Hydrangea paniculata Fraise Melba BR 2-3 tak) </t>
  </si>
  <si>
    <t>Fraise Melba</t>
  </si>
  <si>
    <t>87-99-0047</t>
  </si>
  <si>
    <t xml:space="preserve">Гортензия метельчатая (Hydrangea paniculata Fraise Melba BR 4-6 tak) </t>
  </si>
  <si>
    <t>87-41-0015</t>
  </si>
  <si>
    <t>Гортензия метельчатая (Hydrangea paniculata Levana BR 4-6 tak)</t>
  </si>
  <si>
    <t>87-67-0010</t>
  </si>
  <si>
    <t xml:space="preserve">Гортензия метельчатая (Hydrangea paniculata Lime Sparkle BR 4-6) </t>
  </si>
  <si>
    <t>Lime Sparkle</t>
  </si>
  <si>
    <t>87-14-1455</t>
  </si>
  <si>
    <t>Гортензия метельчатая (Hydrangea paniculata Limelight BR 0+1+1 2-3 tak)</t>
  </si>
  <si>
    <t>30-02-0038</t>
  </si>
  <si>
    <t xml:space="preserve">Гортензия метельчатая (Hydrangea paniculata Limelight BR 4 tak) </t>
  </si>
  <si>
    <t>87-99-0050</t>
  </si>
  <si>
    <t xml:space="preserve">Гортензия метельчатая (Hydrangea paniculata Little Alf BR 4-6 tak) </t>
  </si>
  <si>
    <t>Little Alf</t>
  </si>
  <si>
    <t>87-41-0046</t>
  </si>
  <si>
    <t>Гортензия метельчатая (Hydrangea paniculata Little Lime BR 2-3 tak)</t>
  </si>
  <si>
    <t>87-41-0017</t>
  </si>
  <si>
    <t>Гортензия метельчатая (Hydrangea paniculata Little Lime BR 4-6 tak)</t>
  </si>
  <si>
    <t>87-41-0123</t>
  </si>
  <si>
    <t xml:space="preserve">Гортензия метельчатая (Hydrangea paniculata Little Passion BR 4-6) </t>
  </si>
  <si>
    <t>30-02-0014</t>
  </si>
  <si>
    <t xml:space="preserve">Гортензия метельчатая (Hydrangea paniculata Magical Candle BR 2-3 tak) </t>
  </si>
  <si>
    <t>Magical Candle</t>
  </si>
  <si>
    <t>87-67-0012</t>
  </si>
  <si>
    <t xml:space="preserve">Гортензия метельчатая (Hydrangea paniculata Magical Candle BR 4-6) </t>
  </si>
  <si>
    <t>87-99-0076</t>
  </si>
  <si>
    <t xml:space="preserve">Гортензия метельчатая (Hydrangea paniculata Magical Candle BR PA 80) </t>
  </si>
  <si>
    <t xml:space="preserve">Гортензия метельчатая (Hydrangea paniculata Magical Himalaya P8) </t>
  </si>
  <si>
    <t>87-67-0013</t>
  </si>
  <si>
    <t xml:space="preserve">Гортензия метельчатая (Hydrangea paniculata Magical Mattehorn BR 1-2 tak) </t>
  </si>
  <si>
    <t>Magical Mattehorn</t>
  </si>
  <si>
    <t>30-02-0041</t>
  </si>
  <si>
    <t xml:space="preserve">Гортензия метельчатая (Hydrangea paniculata Magical Moonlight BR 2-3 tak) </t>
  </si>
  <si>
    <t>Magical Moonlight</t>
  </si>
  <si>
    <t>30-02-0039</t>
  </si>
  <si>
    <t xml:space="preserve">Гортензия метельчатая (Hydrangea paniculata Magical Starlight BR 2-3 tak) </t>
  </si>
  <si>
    <t>Magical Starlight</t>
  </si>
  <si>
    <t>87-99-0059</t>
  </si>
  <si>
    <t xml:space="preserve">Гортензия метельчатая (Hydrangea paniculata Phantom BR 4-6 tak) </t>
  </si>
  <si>
    <t>87-99-0077</t>
  </si>
  <si>
    <t xml:space="preserve">Гортензия метельчатая (Hydrangea paniculata Phantom BR PA 80) </t>
  </si>
  <si>
    <t>87-14-1461</t>
  </si>
  <si>
    <t>Гортензия метельчатая (Hydrangea paniculata Silver Dollar BR 0+1+1 2-3 tak)</t>
  </si>
  <si>
    <t>Silver Dollar</t>
  </si>
  <si>
    <t>30-02-0046</t>
  </si>
  <si>
    <t xml:space="preserve">Гортензия метельчатая (Hydrangea paniculata Silver Dollar BR 2-3 tak) </t>
  </si>
  <si>
    <t>30-02-0061</t>
  </si>
  <si>
    <t xml:space="preserve">Гортензия метельчатая (Hydrangea paniculata Silver Dollar BR 4 tak) </t>
  </si>
  <si>
    <t>87-41-0069</t>
  </si>
  <si>
    <t>Гортензия метельчатая (Hydrangea paniculata Silver Dollar BR 8-10)</t>
  </si>
  <si>
    <t>46-38-5441</t>
  </si>
  <si>
    <t xml:space="preserve">Гортензия метельчатая (Hydrangea paniculata Strawberry blossom BR 20-40) </t>
  </si>
  <si>
    <t>87-41-0097</t>
  </si>
  <si>
    <t xml:space="preserve">Гортензия метельчатая (Hydrangea paniculata Touch of pink BR 4-6 tak) </t>
  </si>
  <si>
    <t>87-14-1465</t>
  </si>
  <si>
    <t>Гортензия метельчатая (Hydrangea paniculata Vanille Fraise BR 0+1+1 2-3 tak)</t>
  </si>
  <si>
    <t>87-41-0070</t>
  </si>
  <si>
    <t>Гортензия метельчатая (Hydrangea paniculata Vanille Fraise BR 2-3 tak)</t>
  </si>
  <si>
    <t>87-99-0004</t>
  </si>
  <si>
    <t xml:space="preserve">Гортензия метельчатая (Hydrangea paniculata Vanille Fraise BR 2-3 tak) </t>
  </si>
  <si>
    <t>30-02-0049</t>
  </si>
  <si>
    <t xml:space="preserve">Гортензия метельчатая (Hydrangea paniculata Vanille Fraise BR 4 tak) </t>
  </si>
  <si>
    <t>87-99-0080</t>
  </si>
  <si>
    <t xml:space="preserve">Гортензия метельчатая (Hydrangea paniculata Vanille Fraise BR PA 80) </t>
  </si>
  <si>
    <t>87-99-0070</t>
  </si>
  <si>
    <t xml:space="preserve">Гортензия метельчатая (Hydrangea paniculata Whitelight C 4-6 tak) </t>
  </si>
  <si>
    <t>Whitelight</t>
  </si>
  <si>
    <t>87-99-0035</t>
  </si>
  <si>
    <t xml:space="preserve">Гортензия метельчатая (Hydrangea paniculata Wim's Red BR 2-3 tak) </t>
  </si>
  <si>
    <t>Wim's Red</t>
  </si>
  <si>
    <t>87-41-0040</t>
  </si>
  <si>
    <t>Гортензия метельчатая (Hydrangea paniculata Wim's Red BR 4-6 tak)</t>
  </si>
  <si>
    <t>87-99-0073</t>
  </si>
  <si>
    <t xml:space="preserve">Гортензия пильчатая (Hydrangea serrata Bluebird BR 4-6 tak) </t>
  </si>
  <si>
    <t>Bluebird</t>
  </si>
  <si>
    <t>87-99-0072</t>
  </si>
  <si>
    <t xml:space="preserve">Гортензия пильчатая (Hydrangea serrata Daredevil BR 4-6 tak) </t>
  </si>
  <si>
    <t>Daredevil</t>
  </si>
  <si>
    <t>Клематисы ЗКС</t>
  </si>
  <si>
    <t>Клематис (Clematis Avant-garde P7)</t>
  </si>
  <si>
    <t xml:space="preserve">Клематис (Clematis Pernille P7) </t>
  </si>
  <si>
    <t>Клематис (Clematis Viennetta P7)</t>
  </si>
  <si>
    <t>Viennetta</t>
  </si>
  <si>
    <t>Клематисы ОКС</t>
  </si>
  <si>
    <t>Клематис (Clematis Arabella BR A)</t>
  </si>
  <si>
    <t>Клематис (Clematis Madame Julia Correvon BR 4+)</t>
  </si>
  <si>
    <t>Клематис (Clematis Vitiwester BR A)</t>
  </si>
  <si>
    <t>Лиственные кустарники</t>
  </si>
  <si>
    <t xml:space="preserve">Буддлея давида (Buddleja davidii Butterfly Tower P12) </t>
  </si>
  <si>
    <t>Butterfly Tower</t>
  </si>
  <si>
    <t>Буддлея давида (Buddleja davidii Snow White P12)</t>
  </si>
  <si>
    <t>Snow White</t>
  </si>
  <si>
    <t>Гортензия крупнолистная (Hydrangea macrophylla Miss Saori P12)</t>
  </si>
  <si>
    <t>Miss Saori</t>
  </si>
  <si>
    <t xml:space="preserve">Гортензия крупнолистная (Hydrangea macrophylla You and Me Perfection P12) </t>
  </si>
  <si>
    <t>You and Me Perfection</t>
  </si>
  <si>
    <t xml:space="preserve">Гортензия метельчатая (Hydrangea paniculata Dharuma P8) </t>
  </si>
  <si>
    <t>30-02-0117</t>
  </si>
  <si>
    <t xml:space="preserve">Гортензия метельчатая (Hydrangea paniculata Great Star BR 1-2) </t>
  </si>
  <si>
    <t>Great Star</t>
  </si>
  <si>
    <t>30-02-0118</t>
  </si>
  <si>
    <t xml:space="preserve">Гортензия метельчатая (Hydrangea paniculata Magical Fire BR 1-2) </t>
  </si>
  <si>
    <t>Magical Fire</t>
  </si>
  <si>
    <t xml:space="preserve">Гортензия метельчатая (Hydrangea paniculata Magical Vesuvio P8) </t>
  </si>
  <si>
    <t xml:space="preserve">Гортензия метельчатая (Hydrangea paniculata Praecox P8) </t>
  </si>
  <si>
    <t xml:space="preserve">Гортензия метельчатая (Hydrangea paniculata Prim's Red P8) </t>
  </si>
  <si>
    <t xml:space="preserve">Гортензия метельчатая (Hydrangea paniculata Prim's White P8) </t>
  </si>
  <si>
    <t>46-231-0006</t>
  </si>
  <si>
    <t xml:space="preserve">Гортензия метельчатая (Hydrangea paniculata Royal Flower BR) </t>
  </si>
  <si>
    <t xml:space="preserve">Гортензия метельчатая (Hydrangea paniculata Strawberry blossom P11) </t>
  </si>
  <si>
    <t xml:space="preserve">Гортензия метельчатая (Hydrangea paniculata Sundae Fraise P11) </t>
  </si>
  <si>
    <t>46-38-8267</t>
  </si>
  <si>
    <t xml:space="preserve">Гортензия метельчатая (Hydrangea paniculata Unique BR 0+1 1-2 tak) </t>
  </si>
  <si>
    <t>Unique</t>
  </si>
  <si>
    <t xml:space="preserve">Гортензия пильчатая (Hydrangea serrata Avelroz P12) </t>
  </si>
  <si>
    <t>Avelroz</t>
  </si>
  <si>
    <t>46-38-8252</t>
  </si>
  <si>
    <t xml:space="preserve">Дерен белый (Cornus alba Kesselringii BR 40-60) </t>
  </si>
  <si>
    <t>Kesselringii</t>
  </si>
  <si>
    <t xml:space="preserve">Дерен белый (Cornus alba Kesselringii P9) </t>
  </si>
  <si>
    <t xml:space="preserve">Пузыреплодник калинолистный (Physocarpus opulifolius Red Baron MP104) </t>
  </si>
  <si>
    <t>Red Baron</t>
  </si>
  <si>
    <t xml:space="preserve">Пузыреплодник калинолистный (Physocarpus opulifolius Red Baron MP150) </t>
  </si>
  <si>
    <t>Луковичные в ящиках</t>
  </si>
  <si>
    <t xml:space="preserve">Зантедеския (Zantedeschia Captain Melrose BR 14/16 1) </t>
  </si>
  <si>
    <t>Captain Melrose</t>
  </si>
  <si>
    <t>Лилия O.T. (Lilium O.T. Yelloween BR 16/18)</t>
  </si>
  <si>
    <t>Yelloween</t>
  </si>
  <si>
    <t>Лилия розовидные (Lilium rosy Clarissa BR 16-18)</t>
  </si>
  <si>
    <t>Clarissa</t>
  </si>
  <si>
    <t>Лилия розовидные (Lilium rosy Luna BR 16-18)</t>
  </si>
  <si>
    <t>Luna</t>
  </si>
  <si>
    <t>Лилия розовидные (Lilium rosy Mila BR 16-18)</t>
  </si>
  <si>
    <t>Mila</t>
  </si>
  <si>
    <t>Лилия розовидные (Lilium rosy Viola BR 16-18)</t>
  </si>
  <si>
    <t>Viola</t>
  </si>
  <si>
    <t>Луковичные упаковка</t>
  </si>
  <si>
    <t xml:space="preserve">Георгин Шаровидный (Dahlia Ball Jowey Mirella BR I 1) </t>
  </si>
  <si>
    <t>Jowey Mirella</t>
  </si>
  <si>
    <t>Многолетники ЗКС</t>
  </si>
  <si>
    <t>Лаванда узколистная (Lavandula angustifolia Munstead P12)</t>
  </si>
  <si>
    <t>Munstead</t>
  </si>
  <si>
    <t>Многолетники ОКС</t>
  </si>
  <si>
    <t>46-38-8562</t>
  </si>
  <si>
    <t xml:space="preserve">Астильба (Astilba Deutschland BR) </t>
  </si>
  <si>
    <t>Deutschland</t>
  </si>
  <si>
    <t>46-38-8381</t>
  </si>
  <si>
    <t xml:space="preserve">Астильба (Astilba Diamant BR) </t>
  </si>
  <si>
    <t>Diamant</t>
  </si>
  <si>
    <t>46-38-8523</t>
  </si>
  <si>
    <t xml:space="preserve">Астильба (Astilba Europa BR) </t>
  </si>
  <si>
    <t>Europa</t>
  </si>
  <si>
    <t>46-38-8524</t>
  </si>
  <si>
    <t xml:space="preserve">Астильба (Astilba Hyazinth BR) </t>
  </si>
  <si>
    <t>Hyazinth</t>
  </si>
  <si>
    <t>46-38-3419</t>
  </si>
  <si>
    <t>Астильба арендса (Astilba arendsii Amethyst BR)</t>
  </si>
  <si>
    <t>Amethyst</t>
  </si>
  <si>
    <t>46-38-3407</t>
  </si>
  <si>
    <t>Астильба арендса (Astilba arendsii Bumalda BR)</t>
  </si>
  <si>
    <t>Bumalda</t>
  </si>
  <si>
    <t>46-38-3409</t>
  </si>
  <si>
    <t>Астильба арендса (Astilba arendsii Sister Theresa BR)</t>
  </si>
  <si>
    <t>Sister Theresa</t>
  </si>
  <si>
    <t>46-38-8382</t>
  </si>
  <si>
    <t xml:space="preserve">Астильба китайская (Astilba chinensis Pumila BR) </t>
  </si>
  <si>
    <t>Pumila</t>
  </si>
  <si>
    <t>46-38-8293</t>
  </si>
  <si>
    <t xml:space="preserve">Астильба китайская (Astilba chinensis Superba BR) </t>
  </si>
  <si>
    <t>Superba</t>
  </si>
  <si>
    <t>46-38-3411</t>
  </si>
  <si>
    <t>Астильба китайская (Astilba chinensis Vision in  Red BR)</t>
  </si>
  <si>
    <t>Vision in  Red</t>
  </si>
  <si>
    <t>46-38-4883</t>
  </si>
  <si>
    <t>Астра (Aster Monte Cassino BR)</t>
  </si>
  <si>
    <t>Monte Cassino</t>
  </si>
  <si>
    <t>46-38-2534</t>
  </si>
  <si>
    <t>Астра альпийская (Aster alpinus Blue BR)</t>
  </si>
  <si>
    <t>Blue</t>
  </si>
  <si>
    <t>40-02-0008</t>
  </si>
  <si>
    <t xml:space="preserve">Вeнерин Башмачок (Cypripedium hybrids Inge BR 1) </t>
  </si>
  <si>
    <t>Inge</t>
  </si>
  <si>
    <t>40-02-0013</t>
  </si>
  <si>
    <t xml:space="preserve">Вeнерин Башмачок (Cypripedium hybrids Lucy Pinkerpank BR 1) </t>
  </si>
  <si>
    <t>Lucy Pinkerpank</t>
  </si>
  <si>
    <t>40-02-0017</t>
  </si>
  <si>
    <t xml:space="preserve">Вeнерин Башмачок (Cypripedium hybrids Sabine BR 0) </t>
  </si>
  <si>
    <t>Sabine</t>
  </si>
  <si>
    <t>40-02-0019</t>
  </si>
  <si>
    <t xml:space="preserve">Вeнерин Башмачок (Cypripedium hybrids Sabine Pastel BR 1) </t>
  </si>
  <si>
    <t>Sabine Pastel</t>
  </si>
  <si>
    <t>40-02-0022</t>
  </si>
  <si>
    <t xml:space="preserve">Вeнерин Башмачок (Cypripedium hybrids Victoria BR 1) </t>
  </si>
  <si>
    <t>Victoria</t>
  </si>
  <si>
    <t xml:space="preserve">Вейник остроцветковый (Calamagrostis acutiflora Karl Foerster P12) </t>
  </si>
  <si>
    <t>Karl Foerster</t>
  </si>
  <si>
    <t xml:space="preserve">Георгин Классический (Dahlia Classic Happy days cream white BR 1 1) </t>
  </si>
  <si>
    <t>Happy days cream white</t>
  </si>
  <si>
    <t xml:space="preserve">Гладиолус Раффлед (Gladiolus Ruffled Ufa BR 12/14 7) </t>
  </si>
  <si>
    <t>Ufa</t>
  </si>
  <si>
    <t>46-38-6247</t>
  </si>
  <si>
    <t xml:space="preserve">Ирис германский (Iris germanica Stepping Out BR) </t>
  </si>
  <si>
    <t>Stepping Out</t>
  </si>
  <si>
    <t>46-38-6251</t>
  </si>
  <si>
    <t xml:space="preserve">Лиатрис колосковый (Liatris spicata BR) </t>
  </si>
  <si>
    <t>46-38-8405</t>
  </si>
  <si>
    <t xml:space="preserve">Лиатрис колосковый (Liatris spicata Floristan Weiss BR) </t>
  </si>
  <si>
    <t>Floristan Weiss</t>
  </si>
  <si>
    <t>46-38-4894</t>
  </si>
  <si>
    <t>Лилейник (Hemerocallis Autumn Red BR)</t>
  </si>
  <si>
    <t>Autumn Red</t>
  </si>
  <si>
    <t>46-38-4923</t>
  </si>
  <si>
    <t>Лилейник (Hemerocallis Crimson Pirate BR)</t>
  </si>
  <si>
    <t>Crimson Pirate</t>
  </si>
  <si>
    <t>46-38-3392</t>
  </si>
  <si>
    <t>Лилейник (Hemerocallis Double Yellow BR)</t>
  </si>
  <si>
    <t>Double Yellow</t>
  </si>
  <si>
    <t>46-38-8411</t>
  </si>
  <si>
    <t xml:space="preserve">Лилейник (Hemerocallis Elisabeth Salter BR) </t>
  </si>
  <si>
    <t>Elisabeth Salter</t>
  </si>
  <si>
    <t>46-38-8531</t>
  </si>
  <si>
    <t xml:space="preserve">Лилейник (Hemerocallis Frans Hals BR) </t>
  </si>
  <si>
    <t>Frans Hals</t>
  </si>
  <si>
    <t xml:space="preserve">Мискантус китайский (Miscanthus sinensis Krater P12) </t>
  </si>
  <si>
    <t>Krater</t>
  </si>
  <si>
    <t>46-38-8420</t>
  </si>
  <si>
    <t xml:space="preserve">Монарда (Monarda Croftway Pink BR) </t>
  </si>
  <si>
    <t>Croftway Pink</t>
  </si>
  <si>
    <t>46-38-4903</t>
  </si>
  <si>
    <t>Осока (Carex BR)</t>
  </si>
  <si>
    <t>46-38-3400</t>
  </si>
  <si>
    <t>Очиток (Sedum Brilliant BR)</t>
  </si>
  <si>
    <t>Brilliant</t>
  </si>
  <si>
    <t>Пион гибридный (Paeonia hybrida Blushing Princess BR 2-3 eye)</t>
  </si>
  <si>
    <t>Пион гибридный (Paeonia hybrida Coral Magic BR 3-5 eye)</t>
  </si>
  <si>
    <t>Пион гибридный (Paeonia hybrida Nosegay BR 3-5 eye)</t>
  </si>
  <si>
    <t>Пион ито-гибрид (Paeonia Itoh-Hybrids Caroline Constabel BR 2-3 eye)</t>
  </si>
  <si>
    <t>Caroline Constabel</t>
  </si>
  <si>
    <t>Пион ито-гибрид (Paeonia Itoh-Hybrids Duchesse de Lorraine BR 2-3 eye)</t>
  </si>
  <si>
    <t>Duchesse de Lorraine</t>
  </si>
  <si>
    <t>Пион ито-гибрид (Paeonia Itoh-Hybrids Gordon E. Simonson BR 2-3 eye)</t>
  </si>
  <si>
    <t>Gordon E. Simonson</t>
  </si>
  <si>
    <t>Пион ито-гибрид (Paeonia Itoh-Hybrids Rageddy Ann BR 2-3 eye)</t>
  </si>
  <si>
    <t>Rageddy Ann</t>
  </si>
  <si>
    <t>Пион молочноцветковый (Paeonia lactiflora Blush Queen BR 3-5 eye)</t>
  </si>
  <si>
    <t>Пион молочноцветковый (Paeonia lactiflora Gilbert Barthelot BR 3-5 eye)</t>
  </si>
  <si>
    <t>Пион молочноцветковый (Paeonia lactiflora Hot Chocolate BR 3-5 eye)</t>
  </si>
  <si>
    <t>Пион молочноцветковый (Paeonia lactiflora Monsieur Jules Elie BR 3-5 eye)</t>
  </si>
  <si>
    <t>Пион молочноцветковый (Paeonia lactiflora Moon River BR 3-5 eye)</t>
  </si>
  <si>
    <t>Пион молочноцветковый (Paeonia lactiflora Mother's Choice BR 3-5 eye)</t>
  </si>
  <si>
    <t>Пион молочноцветковый (Paeonia lactiflora Pink Lemonade BR 3-5 eye)</t>
  </si>
  <si>
    <t>Пион молочноцветковый (Paeonia lactiflora Raspberry Ice BR 3-5 eye)</t>
  </si>
  <si>
    <t>Пион молочноцветковый (Paeonia lactiflora Reine Hortense BR 2-3 eye)</t>
  </si>
  <si>
    <t>Пион молочноцветковый (Paeonia lactiflora Snow Mountain BR 3-5 eye)</t>
  </si>
  <si>
    <t>Пион молочноцветковый (Paeonia lactiflora White Sarah Bernhardt BR 3-5 eye)</t>
  </si>
  <si>
    <t>46-38-3397</t>
  </si>
  <si>
    <t>Страусник (Matteuccia BR)</t>
  </si>
  <si>
    <t>46-38-8426</t>
  </si>
  <si>
    <t xml:space="preserve">Тысячелистник обыкновенный (Achillea millefolium Moonshine BR) </t>
  </si>
  <si>
    <t>Moonshine</t>
  </si>
  <si>
    <t>46-38-3395</t>
  </si>
  <si>
    <t>Хоста (Hosta Albomarginata BR)</t>
  </si>
  <si>
    <t>Albomarginata</t>
  </si>
  <si>
    <t>46-38-3417</t>
  </si>
  <si>
    <t>Хоста (Hosta Aureomarginata BR)</t>
  </si>
  <si>
    <t>Aureomarginata</t>
  </si>
  <si>
    <t>Хоста (Hosta Band Of Gold BR Standart)</t>
  </si>
  <si>
    <t>Хоста (Hosta Bedazzled BR I)</t>
  </si>
  <si>
    <t>46-38-8541</t>
  </si>
  <si>
    <t xml:space="preserve">Хоста (Hosta Gold Standard BR) </t>
  </si>
  <si>
    <t>Gold Standard</t>
  </si>
  <si>
    <t>46-38-8542</t>
  </si>
  <si>
    <t xml:space="preserve">Хоста (Hosta Grand Marquee BR) </t>
  </si>
  <si>
    <t>Grand Marquee</t>
  </si>
  <si>
    <t>46-38-8437</t>
  </si>
  <si>
    <t xml:space="preserve">Хоста (Hosta Twilight BR) </t>
  </si>
  <si>
    <t>Twilight</t>
  </si>
  <si>
    <t>46-38-8306</t>
  </si>
  <si>
    <t xml:space="preserve">Хоста (Hosta Whirlwind BR) </t>
  </si>
  <si>
    <t>Whirlwind</t>
  </si>
  <si>
    <t>46-38-8643</t>
  </si>
  <si>
    <t xml:space="preserve">Хоста (Hosta Wide Brim BR 2-3 глазка) </t>
  </si>
  <si>
    <t>Wide Brim</t>
  </si>
  <si>
    <t>Хоста гибридная (Hosta hybrida Blue Mouse Ears BR I)</t>
  </si>
  <si>
    <t>Хоста гибридная (Hosta hybrida Guardian Angel BR I)</t>
  </si>
  <si>
    <t>Хоста гибридная (Hosta hybrida Hands Up BR I)</t>
  </si>
  <si>
    <t>Хоста гибридная (Hosta hybrida Silver Shadow BR I)</t>
  </si>
  <si>
    <t>Хоста гибридная (Hosta hybrida Tokudama Flavocircinalis BR I)</t>
  </si>
  <si>
    <t>Хоста гибридная (Hosta hybrida Warwick Comet BR I)</t>
  </si>
  <si>
    <t>Пионы ОКС</t>
  </si>
  <si>
    <t>Пион (Paeonia Alertie BR 2-3 глазка)</t>
  </si>
  <si>
    <t>Пион (Paeonia Alertie BR 3-5 глазка)</t>
  </si>
  <si>
    <t>87-52-0043</t>
  </si>
  <si>
    <t>Пион (Paeonia Alexander Fleming BR 2-3 глазка)</t>
  </si>
  <si>
    <t>Alexander Fleming</t>
  </si>
  <si>
    <t xml:space="preserve">Пион (Paeonia Allan Rogers BR 3-5 глазка) </t>
  </si>
  <si>
    <t>Пион (Paeonia Amabilis BR 3-5 глазка)</t>
  </si>
  <si>
    <t>Пион (Paeonia Bella Donna BR 2-3 глазка)</t>
  </si>
  <si>
    <t>Пион (Paeonia Brother Chuck BR 3-5 глазка)</t>
  </si>
  <si>
    <t>Пион (Paeonia Bunker Hill BR 3-5 глазка)</t>
  </si>
  <si>
    <t xml:space="preserve">Пион (Paeonia Colonel Owens Cousins BR 3-5 глазка) </t>
  </si>
  <si>
    <t>87-52-0075</t>
  </si>
  <si>
    <t>Пион (Paeonia Cytherea BR 2-3 глазка)</t>
  </si>
  <si>
    <t>Cytherea</t>
  </si>
  <si>
    <t>87-52-0079</t>
  </si>
  <si>
    <t>Пион (Paeonia Doreen BR 2-3 глазка)</t>
  </si>
  <si>
    <t>Doreen</t>
  </si>
  <si>
    <t>Пион (Paeonia Edulis Superba BR 2-3 глазка)</t>
  </si>
  <si>
    <t>Пион (Paeonia Florence Nicholls BR 2-3 глазка)</t>
  </si>
  <si>
    <t>87-52-0098</t>
  </si>
  <si>
    <t>Пион (Paeonia Honey Gold BR 2-3 глазка)</t>
  </si>
  <si>
    <t>Honey Gold</t>
  </si>
  <si>
    <t>Пион (Paeonia Ivory Victory BR 2-3 глазка)</t>
  </si>
  <si>
    <t>Пион (Paeonia Jan van Leeuwen BR 3-5 глазка)</t>
  </si>
  <si>
    <t>Пион (Paeonia Jubilee BR 3-5 глазка)</t>
  </si>
  <si>
    <t>Пион (Paeonia Lemon Chiffon BR 3-5 глазка)</t>
  </si>
  <si>
    <t xml:space="preserve">Пион (Paeonia Madame Claude Tain BR 2-3 глазка) </t>
  </si>
  <si>
    <t xml:space="preserve">Пион (Paeonia Madame Claude Tain BR 3-5 глазка) </t>
  </si>
  <si>
    <t>Пион (Paeonia Moon over Barrington BR 2-3 глазка)</t>
  </si>
  <si>
    <t>Пион (Paeonia Moon over Barrington BR 3-5 глазка)</t>
  </si>
  <si>
    <t>87-52-0127</t>
  </si>
  <si>
    <t>Пион (Paeonia Nick Shaylor BR 2-3 глазка)</t>
  </si>
  <si>
    <t>Nick Shaylor</t>
  </si>
  <si>
    <t>87-52-0395</t>
  </si>
  <si>
    <t xml:space="preserve">Пион (Paeonia Pastelegance BR 3-5 глазка) </t>
  </si>
  <si>
    <t>Pastelegance</t>
  </si>
  <si>
    <t>Пион (Paeonia Patio Peony Madrid BR 3-5 глазка)</t>
  </si>
  <si>
    <t>Пион (Paeonia Pillow Talk BR 2-3 глазка)</t>
  </si>
  <si>
    <t>Пион (Paeonia Pillow Talk BR 3-5 глазка)</t>
  </si>
  <si>
    <t xml:space="preserve">Пион (Paeonia Soft Salmon Saucer BR 3-5 глазка) </t>
  </si>
  <si>
    <t>87-52-0150</t>
  </si>
  <si>
    <t>Пион (Paeonia Sunny Girl BR 2-3 глазка)</t>
  </si>
  <si>
    <t>Пион (Paeonia Sunny Girl BR 3-5 глазка)</t>
  </si>
  <si>
    <t>Пион (Paeonia Victore de la Marne BR 3-5 глазка)</t>
  </si>
  <si>
    <t>Пион (Paeonia Wladyslava BR 2-3 глазка)</t>
  </si>
  <si>
    <t>Пион (Paeonia Wladyslava BR 3-5 глазка)</t>
  </si>
  <si>
    <t>Пион гибридный (Paeonia hybrida Belgravia BR 2-3 eye)</t>
  </si>
  <si>
    <t>Пион гибридный (Paeonia hybrida Ellen Cowley BR 3-5 eye)</t>
  </si>
  <si>
    <t>Пион гибридный (Paeonia hybrida Moonrise BR 3-5 eye)</t>
  </si>
  <si>
    <t>Пион Ито (Paeonia Itoh Ballerena de Saval BR 3-5 глазка)</t>
  </si>
  <si>
    <t>Ballerena de Saval</t>
  </si>
  <si>
    <t xml:space="preserve">Пион Ито (Paeonia Itoh Callies Memory BR 5/+) </t>
  </si>
  <si>
    <t>Callies Memory</t>
  </si>
  <si>
    <t xml:space="preserve">Пион Ито (Paeonia Itoh Canary Brilliants BR 3-5 глазка) </t>
  </si>
  <si>
    <t>Canary Brilliants</t>
  </si>
  <si>
    <t xml:space="preserve">Пион Ито (Paeonia Itoh Canary Brilliants BR 5/+) </t>
  </si>
  <si>
    <t>Пион Ито (Paeonia Itoh Cora Louise BR 5/+)</t>
  </si>
  <si>
    <t>Cora Louise</t>
  </si>
  <si>
    <t>Пион Ито (Paeonia Itoh First Arrival BR 3-5 глазка)</t>
  </si>
  <si>
    <t>First Arrival</t>
  </si>
  <si>
    <t>Пион Ито (Paeonia Itoh First Arrival BR 5/+)</t>
  </si>
  <si>
    <t>Пион Ито (Paeonia Itoh Hillary BR 2-3 глазка)</t>
  </si>
  <si>
    <t>Hillary</t>
  </si>
  <si>
    <t>Пион Ито (Paeonia Itoh Old Rose Dandy BR 3-5 глазка)</t>
  </si>
  <si>
    <t>Old Rose Dandy</t>
  </si>
  <si>
    <t>Пион Ито (Paeonia Itoh Pastel Splendour BR 2-3 глазка)</t>
  </si>
  <si>
    <t>Pastel Splendour</t>
  </si>
  <si>
    <t>Пион Ито (Paeonia Itoh Pink Adour BR 2-3 глазка)</t>
  </si>
  <si>
    <t>Pink Ardour</t>
  </si>
  <si>
    <t xml:space="preserve">Пион Ито (Paeonia Itoh Pink Ardour BR 3-5 глазка) </t>
  </si>
  <si>
    <t>Пион Ито (Paeonia Itoh Prairie Charm BR 3-5 глазка)</t>
  </si>
  <si>
    <t>Prairie Charm</t>
  </si>
  <si>
    <t>Пион ито-гибрид (Paeonia Itoh-Hybrids Belle Toulousaine BR 2-3 eye)</t>
  </si>
  <si>
    <t>Belle Toulousaine</t>
  </si>
  <si>
    <t>Пион ито-гибрид (Paeonia Itoh-Hybrids Clouds of Colour BR 3-5 eye)</t>
  </si>
  <si>
    <t>Clouds of Colour</t>
  </si>
  <si>
    <t>Пион ито-гибрид (Paeonia Itoh-Hybrids Going Bananas BR 3-5 eye)</t>
  </si>
  <si>
    <t>Going Bananas</t>
  </si>
  <si>
    <t>Пион ито-гибрид (Paeonia Itoh-Hybrids Lollipop BR 2-3 eye)</t>
  </si>
  <si>
    <t>Lollipop</t>
  </si>
  <si>
    <t>Пион ито-гибрид (Paeonia Itoh-Hybrids Lollipop BR 3-5 eye)</t>
  </si>
  <si>
    <t>Пион ито-гибрид (Paeonia Itoh-Hybrids Yellow Crown BR 3-5 eye)</t>
  </si>
  <si>
    <t>Yellow Crown</t>
  </si>
  <si>
    <t xml:space="preserve">Пион лекарственный (Paeonia officinalis Anemoniflora BR 3-5 глазка) </t>
  </si>
  <si>
    <t>Anemoniflora</t>
  </si>
  <si>
    <t xml:space="preserve">Пион лекарственный (Paeonia officinalis Rosea Plena BR 2/+ eye) </t>
  </si>
  <si>
    <t>Rosea Plena</t>
  </si>
  <si>
    <t>87-104-0038</t>
  </si>
  <si>
    <t>Пион молочноцветковый (Paeonia lactiflora Barbara BR 2-3 eye)</t>
  </si>
  <si>
    <t>Barbara</t>
  </si>
  <si>
    <t>Пион молочноцветковый (Paeonia lactiflora Belleville BR 2-3 eye)</t>
  </si>
  <si>
    <t>Пион молочноцветковый (Paeonia lactiflora Etched Salmon BR 3-5 eye)</t>
  </si>
  <si>
    <t xml:space="preserve">Пион молочноцветковый (Paeonia lactiflora Evening Dream BR 2-3 eye) </t>
  </si>
  <si>
    <t>Пион молочноцветковый (Paeonia lactiflora Red Queen BR 3-5 eye)</t>
  </si>
  <si>
    <t xml:space="preserve">Пион молочноцветковый (Paeonia lactiflora TheFawn BR 3-5 глазка) </t>
  </si>
  <si>
    <t>87-77-0053</t>
  </si>
  <si>
    <t xml:space="preserve">Пион молочноцветковый (Paeonia lactiflora Top Brass BR 2-3 eye) </t>
  </si>
  <si>
    <t>Top Brass</t>
  </si>
  <si>
    <t>Плодовые ЗКС</t>
  </si>
  <si>
    <t>Малина обыкновенная (Rubus idaeus Heritage P12)</t>
  </si>
  <si>
    <t>Heritage</t>
  </si>
  <si>
    <t>Малина обыкновенная (Rubus idaeus Tulameen P12)</t>
  </si>
  <si>
    <t>Tulameen</t>
  </si>
  <si>
    <t>Плодовые ОКС</t>
  </si>
  <si>
    <t>46-04-0074</t>
  </si>
  <si>
    <t xml:space="preserve">Смородина красная (Ribes rubrum Голландская розовая BR) </t>
  </si>
  <si>
    <t>Голландская розовая</t>
  </si>
  <si>
    <t>46-44-0229</t>
  </si>
  <si>
    <t xml:space="preserve">Яблоня (Malus Коричное полосатое BR) </t>
  </si>
  <si>
    <t>Коричное полосатое</t>
  </si>
  <si>
    <t>46-44-0196</t>
  </si>
  <si>
    <t>Яблоня (Malus Мелба BR)</t>
  </si>
  <si>
    <t>Мелба</t>
  </si>
  <si>
    <t>46-44-0230</t>
  </si>
  <si>
    <t xml:space="preserve">Яблоня (Malus Пепин Шафранный BR) </t>
  </si>
  <si>
    <t>Пепин Шафранный</t>
  </si>
  <si>
    <t>46-44-0108</t>
  </si>
  <si>
    <t>Яблоня (Malus Северный синап BR)</t>
  </si>
  <si>
    <t>Северный синап</t>
  </si>
  <si>
    <t>46-44-0250</t>
  </si>
  <si>
    <t xml:space="preserve">Яблоня (Malus Спартан BR) </t>
  </si>
  <si>
    <t>Спартан</t>
  </si>
  <si>
    <t>Розы</t>
  </si>
  <si>
    <t>54-08-0156</t>
  </si>
  <si>
    <t xml:space="preserve">Роза moss (Rose моховая Blanche Moreau grafted BR) </t>
  </si>
  <si>
    <t>Blanche Moreau</t>
  </si>
  <si>
    <t>46-122-0047</t>
  </si>
  <si>
    <t xml:space="preserve">Роза Английская (Rose old Wisley 2008 BR) </t>
  </si>
  <si>
    <t>Wisley 2008</t>
  </si>
  <si>
    <t>54-08-0173</t>
  </si>
  <si>
    <t xml:space="preserve">Роза Дамасская (Rose damascena Rose de Rescht grafted BR) </t>
  </si>
  <si>
    <t>Rose de Rescht</t>
  </si>
  <si>
    <t>54-08-0174</t>
  </si>
  <si>
    <t xml:space="preserve">Роза Дамасская (Rose damascena Trigintipetala grafted BR) </t>
  </si>
  <si>
    <t>Trigintipetala</t>
  </si>
  <si>
    <t>54-08-0046</t>
  </si>
  <si>
    <t xml:space="preserve">Роза канадская (Rose Canadian De Montarville grafted BR) </t>
  </si>
  <si>
    <t>De Montarville</t>
  </si>
  <si>
    <t>54-08-0020</t>
  </si>
  <si>
    <t xml:space="preserve">Роза канадская (Rose Canadian Louis Riel BR) </t>
  </si>
  <si>
    <t>Louis Riel</t>
  </si>
  <si>
    <t>54-08-0024</t>
  </si>
  <si>
    <t xml:space="preserve">Роза канадская (Rose Canadian Morden Amorette BR) </t>
  </si>
  <si>
    <t>Morden Amorette</t>
  </si>
  <si>
    <t>54-08-0059</t>
  </si>
  <si>
    <t xml:space="preserve">Роза канадская (Rose Canadian Morden Centennial grafted BR) </t>
  </si>
  <si>
    <t>Morden Centennial</t>
  </si>
  <si>
    <t>54-08-0067</t>
  </si>
  <si>
    <t xml:space="preserve">Роза канадская (Rose Canadian Seager Wheeler grafted BR) </t>
  </si>
  <si>
    <t>Seager Wheeler</t>
  </si>
  <si>
    <t>54-08-0038</t>
  </si>
  <si>
    <t xml:space="preserve">Роза канадская (Rose Canadian Wasagaming BR) </t>
  </si>
  <si>
    <t>Wasagaming</t>
  </si>
  <si>
    <t>54-08-0040</t>
  </si>
  <si>
    <t xml:space="preserve">Роза канадская (Rose Canadian William Booth BR) </t>
  </si>
  <si>
    <t>William Booth</t>
  </si>
  <si>
    <t>54-08-0071</t>
  </si>
  <si>
    <t xml:space="preserve">Роза канадская (Rose Canadian William Booth grafted BR) </t>
  </si>
  <si>
    <t>86-01-0290</t>
  </si>
  <si>
    <t xml:space="preserve">Роза миниатюрная (Rose miniature Flirt BR) </t>
  </si>
  <si>
    <t>Flirt</t>
  </si>
  <si>
    <t>46-38-7290</t>
  </si>
  <si>
    <t xml:space="preserve">Роза морщинистая (Rose rugosa Rubra BR 40-60) </t>
  </si>
  <si>
    <t>Rubra</t>
  </si>
  <si>
    <t>54-08-0093</t>
  </si>
  <si>
    <t xml:space="preserve">Роза почвопокровная (Rose groundcover Innocencia BR PA 60) </t>
  </si>
  <si>
    <t>Innocencia</t>
  </si>
  <si>
    <t>54-08-0094</t>
  </si>
  <si>
    <t xml:space="preserve">Роза флорибунда (Rose floribunda Milano BR PA 60) </t>
  </si>
  <si>
    <t>Milano</t>
  </si>
  <si>
    <t>54-08-0096</t>
  </si>
  <si>
    <t xml:space="preserve">Роза флорибунда (Rose floribunda Rotilia BR PA 60) </t>
  </si>
  <si>
    <t>Rotilia</t>
  </si>
  <si>
    <t>54-08-0099</t>
  </si>
  <si>
    <t xml:space="preserve">Роза чайно-гибридная (Rose hybrid tea A Whiter Shade of Pale BR PA 90) </t>
  </si>
  <si>
    <t>A Whiter Shade of Pale</t>
  </si>
  <si>
    <t>54-08-0098</t>
  </si>
  <si>
    <t xml:space="preserve">Роза чайно-гибридная (Rose hybrid tea Annapurna BR PA 90) </t>
  </si>
  <si>
    <t>Annapurna</t>
  </si>
  <si>
    <t>86-01-0181</t>
  </si>
  <si>
    <t xml:space="preserve">Роза чайно-гибридная (Rose hybrid tea Christophe Colomb BR) </t>
  </si>
  <si>
    <t>Christophe Columb</t>
  </si>
  <si>
    <t>54-08-0090</t>
  </si>
  <si>
    <t xml:space="preserve">Роза чайно-гибридная (Rose hybrid tea Grand Amore BR PA 60) </t>
  </si>
  <si>
    <t>Grand Amore</t>
  </si>
  <si>
    <t>86-01-0161</t>
  </si>
  <si>
    <t xml:space="preserve">Роза чайно-гибридная (Rose hybrid tea Green Tea BR) </t>
  </si>
  <si>
    <t>Green Tea</t>
  </si>
  <si>
    <t>86-01-0086</t>
  </si>
  <si>
    <t xml:space="preserve">Роза чайно-гибридная (Rose hybrid tea Michelangelo BR) </t>
  </si>
  <si>
    <t>Michelangelo</t>
  </si>
  <si>
    <t>86-01-0156</t>
  </si>
  <si>
    <t xml:space="preserve">Роза чайно-гибридная (Rose hybrid tea Sweet Lady BR) </t>
  </si>
  <si>
    <t>Sweet Lady</t>
  </si>
  <si>
    <t>Саженцы ОКС</t>
  </si>
  <si>
    <t>87-14-1252</t>
  </si>
  <si>
    <t>Барбарис тунберга (Berberis thunbergii BR 30-40 1+1 2 tak)</t>
  </si>
  <si>
    <t>87-14-0087</t>
  </si>
  <si>
    <t>Барбарис тунберга (Berberis thunbergii BR 40-60 1+2)</t>
  </si>
  <si>
    <t>87-14-0327</t>
  </si>
  <si>
    <t>Бирючина обыкновенная (Ligustrum vulgaris BR 40-60 0+1 2-3 tak)</t>
  </si>
  <si>
    <t>87-14-0585</t>
  </si>
  <si>
    <t>Бузина черная (Sambucus nigra Aurea BR 40-60 0+1)</t>
  </si>
  <si>
    <t>Aurea</t>
  </si>
  <si>
    <t>46-38-4926</t>
  </si>
  <si>
    <t xml:space="preserve">Гравилат красноцветковый (Geum coccineum Borisii BR) </t>
  </si>
  <si>
    <t>Borisii</t>
  </si>
  <si>
    <t>87-14-0166</t>
  </si>
  <si>
    <t>Дерен белый (Cornus alba Kesselringii BR 40-60 0+1 2-3 tak)</t>
  </si>
  <si>
    <t>87-14-0484</t>
  </si>
  <si>
    <t>Дуб черешчатый (Quercus robur BR 50-80 1+1)</t>
  </si>
  <si>
    <t>87-14-1551</t>
  </si>
  <si>
    <t>Жимолость татарская (Lonicera tatarica BR 40-60 0+1 2-3 tak)</t>
  </si>
  <si>
    <t>87-14-1308</t>
  </si>
  <si>
    <t>Жимолость татарская (Lonicera tatarica Rosea BR 40-60 0+1 2-3 tak)</t>
  </si>
  <si>
    <t>Rosea</t>
  </si>
  <si>
    <t>87-14-0301</t>
  </si>
  <si>
    <t>Зверобой кустарниковый (Hypericum hidcote Hidcote BR 0+1 2-3 tak)</t>
  </si>
  <si>
    <t>Hidcote</t>
  </si>
  <si>
    <t>87-14-0563</t>
  </si>
  <si>
    <t>Ива пурпурная (Salix purpurea Pendula BR 40-60 0+1)</t>
  </si>
  <si>
    <t>Pendula</t>
  </si>
  <si>
    <t>87-14-0691</t>
  </si>
  <si>
    <t>Калина обыкновенная (Viburnum opulus BR 40-60 1+1)</t>
  </si>
  <si>
    <t>87-14-0211</t>
  </si>
  <si>
    <t>Кизильник горизонтальный (Cotoneaster horizontalis BR 20-30 1+1)</t>
  </si>
  <si>
    <t>87-14-0027</t>
  </si>
  <si>
    <t>Клен остролистный (Acer platanoides BR 60-100 1+1)</t>
  </si>
  <si>
    <t>87-14-0405</t>
  </si>
  <si>
    <t>Лапчатка кустарниковая (Potentilla fruticosa Goldstar BR 30-50 0+1 2-3 tak)</t>
  </si>
  <si>
    <t>Goldstar</t>
  </si>
  <si>
    <t>87-14-0971</t>
  </si>
  <si>
    <t>Пузыреплодник калинолистный (Physocarpus opulifolius BR 40-60 1+1)</t>
  </si>
  <si>
    <t>46-38-8497</t>
  </si>
  <si>
    <t xml:space="preserve">Пузыреплодник калинолистный (Physocarpus opulifolius Little Angel BR 30-40) </t>
  </si>
  <si>
    <t>Little Angel</t>
  </si>
  <si>
    <t>87-14-1479</t>
  </si>
  <si>
    <t>Пузыреплодник калинолистный (Physocarpus opulifolius Little Joker BR 30-50 0+1+1 2-3 tak)</t>
  </si>
  <si>
    <t>Little Joker</t>
  </si>
  <si>
    <t>87-14-0713</t>
  </si>
  <si>
    <t>Роза многоцветковая (Rose multiflora BR 40-60 1+1)</t>
  </si>
  <si>
    <t>87-14-1397</t>
  </si>
  <si>
    <t>Сирень обыкновенная (Syringa vulgaris BR 40-60 1+2 2 tak)</t>
  </si>
  <si>
    <t>87-14-0504</t>
  </si>
  <si>
    <t>Смородина альпийская (Ribes alpinum BR 40-60 0+2 3 tak)</t>
  </si>
  <si>
    <t>87-14-0511</t>
  </si>
  <si>
    <t>Смородина золотистая (Ribes odoratum BR 50-80 0+1 2 tak)</t>
  </si>
  <si>
    <t>87-14-1392</t>
  </si>
  <si>
    <t>Снежноягодник белый (Symphoricarpos albus BR 40-60 0+1 2-3 tak)</t>
  </si>
  <si>
    <t>87-14-1497</t>
  </si>
  <si>
    <t xml:space="preserve">Спирея густоцветковая (Spiraea densiflora BR 15-20 0+1+1) </t>
  </si>
  <si>
    <t>87-14-1387</t>
  </si>
  <si>
    <t>Спирея ниппонская (Spiraea nipponica June Bride BR 20-40 0+1)</t>
  </si>
  <si>
    <t>June Bride</t>
  </si>
  <si>
    <t>46-38-4872</t>
  </si>
  <si>
    <t xml:space="preserve">Спирея серая (Spiraea cinerea Grefsheim BR 30-50) </t>
  </si>
  <si>
    <t>Grefsheim</t>
  </si>
  <si>
    <t>87-14-0618</t>
  </si>
  <si>
    <t>Спирея японская (Spiraea japonica Albiflora BR 30-40 0+2 2-3 tak)</t>
  </si>
  <si>
    <t>Albiflora</t>
  </si>
  <si>
    <t>87-14-1385</t>
  </si>
  <si>
    <t>Спирея японская (Spiraea japonica Froebelii BR 30-50 0+2 3-tak)</t>
  </si>
  <si>
    <t>Froebelii</t>
  </si>
  <si>
    <t>46-38-8474</t>
  </si>
  <si>
    <t xml:space="preserve">Спирея японская (Spiraea japonica Genpei BR 20-30) </t>
  </si>
  <si>
    <t>Genpei</t>
  </si>
  <si>
    <t>46-38-3282</t>
  </si>
  <si>
    <t>Спирея японская (Spiraea japonica Goldflame BR 20-30)</t>
  </si>
  <si>
    <t>Goldflame</t>
  </si>
  <si>
    <t>46-38-5087</t>
  </si>
  <si>
    <t>Спирея японская (Spiraea japonica Little Princess BR 10-15)</t>
  </si>
  <si>
    <t>Little Princess</t>
  </si>
  <si>
    <t>87-14-1498</t>
  </si>
  <si>
    <t>Спирея японская (Spiraea japonica Manon BR 15-30 0+1+1)</t>
  </si>
  <si>
    <t>Manon</t>
  </si>
  <si>
    <t>87-14-1451</t>
  </si>
  <si>
    <t>Форзиция промежуточная (Forsythia intermedia Lynwood BR 40-60 0+1+1 3 tak)</t>
  </si>
  <si>
    <t>Lynwood</t>
  </si>
  <si>
    <t>87-14-1292</t>
  </si>
  <si>
    <t>Форзиция промежуточная (Forsythia intermedia Spectabilis BR 40-60 0+1 2 tak)</t>
  </si>
  <si>
    <t>Spectabilis</t>
  </si>
  <si>
    <t>87-14-0457</t>
  </si>
  <si>
    <t>Черемуха обыкновенная (Prunus padus BR 60-100 1+1)</t>
  </si>
  <si>
    <t>Сопутствующие товары</t>
  </si>
  <si>
    <t>Европоддон 1200*800 до 1500кг</t>
  </si>
  <si>
    <t>87-07-9123</t>
  </si>
  <si>
    <t>Этикетки цветные</t>
  </si>
  <si>
    <t>Туя</t>
  </si>
  <si>
    <t>54-07-0257</t>
  </si>
  <si>
    <t xml:space="preserve">Туя западная (Thuja occidentalis Holmstrup C3 40-50) </t>
  </si>
  <si>
    <t>Holmstrup</t>
  </si>
  <si>
    <t>Хвойные растения</t>
  </si>
  <si>
    <t>54-07-0274</t>
  </si>
  <si>
    <t xml:space="preserve">Ель сизая/канадская (Picea glauca Alberta Globe C2 25+) </t>
  </si>
  <si>
    <t>Alberta Globe</t>
  </si>
  <si>
    <t>54-07-0037</t>
  </si>
  <si>
    <t>Ель сизая/канадская (Picea glauca Conica C1 35-40)</t>
  </si>
  <si>
    <t>Conica</t>
  </si>
  <si>
    <t>59-23-3708</t>
  </si>
  <si>
    <t>Можжевельник средний (Juniperus pfitzeriana Mint Julep C4 40-50)</t>
  </si>
  <si>
    <t>Mint Julep</t>
  </si>
  <si>
    <t>Гортензия древовидная (Hydrangea arborescens Annabelle MP104)</t>
  </si>
  <si>
    <t>Annabelle</t>
  </si>
  <si>
    <t>Гортензия метельчатая (Hydrangea paniculata Grandiflora MP104)</t>
  </si>
  <si>
    <t xml:space="preserve">Гортензия метельчатая (Hydrangea paniculata Infinity MP84) </t>
  </si>
  <si>
    <t xml:space="preserve">Гортензия метельчатая (Hydrangea paniculata Little Blossom MP) </t>
  </si>
  <si>
    <t xml:space="preserve">Гортензия метельчатая (Hydrangea paniculata Royal Flower MP84) </t>
  </si>
  <si>
    <t xml:space="preserve">Гортензия метельчатая (Hydrangea paniculata Touch of pink MP) </t>
  </si>
  <si>
    <t>Лапчатка кустарниковая (Potentilla fruticosa Abbotswood MP150)</t>
  </si>
  <si>
    <t>Abbotswood</t>
  </si>
  <si>
    <t>Лапчатка кустарниковая (Potentilla fruticosa Daydawn MP150)</t>
  </si>
  <si>
    <t>Daydawn</t>
  </si>
  <si>
    <t>Лапчатка кустарниковая (Potentilla fruticosa Elizabeth MP150)</t>
  </si>
  <si>
    <t>Elizabeth</t>
  </si>
  <si>
    <t>Лапчатка кустарниковая (Potentilla fruticosa Goldfinger MP150)</t>
  </si>
  <si>
    <t>Goldfinger</t>
  </si>
  <si>
    <t>Лапчатка кустарниковая (Potentilla fruticosa Goldstar MP150)</t>
  </si>
  <si>
    <t>Лапчатка кустарниковая (Potentilla fruticosa Goldteppich MP150)</t>
  </si>
  <si>
    <t>Goldteppich</t>
  </si>
  <si>
    <t>Лапчатка кустарниковая (Potentilla fruticosa Kobold MP150)</t>
  </si>
  <si>
    <t>Kobold</t>
  </si>
  <si>
    <t>Лапчатка кустарниковая (Potentilla fruticosa Longacre MP150)</t>
  </si>
  <si>
    <t>Longacre</t>
  </si>
  <si>
    <t>Лапчатка кустарниковая (Potentilla fruticosa Manchu MP150)</t>
  </si>
  <si>
    <t>Manchu</t>
  </si>
  <si>
    <t>Лапчатка кустарниковая (Potentilla fruticosa Medicine Wheel Mountain MP150)</t>
  </si>
  <si>
    <t>Medicine Wheel Mountain</t>
  </si>
  <si>
    <t>Лапчатка кустарниковая (Potentilla fruticosa New Dawn MP150)</t>
  </si>
  <si>
    <t>New Dawn</t>
  </si>
  <si>
    <t>Лапчатка кустарниковая (Potentilla fruticosa Pink Queen/Blink MP150)</t>
  </si>
  <si>
    <t>Pink Queen/Blink</t>
  </si>
  <si>
    <t>Лапчатка кустарниковая (Potentilla fruticosa Red Ace MP150)</t>
  </si>
  <si>
    <t>Red Ace</t>
  </si>
  <si>
    <t>Лапчатка кустарниковая (Potentilla fruticosa Sommerflor MP150)</t>
  </si>
  <si>
    <t>Sommerflor</t>
  </si>
  <si>
    <t>Лапчатка кустарниковая (Potentilla fruticosa Sunset MP150)</t>
  </si>
  <si>
    <t>Sunset</t>
  </si>
  <si>
    <t>Лапчатка кустарниковая (Potentilla fruticosa Tangerine MP150)</t>
  </si>
  <si>
    <t>Tangerine</t>
  </si>
  <si>
    <t xml:space="preserve">Можжевельник китайский (Juniperus chinensis Stricta MP150) </t>
  </si>
  <si>
    <t>Stricta</t>
  </si>
  <si>
    <t>Можжевельник лежачий (Juniperus procumbens Nana MP150)</t>
  </si>
  <si>
    <t>Nana</t>
  </si>
  <si>
    <t xml:space="preserve">Можжевельник чешуйчатый (Juniperus squamata Holger MP150) </t>
  </si>
  <si>
    <t>Holger</t>
  </si>
  <si>
    <t>Пузыреплодник Physocarpus (Physocarpus opulifolius Little Joker MP150)</t>
  </si>
  <si>
    <t>87-18-0566</t>
  </si>
  <si>
    <t xml:space="preserve">Пузыреплодник калинолистный (Physocarpus opulifolius Diabolo MP84) </t>
  </si>
  <si>
    <t>Diabolo</t>
  </si>
  <si>
    <t xml:space="preserve">Снежноягодник Хенаульта (Symphoricarpos chenaultii Hancock MP150) </t>
  </si>
  <si>
    <t>Hancock</t>
  </si>
  <si>
    <t>Сосна гималайская (Pinus wallichiana PL 204)</t>
  </si>
  <si>
    <t>Спирея березолистная (Spiraea betulifolia Tor MP150)</t>
  </si>
  <si>
    <t>Tor</t>
  </si>
  <si>
    <t>Спирея Вангутта (Spiraea vanhouttei MP150)</t>
  </si>
  <si>
    <t>Спирея густоцветковая (Spiraea densiflora MP150)</t>
  </si>
  <si>
    <t>Спирея ниппонская (Spiraea nipponica Halward's Silver MP150)</t>
  </si>
  <si>
    <t>Halward's Silver</t>
  </si>
  <si>
    <t>Спирея ниппонская (Spiraea nipponica Snowmound MP150)</t>
  </si>
  <si>
    <t>Snowmound</t>
  </si>
  <si>
    <t>Спирея серая (Spiraea cinerea Grefsheim MP150)</t>
  </si>
  <si>
    <t>Спирея тунберга (Spiraea thunbergii MP150)</t>
  </si>
  <si>
    <t>Спирея японская (Spiraea japonica Albiflora MP150)</t>
  </si>
  <si>
    <t>Спирея японская (Spiraea japonica Anthony Waterer MP150)</t>
  </si>
  <si>
    <t>Anthony Waterer</t>
  </si>
  <si>
    <t>Спирея японская (Spiraea japonica Dart's Red MP150)</t>
  </si>
  <si>
    <t>Dart's Red</t>
  </si>
  <si>
    <t>Спирея японская (Spiraea japonica Firelight MP150)</t>
  </si>
  <si>
    <t>Firelight</t>
  </si>
  <si>
    <t>Спирея японская (Spiraea japonica Froebelii MP150)</t>
  </si>
  <si>
    <t>Спирея японская (Spiraea japonica Genpei MP150)</t>
  </si>
  <si>
    <t>Спирея японская (Spiraea japonica Golden Princess MP150)</t>
  </si>
  <si>
    <t>Golden Princess</t>
  </si>
  <si>
    <t>87-18-0604</t>
  </si>
  <si>
    <t>Спирея японская (Spiraea japonica Goldflame MP150)</t>
  </si>
  <si>
    <t>Спирея японская (Spiraea japonica Goldmound MP150)</t>
  </si>
  <si>
    <t>Goldmound</t>
  </si>
  <si>
    <t>Спирея японская (Spiraea japonica Little Princess MP150)</t>
  </si>
  <si>
    <t>Спирея японская (Spiraea japonica Manon MP150)</t>
  </si>
  <si>
    <t>Спирея японская (Spiraea japonica Nana MP150)</t>
  </si>
  <si>
    <t xml:space="preserve">Спирея японская (Spiraea japonica Sparkling Champagne MP150) </t>
  </si>
  <si>
    <t>Sparkling Champagne</t>
  </si>
  <si>
    <t>Туя западная (Thuja occidentalis Smaragd MP144)</t>
  </si>
  <si>
    <t>Smaragd</t>
  </si>
  <si>
    <t xml:space="preserve">Туя складчатая (Thuja plicata Cancan MP150) </t>
  </si>
  <si>
    <t>Cancan</t>
  </si>
  <si>
    <t>Черенки в Р9</t>
  </si>
  <si>
    <t>Абелиолистник двурядный (Abeliophyllum distichum P9)</t>
  </si>
  <si>
    <t>Азалия/Рододендрон (Rhododendron AJ Georg Arends P9)</t>
  </si>
  <si>
    <t>AJ Georg Arends</t>
  </si>
  <si>
    <t>Азалия/Рододендрон (Rhododendron Marcel Menard P13)</t>
  </si>
  <si>
    <t>Marcel Menard</t>
  </si>
  <si>
    <t>Азалия/Рододендрон катевбинский (Rhododendron catawbiense Boursault P13)</t>
  </si>
  <si>
    <t>Boursault</t>
  </si>
  <si>
    <t xml:space="preserve">Азалия/Рододендрон катевбинский (Rhododendron catawbiense Grandiflorum P13) </t>
  </si>
  <si>
    <t>Grandiflorum</t>
  </si>
  <si>
    <t xml:space="preserve">Азалия/Рододендрон катевбинский (Rhododendron catawbiense Roseum Elegans P13) </t>
  </si>
  <si>
    <t>Roseum Elegans</t>
  </si>
  <si>
    <t xml:space="preserve">Азалия/Рододендрон японская (Rhododendron japonica Geisha Rosa P9) </t>
  </si>
  <si>
    <t>Geisha Rosa</t>
  </si>
  <si>
    <t xml:space="preserve">Азалия/Рододендрон японская (Rhododendron japonica Kermesina P9) </t>
  </si>
  <si>
    <t>Kermesina</t>
  </si>
  <si>
    <t xml:space="preserve">Актинидия коломикта (Actinidia kolomikta Dr Szymanowski P9) </t>
  </si>
  <si>
    <t>Dr Szymanowski</t>
  </si>
  <si>
    <t xml:space="preserve">Актинидия коломикта (Actinidia kolomikta Tuzenba P9) </t>
  </si>
  <si>
    <t>Tuzenba</t>
  </si>
  <si>
    <t>Актинидия острая (Actinidia arguta Ananasnaya P9)</t>
  </si>
  <si>
    <t>Ananasnaya</t>
  </si>
  <si>
    <t>Актинидия пестролистная (Actinidia kolomikta Sentyabraskaya P9)</t>
  </si>
  <si>
    <t>Sentyabraskaya</t>
  </si>
  <si>
    <t xml:space="preserve">Андромеда/Подбел обыкновенный (Andromeda polifolia Blue Ice P9) </t>
  </si>
  <si>
    <t>Blue Ice</t>
  </si>
  <si>
    <t>Арония Мичурина (Aronia mitschurinii Amit P9)</t>
  </si>
  <si>
    <t>Amit</t>
  </si>
  <si>
    <t>Барбарис тунберга (Berberis thunbergii Atropurpurea Nana P9)</t>
  </si>
  <si>
    <t>Atropurpurea Nana</t>
  </si>
  <si>
    <t>Барбарис тунберга (Berberis thunbergii Erecta P9)</t>
  </si>
  <si>
    <t>Erecta</t>
  </si>
  <si>
    <t>Барбарис тунберга (Berberis thunbergii Flamingo P9)</t>
  </si>
  <si>
    <t>Flamingo</t>
  </si>
  <si>
    <t xml:space="preserve">Барбарис тунберга (Berberis thunbergii Green Carpet P9) </t>
  </si>
  <si>
    <t>Green Carpet</t>
  </si>
  <si>
    <t>Барбарис тунберга (Berberis thunbergii Harlequin P9)</t>
  </si>
  <si>
    <t>Harlequin</t>
  </si>
  <si>
    <t>Барбарис тунберга (Berberis thunbergii Lutin Rouge P9)</t>
  </si>
  <si>
    <t>Lutin Rouge</t>
  </si>
  <si>
    <t>Барбарис тунберга (Berberis thunbergii Natasha P9)</t>
  </si>
  <si>
    <t>Natasza</t>
  </si>
  <si>
    <t>Барбарис тунберга (Berberis thunbergii Silver Pillar P9)</t>
  </si>
  <si>
    <t>Silver Pillar</t>
  </si>
  <si>
    <t>Барвинок малый (Vinca minor Aureovariegata P9)</t>
  </si>
  <si>
    <t>Aureovariegata</t>
  </si>
  <si>
    <t>Барвинок малый (Vinca minor Gertrude Jekyl P9)</t>
  </si>
  <si>
    <t>Gertrude Jekyl</t>
  </si>
  <si>
    <t>Бересклет Форчуна (Euonymus fortunei Emerald Gaiety P9)</t>
  </si>
  <si>
    <t>Emerald Gaiety</t>
  </si>
  <si>
    <t>Бересклет Форчуна (Euonymus fortunei Harlequin P9)</t>
  </si>
  <si>
    <t>Бересклет японский (Euonymus japonica Aureomarginatus P9)</t>
  </si>
  <si>
    <t>Aureomarginatus</t>
  </si>
  <si>
    <t>Бирючина овальнолистная (Ligustrum ovalifolium Aureum P9)</t>
  </si>
  <si>
    <t>Aureum</t>
  </si>
  <si>
    <t>Буддлея давида (Buddleja davidii Empire Blue P12)</t>
  </si>
  <si>
    <t>Empire Blue</t>
  </si>
  <si>
    <t>Буддлея давида (Buddleja davidii Pink Delight P12)</t>
  </si>
  <si>
    <t>Буддлея давида (Buddleja davidii Royal Red P12)</t>
  </si>
  <si>
    <t>Royal Red</t>
  </si>
  <si>
    <t>Бузина черная (Sambucus nigra Golden Tower P9)</t>
  </si>
  <si>
    <t>Golden Tower</t>
  </si>
  <si>
    <t>Вальдштейния Тройчатая (Waldsteinia Ternata P9)</t>
  </si>
  <si>
    <t>Вейгела цветущая (Weigela florida Brigela P9)</t>
  </si>
  <si>
    <t>Brigela</t>
  </si>
  <si>
    <t>Вейгела цветущая (Weigela florida Eva Rathke P9)</t>
  </si>
  <si>
    <t>Eva Rathke</t>
  </si>
  <si>
    <t>Вейгела цветущая (Weigela florida Sunny Princess P9)</t>
  </si>
  <si>
    <t>Sunny Princess</t>
  </si>
  <si>
    <t>Вейгела цветущая (Weigela florida Tango P9)</t>
  </si>
  <si>
    <t>Tango</t>
  </si>
  <si>
    <t>Виноград девичий (Vitis/Parthenocissus quinquefolia engelmannii P9)</t>
  </si>
  <si>
    <t>engelmannii</t>
  </si>
  <si>
    <t>Виноград триостренный (Vitis/Parthenocissus tricuspidata Veitch Boskoop P9)</t>
  </si>
  <si>
    <t>Veitch Boskoop</t>
  </si>
  <si>
    <t>Гибискус сирийский (Hibiscus syriacus Woodbridge P9)</t>
  </si>
  <si>
    <t>Woodbridge</t>
  </si>
  <si>
    <t>Глициния макростахия (Wisteria macrostachya Blue Moon P9)</t>
  </si>
  <si>
    <t>Blue Moon</t>
  </si>
  <si>
    <t xml:space="preserve">Гортензия древовидная (Hydrangea arborescens Emerald Lace P8) </t>
  </si>
  <si>
    <t>Emerald Lace</t>
  </si>
  <si>
    <t xml:space="preserve">Гортензия древовидная (Hydrangea arborescens Lime Rickey P9) </t>
  </si>
  <si>
    <t>Lime Rickey</t>
  </si>
  <si>
    <t>Гортензия древовидная (Hydrangea arborescens Pink Annabelle P9)</t>
  </si>
  <si>
    <t>Pink Annabelle</t>
  </si>
  <si>
    <t xml:space="preserve">Гортензия древовидная (Hydrangea arborescens Radiata P8) </t>
  </si>
  <si>
    <t>Radiata</t>
  </si>
  <si>
    <t>Гортензия древовидная (Hydrangea arborescens Strong Annabelle P9)</t>
  </si>
  <si>
    <t>Strong Annabelle</t>
  </si>
  <si>
    <t>Гортензия крупнолистная (Hydrangea macrophylla Alpengluhen P12)</t>
  </si>
  <si>
    <t>Alpengluhen</t>
  </si>
  <si>
    <t>Гортензия крупнолистная (Hydrangea macrophylla Blaumeise P12 15-20)</t>
  </si>
  <si>
    <t>Blaumeise</t>
  </si>
  <si>
    <t>Гортензия крупнолистная (Hydrangea macrophylla Grunes Gewolbe P12)</t>
  </si>
  <si>
    <t>Grunes Gewolbe</t>
  </si>
  <si>
    <t>Гортензия крупнолистная (Hydrangea macrophylla Hot Red P12 15-20)</t>
  </si>
  <si>
    <t>Hot Red</t>
  </si>
  <si>
    <t>Гортензия крупнолистная (Hydrangea macrophylla Leuchtfeuer P12)</t>
  </si>
  <si>
    <t>Leuchtfeuer</t>
  </si>
  <si>
    <t>Гортензия крупнолистная (Hydrangea macrophylla Sabrina P12 15-20)</t>
  </si>
  <si>
    <t>Sabrina</t>
  </si>
  <si>
    <t>Гортензия крупнолистная (Hydrangea macrophylla Schloss Wackerbarth P12)</t>
  </si>
  <si>
    <t>Schloss Wackerbarth</t>
  </si>
  <si>
    <t>Гортензия крупнолистная (Hydrangea macrophylla Sinderella P12)</t>
  </si>
  <si>
    <t>Sinderella</t>
  </si>
  <si>
    <t>Гортензия крупнолистная (Hydrangea macrophylla You and Me Forever P12)</t>
  </si>
  <si>
    <t>You and Me Forever</t>
  </si>
  <si>
    <t>Гортензия крупнолистная (Hydrangea macrophylla You and Me Forever P9)</t>
  </si>
  <si>
    <t>Гортензия метельчатая (Hydrangea paniculata Diamand Rouge P12)</t>
  </si>
  <si>
    <t>Гортензия метельчатая (Hydrangea paniculata Levana P9)</t>
  </si>
  <si>
    <t>Гортензия метельчатая (Hydrangea paniculata Limelight P9)</t>
  </si>
  <si>
    <t xml:space="preserve">Гортензия метельчатая (Hydrangea paniculata Little Blossom P9) </t>
  </si>
  <si>
    <t>Гортензия метельчатая (Hydrangea paniculata Little Lime P9)</t>
  </si>
  <si>
    <t xml:space="preserve">Гортензия метельчатая (Hydrangea paniculata Little Passion MP) </t>
  </si>
  <si>
    <t>Гортензия метельчатая (Hydrangea paniculata Phantom P9)</t>
  </si>
  <si>
    <t>46-38-6703</t>
  </si>
  <si>
    <t xml:space="preserve">Гортензия метельчатая (Hydrangea paniculata Pinky Promise P9) </t>
  </si>
  <si>
    <t>Гортензия метельчатая (Hydrangea paniculata Polar Bear P9)</t>
  </si>
  <si>
    <t xml:space="preserve">Гортензия метельчатая (Hydrangea paniculata Polar Bear P9) </t>
  </si>
  <si>
    <t xml:space="preserve">Гортензия метельчатая (Hydrangea paniculata Prim White Dolprim P9) </t>
  </si>
  <si>
    <t>46-38-2151</t>
  </si>
  <si>
    <t xml:space="preserve">Гортензия метельчатая (Hydrangea paniculata Silver Dollar P9) </t>
  </si>
  <si>
    <t>46-38-6708</t>
  </si>
  <si>
    <t xml:space="preserve">Гортензия метельчатая (Hydrangea paniculata Summer snow P9) </t>
  </si>
  <si>
    <t>Summer snow</t>
  </si>
  <si>
    <t>87-41-0146</t>
  </si>
  <si>
    <t xml:space="preserve">Гортензия метельчатая (Hydrangea paniculata Touch of pink BR 8-10) </t>
  </si>
  <si>
    <t>46-38-6709</t>
  </si>
  <si>
    <t xml:space="preserve">Гортензия метельчатая (Hydrangea paniculata Touch of pink P9) </t>
  </si>
  <si>
    <t>Гортензия метельчатая (Hydrangea paniculata Vanille Fraise P9)</t>
  </si>
  <si>
    <t xml:space="preserve">Гортензия пильчатая (Hydrangea serrata Summer Glow P12) </t>
  </si>
  <si>
    <t>Summer Glow</t>
  </si>
  <si>
    <t>Дрок лидийский (Genista lydia P9)</t>
  </si>
  <si>
    <t>46-38-0551</t>
  </si>
  <si>
    <t xml:space="preserve">Ель сизая/канадская (Picea glauca Conica P9) </t>
  </si>
  <si>
    <t>Жимолость съедобная (Lonicera caerulea Uspiech P9)</t>
  </si>
  <si>
    <t>Uspiech</t>
  </si>
  <si>
    <t>Зверобой густоцветковый (Hypericum densiflorum Buttercup P9)</t>
  </si>
  <si>
    <t>Buttercup</t>
  </si>
  <si>
    <t xml:space="preserve">Змеебородник/Офилопогон плоскострелый (Ophiopogon planiscapus Niger P9) </t>
  </si>
  <si>
    <t>Niger</t>
  </si>
  <si>
    <t>Калина боднантенская (Viburnum bodnantense Charles Lamont P9)</t>
  </si>
  <si>
    <t>Charles Lamont</t>
  </si>
  <si>
    <t>Калина обыкновенная (Viburnum opulus Roseum P9)</t>
  </si>
  <si>
    <t>Roseum</t>
  </si>
  <si>
    <t>Калина складчатая (Viburnum plicatum tomentosum P9)</t>
  </si>
  <si>
    <t>tomentosum</t>
  </si>
  <si>
    <t>Кальмия широколистная (Kalmia latifolia Elf P9)</t>
  </si>
  <si>
    <t>Elf</t>
  </si>
  <si>
    <t xml:space="preserve">Кариоптерис кландоненский (Caryopteris clandonensis White Surprise P9) </t>
  </si>
  <si>
    <t>White Surprise</t>
  </si>
  <si>
    <t>Катальпа бигнониевидая (Catalpa bignonioides P9)</t>
  </si>
  <si>
    <t>Керрия японская (Kerria japonica Golden Guinea P9)</t>
  </si>
  <si>
    <t>Golden Guinea</t>
  </si>
  <si>
    <t>Кипарисовик горохоплодный (Chamaecyparis pisifera Filifera Aurea P9)</t>
  </si>
  <si>
    <t>Filifera Aurea</t>
  </si>
  <si>
    <t>Кипарисовик горохоплодный (Chamaecyparis pisifera Sungold P9)</t>
  </si>
  <si>
    <t>Sungold</t>
  </si>
  <si>
    <t>Кипарисовик лавсона (Chamaecyparis lawsoniana Ivonne P9)</t>
  </si>
  <si>
    <t>Ivonne</t>
  </si>
  <si>
    <t>Кипарисовик тупой (Chamaecyparis obtusa Drath P9)</t>
  </si>
  <si>
    <t>Drath</t>
  </si>
  <si>
    <t>Клематис (Clematis Markham's Pink P9)</t>
  </si>
  <si>
    <t>Клен дланевидный/веерный (Acer palmatum P9)</t>
  </si>
  <si>
    <t>Клюква крупноплодная (Vaccinium macrocarpon Ben Lear P9)</t>
  </si>
  <si>
    <t>Ben Lear</t>
  </si>
  <si>
    <t>Клюква крупноплодная (Vaccinium macrocarpon Howes P9)</t>
  </si>
  <si>
    <t>Howes</t>
  </si>
  <si>
    <t>Клюква крупноплодная (Vaccinium macrocarpon McFarlin P9)</t>
  </si>
  <si>
    <t>McFarlin</t>
  </si>
  <si>
    <t>Клюква крупноплодная (Vaccinium macrocarpon Pilgrim P9)</t>
  </si>
  <si>
    <t>Pilgrim</t>
  </si>
  <si>
    <t>Крыжовник обыкновенный (Ribes uva-crispa Hinnonmaki Rod P9)</t>
  </si>
  <si>
    <t>Hinnonmaki Rod</t>
  </si>
  <si>
    <t>Лаванда узколистная (Lavandula angustifolia Hidcote P9)</t>
  </si>
  <si>
    <t>46-38-3288</t>
  </si>
  <si>
    <t>Лапчатка кустарниковая (Potentilla fruticosa Abbotswood P9)</t>
  </si>
  <si>
    <t>Лапчатка кустарниковая (Potentilla fruticosa Goldstar P9)</t>
  </si>
  <si>
    <t>Лапчатка кустарниковая (Potentilla fruticosa Goldteppich P9)</t>
  </si>
  <si>
    <t>46-38-6281</t>
  </si>
  <si>
    <t xml:space="preserve">Лапчатка кустарниковая (Potentilla fruticosa Goldteppich P9) </t>
  </si>
  <si>
    <t>Лапчатка кустарниковая (Potentilla fruticosa Snowflake P9)</t>
  </si>
  <si>
    <t>Snowflake</t>
  </si>
  <si>
    <t>Лириопе мускари (Liriope muscari Moneymaker P9)</t>
  </si>
  <si>
    <t>Moneymaker</t>
  </si>
  <si>
    <t>Магнолия (Magnolia Betty P9)</t>
  </si>
  <si>
    <t>Betty</t>
  </si>
  <si>
    <t>Магнолия (Magnolia George Henry Kern P9)</t>
  </si>
  <si>
    <t>George Henry Kern</t>
  </si>
  <si>
    <t>Магнолия (Magnolia Ricki P9)</t>
  </si>
  <si>
    <t>Ricki</t>
  </si>
  <si>
    <t>Можжевельник виргинский (Juniperus virginiana Grey Owl P9)</t>
  </si>
  <si>
    <t>Grey Owl</t>
  </si>
  <si>
    <t>Можжевельник виргинский (Juniperus virginiana Hetz P9)</t>
  </si>
  <si>
    <t>Hetz</t>
  </si>
  <si>
    <t>46-38-6734</t>
  </si>
  <si>
    <t xml:space="preserve">Можжевельник виргинский (Juniperus virginiana Hetz P9) </t>
  </si>
  <si>
    <t>Можжевельник горизонтальный (Juniperus horizontalis Blue Chip P9)</t>
  </si>
  <si>
    <t>Blue Chip</t>
  </si>
  <si>
    <t>Можжевельник горизонтальный (Juniperus horizontalis Limeglow P9)</t>
  </si>
  <si>
    <t>Limeglow</t>
  </si>
  <si>
    <t>46-38-3667</t>
  </si>
  <si>
    <t>46-38-3668</t>
  </si>
  <si>
    <t>Можжевельник горизонтальный (Juniperus horizontalis Prince of Wales P9)</t>
  </si>
  <si>
    <t>Prince of Wales</t>
  </si>
  <si>
    <t>Можжевельник горизонтальный (Juniperus horizontalis Wiltonii P9)</t>
  </si>
  <si>
    <t>Wiltonii</t>
  </si>
  <si>
    <t>Можжевельник китайский (Juniperus chinensis Kuriwao Gold P9)</t>
  </si>
  <si>
    <t>Kuriwao Gold</t>
  </si>
  <si>
    <t>Можжевельник китайский (Juniperus chinensis Stricta P9)</t>
  </si>
  <si>
    <t>46-38-3673</t>
  </si>
  <si>
    <t>Можжевельник лежачий (Juniperus procumbens Nana P9)</t>
  </si>
  <si>
    <t>Можжевельник средний (Juniperus pfitzeriana Gold Coast P9)</t>
  </si>
  <si>
    <t>Gold Coast</t>
  </si>
  <si>
    <t>Можжевельник средний (Juniperus pfitzeriana Gold Star P9)</t>
  </si>
  <si>
    <t>Gold Star</t>
  </si>
  <si>
    <t>Можжевельник средний (Juniperus pfitzeriana Old Gold P9)</t>
  </si>
  <si>
    <t>Old Gold</t>
  </si>
  <si>
    <t>Можжевельник чешуйчатый (Juniperus squamata Blue Swede P9)</t>
  </si>
  <si>
    <t>Blue Swede</t>
  </si>
  <si>
    <t>46-38-5130</t>
  </si>
  <si>
    <t xml:space="preserve">Можжевельник чешуйчатый (Juniperus squamata Blue Swede P9) </t>
  </si>
  <si>
    <t>Облепиха крушиновидная (Hippophae rhamnoides Hergo P9)</t>
  </si>
  <si>
    <t>Hergo</t>
  </si>
  <si>
    <t xml:space="preserve">Осока Морроу (Carex morrowii Ice Dance P12) </t>
  </si>
  <si>
    <t>Ice Dance</t>
  </si>
  <si>
    <t>Парротия персидская (Parrotia persica Persian Spire P9)</t>
  </si>
  <si>
    <t>Persian Spire</t>
  </si>
  <si>
    <t>Пахизандра верхушечная (Pachysandra terminalis P9)</t>
  </si>
  <si>
    <t xml:space="preserve">Пеннисетум лисохвостовый (Pennisetum alopecuroides Hameln P12) </t>
  </si>
  <si>
    <t>Hameln</t>
  </si>
  <si>
    <t>Пираканта (Pyracantha Orange Glow P9)</t>
  </si>
  <si>
    <t>Orange Glow</t>
  </si>
  <si>
    <t>Пихта корейская (Abies koreana P9)</t>
  </si>
  <si>
    <t>46-38-6565</t>
  </si>
  <si>
    <t xml:space="preserve">Пихта корейская (Abies koreana P9) </t>
  </si>
  <si>
    <t>46-38-6736</t>
  </si>
  <si>
    <t xml:space="preserve">Пихта одноцветная (Abies concolor P9) </t>
  </si>
  <si>
    <t>Псевдотсуга Мензиса (Pseudotsuga menziesii P9)</t>
  </si>
  <si>
    <t>Пузыреплодник калинолистный (Physocarpus opulifolius Lady in Red P9)</t>
  </si>
  <si>
    <t>Lady in Red</t>
  </si>
  <si>
    <t>Пузыреплодник калинолистный (Physocarpus opulifolius Little Angel P9)</t>
  </si>
  <si>
    <t xml:space="preserve">Пузыреплодник калинолистный (Physocarpus opulifolius Nugget P12) </t>
  </si>
  <si>
    <t>Nugget</t>
  </si>
  <si>
    <t>Пузыреплодник калинолистный (Physocarpus opulifolius Nugget P9)</t>
  </si>
  <si>
    <t>Пузыреплодник калинолистный (Physocarpus opulifolius Schuch P9)</t>
  </si>
  <si>
    <t>Schuch</t>
  </si>
  <si>
    <t>Сирень венгерская (Syringa josikaea P9)</t>
  </si>
  <si>
    <t>Сирень обыкновенная (Syringa vulgaris Amethyst P9)</t>
  </si>
  <si>
    <t>Ami Schott</t>
  </si>
  <si>
    <t xml:space="preserve">Сирень обыкновенная (Syringa vulgaris Andenken an Ludwig Spath P9) </t>
  </si>
  <si>
    <t>Andenken an Ludwig Spaeth</t>
  </si>
  <si>
    <t>Сирень обыкновенная (Syringa vulgaris Beauty of Moscow P9)</t>
  </si>
  <si>
    <t>Beauty of Moscow</t>
  </si>
  <si>
    <t>Сирень обыкновенная (Syringa vulgaris Belle de Nancy P9)</t>
  </si>
  <si>
    <t>Belle de Nancy</t>
  </si>
  <si>
    <t>Bogdan Khmelnitsky</t>
  </si>
  <si>
    <t>Сирень обыкновенная (Syringa vulgaris California Rose P9)</t>
  </si>
  <si>
    <t>California Rose</t>
  </si>
  <si>
    <t>Сирень обыкновенная (Syringa vulgaris Charles Joly P9)</t>
  </si>
  <si>
    <t>Charles Joly</t>
  </si>
  <si>
    <t>Marechal Lannes</t>
  </si>
  <si>
    <t>Сирень обыкновенная (Syringa vulgaris Monique Lemoine P9)</t>
  </si>
  <si>
    <t>Monique Lemoine</t>
  </si>
  <si>
    <t>Montaigne</t>
  </si>
  <si>
    <t>46-38-5111</t>
  </si>
  <si>
    <t xml:space="preserve">Сирень обыкновенная (Syringa vulgaris Pamiec o Kolesnikowie P9) </t>
  </si>
  <si>
    <t>Pamiec o Kolesnikowie</t>
  </si>
  <si>
    <t xml:space="preserve">Сирень обыкновенная (Syringa vulgaris President Grevy P9) </t>
  </si>
  <si>
    <t>President Grevy</t>
  </si>
  <si>
    <t>Сирень обыкновенная (Syringa vulgaris Sensation P9)</t>
  </si>
  <si>
    <t>Sensation</t>
  </si>
  <si>
    <t>Сирень обыкновенная (Syringa vulgaris Zashchitnikam Bresta P9)</t>
  </si>
  <si>
    <t>Zashchitnikam Bresta</t>
  </si>
  <si>
    <t>Смородина красная (Ribes rubrum Jonkheer van Tets P9)</t>
  </si>
  <si>
    <t>Jonkheer van Tets</t>
  </si>
  <si>
    <t>Сосна горная (Pinus mugo Pumilio P9)</t>
  </si>
  <si>
    <t>Pumilio</t>
  </si>
  <si>
    <t>Сосна желтая (Pinus ponderosa P9)</t>
  </si>
  <si>
    <t>Спирея Вангутта (Spiraea vanhouttei P9)</t>
  </si>
  <si>
    <t>Спирея ниппонская (Spiraea nipponica Snowmound P9)</t>
  </si>
  <si>
    <t>Спирея серая (Spiraea cinerea Grefsheim P9)</t>
  </si>
  <si>
    <t>Спирея стелющаяся (Spiraea decumbens P9)</t>
  </si>
  <si>
    <t>Спирея японская (Spiraea japonica Froebelii P9)</t>
  </si>
  <si>
    <t>Спирея японская (Spiraea japonica Genpei P9)</t>
  </si>
  <si>
    <t>Спирея японская (Spiraea japonica Goldflame P9)</t>
  </si>
  <si>
    <t>Спирея японская (Spiraea japonica Goldmound P9)</t>
  </si>
  <si>
    <t>Стефанандра надрезаннолистная (Stephanandra incisa Crispa P9)</t>
  </si>
  <si>
    <t>Crispa</t>
  </si>
  <si>
    <t>Тис ягодный (Taxus baccata David P9)</t>
  </si>
  <si>
    <t>David</t>
  </si>
  <si>
    <t>87-07-3689</t>
  </si>
  <si>
    <t>Тсуга канадская (Tsuga canadensis P9)</t>
  </si>
  <si>
    <t>46-38-0743</t>
  </si>
  <si>
    <t>Туя западная (Thuja occidentalis Brabant P9)</t>
  </si>
  <si>
    <t>Brabant</t>
  </si>
  <si>
    <t>Туя западная (Thuja occidentalis Danica P9)</t>
  </si>
  <si>
    <t>Danica</t>
  </si>
  <si>
    <t>Туя западная (Thuja occidentalis Golden Smaragd P9)</t>
  </si>
  <si>
    <t>Golden Smaragd</t>
  </si>
  <si>
    <t>46-38-3684</t>
  </si>
  <si>
    <t>Туя западная (Thuja occidentalis Holmstrup P9)</t>
  </si>
  <si>
    <t>Туя западная (Thuja occidentalis Mirjam P9)</t>
  </si>
  <si>
    <t>Mirjam</t>
  </si>
  <si>
    <t xml:space="preserve">Туя западная (Thuja occidentalis Mirjam P9) </t>
  </si>
  <si>
    <t>46-38-0745</t>
  </si>
  <si>
    <t>Туя западная (Thuja occidentalis Smaragd P9)</t>
  </si>
  <si>
    <t xml:space="preserve">Туя складчатая (Thuja plicata Can Can P9) </t>
  </si>
  <si>
    <t>Can Can</t>
  </si>
  <si>
    <t>Форзиция промежуточная (Forsythia intermedia Minigold P9)</t>
  </si>
  <si>
    <t>Minigold</t>
  </si>
  <si>
    <t>Форзиция темно-зеленая (Forsythia viridissima Kumsom P9)</t>
  </si>
  <si>
    <t>Kumsom</t>
  </si>
  <si>
    <t>Mont Blanc</t>
  </si>
  <si>
    <t xml:space="preserve">Эрика дарленская (Erica darleyensis Darley Dale P9) </t>
  </si>
  <si>
    <t>Darley Dale</t>
  </si>
  <si>
    <t>Выдача заказов: 19-20 недели 2021</t>
  </si>
  <si>
    <t>Хосты с ОКС, лиатрисы с ОКС</t>
  </si>
  <si>
    <t>Лиатрис колосковый</t>
  </si>
  <si>
    <t>Лиатрис колосковый Floristan Weiss</t>
  </si>
  <si>
    <t>&gt;100</t>
  </si>
  <si>
    <t>&gt;600</t>
  </si>
  <si>
    <t>Наличие 13/05/21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</si>
</sst>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</font>
    <font>
      <sz val="2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sz val="12"/>
      <color theme="1"/>
      <name val="ArialMT"/>
      <family val="2"/>
      <charset val="204"/>
    </font>
    <font>
      <b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u/>
      <sz val="9"/>
      <color theme="10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u/>
      <sz val="9"/>
      <name val="Arial"/>
      <family val="2"/>
      <charset val="204"/>
    </font>
    <font>
      <u/>
      <sz val="10"/>
      <color rgb="FF0070C0"/>
      <name val="Calibri"/>
      <family val="2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2"/>
      <color theme="1"/>
      <name val="Charcoal CY"/>
      <family val="2"/>
      <charset val="204"/>
    </font>
    <font>
      <sz val="10"/>
      <color theme="0" tint="-0.34998626667073579"/>
      <name val="Arial"/>
      <family val="2"/>
      <charset val="204"/>
    </font>
    <font>
      <u/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Arial"/>
      <family val="2"/>
      <charset val="204"/>
    </font>
    <font>
      <u/>
      <sz val="9"/>
      <color theme="0" tint="-0.34998626667073579"/>
      <name val="Arial"/>
      <family val="2"/>
      <charset val="204"/>
    </font>
    <font>
      <u/>
      <sz val="10"/>
      <color theme="0" tint="-0.34998626667073579"/>
      <name val="Calibri"/>
      <family val="2"/>
      <charset val="204"/>
    </font>
    <font>
      <sz val="9"/>
      <color theme="0" tint="-0.34998626667073579"/>
      <name val="Arial"/>
      <family val="2"/>
      <charset val="204"/>
    </font>
    <font>
      <b/>
      <i/>
      <sz val="10"/>
      <color theme="0" tint="-0.34998626667073579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10"/>
      <color theme="1"/>
      <name val="Calibri"/>
      <family val="2"/>
      <scheme val="minor"/>
    </font>
    <font>
      <u/>
      <sz val="9"/>
      <color theme="1"/>
      <name val="Arial"/>
      <family val="2"/>
      <charset val="204"/>
    </font>
    <font>
      <b/>
      <i/>
      <sz val="12"/>
      <color theme="0" tint="-0.34998626667073579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u/>
      <sz val="10"/>
      <name val="Calibri"/>
      <family val="2"/>
      <charset val="204"/>
    </font>
    <font>
      <u/>
      <sz val="10"/>
      <name val="Calibri"/>
      <family val="2"/>
      <scheme val="minor"/>
    </font>
    <font>
      <sz val="10"/>
      <color theme="0"/>
      <name val="Arial"/>
      <family val="2"/>
      <charset val="204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21">
    <xf numFmtId="0" fontId="0" fillId="0" borderId="0"/>
    <xf numFmtId="0" fontId="8" fillId="0" borderId="0"/>
    <xf numFmtId="0" fontId="17" fillId="0" borderId="0" applyNumberFormat="0" applyFill="0" applyBorder="0" applyAlignment="0" applyProtection="0"/>
    <xf numFmtId="0" fontId="21" fillId="0" borderId="0"/>
    <xf numFmtId="43" fontId="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</xf>
    <xf numFmtId="0" fontId="7" fillId="0" borderId="0"/>
    <xf numFmtId="0" fontId="6" fillId="0" borderId="0"/>
    <xf numFmtId="0" fontId="47" fillId="0" borderId="0"/>
    <xf numFmtId="0" fontId="51" fillId="0" borderId="0"/>
    <xf numFmtId="0" fontId="4" fillId="0" borderId="0"/>
    <xf numFmtId="0" fontId="52" fillId="0" borderId="0" applyNumberFormat="0" applyFill="0" applyBorder="0" applyAlignment="0" applyProtection="0"/>
    <xf numFmtId="0" fontId="53" fillId="0" borderId="0">
      <alignment vertical="top"/>
    </xf>
    <xf numFmtId="0" fontId="5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3" fillId="0" borderId="0">
      <alignment horizontal="left"/>
    </xf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95">
    <xf numFmtId="0" fontId="0" fillId="0" borderId="0" xfId="0"/>
    <xf numFmtId="0" fontId="8" fillId="0" borderId="0" xfId="1" applyProtection="1">
      <protection locked="0"/>
    </xf>
    <xf numFmtId="0" fontId="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1" applyFont="1" applyAlignment="1" applyProtection="1">
      <protection locked="0"/>
    </xf>
    <xf numFmtId="0" fontId="12" fillId="0" borderId="0" xfId="1" applyFont="1" applyAlignment="1" applyProtection="1">
      <alignment horizontal="center"/>
      <protection locked="0"/>
    </xf>
    <xf numFmtId="0" fontId="8" fillId="0" borderId="0" xfId="1" applyAlignment="1" applyProtection="1">
      <alignment shrinkToFit="1"/>
      <protection locked="0"/>
    </xf>
    <xf numFmtId="0" fontId="8" fillId="0" borderId="0" xfId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0" fontId="14" fillId="0" borderId="0" xfId="1" applyFont="1" applyFill="1" applyBorder="1"/>
    <xf numFmtId="0" fontId="11" fillId="0" borderId="0" xfId="0" applyFont="1" applyFill="1" applyAlignment="1" applyProtection="1">
      <alignment horizontal="center" vertical="center"/>
      <protection locked="0"/>
    </xf>
    <xf numFmtId="2" fontId="15" fillId="0" borderId="0" xfId="1" applyNumberFormat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right"/>
      <protection locked="0"/>
    </xf>
    <xf numFmtId="0" fontId="18" fillId="0" borderId="0" xfId="2" applyFont="1" applyFill="1" applyAlignment="1" applyProtection="1">
      <alignment vertical="center"/>
      <protection locked="0"/>
    </xf>
    <xf numFmtId="0" fontId="20" fillId="0" borderId="0" xfId="2" applyFont="1" applyFill="1" applyAlignment="1" applyProtection="1">
      <alignment vertical="center"/>
      <protection locked="0"/>
    </xf>
    <xf numFmtId="0" fontId="18" fillId="0" borderId="0" xfId="2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1" fontId="10" fillId="2" borderId="1" xfId="0" applyNumberFormat="1" applyFont="1" applyFill="1" applyBorder="1" applyAlignment="1">
      <alignment horizontal="center" vertical="center"/>
    </xf>
    <xf numFmtId="0" fontId="20" fillId="0" borderId="0" xfId="2" applyFont="1" applyFill="1" applyAlignment="1" applyProtection="1">
      <alignment horizontal="center" vertical="center"/>
      <protection locked="0"/>
    </xf>
    <xf numFmtId="0" fontId="22" fillId="0" borderId="0" xfId="3" applyFont="1" applyFill="1" applyBorder="1"/>
    <xf numFmtId="0" fontId="14" fillId="0" borderId="0" xfId="1" applyFont="1" applyFill="1" applyBorder="1" applyAlignment="1" applyProtection="1">
      <alignment horizontal="center"/>
    </xf>
    <xf numFmtId="0" fontId="14" fillId="0" borderId="0" xfId="1" applyFont="1" applyFill="1" applyBorder="1" applyProtection="1"/>
    <xf numFmtId="164" fontId="8" fillId="0" borderId="0" xfId="1" applyNumberFormat="1" applyProtection="1">
      <protection locked="0"/>
    </xf>
    <xf numFmtId="164" fontId="7" fillId="0" borderId="0" xfId="1" applyNumberFormat="1" applyFont="1" applyProtection="1">
      <protection locked="0"/>
    </xf>
    <xf numFmtId="0" fontId="16" fillId="3" borderId="1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right"/>
      <protection locked="0"/>
    </xf>
    <xf numFmtId="0" fontId="13" fillId="0" borderId="1" xfId="1" applyFont="1" applyFill="1" applyBorder="1" applyAlignment="1" applyProtection="1">
      <alignment horizontal="center"/>
    </xf>
    <xf numFmtId="43" fontId="13" fillId="0" borderId="1" xfId="4" applyFont="1" applyFill="1" applyBorder="1" applyAlignment="1" applyProtection="1">
      <alignment horizontal="center"/>
    </xf>
    <xf numFmtId="0" fontId="23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horizontal="left"/>
      <protection locked="0"/>
    </xf>
    <xf numFmtId="0" fontId="7" fillId="0" borderId="0" xfId="1" applyFont="1" applyAlignment="1" applyProtection="1">
      <alignment horizontal="center"/>
      <protection locked="0"/>
    </xf>
    <xf numFmtId="0" fontId="16" fillId="0" borderId="2" xfId="1" applyFont="1" applyFill="1" applyBorder="1" applyAlignment="1" applyProtection="1">
      <alignment horizontal="center"/>
    </xf>
    <xf numFmtId="43" fontId="16" fillId="0" borderId="2" xfId="4" applyFont="1" applyFill="1" applyBorder="1" applyAlignment="1" applyProtection="1">
      <alignment horizontal="center"/>
    </xf>
    <xf numFmtId="0" fontId="24" fillId="3" borderId="3" xfId="3" applyFont="1" applyFill="1" applyBorder="1" applyAlignment="1" applyProtection="1">
      <alignment horizontal="left" vertical="center"/>
      <protection locked="0"/>
    </xf>
    <xf numFmtId="0" fontId="8" fillId="3" borderId="4" xfId="1" applyFill="1" applyBorder="1" applyProtection="1">
      <protection locked="0"/>
    </xf>
    <xf numFmtId="0" fontId="7" fillId="3" borderId="4" xfId="1" applyFont="1" applyFill="1" applyBorder="1" applyProtection="1">
      <protection locked="0"/>
    </xf>
    <xf numFmtId="0" fontId="8" fillId="3" borderId="5" xfId="1" applyFill="1" applyBorder="1" applyProtection="1"/>
    <xf numFmtId="0" fontId="11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25" fillId="0" borderId="1" xfId="3" applyFont="1" applyFill="1" applyBorder="1" applyAlignment="1" applyProtection="1">
      <alignment horizontal="center" vertical="top" wrapText="1"/>
      <protection locked="0"/>
    </xf>
    <xf numFmtId="0" fontId="25" fillId="0" borderId="1" xfId="3" applyFont="1" applyFill="1" applyBorder="1" applyAlignment="1" applyProtection="1">
      <alignment horizontal="left" vertical="top" wrapText="1" indent="1"/>
      <protection locked="0"/>
    </xf>
    <xf numFmtId="2" fontId="23" fillId="0" borderId="1" xfId="3" applyNumberFormat="1" applyFont="1" applyFill="1" applyBorder="1" applyAlignment="1" applyProtection="1">
      <alignment horizontal="center" vertical="top" wrapText="1"/>
      <protection locked="0"/>
    </xf>
    <xf numFmtId="2" fontId="25" fillId="0" borderId="1" xfId="3" applyNumberFormat="1" applyFont="1" applyFill="1" applyBorder="1" applyAlignment="1" applyProtection="1">
      <alignment horizontal="center" vertical="top" wrapText="1"/>
      <protection locked="0"/>
    </xf>
    <xf numFmtId="0" fontId="25" fillId="3" borderId="1" xfId="3" applyFont="1" applyFill="1" applyBorder="1" applyAlignment="1" applyProtection="1">
      <alignment horizontal="center" vertical="top" wrapText="1"/>
      <protection locked="0"/>
    </xf>
    <xf numFmtId="2" fontId="25" fillId="0" borderId="1" xfId="3" applyNumberFormat="1" applyFont="1" applyFill="1" applyBorder="1" applyAlignment="1" applyProtection="1">
      <alignment horizontal="center" vertical="top" wrapText="1"/>
    </xf>
    <xf numFmtId="0" fontId="19" fillId="0" borderId="0" xfId="1" applyFont="1" applyAlignment="1" applyProtection="1">
      <alignment horizontal="center" wrapText="1"/>
      <protection locked="0"/>
    </xf>
    <xf numFmtId="0" fontId="25" fillId="0" borderId="3" xfId="3" applyFont="1" applyBorder="1" applyProtection="1">
      <protection locked="0"/>
    </xf>
    <xf numFmtId="0" fontId="26" fillId="0" borderId="1" xfId="2" applyFont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/>
      <protection locked="0"/>
    </xf>
    <xf numFmtId="0" fontId="25" fillId="0" borderId="1" xfId="3" applyFont="1" applyBorder="1" applyAlignment="1" applyProtection="1">
      <alignment horizontal="center"/>
      <protection locked="0"/>
    </xf>
    <xf numFmtId="0" fontId="23" fillId="0" borderId="6" xfId="3" applyFont="1" applyBorder="1" applyAlignment="1" applyProtection="1">
      <alignment horizontal="center"/>
      <protection locked="0"/>
    </xf>
    <xf numFmtId="2" fontId="25" fillId="0" borderId="6" xfId="3" applyNumberFormat="1" applyFont="1" applyBorder="1" applyAlignment="1" applyProtection="1">
      <alignment horizontal="center"/>
      <protection locked="0"/>
    </xf>
    <xf numFmtId="0" fontId="25" fillId="3" borderId="6" xfId="3" applyFont="1" applyFill="1" applyBorder="1" applyAlignment="1" applyProtection="1">
      <alignment horizontal="center" wrapText="1"/>
      <protection locked="0"/>
    </xf>
    <xf numFmtId="43" fontId="25" fillId="0" borderId="1" xfId="4" applyFont="1" applyBorder="1" applyAlignment="1" applyProtection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8" fillId="3" borderId="4" xfId="1" applyFill="1" applyBorder="1" applyAlignment="1" applyProtection="1">
      <alignment horizontal="center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23" fillId="0" borderId="5" xfId="3" applyFont="1" applyBorder="1" applyAlignment="1" applyProtection="1">
      <alignment horizontal="left" indent="1"/>
      <protection locked="0"/>
    </xf>
    <xf numFmtId="0" fontId="23" fillId="0" borderId="5" xfId="3" applyFont="1" applyBorder="1" applyAlignment="1" applyProtection="1">
      <alignment horizontal="center"/>
      <protection locked="0"/>
    </xf>
    <xf numFmtId="0" fontId="29" fillId="0" borderId="1" xfId="5" applyFont="1" applyBorder="1" applyAlignment="1" applyProtection="1">
      <alignment horizontal="center" vertical="center"/>
      <protection locked="0"/>
    </xf>
    <xf numFmtId="0" fontId="10" fillId="3" borderId="4" xfId="1" applyFont="1" applyFill="1" applyBorder="1" applyAlignment="1" applyProtection="1">
      <alignment horizontal="center"/>
      <protection locked="0"/>
    </xf>
    <xf numFmtId="2" fontId="25" fillId="3" borderId="6" xfId="3" applyNumberFormat="1" applyFont="1" applyFill="1" applyBorder="1" applyAlignment="1" applyProtection="1">
      <alignment horizontal="center" wrapText="1"/>
      <protection locked="0"/>
    </xf>
    <xf numFmtId="43" fontId="25" fillId="0" borderId="1" xfId="4" applyFont="1" applyFill="1" applyBorder="1" applyAlignment="1" applyProtection="1">
      <alignment horizontal="center"/>
    </xf>
    <xf numFmtId="0" fontId="6" fillId="0" borderId="8" xfId="7" applyFill="1" applyBorder="1"/>
    <xf numFmtId="0" fontId="6" fillId="0" borderId="9" xfId="7" applyBorder="1"/>
    <xf numFmtId="0" fontId="6" fillId="0" borderId="10" xfId="7" applyBorder="1"/>
    <xf numFmtId="0" fontId="6" fillId="0" borderId="0" xfId="7" applyBorder="1"/>
    <xf numFmtId="0" fontId="6" fillId="0" borderId="11" xfId="7" applyFill="1" applyBorder="1"/>
    <xf numFmtId="0" fontId="6" fillId="0" borderId="12" xfId="7" applyBorder="1"/>
    <xf numFmtId="0" fontId="31" fillId="0" borderId="11" xfId="7" applyFont="1" applyFill="1" applyBorder="1"/>
    <xf numFmtId="0" fontId="31" fillId="0" borderId="0" xfId="7" applyFont="1" applyFill="1" applyBorder="1"/>
    <xf numFmtId="0" fontId="32" fillId="0" borderId="0" xfId="7" applyFont="1" applyBorder="1"/>
    <xf numFmtId="0" fontId="32" fillId="0" borderId="12" xfId="7" applyFont="1" applyBorder="1"/>
    <xf numFmtId="0" fontId="33" fillId="0" borderId="0" xfId="7" applyFont="1" applyBorder="1"/>
    <xf numFmtId="0" fontId="33" fillId="0" borderId="12" xfId="7" applyFont="1" applyBorder="1"/>
    <xf numFmtId="0" fontId="6" fillId="0" borderId="0" xfId="7" applyFont="1" applyBorder="1"/>
    <xf numFmtId="0" fontId="34" fillId="0" borderId="11" xfId="7" applyFont="1" applyFill="1" applyBorder="1"/>
    <xf numFmtId="0" fontId="35" fillId="4" borderId="11" xfId="7" applyFont="1" applyFill="1" applyBorder="1" applyAlignment="1">
      <alignment horizontal="right"/>
    </xf>
    <xf numFmtId="0" fontId="35" fillId="0" borderId="0" xfId="7" applyFont="1" applyBorder="1"/>
    <xf numFmtId="0" fontId="36" fillId="0" borderId="0" xfId="7" applyFont="1" applyBorder="1"/>
    <xf numFmtId="0" fontId="36" fillId="0" borderId="12" xfId="7" applyFont="1" applyBorder="1"/>
    <xf numFmtId="0" fontId="37" fillId="4" borderId="11" xfId="7" applyFont="1" applyFill="1" applyBorder="1" applyAlignment="1">
      <alignment horizontal="left"/>
    </xf>
    <xf numFmtId="0" fontId="39" fillId="0" borderId="0" xfId="7" applyFont="1" applyBorder="1"/>
    <xf numFmtId="0" fontId="40" fillId="0" borderId="0" xfId="7" applyFont="1" applyBorder="1"/>
    <xf numFmtId="0" fontId="37" fillId="0" borderId="0" xfId="7" applyFont="1" applyBorder="1" applyAlignment="1">
      <alignment horizontal="left"/>
    </xf>
    <xf numFmtId="0" fontId="41" fillId="0" borderId="0" xfId="7" applyFont="1" applyBorder="1"/>
    <xf numFmtId="0" fontId="41" fillId="0" borderId="12" xfId="7" applyFont="1" applyBorder="1"/>
    <xf numFmtId="0" fontId="40" fillId="4" borderId="11" xfId="7" applyFont="1" applyFill="1" applyBorder="1" applyAlignment="1"/>
    <xf numFmtId="0" fontId="42" fillId="0" borderId="0" xfId="7" applyFont="1" applyBorder="1" applyAlignment="1">
      <alignment horizontal="left" indent="2"/>
    </xf>
    <xf numFmtId="0" fontId="40" fillId="0" borderId="0" xfId="7" applyFont="1" applyBorder="1" applyAlignment="1"/>
    <xf numFmtId="0" fontId="43" fillId="0" borderId="0" xfId="7" applyFont="1" applyBorder="1" applyAlignment="1">
      <alignment horizontal="right"/>
    </xf>
    <xf numFmtId="0" fontId="42" fillId="0" borderId="0" xfId="7" applyFont="1" applyBorder="1" applyAlignment="1">
      <alignment horizontal="left"/>
    </xf>
    <xf numFmtId="0" fontId="41" fillId="0" borderId="0" xfId="7" applyFont="1" applyBorder="1" applyAlignment="1"/>
    <xf numFmtId="0" fontId="41" fillId="0" borderId="12" xfId="7" applyFont="1" applyBorder="1" applyAlignment="1"/>
    <xf numFmtId="0" fontId="44" fillId="0" borderId="0" xfId="7" applyFont="1" applyBorder="1" applyAlignment="1">
      <alignment vertical="center"/>
    </xf>
    <xf numFmtId="0" fontId="45" fillId="4" borderId="11" xfId="7" applyFont="1" applyFill="1" applyBorder="1"/>
    <xf numFmtId="0" fontId="45" fillId="0" borderId="0" xfId="7" applyFont="1" applyBorder="1"/>
    <xf numFmtId="0" fontId="6" fillId="0" borderId="12" xfId="7" applyFont="1" applyBorder="1"/>
    <xf numFmtId="0" fontId="6" fillId="0" borderId="0" xfId="7" applyBorder="1" applyAlignment="1"/>
    <xf numFmtId="0" fontId="6" fillId="4" borderId="11" xfId="7" applyFill="1" applyBorder="1"/>
    <xf numFmtId="0" fontId="36" fillId="4" borderId="11" xfId="7" applyFont="1" applyFill="1" applyBorder="1" applyAlignment="1">
      <alignment horizontal="right"/>
    </xf>
    <xf numFmtId="0" fontId="46" fillId="0" borderId="0" xfId="7" applyFont="1" applyBorder="1" applyAlignment="1">
      <alignment horizontal="left"/>
    </xf>
    <xf numFmtId="0" fontId="10" fillId="0" borderId="0" xfId="7" applyFont="1" applyBorder="1"/>
    <xf numFmtId="0" fontId="10" fillId="0" borderId="12" xfId="7" applyFont="1" applyBorder="1"/>
    <xf numFmtId="0" fontId="36" fillId="4" borderId="11" xfId="7" applyFont="1" applyFill="1" applyBorder="1" applyAlignment="1">
      <alignment horizontal="right" vertical="top"/>
    </xf>
    <xf numFmtId="0" fontId="42" fillId="0" borderId="0" xfId="7" applyFont="1" applyBorder="1" applyAlignment="1">
      <alignment horizontal="left" vertical="top" wrapText="1" indent="2"/>
    </xf>
    <xf numFmtId="0" fontId="10" fillId="0" borderId="12" xfId="7" applyFont="1" applyBorder="1" applyAlignment="1">
      <alignment vertical="top"/>
    </xf>
    <xf numFmtId="0" fontId="10" fillId="0" borderId="0" xfId="7" applyFont="1" applyBorder="1" applyAlignment="1">
      <alignment vertical="top"/>
    </xf>
    <xf numFmtId="0" fontId="25" fillId="0" borderId="0" xfId="8" applyFont="1" applyBorder="1" applyAlignment="1">
      <alignment horizontal="left" vertical="top" wrapText="1"/>
    </xf>
    <xf numFmtId="0" fontId="6" fillId="0" borderId="0" xfId="7"/>
    <xf numFmtId="0" fontId="6" fillId="0" borderId="13" xfId="7" applyFill="1" applyBorder="1"/>
    <xf numFmtId="0" fontId="6" fillId="0" borderId="14" xfId="7" applyBorder="1"/>
    <xf numFmtId="0" fontId="6" fillId="0" borderId="15" xfId="7" applyBorder="1"/>
    <xf numFmtId="0" fontId="6" fillId="0" borderId="0" xfId="7" applyFill="1"/>
    <xf numFmtId="0" fontId="30" fillId="0" borderId="3" xfId="3" applyFont="1" applyBorder="1" applyAlignment="1" applyProtection="1">
      <alignment horizontal="left"/>
      <protection locked="0"/>
    </xf>
    <xf numFmtId="0" fontId="30" fillId="0" borderId="4" xfId="3" applyFont="1" applyBorder="1" applyAlignment="1" applyProtection="1">
      <alignment horizontal="left"/>
      <protection locked="0"/>
    </xf>
    <xf numFmtId="0" fontId="30" fillId="0" borderId="5" xfId="3" applyFont="1" applyBorder="1" applyAlignment="1" applyProtection="1">
      <alignment horizontal="left"/>
      <protection locked="0"/>
    </xf>
    <xf numFmtId="0" fontId="48" fillId="3" borderId="6" xfId="3" applyFont="1" applyFill="1" applyBorder="1" applyAlignment="1" applyProtection="1">
      <alignment horizontal="center" wrapText="1"/>
      <protection locked="0"/>
    </xf>
    <xf numFmtId="43" fontId="48" fillId="0" borderId="1" xfId="4" applyFont="1" applyFill="1" applyBorder="1" applyAlignment="1" applyProtection="1">
      <alignment horizontal="center"/>
    </xf>
    <xf numFmtId="0" fontId="49" fillId="0" borderId="1" xfId="5" applyFont="1" applyBorder="1" applyAlignment="1" applyProtection="1">
      <alignment horizontal="center" vertical="center"/>
      <protection locked="0"/>
    </xf>
    <xf numFmtId="0" fontId="23" fillId="0" borderId="5" xfId="3" applyFont="1" applyFill="1" applyBorder="1" applyAlignment="1" applyProtection="1">
      <alignment horizontal="left" indent="1"/>
      <protection locked="0"/>
    </xf>
    <xf numFmtId="0" fontId="50" fillId="0" borderId="1" xfId="2" applyFont="1" applyBorder="1" applyAlignment="1">
      <alignment horizontal="center"/>
    </xf>
    <xf numFmtId="0" fontId="5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5" fillId="0" borderId="3" xfId="3" applyFont="1" applyBorder="1" applyProtection="1">
      <protection locked="0"/>
    </xf>
    <xf numFmtId="0" fontId="56" fillId="0" borderId="1" xfId="2" applyFont="1" applyBorder="1" applyAlignment="1" applyProtection="1">
      <alignment horizontal="center" vertical="center"/>
      <protection locked="0"/>
    </xf>
    <xf numFmtId="0" fontId="57" fillId="0" borderId="5" xfId="3" applyFont="1" applyBorder="1" applyAlignment="1" applyProtection="1">
      <alignment horizontal="left" indent="1"/>
      <protection locked="0"/>
    </xf>
    <xf numFmtId="0" fontId="57" fillId="0" borderId="1" xfId="3" applyFont="1" applyBorder="1" applyAlignment="1" applyProtection="1">
      <alignment horizontal="center"/>
      <protection locked="0"/>
    </xf>
    <xf numFmtId="0" fontId="55" fillId="0" borderId="1" xfId="3" applyFont="1" applyBorder="1" applyAlignment="1" applyProtection="1">
      <alignment horizontal="center"/>
      <protection locked="0"/>
    </xf>
    <xf numFmtId="0" fontId="57" fillId="0" borderId="6" xfId="3" applyFont="1" applyBorder="1" applyAlignment="1" applyProtection="1">
      <alignment horizontal="center"/>
      <protection locked="0"/>
    </xf>
    <xf numFmtId="0" fontId="55" fillId="3" borderId="6" xfId="3" applyFont="1" applyFill="1" applyBorder="1" applyAlignment="1" applyProtection="1">
      <alignment horizontal="center" wrapText="1"/>
      <protection locked="0"/>
    </xf>
    <xf numFmtId="43" fontId="55" fillId="0" borderId="1" xfId="4" applyFont="1" applyBorder="1" applyAlignment="1" applyProtection="1">
      <alignment horizontal="center"/>
    </xf>
    <xf numFmtId="0" fontId="58" fillId="0" borderId="1" xfId="11" applyFont="1" applyBorder="1" applyAlignment="1" applyProtection="1">
      <alignment horizontal="center" vertical="center"/>
      <protection locked="0"/>
    </xf>
    <xf numFmtId="0" fontId="59" fillId="0" borderId="1" xfId="2" applyFont="1" applyBorder="1" applyAlignment="1">
      <alignment horizontal="center"/>
    </xf>
    <xf numFmtId="0" fontId="57" fillId="0" borderId="5" xfId="3" applyFont="1" applyBorder="1" applyAlignment="1" applyProtection="1">
      <alignment horizontal="center"/>
      <protection locked="0"/>
    </xf>
    <xf numFmtId="0" fontId="60" fillId="0" borderId="1" xfId="5" applyFont="1" applyBorder="1" applyAlignment="1" applyProtection="1">
      <alignment horizontal="center" vertical="center"/>
      <protection locked="0"/>
    </xf>
    <xf numFmtId="43" fontId="55" fillId="0" borderId="1" xfId="4" applyFont="1" applyFill="1" applyBorder="1" applyAlignment="1" applyProtection="1">
      <alignment horizontal="center"/>
    </xf>
    <xf numFmtId="0" fontId="57" fillId="0" borderId="5" xfId="3" applyFont="1" applyFill="1" applyBorder="1" applyAlignment="1" applyProtection="1">
      <alignment horizontal="left" indent="1"/>
      <protection locked="0"/>
    </xf>
    <xf numFmtId="16" fontId="57" fillId="0" borderId="5" xfId="3" applyNumberFormat="1" applyFont="1" applyBorder="1" applyAlignment="1" applyProtection="1">
      <alignment horizontal="center"/>
      <protection locked="0"/>
    </xf>
    <xf numFmtId="0" fontId="58" fillId="0" borderId="1" xfId="5" applyFont="1" applyBorder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0" fontId="62" fillId="0" borderId="0" xfId="1" applyFont="1" applyAlignment="1" applyProtection="1">
      <alignment horizontal="center"/>
      <protection locked="0"/>
    </xf>
    <xf numFmtId="0" fontId="63" fillId="0" borderId="0" xfId="17" applyAlignment="1">
      <alignment vertical="top"/>
    </xf>
    <xf numFmtId="0" fontId="63" fillId="0" borderId="0" xfId="17" applyAlignment="1"/>
    <xf numFmtId="0" fontId="64" fillId="0" borderId="0" xfId="17" applyFont="1" applyAlignment="1">
      <alignment vertical="top"/>
    </xf>
    <xf numFmtId="0" fontId="64" fillId="0" borderId="0" xfId="17" applyFont="1" applyAlignment="1">
      <alignment vertical="top" wrapText="1"/>
    </xf>
    <xf numFmtId="0" fontId="64" fillId="5" borderId="16" xfId="17" applyFont="1" applyFill="1" applyBorder="1" applyAlignment="1">
      <alignment vertical="top" wrapText="1"/>
    </xf>
    <xf numFmtId="1" fontId="65" fillId="6" borderId="16" xfId="17" applyNumberFormat="1" applyFont="1" applyFill="1" applyBorder="1" applyAlignment="1">
      <alignment horizontal="right" vertical="top"/>
    </xf>
    <xf numFmtId="0" fontId="63" fillId="0" borderId="16" xfId="17" applyBorder="1" applyAlignment="1">
      <alignment vertical="top" wrapText="1"/>
    </xf>
    <xf numFmtId="1" fontId="63" fillId="0" borderId="16" xfId="17" applyNumberFormat="1" applyBorder="1" applyAlignment="1">
      <alignment horizontal="right" vertical="top"/>
    </xf>
    <xf numFmtId="0" fontId="63" fillId="0" borderId="16" xfId="17" applyBorder="1" applyAlignment="1">
      <alignment horizontal="right" vertical="top"/>
    </xf>
    <xf numFmtId="0" fontId="63" fillId="0" borderId="16" xfId="17" applyBorder="1" applyAlignment="1">
      <alignment vertical="top"/>
    </xf>
    <xf numFmtId="0" fontId="65" fillId="6" borderId="16" xfId="17" applyFont="1" applyFill="1" applyBorder="1" applyAlignment="1">
      <alignment horizontal="right" vertical="top"/>
    </xf>
    <xf numFmtId="0" fontId="65" fillId="6" borderId="16" xfId="17" applyFont="1" applyFill="1" applyBorder="1" applyAlignment="1">
      <alignment vertical="top"/>
    </xf>
    <xf numFmtId="0" fontId="13" fillId="0" borderId="3" xfId="3" applyFont="1" applyBorder="1" applyProtection="1">
      <protection locked="0"/>
    </xf>
    <xf numFmtId="0" fontId="66" fillId="0" borderId="1" xfId="2" applyFont="1" applyBorder="1" applyAlignment="1" applyProtection="1">
      <alignment horizontal="center" vertical="center"/>
      <protection locked="0"/>
    </xf>
    <xf numFmtId="0" fontId="16" fillId="0" borderId="5" xfId="3" applyFont="1" applyBorder="1" applyAlignment="1" applyProtection="1">
      <alignment horizontal="left" indent="1"/>
      <protection locked="0"/>
    </xf>
    <xf numFmtId="0" fontId="16" fillId="0" borderId="5" xfId="3" applyFont="1" applyBorder="1" applyAlignment="1" applyProtection="1">
      <alignment horizontal="center"/>
      <protection locked="0"/>
    </xf>
    <xf numFmtId="0" fontId="13" fillId="0" borderId="1" xfId="3" applyFont="1" applyBorder="1" applyAlignment="1" applyProtection="1">
      <alignment horizontal="center"/>
      <protection locked="0"/>
    </xf>
    <xf numFmtId="0" fontId="16" fillId="0" borderId="6" xfId="3" applyFont="1" applyBorder="1" applyAlignment="1" applyProtection="1">
      <alignment horizontal="center"/>
      <protection locked="0"/>
    </xf>
    <xf numFmtId="0" fontId="67" fillId="0" borderId="1" xfId="5" applyFont="1" applyBorder="1" applyAlignment="1" applyProtection="1">
      <alignment horizontal="center" vertical="center"/>
      <protection locked="0"/>
    </xf>
    <xf numFmtId="0" fontId="68" fillId="3" borderId="3" xfId="3" applyFont="1" applyFill="1" applyBorder="1" applyAlignment="1" applyProtection="1">
      <alignment horizontal="left" vertical="center"/>
      <protection locked="0"/>
    </xf>
    <xf numFmtId="0" fontId="69" fillId="3" borderId="4" xfId="1" applyFont="1" applyFill="1" applyBorder="1" applyProtection="1">
      <protection locked="0"/>
    </xf>
    <xf numFmtId="0" fontId="69" fillId="3" borderId="4" xfId="1" applyFont="1" applyFill="1" applyBorder="1" applyAlignment="1" applyProtection="1">
      <alignment horizontal="center"/>
      <protection locked="0"/>
    </xf>
    <xf numFmtId="0" fontId="69" fillId="3" borderId="5" xfId="1" applyFont="1" applyFill="1" applyBorder="1" applyProtection="1"/>
    <xf numFmtId="0" fontId="55" fillId="0" borderId="1" xfId="3" applyFont="1" applyFill="1" applyBorder="1" applyAlignment="1" applyProtection="1">
      <alignment horizontal="center" vertical="top" wrapText="1"/>
      <protection locked="0"/>
    </xf>
    <xf numFmtId="0" fontId="55" fillId="0" borderId="1" xfId="3" applyFont="1" applyFill="1" applyBorder="1" applyAlignment="1" applyProtection="1">
      <alignment horizontal="left" vertical="top" wrapText="1" indent="1"/>
      <protection locked="0"/>
    </xf>
    <xf numFmtId="2" fontId="57" fillId="0" borderId="1" xfId="3" applyNumberFormat="1" applyFont="1" applyFill="1" applyBorder="1" applyAlignment="1" applyProtection="1">
      <alignment horizontal="center" vertical="top" wrapText="1"/>
      <protection locked="0"/>
    </xf>
    <xf numFmtId="2" fontId="55" fillId="0" borderId="1" xfId="3" applyNumberFormat="1" applyFont="1" applyFill="1" applyBorder="1" applyAlignment="1" applyProtection="1">
      <alignment horizontal="center" vertical="top" wrapText="1"/>
      <protection locked="0"/>
    </xf>
    <xf numFmtId="0" fontId="55" fillId="3" borderId="1" xfId="3" applyFont="1" applyFill="1" applyBorder="1" applyAlignment="1" applyProtection="1">
      <alignment horizontal="center" vertical="top" wrapText="1"/>
      <protection locked="0"/>
    </xf>
    <xf numFmtId="2" fontId="55" fillId="0" borderId="1" xfId="3" applyNumberFormat="1" applyFont="1" applyFill="1" applyBorder="1" applyAlignment="1" applyProtection="1">
      <alignment horizontal="center" vertical="top" wrapText="1"/>
    </xf>
    <xf numFmtId="2" fontId="55" fillId="0" borderId="6" xfId="3" applyNumberFormat="1" applyFont="1" applyBorder="1" applyAlignment="1" applyProtection="1">
      <alignment horizontal="center"/>
      <protection locked="0"/>
    </xf>
    <xf numFmtId="0" fontId="56" fillId="0" borderId="1" xfId="2" applyFont="1" applyFill="1" applyBorder="1" applyAlignment="1">
      <alignment horizontal="center" vertical="top"/>
    </xf>
    <xf numFmtId="0" fontId="70" fillId="0" borderId="1" xfId="2" applyFont="1" applyBorder="1" applyAlignment="1">
      <alignment horizontal="center"/>
    </xf>
    <xf numFmtId="0" fontId="71" fillId="0" borderId="1" xfId="2" applyFont="1" applyBorder="1" applyAlignment="1" applyProtection="1">
      <alignment horizontal="center" vertical="center"/>
      <protection locked="0"/>
    </xf>
    <xf numFmtId="0" fontId="72" fillId="0" borderId="3" xfId="3" applyFont="1" applyBorder="1" applyProtection="1">
      <protection locked="0"/>
    </xf>
    <xf numFmtId="0" fontId="73" fillId="0" borderId="0" xfId="0" applyFont="1"/>
    <xf numFmtId="0" fontId="74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1" fillId="0" borderId="0" xfId="1" applyFont="1" applyProtection="1">
      <protection locked="0"/>
    </xf>
    <xf numFmtId="0" fontId="65" fillId="6" borderId="16" xfId="17" applyFont="1" applyFill="1" applyBorder="1" applyAlignment="1">
      <alignment vertical="top" wrapText="1"/>
    </xf>
    <xf numFmtId="0" fontId="64" fillId="5" borderId="16" xfId="17" applyFont="1" applyFill="1" applyBorder="1" applyAlignment="1">
      <alignment vertical="top" wrapText="1"/>
    </xf>
    <xf numFmtId="0" fontId="64" fillId="5" borderId="16" xfId="17" applyFont="1" applyFill="1" applyBorder="1" applyAlignment="1">
      <alignment vertical="top"/>
    </xf>
    <xf numFmtId="0" fontId="18" fillId="0" borderId="0" xfId="2" applyFont="1" applyFill="1" applyAlignment="1" applyProtection="1">
      <alignment horizontal="center" vertical="center"/>
      <protection locked="0"/>
    </xf>
    <xf numFmtId="0" fontId="30" fillId="0" borderId="3" xfId="3" applyFont="1" applyBorder="1" applyAlignment="1" applyProtection="1">
      <alignment horizontal="left"/>
      <protection locked="0"/>
    </xf>
    <xf numFmtId="0" fontId="30" fillId="0" borderId="4" xfId="3" applyFont="1" applyBorder="1" applyAlignment="1" applyProtection="1">
      <alignment horizontal="left"/>
      <protection locked="0"/>
    </xf>
    <xf numFmtId="0" fontId="30" fillId="0" borderId="5" xfId="3" applyFont="1" applyBorder="1" applyAlignment="1" applyProtection="1">
      <alignment horizontal="left"/>
      <protection locked="0"/>
    </xf>
    <xf numFmtId="0" fontId="42" fillId="0" borderId="0" xfId="7" applyFont="1" applyBorder="1" applyAlignment="1">
      <alignment horizontal="left" vertical="top" wrapText="1" indent="2"/>
    </xf>
    <xf numFmtId="0" fontId="46" fillId="0" borderId="0" xfId="7" applyFont="1" applyBorder="1" applyAlignment="1">
      <alignment horizontal="left" vertical="top" wrapText="1"/>
    </xf>
    <xf numFmtId="0" fontId="25" fillId="0" borderId="0" xfId="8" applyFont="1" applyBorder="1" applyAlignment="1">
      <alignment horizontal="left" vertical="top" wrapText="1"/>
    </xf>
    <xf numFmtId="0" fontId="42" fillId="0" borderId="0" xfId="7" applyFont="1" applyBorder="1" applyAlignment="1">
      <alignment horizontal="left" vertical="top" wrapText="1" indent="3"/>
    </xf>
    <xf numFmtId="0" fontId="42" fillId="0" borderId="0" xfId="7" quotePrefix="1" applyFont="1" applyBorder="1" applyAlignment="1">
      <alignment horizontal="left" vertical="top" wrapText="1" indent="4"/>
    </xf>
    <xf numFmtId="0" fontId="42" fillId="0" borderId="0" xfId="7" applyFont="1" applyBorder="1" applyAlignment="1">
      <alignment horizontal="left" vertical="top" wrapText="1" indent="4"/>
    </xf>
  </cellXfs>
  <cellStyles count="21">
    <cellStyle name="Гиперссылка" xfId="2" builtinId="8"/>
    <cellStyle name="Гиперссылка 2" xfId="5"/>
    <cellStyle name="Гиперссылка 3" xfId="11"/>
    <cellStyle name="Обычный" xfId="0" builtinId="0"/>
    <cellStyle name="Обычный 2" xfId="1"/>
    <cellStyle name="Обычный 2 2" xfId="3"/>
    <cellStyle name="Обычный 2 2 2" xfId="7"/>
    <cellStyle name="Обычный 2 2 2 2" xfId="15"/>
    <cellStyle name="Обычный 2 2 2 2 2" xfId="19"/>
    <cellStyle name="Обычный 2 2 3" xfId="12"/>
    <cellStyle name="Обычный 2 3" xfId="6"/>
    <cellStyle name="Обычный 2 4" xfId="14"/>
    <cellStyle name="Обычный 2 4 2" xfId="18"/>
    <cellStyle name="Обычный 3" xfId="8"/>
    <cellStyle name="Обычный 4" xfId="9"/>
    <cellStyle name="Обычный 5" xfId="10"/>
    <cellStyle name="Обычный 5 2" xfId="13"/>
    <cellStyle name="Обычный 6" xfId="17"/>
    <cellStyle name="Финансовый 2" xfId="4"/>
    <cellStyle name="Финансовый 2 2" xfId="16"/>
    <cellStyle name="Финансовый 2 2 2" xfId="2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142876</xdr:rowOff>
    </xdr:from>
    <xdr:to>
      <xdr:col>4</xdr:col>
      <xdr:colOff>284275</xdr:colOff>
      <xdr:row>4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2876"/>
          <a:ext cx="768145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104775</xdr:rowOff>
    </xdr:from>
    <xdr:to>
      <xdr:col>5</xdr:col>
      <xdr:colOff>152731</xdr:colOff>
      <xdr:row>57</xdr:row>
      <xdr:rowOff>66745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4049375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0</xdr:rowOff>
    </xdr:from>
    <xdr:to>
      <xdr:col>6</xdr:col>
      <xdr:colOff>152813</xdr:colOff>
      <xdr:row>68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6830675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</xdr:row>
      <xdr:rowOff>11076</xdr:rowOff>
    </xdr:from>
    <xdr:to>
      <xdr:col>11</xdr:col>
      <xdr:colOff>458081</xdr:colOff>
      <xdr:row>34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6697626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0</xdr:rowOff>
    </xdr:from>
    <xdr:to>
      <xdr:col>9</xdr:col>
      <xdr:colOff>172121</xdr:colOff>
      <xdr:row>86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2536150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89</xdr:row>
      <xdr:rowOff>161925</xdr:rowOff>
    </xdr:from>
    <xdr:to>
      <xdr:col>15</xdr:col>
      <xdr:colOff>647700</xdr:colOff>
      <xdr:row>105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65057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48</xdr:row>
      <xdr:rowOff>9525</xdr:rowOff>
    </xdr:from>
    <xdr:to>
      <xdr:col>10</xdr:col>
      <xdr:colOff>29310</xdr:colOff>
      <xdr:row>50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1820525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ru/gortenziya-oks.html/nid/28018" TargetMode="External"/><Relationship Id="rId21" Type="http://schemas.openxmlformats.org/officeDocument/2006/relationships/hyperlink" Target="https://plantmarket.ru/gortenziya-oks.html/nid/61556" TargetMode="External"/><Relationship Id="rId42" Type="http://schemas.openxmlformats.org/officeDocument/2006/relationships/hyperlink" Target="https://plantmarket.ru/mnogoletniki-oks.html/nid/57668" TargetMode="External"/><Relationship Id="rId47" Type="http://schemas.openxmlformats.org/officeDocument/2006/relationships/hyperlink" Target="https://plantmarket.ru/mnogoletniki-oks.html/nid/57691" TargetMode="External"/><Relationship Id="rId63" Type="http://schemas.openxmlformats.org/officeDocument/2006/relationships/hyperlink" Target="https://plantmarket.ru/mnogoletniki-oks.html/nid/65161" TargetMode="External"/><Relationship Id="rId68" Type="http://schemas.openxmlformats.org/officeDocument/2006/relationships/hyperlink" Target="https://plantmarket.ru/mnogoletniki-oks.html/nid/65225" TargetMode="External"/><Relationship Id="rId84" Type="http://schemas.openxmlformats.org/officeDocument/2006/relationships/hyperlink" Target="https://plantmarket.ru/mnogoletniki-oks.html/nid/58010" TargetMode="External"/><Relationship Id="rId89" Type="http://schemas.openxmlformats.org/officeDocument/2006/relationships/hyperlink" Target="https://plantmarket.ru/mnogoletniki-oks.html/nid/60853" TargetMode="External"/><Relationship Id="rId112" Type="http://schemas.openxmlformats.org/officeDocument/2006/relationships/hyperlink" Target="https://plantmarket.ru/mnogoletniki-oks.html/nid/57999" TargetMode="External"/><Relationship Id="rId133" Type="http://schemas.openxmlformats.org/officeDocument/2006/relationships/hyperlink" Target="https://plantmarket.ru/gortenziya-oks.html/nid/64270" TargetMode="External"/><Relationship Id="rId138" Type="http://schemas.openxmlformats.org/officeDocument/2006/relationships/hyperlink" Target="https://plantmarket.ru/gortenziya-oks.html/nid/67311" TargetMode="External"/><Relationship Id="rId154" Type="http://schemas.openxmlformats.org/officeDocument/2006/relationships/hyperlink" Target="https://plantmarket.ru/gortenziya-oks.html/nid/69208" TargetMode="External"/><Relationship Id="rId159" Type="http://schemas.openxmlformats.org/officeDocument/2006/relationships/hyperlink" Target="https://plantmarket.ru/clematisy-p7.html/nid/37601" TargetMode="External"/><Relationship Id="rId175" Type="http://schemas.openxmlformats.org/officeDocument/2006/relationships/hyperlink" Target="http://plantmarket.ru/klematisy-oks.html/nid/59881" TargetMode="External"/><Relationship Id="rId170" Type="http://schemas.openxmlformats.org/officeDocument/2006/relationships/hyperlink" Target="https://plantmarket.ru/klematisy-oks.html/nid/64355" TargetMode="External"/><Relationship Id="rId191" Type="http://schemas.openxmlformats.org/officeDocument/2006/relationships/hyperlink" Target="http://plantmarket.ru/klematisy-oks.html/nid/59808" TargetMode="External"/><Relationship Id="rId16" Type="http://schemas.openxmlformats.org/officeDocument/2006/relationships/hyperlink" Target="https://plantmarket.ru/gortenziya-oks.html/nid/61544" TargetMode="External"/><Relationship Id="rId107" Type="http://schemas.openxmlformats.org/officeDocument/2006/relationships/hyperlink" Target="https://plantmarket.ru/mnogoletniki-oks.html/nid/65520" TargetMode="External"/><Relationship Id="rId11" Type="http://schemas.openxmlformats.org/officeDocument/2006/relationships/hyperlink" Target="https://plantmarket.ru/gortenziya-oks.html/nid/67315" TargetMode="External"/><Relationship Id="rId32" Type="http://schemas.openxmlformats.org/officeDocument/2006/relationships/hyperlink" Target="https://plantmarket.ru/mnogoletniki-oks.html/nid/61949" TargetMode="External"/><Relationship Id="rId37" Type="http://schemas.openxmlformats.org/officeDocument/2006/relationships/hyperlink" Target="https://plantmarket.ru/mnogoletniki-oks.html/nid/69137" TargetMode="External"/><Relationship Id="rId53" Type="http://schemas.openxmlformats.org/officeDocument/2006/relationships/hyperlink" Target="https://plantmarket.ru/mnogoletniki-oks.html/nid/60841" TargetMode="External"/><Relationship Id="rId58" Type="http://schemas.openxmlformats.org/officeDocument/2006/relationships/hyperlink" Target="https://plantmarket.ru/mnogoletniki-oks.html/nid/65274" TargetMode="External"/><Relationship Id="rId74" Type="http://schemas.openxmlformats.org/officeDocument/2006/relationships/hyperlink" Target="https://plantmarket.ru/mnogoletniki-oks.html/nid/65311" TargetMode="External"/><Relationship Id="rId79" Type="http://schemas.openxmlformats.org/officeDocument/2006/relationships/hyperlink" Target="https://plantmarket.ru/mnogoletniki-oks.html/nid/57894" TargetMode="External"/><Relationship Id="rId102" Type="http://schemas.openxmlformats.org/officeDocument/2006/relationships/hyperlink" Target="https://plantmarket.ru/mnogoletniki-oks.html/nid/57929" TargetMode="External"/><Relationship Id="rId123" Type="http://schemas.openxmlformats.org/officeDocument/2006/relationships/hyperlink" Target="https://plantmarket.ru/gortenziya-oks.html/nid/69227" TargetMode="External"/><Relationship Id="rId128" Type="http://schemas.openxmlformats.org/officeDocument/2006/relationships/hyperlink" Target="https://plantmarket.ru/gortenziya-oks.html/nid/61557" TargetMode="External"/><Relationship Id="rId144" Type="http://schemas.openxmlformats.org/officeDocument/2006/relationships/hyperlink" Target="https://plantmarket.pro/gortenziya-oks.html/nid/67636" TargetMode="External"/><Relationship Id="rId149" Type="http://schemas.openxmlformats.org/officeDocument/2006/relationships/hyperlink" Target="https://plantmarket.ru/gortenziya-oks.html/nid/67299" TargetMode="External"/><Relationship Id="rId5" Type="http://schemas.openxmlformats.org/officeDocument/2006/relationships/hyperlink" Target="https://plantmarket.ru/gortenziya-oks.html/nid/67306" TargetMode="External"/><Relationship Id="rId90" Type="http://schemas.openxmlformats.org/officeDocument/2006/relationships/hyperlink" Target="https://plantmarket.ru/mnogoletniki-oks.html/nid/60854" TargetMode="External"/><Relationship Id="rId95" Type="http://schemas.openxmlformats.org/officeDocument/2006/relationships/hyperlink" Target="https://plantmarket.ru/mnogoletniki-oks.html/nid/65424" TargetMode="External"/><Relationship Id="rId160" Type="http://schemas.openxmlformats.org/officeDocument/2006/relationships/hyperlink" Target="https://plantmarket.ru/clematisy-p7.html/nid/69020" TargetMode="External"/><Relationship Id="rId165" Type="http://schemas.openxmlformats.org/officeDocument/2006/relationships/hyperlink" Target="https://plantmarket.ru/clematisy-p7.html/nid/54674" TargetMode="External"/><Relationship Id="rId181" Type="http://schemas.openxmlformats.org/officeDocument/2006/relationships/hyperlink" Target="http://plantmarket.ru/klematisy-oks.html/nid/59852" TargetMode="External"/><Relationship Id="rId186" Type="http://schemas.openxmlformats.org/officeDocument/2006/relationships/hyperlink" Target="http://plantmarket.ru/klematisy-oks.html/nid/59900" TargetMode="External"/><Relationship Id="rId22" Type="http://schemas.openxmlformats.org/officeDocument/2006/relationships/hyperlink" Target="https://plantmarket.ru/lukovitsy-lilii-na-vygonku.html/nid/63610" TargetMode="External"/><Relationship Id="rId27" Type="http://schemas.openxmlformats.org/officeDocument/2006/relationships/hyperlink" Target="../../../../Downloads/0" TargetMode="External"/><Relationship Id="rId43" Type="http://schemas.openxmlformats.org/officeDocument/2006/relationships/hyperlink" Target="https://plantmarket.ru/mnogoletniki-oks.html/nid/65131" TargetMode="External"/><Relationship Id="rId48" Type="http://schemas.openxmlformats.org/officeDocument/2006/relationships/hyperlink" Target="https://plantmarket.ru/mnogoletniki-oks.html/nid/57700" TargetMode="External"/><Relationship Id="rId64" Type="http://schemas.openxmlformats.org/officeDocument/2006/relationships/hyperlink" Target="https://plantmarket.ru/mnogoletniki-oks.html/nid/65190" TargetMode="External"/><Relationship Id="rId69" Type="http://schemas.openxmlformats.org/officeDocument/2006/relationships/hyperlink" Target="https://plantmarket.ru/mnogoletniki-oks.html/nid/57747" TargetMode="External"/><Relationship Id="rId113" Type="http://schemas.openxmlformats.org/officeDocument/2006/relationships/hyperlink" Target="https://plantmarket.ru/mnogoletniki-oks.html/nid/65633" TargetMode="External"/><Relationship Id="rId118" Type="http://schemas.openxmlformats.org/officeDocument/2006/relationships/hyperlink" Target="https://plantmarket.ru/gortenziya-oks.html/nid/64269" TargetMode="External"/><Relationship Id="rId134" Type="http://schemas.openxmlformats.org/officeDocument/2006/relationships/hyperlink" Target="https://plantmarket.ru/gortenziya-oks.html/nid/58370" TargetMode="External"/><Relationship Id="rId139" Type="http://schemas.openxmlformats.org/officeDocument/2006/relationships/hyperlink" Target="https://plantmarket.ru/gortenziya-oks.html/nid/28015" TargetMode="External"/><Relationship Id="rId80" Type="http://schemas.openxmlformats.org/officeDocument/2006/relationships/hyperlink" Target="https://plantmarket.ru/mnogoletniki-oks.html/nid/65463" TargetMode="External"/><Relationship Id="rId85" Type="http://schemas.openxmlformats.org/officeDocument/2006/relationships/hyperlink" Target="https://plantmarket.ru/mnogoletniki-oks.html/nid/57818" TargetMode="External"/><Relationship Id="rId150" Type="http://schemas.openxmlformats.org/officeDocument/2006/relationships/hyperlink" Target="https://plantmarket.ru/gortenziya-oks.html/nid/67300" TargetMode="External"/><Relationship Id="rId155" Type="http://schemas.openxmlformats.org/officeDocument/2006/relationships/hyperlink" Target="https://plantmarket.ru/gortenziya-oks.html/nid/69210" TargetMode="External"/><Relationship Id="rId171" Type="http://schemas.openxmlformats.org/officeDocument/2006/relationships/hyperlink" Target="http://plantmarket.ru/klematisy-oks.html/nid/55288" TargetMode="External"/><Relationship Id="rId176" Type="http://schemas.openxmlformats.org/officeDocument/2006/relationships/hyperlink" Target="http://plantmarket.ru/klematisy-oks.html/nid/59882" TargetMode="External"/><Relationship Id="rId192" Type="http://schemas.openxmlformats.org/officeDocument/2006/relationships/printerSettings" Target="../printerSettings/printerSettings1.bin"/><Relationship Id="rId12" Type="http://schemas.openxmlformats.org/officeDocument/2006/relationships/hyperlink" Target="https://plantmarket.ru/gortenziya-oks.html/nid/61551" TargetMode="External"/><Relationship Id="rId17" Type="http://schemas.openxmlformats.org/officeDocument/2006/relationships/hyperlink" Target="https://plantmarket.ru/gortenziya-oks.html/nid/61546" TargetMode="External"/><Relationship Id="rId33" Type="http://schemas.openxmlformats.org/officeDocument/2006/relationships/hyperlink" Target="https://plantmarket.ru/mnogoletniki-oks.html/nid/69112" TargetMode="External"/><Relationship Id="rId38" Type="http://schemas.openxmlformats.org/officeDocument/2006/relationships/hyperlink" Target="https://plantmarket.ru/mnogoletniki-oks.html/nid/62375" TargetMode="External"/><Relationship Id="rId59" Type="http://schemas.openxmlformats.org/officeDocument/2006/relationships/hyperlink" Target="https://plantmarket.ru/mnogoletniki-oks.html/nid/57783" TargetMode="External"/><Relationship Id="rId103" Type="http://schemas.openxmlformats.org/officeDocument/2006/relationships/hyperlink" Target="https://plantmarket.ru/mnogoletniki-oks.html/nid/57930" TargetMode="External"/><Relationship Id="rId108" Type="http://schemas.openxmlformats.org/officeDocument/2006/relationships/hyperlink" Target="https://plantmarket.ru/mnogoletniki-oks.html/nid/57973" TargetMode="External"/><Relationship Id="rId124" Type="http://schemas.openxmlformats.org/officeDocument/2006/relationships/hyperlink" Target="https://plantmarket.ru/gortenziya-oks.html/nid/69229" TargetMode="External"/><Relationship Id="rId129" Type="http://schemas.openxmlformats.org/officeDocument/2006/relationships/hyperlink" Target="https://plantmarket.ru/gortenziya-oks.html/nid/58392" TargetMode="External"/><Relationship Id="rId54" Type="http://schemas.openxmlformats.org/officeDocument/2006/relationships/hyperlink" Target="https://plantmarket.ru/mnogoletniki-oks.html/nid/65235" TargetMode="External"/><Relationship Id="rId70" Type="http://schemas.openxmlformats.org/officeDocument/2006/relationships/hyperlink" Target="https://plantmarket.ru/mnogoletniki-oks.html/nid/65258" TargetMode="External"/><Relationship Id="rId75" Type="http://schemas.openxmlformats.org/officeDocument/2006/relationships/hyperlink" Target="https://plantmarket.ru/mnogoletniki-oks.html/nid/57809" TargetMode="External"/><Relationship Id="rId91" Type="http://schemas.openxmlformats.org/officeDocument/2006/relationships/hyperlink" Target="https://plantmarket.ru/mnogoletniki-oks.html/nid/57870" TargetMode="External"/><Relationship Id="rId96" Type="http://schemas.openxmlformats.org/officeDocument/2006/relationships/hyperlink" Target="https://plantmarket.ru/mnogoletniki-oks.html/nid/57877" TargetMode="External"/><Relationship Id="rId140" Type="http://schemas.openxmlformats.org/officeDocument/2006/relationships/hyperlink" Target="https://plantmarket.ru/gortenziya-oks.html/nid/28018" TargetMode="External"/><Relationship Id="rId145" Type="http://schemas.openxmlformats.org/officeDocument/2006/relationships/hyperlink" Target="https://plantmarket.ru/gortenziya-oks.html/nid/69238" TargetMode="External"/><Relationship Id="rId161" Type="http://schemas.openxmlformats.org/officeDocument/2006/relationships/hyperlink" Target="https://plantmarket.ru/clematisy-p7.html/nid/63169" TargetMode="External"/><Relationship Id="rId166" Type="http://schemas.openxmlformats.org/officeDocument/2006/relationships/hyperlink" Target="https://plantmarket.ru/clematisy-p7.html/nid/69025" TargetMode="External"/><Relationship Id="rId182" Type="http://schemas.openxmlformats.org/officeDocument/2006/relationships/hyperlink" Target="http://plantmarket.ru/klematisy-oks.html/nid/30265" TargetMode="External"/><Relationship Id="rId187" Type="http://schemas.openxmlformats.org/officeDocument/2006/relationships/hyperlink" Target="http://plantmarket.ru/klematisy-oks.html/nid/59866" TargetMode="External"/><Relationship Id="rId1" Type="http://schemas.openxmlformats.org/officeDocument/2006/relationships/hyperlink" Target="https://plantmarket.ru/gortenziya-oks.html/nid/61587" TargetMode="External"/><Relationship Id="rId6" Type="http://schemas.openxmlformats.org/officeDocument/2006/relationships/hyperlink" Target="https://plantmarket.ru/gortenziya-oks.html/nid/67307" TargetMode="External"/><Relationship Id="rId23" Type="http://schemas.openxmlformats.org/officeDocument/2006/relationships/hyperlink" Target="https://plantmarket.ru/lukovitsy-lilii-na-vygonku.html/nid/68242" TargetMode="External"/><Relationship Id="rId28" Type="http://schemas.openxmlformats.org/officeDocument/2006/relationships/hyperlink" Target="https://plantmarket.ru/lukovitsy-lilii-na-vygonku.html/nid/63980" TargetMode="External"/><Relationship Id="rId49" Type="http://schemas.openxmlformats.org/officeDocument/2006/relationships/hyperlink" Target="https://plantmarket.ru/mnogoletniki-oks.html/nid/65172" TargetMode="External"/><Relationship Id="rId114" Type="http://schemas.openxmlformats.org/officeDocument/2006/relationships/hyperlink" Target="https://plantmarket.ru/mnogoletniki-oks.html/nid/58007" TargetMode="External"/><Relationship Id="rId119" Type="http://schemas.openxmlformats.org/officeDocument/2006/relationships/hyperlink" Target="https://plantmarket.ru/gortenziya-oks.html/nid/58359" TargetMode="External"/><Relationship Id="rId44" Type="http://schemas.openxmlformats.org/officeDocument/2006/relationships/hyperlink" Target="https://plantmarket.ru/mnogoletniki-oks.html/nid/57672" TargetMode="External"/><Relationship Id="rId60" Type="http://schemas.openxmlformats.org/officeDocument/2006/relationships/hyperlink" Target="https://plantmarket.ru/mnogoletniki-oks.html/nid/65304" TargetMode="External"/><Relationship Id="rId65" Type="http://schemas.openxmlformats.org/officeDocument/2006/relationships/hyperlink" Target="https://plantmarket.ru/mnogoletniki-oks.html/nid/57722" TargetMode="External"/><Relationship Id="rId81" Type="http://schemas.openxmlformats.org/officeDocument/2006/relationships/hyperlink" Target="https://plantmarket.ru/mnogoletniki-oks.html/nid/65464" TargetMode="External"/><Relationship Id="rId86" Type="http://schemas.openxmlformats.org/officeDocument/2006/relationships/hyperlink" Target="https://plantmarket.ru/mnogoletniki-oks.html/nid/57823" TargetMode="External"/><Relationship Id="rId130" Type="http://schemas.openxmlformats.org/officeDocument/2006/relationships/hyperlink" Target="https://plantmarket.ru/gortenziya-oks.html/nid/58392" TargetMode="External"/><Relationship Id="rId135" Type="http://schemas.openxmlformats.org/officeDocument/2006/relationships/hyperlink" Target="https://plantmarket.ru/gortenziya-oks.html/nid/61568" TargetMode="External"/><Relationship Id="rId151" Type="http://schemas.openxmlformats.org/officeDocument/2006/relationships/hyperlink" Target="https://plantmarket.ru/gortenziya-oks.html/nid/69195" TargetMode="External"/><Relationship Id="rId156" Type="http://schemas.openxmlformats.org/officeDocument/2006/relationships/hyperlink" Target="https://plantmarket.ru/gortenziya-oks.html/nid/69211" TargetMode="External"/><Relationship Id="rId177" Type="http://schemas.openxmlformats.org/officeDocument/2006/relationships/hyperlink" Target="http://plantmarket.ru/klematisy-oks.html/nid/59846" TargetMode="External"/><Relationship Id="rId172" Type="http://schemas.openxmlformats.org/officeDocument/2006/relationships/hyperlink" Target="http://plantmarket.ru/klematisy-oks.html/nid/59873" TargetMode="External"/><Relationship Id="rId193" Type="http://schemas.openxmlformats.org/officeDocument/2006/relationships/drawing" Target="../drawings/drawing1.xml"/><Relationship Id="rId13" Type="http://schemas.openxmlformats.org/officeDocument/2006/relationships/hyperlink" Target="https://plantmarket.ru/gortenziya-oks.html/nid/61578" TargetMode="External"/><Relationship Id="rId18" Type="http://schemas.openxmlformats.org/officeDocument/2006/relationships/hyperlink" Target="https://plantmarket.ru/gortenziya-oks.html/nid/61550" TargetMode="External"/><Relationship Id="rId39" Type="http://schemas.openxmlformats.org/officeDocument/2006/relationships/hyperlink" Target="https://plantmarket.ru/mnogoletniki-oks.html/nid/69144" TargetMode="External"/><Relationship Id="rId109" Type="http://schemas.openxmlformats.org/officeDocument/2006/relationships/hyperlink" Target="https://plantmarket.ru/mnogoletniki-oks.html/nid/60861" TargetMode="External"/><Relationship Id="rId34" Type="http://schemas.openxmlformats.org/officeDocument/2006/relationships/hyperlink" Target="https://plantmarket.ru/mnogoletniki-oks.html/nid/61971" TargetMode="External"/><Relationship Id="rId50" Type="http://schemas.openxmlformats.org/officeDocument/2006/relationships/hyperlink" Target="https://plantmarket.ru/mnogoletniki-oks.html/nid/57705" TargetMode="External"/><Relationship Id="rId55" Type="http://schemas.openxmlformats.org/officeDocument/2006/relationships/hyperlink" Target="https://plantmarket.ru/mnogoletniki-oks.html/nid/57768" TargetMode="External"/><Relationship Id="rId76" Type="http://schemas.openxmlformats.org/officeDocument/2006/relationships/hyperlink" Target="https://plantmarket.ru/mnogoletniki-oks.html/nid/57850" TargetMode="External"/><Relationship Id="rId97" Type="http://schemas.openxmlformats.org/officeDocument/2006/relationships/hyperlink" Target="https://plantmarket.ru/mnogoletniki-oks.html/nid/65440" TargetMode="External"/><Relationship Id="rId104" Type="http://schemas.openxmlformats.org/officeDocument/2006/relationships/hyperlink" Target="https://plantmarket.ru/mnogoletniki-oks.html/nid/65475" TargetMode="External"/><Relationship Id="rId120" Type="http://schemas.openxmlformats.org/officeDocument/2006/relationships/hyperlink" Target="https://plantmarket.ru/gortenziya-oks.html/nid/69215" TargetMode="External"/><Relationship Id="rId125" Type="http://schemas.openxmlformats.org/officeDocument/2006/relationships/hyperlink" Target="https://plantmarket.ru/gortenziya-oks.html/nid/69235" TargetMode="External"/><Relationship Id="rId141" Type="http://schemas.openxmlformats.org/officeDocument/2006/relationships/hyperlink" Target="https://plantmarket.ru/gortenziya-oks.html/nid/63156" TargetMode="External"/><Relationship Id="rId146" Type="http://schemas.openxmlformats.org/officeDocument/2006/relationships/hyperlink" Target="https://plantmarket.ru/gortenziya-oks.html/nid/61565" TargetMode="External"/><Relationship Id="rId167" Type="http://schemas.openxmlformats.org/officeDocument/2006/relationships/hyperlink" Target="https://plantmarket.ru/clematisy-p7.html/nid/69027" TargetMode="External"/><Relationship Id="rId188" Type="http://schemas.openxmlformats.org/officeDocument/2006/relationships/hyperlink" Target="http://plantmarket.ru/klematisy-oks.html/nid/52798" TargetMode="External"/><Relationship Id="rId7" Type="http://schemas.openxmlformats.org/officeDocument/2006/relationships/hyperlink" Target="https://plantmarket.ru/gortenziya-oks.html/nid/61549" TargetMode="External"/><Relationship Id="rId71" Type="http://schemas.openxmlformats.org/officeDocument/2006/relationships/hyperlink" Target="https://plantmarket.ru/mnogoletniki-oks.html/nid/57779" TargetMode="External"/><Relationship Id="rId92" Type="http://schemas.openxmlformats.org/officeDocument/2006/relationships/hyperlink" Target="https://plantmarket.ru/mnogoletniki-oks.html/nid/57871" TargetMode="External"/><Relationship Id="rId162" Type="http://schemas.openxmlformats.org/officeDocument/2006/relationships/hyperlink" Target="https://plantmarket.ru/clematisy-p7.html/nid/69021" TargetMode="External"/><Relationship Id="rId183" Type="http://schemas.openxmlformats.org/officeDocument/2006/relationships/hyperlink" Target="http://plantmarket.ru/klematisy-oks.html/nid/30271" TargetMode="External"/><Relationship Id="rId2" Type="http://schemas.openxmlformats.org/officeDocument/2006/relationships/hyperlink" Target="https://plantmarket.pro/gortenziya-oks.html/nid/28007" TargetMode="External"/><Relationship Id="rId29" Type="http://schemas.openxmlformats.org/officeDocument/2006/relationships/hyperlink" Target="https://plantmarket.ru/lukovitsy-lilii-na-vygonku.html/nid/64066" TargetMode="External"/><Relationship Id="rId24" Type="http://schemas.openxmlformats.org/officeDocument/2006/relationships/hyperlink" Target="https://plantmarket.ru/lukovitsy-lilii-na-vygonku.html/nid/63807" TargetMode="External"/><Relationship Id="rId40" Type="http://schemas.openxmlformats.org/officeDocument/2006/relationships/hyperlink" Target="https://plantmarket.ru/mnogoletniki-oks.html/nid/69146" TargetMode="External"/><Relationship Id="rId45" Type="http://schemas.openxmlformats.org/officeDocument/2006/relationships/hyperlink" Target="https://plantmarket.ru/mnogoletniki-oks.html/nid/57687" TargetMode="External"/><Relationship Id="rId66" Type="http://schemas.openxmlformats.org/officeDocument/2006/relationships/hyperlink" Target="https://plantmarket.ru/mnogoletniki-oks.html/nid/65192" TargetMode="External"/><Relationship Id="rId87" Type="http://schemas.openxmlformats.org/officeDocument/2006/relationships/hyperlink" Target="https://plantmarket.ru/mnogoletniki-oks.html/nid/57827" TargetMode="External"/><Relationship Id="rId110" Type="http://schemas.openxmlformats.org/officeDocument/2006/relationships/hyperlink" Target="https://plantmarket.ru/mnogoletniki-oks.html/nid/57985" TargetMode="External"/><Relationship Id="rId115" Type="http://schemas.openxmlformats.org/officeDocument/2006/relationships/hyperlink" Target="https://plantmarket.ru/mnogoletniki-oks.html/nid/58008" TargetMode="External"/><Relationship Id="rId131" Type="http://schemas.openxmlformats.org/officeDocument/2006/relationships/hyperlink" Target="https://plantmarket.ru/gortenziya-oks.html/nid/64269" TargetMode="External"/><Relationship Id="rId136" Type="http://schemas.openxmlformats.org/officeDocument/2006/relationships/hyperlink" Target="https://plantmarket.ru/gortenziya-oks.html/nid/61569" TargetMode="External"/><Relationship Id="rId157" Type="http://schemas.openxmlformats.org/officeDocument/2006/relationships/hyperlink" Target="https://plantmarket.ru/clematisy-p7.html/nid/63158" TargetMode="External"/><Relationship Id="rId178" Type="http://schemas.openxmlformats.org/officeDocument/2006/relationships/hyperlink" Target="http://plantmarket.ru/klematisy-oks.html/nid/59848" TargetMode="External"/><Relationship Id="rId61" Type="http://schemas.openxmlformats.org/officeDocument/2006/relationships/hyperlink" Target="https://plantmarket.ru/mnogoletniki-oks.html/nid/65321" TargetMode="External"/><Relationship Id="rId82" Type="http://schemas.openxmlformats.org/officeDocument/2006/relationships/hyperlink" Target="https://plantmarket.ru/mnogoletniki-oks.html/nid/57937" TargetMode="External"/><Relationship Id="rId152" Type="http://schemas.openxmlformats.org/officeDocument/2006/relationships/hyperlink" Target="https://plantmarket.ru/gortenziya-oks.html/nid/67301" TargetMode="External"/><Relationship Id="rId173" Type="http://schemas.openxmlformats.org/officeDocument/2006/relationships/hyperlink" Target="http://plantmarket.ru/klematisy-oks.html/nid/55311" TargetMode="External"/><Relationship Id="rId19" Type="http://schemas.openxmlformats.org/officeDocument/2006/relationships/hyperlink" Target="https://plantmarket.ru/gortenziya-oks.html/nid/61554" TargetMode="External"/><Relationship Id="rId14" Type="http://schemas.openxmlformats.org/officeDocument/2006/relationships/hyperlink" Target="https://plantmarket.ru/gortenziya-oks.html/nid/61543" TargetMode="External"/><Relationship Id="rId30" Type="http://schemas.openxmlformats.org/officeDocument/2006/relationships/hyperlink" Target="https://plantmarket.ru/lukovitsy-lilii-na-vygonku.html/nid/67682" TargetMode="External"/><Relationship Id="rId35" Type="http://schemas.openxmlformats.org/officeDocument/2006/relationships/hyperlink" Target="https://plantmarket.ru/mnogoletniki-oks.html/nid/69126" TargetMode="External"/><Relationship Id="rId56" Type="http://schemas.openxmlformats.org/officeDocument/2006/relationships/hyperlink" Target="https://plantmarket.ru/mnogoletniki-oks.html/nid/65271" TargetMode="External"/><Relationship Id="rId77" Type="http://schemas.openxmlformats.org/officeDocument/2006/relationships/hyperlink" Target="https://plantmarket.ru/mnogoletniki-oks.html/nid/57851" TargetMode="External"/><Relationship Id="rId100" Type="http://schemas.openxmlformats.org/officeDocument/2006/relationships/hyperlink" Target="https://plantmarket.ru/mnogoletniki-oks.html/nid/57906" TargetMode="External"/><Relationship Id="rId105" Type="http://schemas.openxmlformats.org/officeDocument/2006/relationships/hyperlink" Target="https://plantmarket.ru/mnogoletniki-oks.html/nid/65507" TargetMode="External"/><Relationship Id="rId126" Type="http://schemas.openxmlformats.org/officeDocument/2006/relationships/hyperlink" Target="https://plantmarket.ru/gortenziya-oks.html/nid/69235" TargetMode="External"/><Relationship Id="rId147" Type="http://schemas.openxmlformats.org/officeDocument/2006/relationships/hyperlink" Target="https://plantmarket.ru/gortenziya-oks.html/nid/61584" TargetMode="External"/><Relationship Id="rId168" Type="http://schemas.openxmlformats.org/officeDocument/2006/relationships/hyperlink" Target="http://plantmarket.ru/klematisy-oks.html/nid/59760" TargetMode="External"/><Relationship Id="rId8" Type="http://schemas.openxmlformats.org/officeDocument/2006/relationships/hyperlink" Target="https://plantmarket.ru/gortenziya-oks.html/nid/67312" TargetMode="External"/><Relationship Id="rId51" Type="http://schemas.openxmlformats.org/officeDocument/2006/relationships/hyperlink" Target="https://plantmarket.ru/mnogoletniki-oks.html/nid/57713" TargetMode="External"/><Relationship Id="rId72" Type="http://schemas.openxmlformats.org/officeDocument/2006/relationships/hyperlink" Target="https://plantmarket.ru/mnogoletniki-oks.html/nid/57780" TargetMode="External"/><Relationship Id="rId93" Type="http://schemas.openxmlformats.org/officeDocument/2006/relationships/hyperlink" Target="https://plantmarket.ru/mnogoletniki-oks.html/nid/57872" TargetMode="External"/><Relationship Id="rId98" Type="http://schemas.openxmlformats.org/officeDocument/2006/relationships/hyperlink" Target="https://plantmarket.ru/mnogoletniki-oks.html/nid/65141" TargetMode="External"/><Relationship Id="rId121" Type="http://schemas.openxmlformats.org/officeDocument/2006/relationships/hyperlink" Target="https://plantmarket.ru/gortenziya-oks.html/nid/69222" TargetMode="External"/><Relationship Id="rId142" Type="http://schemas.openxmlformats.org/officeDocument/2006/relationships/hyperlink" Target="https://plantmarket.ru/gortenziya-oks.html/nid/61579" TargetMode="External"/><Relationship Id="rId163" Type="http://schemas.openxmlformats.org/officeDocument/2006/relationships/hyperlink" Target="https://plantmarket.ru/clematisy-p7.html/nid/63181" TargetMode="External"/><Relationship Id="rId184" Type="http://schemas.openxmlformats.org/officeDocument/2006/relationships/hyperlink" Target="http://plantmarket.ru/klematisy-oks.html/nid/59889" TargetMode="External"/><Relationship Id="rId189" Type="http://schemas.openxmlformats.org/officeDocument/2006/relationships/hyperlink" Target="http://plantmarket.ru/klematisy-oks.html/nid/59878" TargetMode="External"/><Relationship Id="rId3" Type="http://schemas.openxmlformats.org/officeDocument/2006/relationships/hyperlink" Target="https://plantmarket.ru/gortenziya-oks.html/nid/67304" TargetMode="External"/><Relationship Id="rId25" Type="http://schemas.openxmlformats.org/officeDocument/2006/relationships/hyperlink" Target="https://plantmarket.ru/lukovitsy-lilii-na-vygonku.html/nid/63815" TargetMode="External"/><Relationship Id="rId46" Type="http://schemas.openxmlformats.org/officeDocument/2006/relationships/hyperlink" Target="https://plantmarket.ru/mnogoletniki-oks.html/nid/57689" TargetMode="External"/><Relationship Id="rId67" Type="http://schemas.openxmlformats.org/officeDocument/2006/relationships/hyperlink" Target="https://plantmarket.ru/mnogoletniki-oks.html/nid/65203" TargetMode="External"/><Relationship Id="rId116" Type="http://schemas.openxmlformats.org/officeDocument/2006/relationships/hyperlink" Target="https://plantmarket.ru/gortenziya-oks.html/nid/67315" TargetMode="External"/><Relationship Id="rId137" Type="http://schemas.openxmlformats.org/officeDocument/2006/relationships/hyperlink" Target="https://plantmarket.ru/gortenziya-oks.html/nid/67308" TargetMode="External"/><Relationship Id="rId158" Type="http://schemas.openxmlformats.org/officeDocument/2006/relationships/hyperlink" Target="https://plantmarket.ru/clematisy-p7.html/nid/58417" TargetMode="External"/><Relationship Id="rId20" Type="http://schemas.openxmlformats.org/officeDocument/2006/relationships/hyperlink" Target="https://plantmarket.ru/gortenziya-oks.html/nid/61555" TargetMode="External"/><Relationship Id="rId41" Type="http://schemas.openxmlformats.org/officeDocument/2006/relationships/hyperlink" Target="https://plantmarket.ru/mnogoletniki-oks.html/nid/57667" TargetMode="External"/><Relationship Id="rId62" Type="http://schemas.openxmlformats.org/officeDocument/2006/relationships/hyperlink" Target="https://plantmarket.ru/mnogoletniki-oks.html/nid/57682" TargetMode="External"/><Relationship Id="rId83" Type="http://schemas.openxmlformats.org/officeDocument/2006/relationships/hyperlink" Target="https://plantmarket.ru/mnogoletniki-oks.html/nid/65501" TargetMode="External"/><Relationship Id="rId88" Type="http://schemas.openxmlformats.org/officeDocument/2006/relationships/hyperlink" Target="https://plantmarket.ru/mnogoletniki-oks.html/nid/57846" TargetMode="External"/><Relationship Id="rId111" Type="http://schemas.openxmlformats.org/officeDocument/2006/relationships/hyperlink" Target="https://plantmarket.ru/mnogoletniki-oks.html/nid/65596" TargetMode="External"/><Relationship Id="rId132" Type="http://schemas.openxmlformats.org/officeDocument/2006/relationships/hyperlink" Target="https://plantmarket.ru/gortenziya-oks.html/nid/64271" TargetMode="External"/><Relationship Id="rId153" Type="http://schemas.openxmlformats.org/officeDocument/2006/relationships/hyperlink" Target="https://plantmarket.ru/gortenziya-oks.html/nid/69199" TargetMode="External"/><Relationship Id="rId174" Type="http://schemas.openxmlformats.org/officeDocument/2006/relationships/hyperlink" Target="https://plantmarket.ru/klematisy-oks.html/nid/64361" TargetMode="External"/><Relationship Id="rId179" Type="http://schemas.openxmlformats.org/officeDocument/2006/relationships/hyperlink" Target="http://plantmarket.ru/klematisy-oks.html/nid/55349" TargetMode="External"/><Relationship Id="rId190" Type="http://schemas.openxmlformats.org/officeDocument/2006/relationships/hyperlink" Target="https://plantmarket.ru/klematisy-oks.html/nid/64366" TargetMode="External"/><Relationship Id="rId15" Type="http://schemas.openxmlformats.org/officeDocument/2006/relationships/hyperlink" Target="https://plantmarket.ru/gortenziya-oks.html/nid/67293" TargetMode="External"/><Relationship Id="rId36" Type="http://schemas.openxmlformats.org/officeDocument/2006/relationships/hyperlink" Target="https://plantmarket.ru/mnogoletniki-oks.html/nid/69127" TargetMode="External"/><Relationship Id="rId57" Type="http://schemas.openxmlformats.org/officeDocument/2006/relationships/hyperlink" Target="https://plantmarket.ru/mnogoletniki-oks.html/nid/57773" TargetMode="External"/><Relationship Id="rId106" Type="http://schemas.openxmlformats.org/officeDocument/2006/relationships/hyperlink" Target="https://plantmarket.ru/mnogoletniki-oks.html/nid/65515" TargetMode="External"/><Relationship Id="rId127" Type="http://schemas.openxmlformats.org/officeDocument/2006/relationships/hyperlink" Target="https://plantmarket.ru/gortenziya-oks.html/nid/69238" TargetMode="External"/><Relationship Id="rId10" Type="http://schemas.openxmlformats.org/officeDocument/2006/relationships/hyperlink" Target="https://plantmarket.ru/gortenziya-oks.html/nid/67314" TargetMode="External"/><Relationship Id="rId31" Type="http://schemas.openxmlformats.org/officeDocument/2006/relationships/hyperlink" Target="https://plantmarket.ru/lukovitsy-lilii-na-vygonku.html/nid/64073" TargetMode="External"/><Relationship Id="rId52" Type="http://schemas.openxmlformats.org/officeDocument/2006/relationships/hyperlink" Target="https://plantmarket.ru/mnogoletniki-oks.html/nid/57717" TargetMode="External"/><Relationship Id="rId73" Type="http://schemas.openxmlformats.org/officeDocument/2006/relationships/hyperlink" Target="https://plantmarket.ru/mnogoletniki-oks.html/nid/57799" TargetMode="External"/><Relationship Id="rId78" Type="http://schemas.openxmlformats.org/officeDocument/2006/relationships/hyperlink" Target="https://plantmarket.ru/mnogoletniki-oks.html/nid/57890" TargetMode="External"/><Relationship Id="rId94" Type="http://schemas.openxmlformats.org/officeDocument/2006/relationships/hyperlink" Target="https://plantmarket.ru/mnogoletniki-oks.html/nid/65422" TargetMode="External"/><Relationship Id="rId99" Type="http://schemas.openxmlformats.org/officeDocument/2006/relationships/hyperlink" Target="https://plantmarket.ru/mnogoletniki-oks.html/nid/61526" TargetMode="External"/><Relationship Id="rId101" Type="http://schemas.openxmlformats.org/officeDocument/2006/relationships/hyperlink" Target="https://plantmarket.ru/mnogoletniki-oks.html/nid/57917" TargetMode="External"/><Relationship Id="rId122" Type="http://schemas.openxmlformats.org/officeDocument/2006/relationships/hyperlink" Target="https://plantmarket.ru/gortenziya-oks.html/nid/69224" TargetMode="External"/><Relationship Id="rId143" Type="http://schemas.openxmlformats.org/officeDocument/2006/relationships/hyperlink" Target="https://plantmarket.ru/gortenziya-oks.html/nid/67328" TargetMode="External"/><Relationship Id="rId148" Type="http://schemas.openxmlformats.org/officeDocument/2006/relationships/hyperlink" Target="https://plantmarket.ru/gortenziya-oks.html/nid/58359" TargetMode="External"/><Relationship Id="rId164" Type="http://schemas.openxmlformats.org/officeDocument/2006/relationships/hyperlink" Target="https://plantmarket.ru/clematisy-p7.html/nid/63176" TargetMode="External"/><Relationship Id="rId169" Type="http://schemas.openxmlformats.org/officeDocument/2006/relationships/hyperlink" Target="https://plantmarket.pro/klematisy-oks.html/nid/69241" TargetMode="External"/><Relationship Id="rId185" Type="http://schemas.openxmlformats.org/officeDocument/2006/relationships/hyperlink" Target="http://plantmarket.ru/klematisy-oks.html/nid/59776" TargetMode="External"/><Relationship Id="rId4" Type="http://schemas.openxmlformats.org/officeDocument/2006/relationships/hyperlink" Target="https://plantmarket.ru/gortenziya-oks.html/nid/61545" TargetMode="External"/><Relationship Id="rId9" Type="http://schemas.openxmlformats.org/officeDocument/2006/relationships/hyperlink" Target="https://plantmarket.ru/gortenziya-oks.html/nid/67313" TargetMode="External"/><Relationship Id="rId180" Type="http://schemas.openxmlformats.org/officeDocument/2006/relationships/hyperlink" Target="http://plantmarket.ru/klematisy-oks.html/nid/30250" TargetMode="External"/><Relationship Id="rId26" Type="http://schemas.openxmlformats.org/officeDocument/2006/relationships/hyperlink" Target="https://plantmarket.ru/lukovitsy-lilii-na-vygonku.html/nid/6383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3"/>
  <sheetViews>
    <sheetView workbookViewId="0">
      <selection activeCell="F23" sqref="F23"/>
    </sheetView>
  </sheetViews>
  <sheetFormatPr defaultColWidth="8.109375" defaultRowHeight="10.199999999999999"/>
  <cols>
    <col min="1" max="1" width="8.109375" style="145" customWidth="1"/>
    <col min="2" max="16384" width="8.109375" style="145"/>
  </cols>
  <sheetData>
    <row r="1" spans="1:7" ht="10.199999999999999" customHeight="1">
      <c r="A1" s="144"/>
    </row>
    <row r="2" spans="1:7" ht="12" customHeight="1">
      <c r="A2" s="146" t="s">
        <v>1034</v>
      </c>
      <c r="B2" s="146" t="s">
        <v>1035</v>
      </c>
    </row>
    <row r="3" spans="1:7" ht="12" customHeight="1">
      <c r="A3" s="146"/>
      <c r="B3" s="146" t="s">
        <v>1036</v>
      </c>
    </row>
    <row r="4" spans="1:7" ht="12" customHeight="1">
      <c r="A4" s="146"/>
      <c r="B4" s="146" t="s">
        <v>1037</v>
      </c>
    </row>
    <row r="5" spans="1:7" ht="48" customHeight="1">
      <c r="A5" s="146" t="s">
        <v>1038</v>
      </c>
      <c r="B5" s="147" t="s">
        <v>1039</v>
      </c>
    </row>
    <row r="6" spans="1:7" ht="10.199999999999999" customHeight="1">
      <c r="A6" s="146"/>
      <c r="B6" s="146"/>
    </row>
    <row r="7" spans="1:7" ht="12" customHeight="1">
      <c r="A7" s="183" t="s">
        <v>1040</v>
      </c>
      <c r="B7" s="183"/>
      <c r="C7" s="183"/>
      <c r="D7" s="184" t="s">
        <v>1041</v>
      </c>
      <c r="E7" s="184"/>
      <c r="F7" s="184"/>
      <c r="G7" s="148" t="s">
        <v>1042</v>
      </c>
    </row>
    <row r="8" spans="1:7" ht="24" customHeight="1">
      <c r="A8" s="148" t="s">
        <v>1043</v>
      </c>
      <c r="B8" s="148" t="s">
        <v>1044</v>
      </c>
      <c r="C8" s="148" t="s">
        <v>1045</v>
      </c>
      <c r="D8" s="148" t="s">
        <v>1046</v>
      </c>
      <c r="E8" s="148" t="s">
        <v>1047</v>
      </c>
      <c r="F8" s="148" t="s">
        <v>1048</v>
      </c>
      <c r="G8" s="148" t="s">
        <v>1049</v>
      </c>
    </row>
    <row r="9" spans="1:7" ht="10.5" customHeight="1">
      <c r="A9" s="182" t="s">
        <v>1050</v>
      </c>
      <c r="B9" s="182"/>
      <c r="C9" s="182"/>
      <c r="D9" s="149">
        <v>300</v>
      </c>
      <c r="E9" s="149">
        <v>300</v>
      </c>
      <c r="F9" s="149">
        <v>100</v>
      </c>
      <c r="G9" s="149">
        <v>970</v>
      </c>
    </row>
    <row r="10" spans="1:7" ht="10.5" customHeight="1">
      <c r="A10" s="150" t="s">
        <v>1051</v>
      </c>
      <c r="B10" s="150" t="s">
        <v>1052</v>
      </c>
      <c r="C10" s="150" t="s">
        <v>1053</v>
      </c>
      <c r="D10" s="151">
        <v>25</v>
      </c>
      <c r="E10" s="151">
        <v>25</v>
      </c>
      <c r="F10" s="152"/>
      <c r="G10" s="153"/>
    </row>
    <row r="11" spans="1:7" ht="10.5" customHeight="1">
      <c r="A11" s="150" t="s">
        <v>1054</v>
      </c>
      <c r="B11" s="150" t="s">
        <v>1055</v>
      </c>
      <c r="C11" s="150" t="s">
        <v>1056</v>
      </c>
      <c r="D11" s="151">
        <v>50</v>
      </c>
      <c r="E11" s="151">
        <v>50</v>
      </c>
      <c r="F11" s="152"/>
      <c r="G11" s="151">
        <v>387</v>
      </c>
    </row>
    <row r="12" spans="1:7" ht="10.5" customHeight="1">
      <c r="A12" s="150" t="s">
        <v>1057</v>
      </c>
      <c r="B12" s="150" t="s">
        <v>1058</v>
      </c>
      <c r="C12" s="150" t="s">
        <v>1059</v>
      </c>
      <c r="D12" s="151">
        <v>25</v>
      </c>
      <c r="E12" s="151">
        <v>25</v>
      </c>
      <c r="F12" s="152"/>
      <c r="G12" s="151">
        <v>471</v>
      </c>
    </row>
    <row r="13" spans="1:7" ht="10.5" customHeight="1">
      <c r="A13" s="150" t="s">
        <v>1060</v>
      </c>
      <c r="B13" s="150" t="s">
        <v>1061</v>
      </c>
      <c r="C13" s="150" t="s">
        <v>1062</v>
      </c>
      <c r="D13" s="151">
        <v>25</v>
      </c>
      <c r="E13" s="152"/>
      <c r="F13" s="151">
        <v>25</v>
      </c>
      <c r="G13" s="151">
        <v>387</v>
      </c>
    </row>
    <row r="14" spans="1:7" ht="10.5" customHeight="1">
      <c r="A14" s="150" t="s">
        <v>1063</v>
      </c>
      <c r="B14" s="150" t="s">
        <v>1064</v>
      </c>
      <c r="C14" s="150" t="s">
        <v>746</v>
      </c>
      <c r="D14" s="151">
        <v>50</v>
      </c>
      <c r="E14" s="151">
        <v>50</v>
      </c>
      <c r="F14" s="152"/>
      <c r="G14" s="153"/>
    </row>
    <row r="15" spans="1:7" ht="10.5" customHeight="1">
      <c r="A15" s="150" t="s">
        <v>1065</v>
      </c>
      <c r="B15" s="150" t="s">
        <v>1066</v>
      </c>
      <c r="C15" s="150" t="s">
        <v>1067</v>
      </c>
      <c r="D15" s="151">
        <v>25</v>
      </c>
      <c r="E15" s="152"/>
      <c r="F15" s="151">
        <v>25</v>
      </c>
      <c r="G15" s="151">
        <v>320</v>
      </c>
    </row>
    <row r="16" spans="1:7" ht="10.5" customHeight="1">
      <c r="A16" s="150" t="s">
        <v>1068</v>
      </c>
      <c r="B16" s="150" t="s">
        <v>1069</v>
      </c>
      <c r="C16" s="150" t="s">
        <v>1067</v>
      </c>
      <c r="D16" s="151">
        <v>50</v>
      </c>
      <c r="E16" s="151">
        <v>50</v>
      </c>
      <c r="F16" s="152"/>
      <c r="G16" s="151">
        <v>387</v>
      </c>
    </row>
    <row r="17" spans="1:7" ht="10.5" customHeight="1">
      <c r="A17" s="150" t="s">
        <v>1070</v>
      </c>
      <c r="B17" s="150" t="s">
        <v>1071</v>
      </c>
      <c r="C17" s="150" t="s">
        <v>1053</v>
      </c>
      <c r="D17" s="151">
        <v>25</v>
      </c>
      <c r="E17" s="151">
        <v>25</v>
      </c>
      <c r="F17" s="152"/>
      <c r="G17" s="151">
        <v>295</v>
      </c>
    </row>
    <row r="18" spans="1:7" ht="10.5" customHeight="1">
      <c r="A18" s="150" t="s">
        <v>1072</v>
      </c>
      <c r="B18" s="150" t="s">
        <v>1073</v>
      </c>
      <c r="C18" s="150" t="s">
        <v>138</v>
      </c>
      <c r="D18" s="151">
        <v>25</v>
      </c>
      <c r="E18" s="151">
        <v>25</v>
      </c>
      <c r="F18" s="152"/>
      <c r="G18" s="151">
        <v>294</v>
      </c>
    </row>
    <row r="19" spans="1:7" ht="10.5" customHeight="1">
      <c r="A19" s="150" t="s">
        <v>137</v>
      </c>
      <c r="B19" s="150" t="s">
        <v>1074</v>
      </c>
      <c r="C19" s="150" t="s">
        <v>138</v>
      </c>
      <c r="D19" s="151">
        <v>168</v>
      </c>
      <c r="E19" s="151">
        <v>84</v>
      </c>
      <c r="F19" s="151">
        <v>84</v>
      </c>
      <c r="G19" s="151">
        <v>230</v>
      </c>
    </row>
    <row r="20" spans="1:7" ht="10.5" customHeight="1">
      <c r="A20" s="150" t="s">
        <v>1075</v>
      </c>
      <c r="B20" s="150" t="s">
        <v>1076</v>
      </c>
      <c r="C20" s="150" t="s">
        <v>1077</v>
      </c>
      <c r="D20" s="151">
        <v>100</v>
      </c>
      <c r="E20" s="151">
        <v>100</v>
      </c>
      <c r="F20" s="152"/>
      <c r="G20" s="151">
        <v>230</v>
      </c>
    </row>
    <row r="21" spans="1:7" ht="10.5" customHeight="1">
      <c r="A21" s="150" t="s">
        <v>1078</v>
      </c>
      <c r="B21" s="150" t="s">
        <v>1079</v>
      </c>
      <c r="C21" s="150" t="s">
        <v>1080</v>
      </c>
      <c r="D21" s="151">
        <v>50</v>
      </c>
      <c r="E21" s="151">
        <v>50</v>
      </c>
      <c r="F21" s="152"/>
      <c r="G21" s="151">
        <v>316</v>
      </c>
    </row>
    <row r="22" spans="1:7" ht="10.5" customHeight="1">
      <c r="A22" s="150" t="s">
        <v>1081</v>
      </c>
      <c r="B22" s="150" t="s">
        <v>1082</v>
      </c>
      <c r="C22" s="150" t="s">
        <v>1080</v>
      </c>
      <c r="D22" s="151">
        <v>25</v>
      </c>
      <c r="E22" s="151">
        <v>25</v>
      </c>
      <c r="F22" s="152"/>
      <c r="G22" s="153"/>
    </row>
    <row r="23" spans="1:7" ht="10.5" customHeight="1">
      <c r="A23" s="150" t="s">
        <v>1083</v>
      </c>
      <c r="B23" s="150" t="s">
        <v>1084</v>
      </c>
      <c r="C23" s="150" t="s">
        <v>1085</v>
      </c>
      <c r="D23" s="151">
        <v>25</v>
      </c>
      <c r="E23" s="151">
        <v>25</v>
      </c>
      <c r="F23" s="152"/>
      <c r="G23" s="153"/>
    </row>
    <row r="24" spans="1:7" ht="10.5" customHeight="1">
      <c r="A24" s="150" t="s">
        <v>1086</v>
      </c>
      <c r="B24" s="150" t="s">
        <v>1087</v>
      </c>
      <c r="C24" s="150" t="s">
        <v>1085</v>
      </c>
      <c r="D24" s="151">
        <v>50</v>
      </c>
      <c r="E24" s="151">
        <v>50</v>
      </c>
      <c r="F24" s="152"/>
      <c r="G24" s="153"/>
    </row>
    <row r="25" spans="1:7" ht="10.5" customHeight="1">
      <c r="A25" s="150" t="s">
        <v>1088</v>
      </c>
      <c r="B25" s="150" t="s">
        <v>1089</v>
      </c>
      <c r="C25" s="150" t="s">
        <v>750</v>
      </c>
      <c r="D25" s="151">
        <v>25</v>
      </c>
      <c r="E25" s="152"/>
      <c r="F25" s="151">
        <v>25</v>
      </c>
      <c r="G25" s="151">
        <v>387</v>
      </c>
    </row>
    <row r="26" spans="1:7" ht="10.5" customHeight="1">
      <c r="A26" s="150" t="s">
        <v>1090</v>
      </c>
      <c r="B26" s="150" t="s">
        <v>1091</v>
      </c>
      <c r="C26" s="150" t="s">
        <v>1092</v>
      </c>
      <c r="D26" s="151">
        <v>30</v>
      </c>
      <c r="E26" s="151">
        <v>30</v>
      </c>
      <c r="F26" s="152"/>
      <c r="G26" s="153"/>
    </row>
    <row r="27" spans="1:7" ht="10.5" customHeight="1">
      <c r="A27" s="150" t="s">
        <v>1093</v>
      </c>
      <c r="B27" s="150" t="s">
        <v>1094</v>
      </c>
      <c r="C27" s="150" t="s">
        <v>936</v>
      </c>
      <c r="D27" s="151">
        <v>150</v>
      </c>
      <c r="E27" s="151">
        <v>50</v>
      </c>
      <c r="F27" s="151">
        <v>100</v>
      </c>
      <c r="G27" s="151">
        <v>474</v>
      </c>
    </row>
    <row r="28" spans="1:7" ht="10.5" customHeight="1">
      <c r="A28" s="150" t="s">
        <v>1095</v>
      </c>
      <c r="B28" s="150" t="s">
        <v>1096</v>
      </c>
      <c r="C28" s="150" t="s">
        <v>936</v>
      </c>
      <c r="D28" s="151">
        <v>175</v>
      </c>
      <c r="E28" s="151">
        <v>80</v>
      </c>
      <c r="F28" s="151">
        <v>95</v>
      </c>
      <c r="G28" s="151">
        <v>387</v>
      </c>
    </row>
    <row r="29" spans="1:7" ht="10.5" customHeight="1">
      <c r="A29" s="150" t="s">
        <v>1097</v>
      </c>
      <c r="B29" s="150" t="s">
        <v>1098</v>
      </c>
      <c r="C29" s="150" t="s">
        <v>1099</v>
      </c>
      <c r="D29" s="151">
        <v>25</v>
      </c>
      <c r="E29" s="151">
        <v>25</v>
      </c>
      <c r="F29" s="152"/>
      <c r="G29" s="153"/>
    </row>
    <row r="30" spans="1:7" ht="10.5" customHeight="1">
      <c r="A30" s="150" t="s">
        <v>1100</v>
      </c>
      <c r="B30" s="150" t="s">
        <v>1101</v>
      </c>
      <c r="C30" s="150" t="s">
        <v>751</v>
      </c>
      <c r="D30" s="151">
        <v>50</v>
      </c>
      <c r="E30" s="151">
        <v>50</v>
      </c>
      <c r="F30" s="152"/>
      <c r="G30" s="151">
        <v>410</v>
      </c>
    </row>
    <row r="31" spans="1:7" ht="10.5" customHeight="1">
      <c r="A31" s="150" t="s">
        <v>1102</v>
      </c>
      <c r="B31" s="150" t="s">
        <v>1103</v>
      </c>
      <c r="C31" s="150" t="s">
        <v>751</v>
      </c>
      <c r="D31" s="151">
        <v>100</v>
      </c>
      <c r="E31" s="151">
        <v>100</v>
      </c>
      <c r="F31" s="152"/>
      <c r="G31" s="151">
        <v>450</v>
      </c>
    </row>
    <row r="32" spans="1:7" ht="10.5" customHeight="1">
      <c r="A32" s="150" t="s">
        <v>1104</v>
      </c>
      <c r="B32" s="150" t="s">
        <v>1105</v>
      </c>
      <c r="C32" s="150" t="s">
        <v>144</v>
      </c>
      <c r="D32" s="151">
        <v>175</v>
      </c>
      <c r="E32" s="151">
        <v>75</v>
      </c>
      <c r="F32" s="151">
        <v>100</v>
      </c>
      <c r="G32" s="151">
        <v>475</v>
      </c>
    </row>
    <row r="33" spans="1:7" ht="10.5" customHeight="1">
      <c r="A33" s="150" t="s">
        <v>1106</v>
      </c>
      <c r="B33" s="150" t="s">
        <v>1107</v>
      </c>
      <c r="C33" s="150" t="s">
        <v>1108</v>
      </c>
      <c r="D33" s="151">
        <v>100</v>
      </c>
      <c r="E33" s="151">
        <v>100</v>
      </c>
      <c r="F33" s="152"/>
      <c r="G33" s="151">
        <v>320</v>
      </c>
    </row>
    <row r="34" spans="1:7" ht="10.5" customHeight="1">
      <c r="A34" s="150" t="s">
        <v>1109</v>
      </c>
      <c r="B34" s="150" t="s">
        <v>1110</v>
      </c>
      <c r="C34" s="150" t="s">
        <v>1108</v>
      </c>
      <c r="D34" s="151">
        <v>25</v>
      </c>
      <c r="E34" s="151">
        <v>25</v>
      </c>
      <c r="F34" s="152"/>
      <c r="G34" s="151">
        <v>387</v>
      </c>
    </row>
    <row r="35" spans="1:7" ht="10.5" customHeight="1">
      <c r="A35" s="150" t="s">
        <v>1111</v>
      </c>
      <c r="B35" s="150" t="s">
        <v>1112</v>
      </c>
      <c r="C35" s="150" t="s">
        <v>1108</v>
      </c>
      <c r="D35" s="151">
        <v>1</v>
      </c>
      <c r="E35" s="151">
        <v>1</v>
      </c>
      <c r="F35" s="152"/>
      <c r="G35" s="151">
        <v>970</v>
      </c>
    </row>
    <row r="36" spans="1:7" ht="10.5" customHeight="1">
      <c r="A36" s="150" t="s">
        <v>114</v>
      </c>
      <c r="B36" s="150" t="s">
        <v>1113</v>
      </c>
      <c r="C36" s="150" t="s">
        <v>115</v>
      </c>
      <c r="D36" s="151">
        <v>100</v>
      </c>
      <c r="E36" s="151">
        <v>24</v>
      </c>
      <c r="F36" s="151">
        <v>76</v>
      </c>
      <c r="G36" s="151">
        <v>375</v>
      </c>
    </row>
    <row r="37" spans="1:7" ht="10.5" customHeight="1">
      <c r="A37" s="150" t="s">
        <v>1114</v>
      </c>
      <c r="B37" s="150" t="s">
        <v>1115</v>
      </c>
      <c r="C37" s="150" t="s">
        <v>1116</v>
      </c>
      <c r="D37" s="151">
        <v>25</v>
      </c>
      <c r="E37" s="151">
        <v>25</v>
      </c>
      <c r="F37" s="152"/>
      <c r="G37" s="151">
        <v>295</v>
      </c>
    </row>
    <row r="38" spans="1:7" ht="10.5" customHeight="1">
      <c r="A38" s="150" t="s">
        <v>1117</v>
      </c>
      <c r="B38" s="150" t="s">
        <v>1118</v>
      </c>
      <c r="C38" s="150" t="s">
        <v>1119</v>
      </c>
      <c r="D38" s="151">
        <v>25</v>
      </c>
      <c r="E38" s="151">
        <v>25</v>
      </c>
      <c r="F38" s="152"/>
      <c r="G38" s="153"/>
    </row>
    <row r="39" spans="1:7" ht="10.5" customHeight="1">
      <c r="A39" s="150" t="s">
        <v>1120</v>
      </c>
      <c r="B39" s="150" t="s">
        <v>1121</v>
      </c>
      <c r="C39" s="150" t="s">
        <v>1122</v>
      </c>
      <c r="D39" s="151">
        <v>25</v>
      </c>
      <c r="E39" s="151">
        <v>25</v>
      </c>
      <c r="F39" s="152"/>
      <c r="G39" s="153"/>
    </row>
    <row r="40" spans="1:7" ht="10.5" customHeight="1">
      <c r="A40" s="150" t="s">
        <v>1123</v>
      </c>
      <c r="B40" s="150" t="s">
        <v>1124</v>
      </c>
      <c r="C40" s="150" t="s">
        <v>937</v>
      </c>
      <c r="D40" s="151">
        <v>50</v>
      </c>
      <c r="E40" s="151">
        <v>50</v>
      </c>
      <c r="F40" s="152"/>
      <c r="G40" s="153"/>
    </row>
    <row r="41" spans="1:7" ht="10.5" customHeight="1">
      <c r="A41" s="150" t="s">
        <v>1125</v>
      </c>
      <c r="B41" s="150" t="s">
        <v>1126</v>
      </c>
      <c r="C41" s="150" t="s">
        <v>937</v>
      </c>
      <c r="D41" s="151">
        <v>4</v>
      </c>
      <c r="E41" s="151">
        <v>4</v>
      </c>
      <c r="F41" s="152"/>
      <c r="G41" s="153"/>
    </row>
    <row r="42" spans="1:7" ht="10.5" customHeight="1">
      <c r="A42" s="150" t="s">
        <v>1127</v>
      </c>
      <c r="B42" s="150" t="s">
        <v>1128</v>
      </c>
      <c r="C42" s="150" t="s">
        <v>1129</v>
      </c>
      <c r="D42" s="151">
        <v>25</v>
      </c>
      <c r="E42" s="151">
        <v>25</v>
      </c>
      <c r="F42" s="152"/>
      <c r="G42" s="151">
        <v>273</v>
      </c>
    </row>
    <row r="43" spans="1:7" ht="10.5" customHeight="1">
      <c r="A43" s="150" t="s">
        <v>1130</v>
      </c>
      <c r="B43" s="150" t="s">
        <v>1131</v>
      </c>
      <c r="C43" s="150" t="s">
        <v>1129</v>
      </c>
      <c r="D43" s="151">
        <v>25</v>
      </c>
      <c r="E43" s="151">
        <v>25</v>
      </c>
      <c r="F43" s="152"/>
      <c r="G43" s="151">
        <v>320</v>
      </c>
    </row>
    <row r="44" spans="1:7" ht="10.5" customHeight="1">
      <c r="A44" s="150" t="s">
        <v>1132</v>
      </c>
      <c r="B44" s="150" t="s">
        <v>1133</v>
      </c>
      <c r="C44" s="150" t="s">
        <v>1129</v>
      </c>
      <c r="D44" s="151">
        <v>25</v>
      </c>
      <c r="E44" s="151">
        <v>25</v>
      </c>
      <c r="F44" s="152"/>
      <c r="G44" s="153"/>
    </row>
    <row r="45" spans="1:7" ht="10.5" customHeight="1">
      <c r="A45" s="150" t="s">
        <v>1134</v>
      </c>
      <c r="B45" s="150" t="s">
        <v>1135</v>
      </c>
      <c r="C45" s="150" t="s">
        <v>1129</v>
      </c>
      <c r="D45" s="151">
        <v>30</v>
      </c>
      <c r="E45" s="151">
        <v>30</v>
      </c>
      <c r="F45" s="152"/>
      <c r="G45" s="151">
        <v>480</v>
      </c>
    </row>
    <row r="46" spans="1:7" ht="10.5" customHeight="1">
      <c r="A46" s="150" t="s">
        <v>1136</v>
      </c>
      <c r="B46" s="150" t="s">
        <v>1137</v>
      </c>
      <c r="C46" s="150" t="s">
        <v>134</v>
      </c>
      <c r="D46" s="151">
        <v>100</v>
      </c>
      <c r="E46" s="151">
        <v>100</v>
      </c>
      <c r="F46" s="152"/>
      <c r="G46" s="151">
        <v>303</v>
      </c>
    </row>
    <row r="47" spans="1:7" ht="10.5" customHeight="1">
      <c r="A47" s="150" t="s">
        <v>1138</v>
      </c>
      <c r="B47" s="150" t="s">
        <v>1139</v>
      </c>
      <c r="C47" s="150" t="s">
        <v>152</v>
      </c>
      <c r="D47" s="151">
        <v>150</v>
      </c>
      <c r="E47" s="151">
        <v>150</v>
      </c>
      <c r="F47" s="152"/>
      <c r="G47" s="151">
        <v>475</v>
      </c>
    </row>
    <row r="48" spans="1:7" ht="10.5" customHeight="1">
      <c r="A48" s="150" t="s">
        <v>1140</v>
      </c>
      <c r="B48" s="150" t="s">
        <v>1141</v>
      </c>
      <c r="C48" s="150" t="s">
        <v>754</v>
      </c>
      <c r="D48" s="151">
        <v>25</v>
      </c>
      <c r="E48" s="151">
        <v>25</v>
      </c>
      <c r="F48" s="152"/>
      <c r="G48" s="153"/>
    </row>
    <row r="49" spans="1:7" ht="10.5" customHeight="1">
      <c r="A49" s="150" t="s">
        <v>1142</v>
      </c>
      <c r="B49" s="150" t="s">
        <v>1143</v>
      </c>
      <c r="C49" s="150" t="s">
        <v>754</v>
      </c>
      <c r="D49" s="151">
        <v>300</v>
      </c>
      <c r="E49" s="151">
        <v>300</v>
      </c>
      <c r="F49" s="152"/>
      <c r="G49" s="151">
        <v>184</v>
      </c>
    </row>
    <row r="50" spans="1:7" ht="10.5" customHeight="1">
      <c r="A50" s="150" t="s">
        <v>1144</v>
      </c>
      <c r="B50" s="150" t="s">
        <v>1145</v>
      </c>
      <c r="C50" s="150" t="s">
        <v>754</v>
      </c>
      <c r="D50" s="151">
        <v>12</v>
      </c>
      <c r="E50" s="152"/>
      <c r="F50" s="151">
        <v>12</v>
      </c>
      <c r="G50" s="153"/>
    </row>
    <row r="51" spans="1:7" ht="10.5" customHeight="1">
      <c r="A51" s="150" t="s">
        <v>1146</v>
      </c>
      <c r="B51" s="150" t="s">
        <v>1147</v>
      </c>
      <c r="C51" s="150" t="s">
        <v>754</v>
      </c>
      <c r="D51" s="151">
        <v>45</v>
      </c>
      <c r="E51" s="151">
        <v>45</v>
      </c>
      <c r="F51" s="152"/>
      <c r="G51" s="153"/>
    </row>
    <row r="52" spans="1:7" ht="10.5" customHeight="1">
      <c r="A52" s="150" t="s">
        <v>1148</v>
      </c>
      <c r="B52" s="150" t="s">
        <v>1149</v>
      </c>
      <c r="C52" s="150" t="s">
        <v>754</v>
      </c>
      <c r="D52" s="151">
        <v>10</v>
      </c>
      <c r="E52" s="151">
        <v>10</v>
      </c>
      <c r="F52" s="152"/>
      <c r="G52" s="153"/>
    </row>
    <row r="53" spans="1:7" ht="10.5" customHeight="1">
      <c r="A53" s="150" t="s">
        <v>1150</v>
      </c>
      <c r="B53" s="150" t="s">
        <v>1151</v>
      </c>
      <c r="C53" s="150" t="s">
        <v>1152</v>
      </c>
      <c r="D53" s="151">
        <v>50</v>
      </c>
      <c r="E53" s="151">
        <v>50</v>
      </c>
      <c r="F53" s="152"/>
      <c r="G53" s="153"/>
    </row>
    <row r="54" spans="1:7" ht="10.5" customHeight="1">
      <c r="A54" s="150" t="s">
        <v>1153</v>
      </c>
      <c r="B54" s="150" t="s">
        <v>1154</v>
      </c>
      <c r="C54" s="150" t="s">
        <v>1155</v>
      </c>
      <c r="D54" s="151">
        <v>1</v>
      </c>
      <c r="E54" s="152"/>
      <c r="F54" s="151">
        <v>1</v>
      </c>
      <c r="G54" s="153"/>
    </row>
    <row r="55" spans="1:7" ht="10.5" customHeight="1">
      <c r="A55" s="150" t="s">
        <v>1156</v>
      </c>
      <c r="B55" s="150" t="s">
        <v>1157</v>
      </c>
      <c r="C55" s="150" t="s">
        <v>1155</v>
      </c>
      <c r="D55" s="151">
        <v>50</v>
      </c>
      <c r="E55" s="151">
        <v>50</v>
      </c>
      <c r="F55" s="152"/>
      <c r="G55" s="151">
        <v>140</v>
      </c>
    </row>
    <row r="56" spans="1:7" ht="10.5" customHeight="1">
      <c r="A56" s="150" t="s">
        <v>1158</v>
      </c>
      <c r="B56" s="150" t="s">
        <v>1159</v>
      </c>
      <c r="C56" s="150" t="s">
        <v>1160</v>
      </c>
      <c r="D56" s="151">
        <v>25</v>
      </c>
      <c r="E56" s="151">
        <v>25</v>
      </c>
      <c r="F56" s="152"/>
      <c r="G56" s="153"/>
    </row>
    <row r="57" spans="1:7" ht="10.5" customHeight="1">
      <c r="A57" s="150" t="s">
        <v>1161</v>
      </c>
      <c r="B57" s="150" t="s">
        <v>1162</v>
      </c>
      <c r="C57" s="150" t="s">
        <v>1163</v>
      </c>
      <c r="D57" s="151">
        <v>25</v>
      </c>
      <c r="E57" s="151">
        <v>25</v>
      </c>
      <c r="F57" s="152"/>
      <c r="G57" s="153"/>
    </row>
    <row r="58" spans="1:7" ht="10.5" customHeight="1">
      <c r="A58" s="182" t="s">
        <v>1164</v>
      </c>
      <c r="B58" s="182"/>
      <c r="C58" s="182"/>
      <c r="D58" s="149">
        <v>60</v>
      </c>
      <c r="E58" s="149">
        <v>20</v>
      </c>
      <c r="F58" s="149">
        <v>40</v>
      </c>
      <c r="G58" s="149">
        <v>472</v>
      </c>
    </row>
    <row r="59" spans="1:7" ht="10.5" customHeight="1">
      <c r="A59" s="150" t="s">
        <v>1032</v>
      </c>
      <c r="B59" s="150" t="s">
        <v>1165</v>
      </c>
      <c r="C59" s="150" t="s">
        <v>1033</v>
      </c>
      <c r="D59" s="151">
        <v>20</v>
      </c>
      <c r="E59" s="152"/>
      <c r="F59" s="151">
        <v>20</v>
      </c>
      <c r="G59" s="153"/>
    </row>
    <row r="60" spans="1:7" ht="10.5" customHeight="1">
      <c r="A60" s="150" t="s">
        <v>1002</v>
      </c>
      <c r="B60" s="150" t="s">
        <v>1166</v>
      </c>
      <c r="C60" s="150" t="s">
        <v>1003</v>
      </c>
      <c r="D60" s="151">
        <v>20</v>
      </c>
      <c r="E60" s="151">
        <v>20</v>
      </c>
      <c r="F60" s="152"/>
      <c r="G60" s="151">
        <v>395</v>
      </c>
    </row>
    <row r="61" spans="1:7" ht="10.5" customHeight="1">
      <c r="A61" s="150" t="s">
        <v>1027</v>
      </c>
      <c r="B61" s="150" t="s">
        <v>1167</v>
      </c>
      <c r="C61" s="150" t="s">
        <v>1168</v>
      </c>
      <c r="D61" s="151">
        <v>60</v>
      </c>
      <c r="E61" s="151">
        <v>20</v>
      </c>
      <c r="F61" s="151">
        <v>40</v>
      </c>
      <c r="G61" s="151">
        <v>472</v>
      </c>
    </row>
    <row r="62" spans="1:7" ht="10.5" customHeight="1">
      <c r="A62" s="182" t="s">
        <v>1169</v>
      </c>
      <c r="B62" s="182"/>
      <c r="C62" s="182"/>
      <c r="D62" s="149">
        <v>50</v>
      </c>
      <c r="E62" s="149">
        <v>50</v>
      </c>
      <c r="F62" s="154"/>
      <c r="G62" s="149">
        <v>250</v>
      </c>
    </row>
    <row r="63" spans="1:7" ht="10.5" customHeight="1">
      <c r="A63" s="150" t="s">
        <v>1004</v>
      </c>
      <c r="B63" s="150" t="s">
        <v>1170</v>
      </c>
      <c r="C63" s="150" t="s">
        <v>1005</v>
      </c>
      <c r="D63" s="151">
        <v>25</v>
      </c>
      <c r="E63" s="151">
        <v>25</v>
      </c>
      <c r="F63" s="152"/>
      <c r="G63" s="151">
        <v>138</v>
      </c>
    </row>
    <row r="64" spans="1:7" ht="10.5" customHeight="1">
      <c r="A64" s="150" t="s">
        <v>1012</v>
      </c>
      <c r="B64" s="150" t="s">
        <v>1171</v>
      </c>
      <c r="C64" s="150" t="s">
        <v>1013</v>
      </c>
      <c r="D64" s="151">
        <v>25</v>
      </c>
      <c r="E64" s="151">
        <v>25</v>
      </c>
      <c r="F64" s="152"/>
      <c r="G64" s="151">
        <v>144</v>
      </c>
    </row>
    <row r="65" spans="1:7" ht="10.5" customHeight="1">
      <c r="A65" s="150" t="s">
        <v>1019</v>
      </c>
      <c r="B65" s="150" t="s">
        <v>1172</v>
      </c>
      <c r="C65" s="150" t="s">
        <v>1020</v>
      </c>
      <c r="D65" s="151">
        <v>50</v>
      </c>
      <c r="E65" s="151">
        <v>50</v>
      </c>
      <c r="F65" s="152"/>
      <c r="G65" s="151">
        <v>250</v>
      </c>
    </row>
    <row r="66" spans="1:7" ht="10.5" customHeight="1">
      <c r="A66" s="182" t="s">
        <v>1173</v>
      </c>
      <c r="B66" s="182"/>
      <c r="C66" s="182"/>
      <c r="D66" s="149">
        <v>3374</v>
      </c>
      <c r="E66" s="149">
        <v>750</v>
      </c>
      <c r="F66" s="149">
        <v>2970</v>
      </c>
      <c r="G66" s="149">
        <v>490</v>
      </c>
    </row>
    <row r="67" spans="1:7" ht="10.5" customHeight="1">
      <c r="A67" s="150" t="s">
        <v>529</v>
      </c>
      <c r="B67" s="150" t="s">
        <v>1174</v>
      </c>
      <c r="C67" s="150" t="s">
        <v>1175</v>
      </c>
      <c r="D67" s="151">
        <v>25</v>
      </c>
      <c r="E67" s="151">
        <v>25</v>
      </c>
      <c r="F67" s="152"/>
      <c r="G67" s="151">
        <v>280</v>
      </c>
    </row>
    <row r="68" spans="1:7" ht="10.5" customHeight="1">
      <c r="A68" s="150" t="s">
        <v>530</v>
      </c>
      <c r="B68" s="150" t="s">
        <v>1176</v>
      </c>
      <c r="C68" s="150" t="s">
        <v>1177</v>
      </c>
      <c r="D68" s="151">
        <v>25</v>
      </c>
      <c r="E68" s="151">
        <v>25</v>
      </c>
      <c r="F68" s="152"/>
      <c r="G68" s="151">
        <v>280</v>
      </c>
    </row>
    <row r="69" spans="1:7" ht="10.5" customHeight="1">
      <c r="A69" s="150" t="s">
        <v>532</v>
      </c>
      <c r="B69" s="150" t="s">
        <v>1178</v>
      </c>
      <c r="C69" s="150" t="s">
        <v>1179</v>
      </c>
      <c r="D69" s="151">
        <v>50</v>
      </c>
      <c r="E69" s="151">
        <v>50</v>
      </c>
      <c r="F69" s="152"/>
      <c r="G69" s="151">
        <v>285</v>
      </c>
    </row>
    <row r="70" spans="1:7" ht="10.5" customHeight="1">
      <c r="A70" s="150" t="s">
        <v>938</v>
      </c>
      <c r="B70" s="150" t="s">
        <v>1180</v>
      </c>
      <c r="C70" s="150" t="s">
        <v>1181</v>
      </c>
      <c r="D70" s="151">
        <v>75</v>
      </c>
      <c r="E70" s="151">
        <v>50</v>
      </c>
      <c r="F70" s="151">
        <v>25</v>
      </c>
      <c r="G70" s="151">
        <v>285</v>
      </c>
    </row>
    <row r="71" spans="1:7" ht="10.5" customHeight="1">
      <c r="A71" s="150" t="s">
        <v>105</v>
      </c>
      <c r="B71" s="150" t="s">
        <v>1182</v>
      </c>
      <c r="C71" s="150" t="s">
        <v>106</v>
      </c>
      <c r="D71" s="151">
        <v>176</v>
      </c>
      <c r="E71" s="151">
        <v>24</v>
      </c>
      <c r="F71" s="151">
        <v>152</v>
      </c>
      <c r="G71" s="151">
        <v>252</v>
      </c>
    </row>
    <row r="72" spans="1:7" ht="10.5" customHeight="1">
      <c r="A72" s="150" t="s">
        <v>1183</v>
      </c>
      <c r="B72" s="150" t="s">
        <v>1184</v>
      </c>
      <c r="C72" s="150" t="s">
        <v>1185</v>
      </c>
      <c r="D72" s="151">
        <v>25</v>
      </c>
      <c r="E72" s="151">
        <v>25</v>
      </c>
      <c r="F72" s="152"/>
      <c r="G72" s="151">
        <v>265</v>
      </c>
    </row>
    <row r="73" spans="1:7" ht="10.5" customHeight="1">
      <c r="A73" s="150" t="s">
        <v>1186</v>
      </c>
      <c r="B73" s="150" t="s">
        <v>1187</v>
      </c>
      <c r="C73" s="150" t="s">
        <v>1188</v>
      </c>
      <c r="D73" s="151">
        <v>50</v>
      </c>
      <c r="E73" s="151">
        <v>25</v>
      </c>
      <c r="F73" s="151">
        <v>25</v>
      </c>
      <c r="G73" s="151">
        <v>295</v>
      </c>
    </row>
    <row r="74" spans="1:7" ht="10.5" customHeight="1">
      <c r="A74" s="150" t="s">
        <v>116</v>
      </c>
      <c r="B74" s="150" t="s">
        <v>1189</v>
      </c>
      <c r="C74" s="150" t="s">
        <v>117</v>
      </c>
      <c r="D74" s="151">
        <v>60</v>
      </c>
      <c r="E74" s="151">
        <v>48</v>
      </c>
      <c r="F74" s="151">
        <v>12</v>
      </c>
      <c r="G74" s="151">
        <v>345</v>
      </c>
    </row>
    <row r="75" spans="1:7" ht="10.5" customHeight="1">
      <c r="A75" s="150" t="s">
        <v>125</v>
      </c>
      <c r="B75" s="150" t="s">
        <v>1190</v>
      </c>
      <c r="C75" s="150" t="s">
        <v>126</v>
      </c>
      <c r="D75" s="151">
        <v>200</v>
      </c>
      <c r="E75" s="151">
        <v>24</v>
      </c>
      <c r="F75" s="151">
        <v>176</v>
      </c>
      <c r="G75" s="151">
        <v>313</v>
      </c>
    </row>
    <row r="76" spans="1:7" ht="10.5" customHeight="1">
      <c r="A76" s="150" t="s">
        <v>127</v>
      </c>
      <c r="B76" s="150" t="s">
        <v>1191</v>
      </c>
      <c r="C76" s="150" t="s">
        <v>128</v>
      </c>
      <c r="D76" s="151">
        <v>80</v>
      </c>
      <c r="E76" s="151">
        <v>24</v>
      </c>
      <c r="F76" s="151">
        <v>56</v>
      </c>
      <c r="G76" s="151">
        <v>367</v>
      </c>
    </row>
    <row r="77" spans="1:7" ht="10.5" customHeight="1">
      <c r="A77" s="150" t="s">
        <v>129</v>
      </c>
      <c r="B77" s="150" t="s">
        <v>1192</v>
      </c>
      <c r="C77" s="150" t="s">
        <v>130</v>
      </c>
      <c r="D77" s="151">
        <v>52</v>
      </c>
      <c r="E77" s="152"/>
      <c r="F77" s="151">
        <v>52</v>
      </c>
      <c r="G77" s="151">
        <v>367</v>
      </c>
    </row>
    <row r="78" spans="1:7" ht="10.5" customHeight="1">
      <c r="A78" s="150" t="s">
        <v>1193</v>
      </c>
      <c r="B78" s="150" t="s">
        <v>1194</v>
      </c>
      <c r="C78" s="150" t="s">
        <v>146</v>
      </c>
      <c r="D78" s="151">
        <v>40</v>
      </c>
      <c r="E78" s="151">
        <v>20</v>
      </c>
      <c r="F78" s="151">
        <v>20</v>
      </c>
      <c r="G78" s="151">
        <v>350</v>
      </c>
    </row>
    <row r="79" spans="1:7" ht="10.5" customHeight="1">
      <c r="A79" s="150" t="s">
        <v>133</v>
      </c>
      <c r="B79" s="150" t="s">
        <v>1195</v>
      </c>
      <c r="C79" s="150" t="s">
        <v>134</v>
      </c>
      <c r="D79" s="151">
        <v>1260</v>
      </c>
      <c r="E79" s="151">
        <v>40</v>
      </c>
      <c r="F79" s="151">
        <v>1220</v>
      </c>
      <c r="G79" s="151">
        <v>490</v>
      </c>
    </row>
    <row r="80" spans="1:7" ht="10.5" customHeight="1">
      <c r="A80" s="150" t="s">
        <v>135</v>
      </c>
      <c r="B80" s="150" t="s">
        <v>1196</v>
      </c>
      <c r="C80" s="150" t="s">
        <v>136</v>
      </c>
      <c r="D80" s="151">
        <v>60</v>
      </c>
      <c r="E80" s="151">
        <v>40</v>
      </c>
      <c r="F80" s="151">
        <v>20</v>
      </c>
      <c r="G80" s="151">
        <v>435</v>
      </c>
    </row>
    <row r="81" spans="1:7" ht="10.5" customHeight="1">
      <c r="A81" s="150" t="s">
        <v>1197</v>
      </c>
      <c r="B81" s="150" t="s">
        <v>1198</v>
      </c>
      <c r="C81" s="150" t="s">
        <v>1199</v>
      </c>
      <c r="D81" s="151">
        <v>200</v>
      </c>
      <c r="E81" s="151">
        <v>200</v>
      </c>
      <c r="F81" s="152"/>
      <c r="G81" s="151">
        <v>55</v>
      </c>
    </row>
    <row r="82" spans="1:7" ht="10.5" customHeight="1">
      <c r="A82" s="150" t="s">
        <v>534</v>
      </c>
      <c r="B82" s="150" t="s">
        <v>1200</v>
      </c>
      <c r="C82" s="150" t="s">
        <v>1201</v>
      </c>
      <c r="D82" s="151">
        <v>150</v>
      </c>
      <c r="E82" s="151">
        <v>25</v>
      </c>
      <c r="F82" s="151">
        <v>125</v>
      </c>
      <c r="G82" s="151">
        <v>305</v>
      </c>
    </row>
    <row r="83" spans="1:7" ht="10.5" customHeight="1">
      <c r="A83" s="150" t="s">
        <v>1202</v>
      </c>
      <c r="B83" s="150" t="s">
        <v>1203</v>
      </c>
      <c r="C83" s="150" t="s">
        <v>1204</v>
      </c>
      <c r="D83" s="151">
        <v>25</v>
      </c>
      <c r="E83" s="151">
        <v>25</v>
      </c>
      <c r="F83" s="152"/>
      <c r="G83" s="151">
        <v>147</v>
      </c>
    </row>
    <row r="84" spans="1:7" ht="10.5" customHeight="1">
      <c r="A84" s="150" t="s">
        <v>442</v>
      </c>
      <c r="B84" s="150" t="s">
        <v>1205</v>
      </c>
      <c r="C84" s="150" t="s">
        <v>1204</v>
      </c>
      <c r="D84" s="151">
        <v>55</v>
      </c>
      <c r="E84" s="151">
        <v>24</v>
      </c>
      <c r="F84" s="151">
        <v>31</v>
      </c>
      <c r="G84" s="151">
        <v>121</v>
      </c>
    </row>
    <row r="85" spans="1:7" ht="10.5" customHeight="1">
      <c r="A85" s="150" t="s">
        <v>991</v>
      </c>
      <c r="B85" s="150" t="s">
        <v>1206</v>
      </c>
      <c r="C85" s="150" t="s">
        <v>1207</v>
      </c>
      <c r="D85" s="151">
        <v>3374</v>
      </c>
      <c r="E85" s="151">
        <v>750</v>
      </c>
      <c r="F85" s="151">
        <v>2624</v>
      </c>
      <c r="G85" s="151">
        <v>37</v>
      </c>
    </row>
    <row r="86" spans="1:7" ht="10.5" customHeight="1">
      <c r="A86" s="150" t="s">
        <v>992</v>
      </c>
      <c r="B86" s="150" t="s">
        <v>1208</v>
      </c>
      <c r="C86" s="150" t="s">
        <v>1207</v>
      </c>
      <c r="D86" s="151">
        <v>3270</v>
      </c>
      <c r="E86" s="151">
        <v>300</v>
      </c>
      <c r="F86" s="151">
        <v>2970</v>
      </c>
      <c r="G86" s="151">
        <v>37</v>
      </c>
    </row>
    <row r="87" spans="1:7" ht="10.5" customHeight="1">
      <c r="A87" s="182" t="s">
        <v>1209</v>
      </c>
      <c r="B87" s="182"/>
      <c r="C87" s="182"/>
      <c r="D87" s="149">
        <v>350</v>
      </c>
      <c r="E87" s="154"/>
      <c r="F87" s="149">
        <v>350</v>
      </c>
      <c r="G87" s="149">
        <v>181</v>
      </c>
    </row>
    <row r="88" spans="1:7" ht="10.5" customHeight="1">
      <c r="A88" s="150" t="s">
        <v>187</v>
      </c>
      <c r="B88" s="150" t="s">
        <v>1210</v>
      </c>
      <c r="C88" s="150" t="s">
        <v>1211</v>
      </c>
      <c r="D88" s="151">
        <v>10</v>
      </c>
      <c r="E88" s="152"/>
      <c r="F88" s="151">
        <v>10</v>
      </c>
      <c r="G88" s="151">
        <v>181</v>
      </c>
    </row>
    <row r="89" spans="1:7" ht="10.5" customHeight="1">
      <c r="A89" s="150" t="s">
        <v>174</v>
      </c>
      <c r="B89" s="150" t="s">
        <v>1212</v>
      </c>
      <c r="C89" s="150" t="s">
        <v>1213</v>
      </c>
      <c r="D89" s="151">
        <v>200</v>
      </c>
      <c r="E89" s="152"/>
      <c r="F89" s="151">
        <v>200</v>
      </c>
      <c r="G89" s="151">
        <v>55</v>
      </c>
    </row>
    <row r="90" spans="1:7" ht="10.5" customHeight="1">
      <c r="A90" s="150" t="s">
        <v>153</v>
      </c>
      <c r="B90" s="150" t="s">
        <v>1214</v>
      </c>
      <c r="C90" s="150" t="s">
        <v>1215</v>
      </c>
      <c r="D90" s="151">
        <v>200</v>
      </c>
      <c r="E90" s="152"/>
      <c r="F90" s="151">
        <v>200</v>
      </c>
      <c r="G90" s="151">
        <v>95</v>
      </c>
    </row>
    <row r="91" spans="1:7" ht="10.5" customHeight="1">
      <c r="A91" s="150" t="s">
        <v>156</v>
      </c>
      <c r="B91" s="150" t="s">
        <v>1216</v>
      </c>
      <c r="C91" s="150" t="s">
        <v>1217</v>
      </c>
      <c r="D91" s="151">
        <v>200</v>
      </c>
      <c r="E91" s="152"/>
      <c r="F91" s="151">
        <v>200</v>
      </c>
      <c r="G91" s="151">
        <v>95</v>
      </c>
    </row>
    <row r="92" spans="1:7" ht="10.5" customHeight="1">
      <c r="A92" s="150" t="s">
        <v>158</v>
      </c>
      <c r="B92" s="150" t="s">
        <v>1218</v>
      </c>
      <c r="C92" s="150" t="s">
        <v>1219</v>
      </c>
      <c r="D92" s="151">
        <v>350</v>
      </c>
      <c r="E92" s="152"/>
      <c r="F92" s="151">
        <v>350</v>
      </c>
      <c r="G92" s="151">
        <v>96</v>
      </c>
    </row>
    <row r="93" spans="1:7" ht="10.5" customHeight="1">
      <c r="A93" s="150" t="s">
        <v>169</v>
      </c>
      <c r="B93" s="150" t="s">
        <v>1220</v>
      </c>
      <c r="C93" s="150" t="s">
        <v>1221</v>
      </c>
      <c r="D93" s="151">
        <v>200</v>
      </c>
      <c r="E93" s="152"/>
      <c r="F93" s="151">
        <v>200</v>
      </c>
      <c r="G93" s="151">
        <v>95</v>
      </c>
    </row>
    <row r="94" spans="1:7" ht="10.5" customHeight="1">
      <c r="A94" s="182" t="s">
        <v>1222</v>
      </c>
      <c r="B94" s="182"/>
      <c r="C94" s="182"/>
      <c r="D94" s="149">
        <v>5</v>
      </c>
      <c r="E94" s="154"/>
      <c r="F94" s="149">
        <v>5</v>
      </c>
      <c r="G94" s="149">
        <v>197</v>
      </c>
    </row>
    <row r="95" spans="1:7" ht="10.5" customHeight="1">
      <c r="A95" s="150" t="s">
        <v>182</v>
      </c>
      <c r="B95" s="150" t="s">
        <v>1223</v>
      </c>
      <c r="C95" s="150" t="s">
        <v>1224</v>
      </c>
      <c r="D95" s="151">
        <v>5</v>
      </c>
      <c r="E95" s="152"/>
      <c r="F95" s="151">
        <v>5</v>
      </c>
      <c r="G95" s="151">
        <v>197</v>
      </c>
    </row>
    <row r="96" spans="1:7" ht="10.5" customHeight="1">
      <c r="A96" s="182" t="s">
        <v>1225</v>
      </c>
      <c r="B96" s="182"/>
      <c r="C96" s="182"/>
      <c r="D96" s="149">
        <v>60</v>
      </c>
      <c r="E96" s="154"/>
      <c r="F96" s="149">
        <v>60</v>
      </c>
      <c r="G96" s="149">
        <v>239</v>
      </c>
    </row>
    <row r="97" spans="1:7" ht="10.5" customHeight="1">
      <c r="A97" s="150" t="s">
        <v>939</v>
      </c>
      <c r="B97" s="150" t="s">
        <v>1226</v>
      </c>
      <c r="C97" s="150" t="s">
        <v>1227</v>
      </c>
      <c r="D97" s="151">
        <v>60</v>
      </c>
      <c r="E97" s="152"/>
      <c r="F97" s="151">
        <v>60</v>
      </c>
      <c r="G97" s="151">
        <v>239</v>
      </c>
    </row>
    <row r="98" spans="1:7" ht="10.5" customHeight="1">
      <c r="A98" s="182" t="s">
        <v>1228</v>
      </c>
      <c r="B98" s="182"/>
      <c r="C98" s="182"/>
      <c r="D98" s="149">
        <v>175</v>
      </c>
      <c r="E98" s="149">
        <v>150</v>
      </c>
      <c r="F98" s="149">
        <v>125</v>
      </c>
      <c r="G98" s="149">
        <v>4497</v>
      </c>
    </row>
    <row r="99" spans="1:7" ht="10.5" customHeight="1">
      <c r="A99" s="150" t="s">
        <v>1229</v>
      </c>
      <c r="B99" s="150" t="s">
        <v>1230</v>
      </c>
      <c r="C99" s="150" t="s">
        <v>1231</v>
      </c>
      <c r="D99" s="151">
        <v>75</v>
      </c>
      <c r="E99" s="151">
        <v>75</v>
      </c>
      <c r="F99" s="152"/>
      <c r="G99" s="151">
        <v>49</v>
      </c>
    </row>
    <row r="100" spans="1:7" ht="10.5" customHeight="1">
      <c r="A100" s="150" t="s">
        <v>1232</v>
      </c>
      <c r="B100" s="150" t="s">
        <v>1233</v>
      </c>
      <c r="C100" s="150" t="s">
        <v>1234</v>
      </c>
      <c r="D100" s="151">
        <v>150</v>
      </c>
      <c r="E100" s="151">
        <v>150</v>
      </c>
      <c r="F100" s="152"/>
      <c r="G100" s="151">
        <v>50</v>
      </c>
    </row>
    <row r="101" spans="1:7" ht="10.5" customHeight="1">
      <c r="A101" s="150" t="s">
        <v>1235</v>
      </c>
      <c r="B101" s="150" t="s">
        <v>1236</v>
      </c>
      <c r="C101" s="150" t="s">
        <v>1237</v>
      </c>
      <c r="D101" s="151">
        <v>25</v>
      </c>
      <c r="E101" s="151">
        <v>25</v>
      </c>
      <c r="F101" s="152"/>
      <c r="G101" s="153"/>
    </row>
    <row r="102" spans="1:7" ht="10.5" customHeight="1">
      <c r="A102" s="150" t="s">
        <v>1238</v>
      </c>
      <c r="B102" s="150" t="s">
        <v>1239</v>
      </c>
      <c r="C102" s="150" t="s">
        <v>1240</v>
      </c>
      <c r="D102" s="151">
        <v>125</v>
      </c>
      <c r="E102" s="151">
        <v>125</v>
      </c>
      <c r="F102" s="152"/>
      <c r="G102" s="151">
        <v>49</v>
      </c>
    </row>
    <row r="103" spans="1:7" ht="10.5" customHeight="1">
      <c r="A103" s="150" t="s">
        <v>1241</v>
      </c>
      <c r="B103" s="150" t="s">
        <v>1242</v>
      </c>
      <c r="C103" s="150" t="s">
        <v>1243</v>
      </c>
      <c r="D103" s="151">
        <v>50</v>
      </c>
      <c r="E103" s="151">
        <v>50</v>
      </c>
      <c r="F103" s="152"/>
      <c r="G103" s="153"/>
    </row>
    <row r="104" spans="1:7" ht="10.5" customHeight="1">
      <c r="A104" s="150" t="s">
        <v>1244</v>
      </c>
      <c r="B104" s="150" t="s">
        <v>1245</v>
      </c>
      <c r="C104" s="150" t="s">
        <v>1246</v>
      </c>
      <c r="D104" s="151">
        <v>50</v>
      </c>
      <c r="E104" s="151">
        <v>50</v>
      </c>
      <c r="F104" s="152"/>
      <c r="G104" s="151">
        <v>80</v>
      </c>
    </row>
    <row r="105" spans="1:7" ht="10.5" customHeight="1">
      <c r="A105" s="150" t="s">
        <v>1247</v>
      </c>
      <c r="B105" s="150" t="s">
        <v>1248</v>
      </c>
      <c r="C105" s="150" t="s">
        <v>1249</v>
      </c>
      <c r="D105" s="151">
        <v>75</v>
      </c>
      <c r="E105" s="151">
        <v>75</v>
      </c>
      <c r="F105" s="152"/>
      <c r="G105" s="153"/>
    </row>
    <row r="106" spans="1:7" ht="10.5" customHeight="1">
      <c r="A106" s="150" t="s">
        <v>1250</v>
      </c>
      <c r="B106" s="150" t="s">
        <v>1251</v>
      </c>
      <c r="C106" s="150" t="s">
        <v>1252</v>
      </c>
      <c r="D106" s="151">
        <v>25</v>
      </c>
      <c r="E106" s="151">
        <v>25</v>
      </c>
      <c r="F106" s="152"/>
      <c r="G106" s="153"/>
    </row>
    <row r="107" spans="1:7" ht="10.5" customHeight="1">
      <c r="A107" s="150" t="s">
        <v>1253</v>
      </c>
      <c r="B107" s="150" t="s">
        <v>1254</v>
      </c>
      <c r="C107" s="150" t="s">
        <v>1255</v>
      </c>
      <c r="D107" s="151">
        <v>50</v>
      </c>
      <c r="E107" s="151">
        <v>50</v>
      </c>
      <c r="F107" s="152"/>
      <c r="G107" s="151">
        <v>85</v>
      </c>
    </row>
    <row r="108" spans="1:7" ht="10.5" customHeight="1">
      <c r="A108" s="150" t="s">
        <v>1256</v>
      </c>
      <c r="B108" s="150" t="s">
        <v>1257</v>
      </c>
      <c r="C108" s="150" t="s">
        <v>1258</v>
      </c>
      <c r="D108" s="151">
        <v>50</v>
      </c>
      <c r="E108" s="151">
        <v>50</v>
      </c>
      <c r="F108" s="152"/>
      <c r="G108" s="151">
        <v>127</v>
      </c>
    </row>
    <row r="109" spans="1:7" ht="10.5" customHeight="1">
      <c r="A109" s="150" t="s">
        <v>1259</v>
      </c>
      <c r="B109" s="150" t="s">
        <v>1260</v>
      </c>
      <c r="C109" s="150" t="s">
        <v>1261</v>
      </c>
      <c r="D109" s="151">
        <v>75</v>
      </c>
      <c r="E109" s="151">
        <v>75</v>
      </c>
      <c r="F109" s="152"/>
      <c r="G109" s="151">
        <v>86</v>
      </c>
    </row>
    <row r="110" spans="1:7" ht="10.5" customHeight="1">
      <c r="A110" s="150" t="s">
        <v>1262</v>
      </c>
      <c r="B110" s="150" t="s">
        <v>1263</v>
      </c>
      <c r="C110" s="150" t="s">
        <v>1264</v>
      </c>
      <c r="D110" s="151">
        <v>50</v>
      </c>
      <c r="E110" s="151">
        <v>50</v>
      </c>
      <c r="F110" s="152"/>
      <c r="G110" s="151">
        <v>60</v>
      </c>
    </row>
    <row r="111" spans="1:7" ht="10.5" customHeight="1">
      <c r="A111" s="150" t="s">
        <v>1265</v>
      </c>
      <c r="B111" s="150" t="s">
        <v>1266</v>
      </c>
      <c r="C111" s="150" t="s">
        <v>1267</v>
      </c>
      <c r="D111" s="151">
        <v>2</v>
      </c>
      <c r="E111" s="151">
        <v>2</v>
      </c>
      <c r="F111" s="152"/>
      <c r="G111" s="153"/>
    </row>
    <row r="112" spans="1:7" ht="10.5" customHeight="1">
      <c r="A112" s="150" t="s">
        <v>1268</v>
      </c>
      <c r="B112" s="150" t="s">
        <v>1269</v>
      </c>
      <c r="C112" s="150" t="s">
        <v>1270</v>
      </c>
      <c r="D112" s="151">
        <v>2</v>
      </c>
      <c r="E112" s="151">
        <v>2</v>
      </c>
      <c r="F112" s="152"/>
      <c r="G112" s="153"/>
    </row>
    <row r="113" spans="1:7" ht="10.5" customHeight="1">
      <c r="A113" s="150" t="s">
        <v>1271</v>
      </c>
      <c r="B113" s="150" t="s">
        <v>1272</v>
      </c>
      <c r="C113" s="150" t="s">
        <v>1273</v>
      </c>
      <c r="D113" s="151">
        <v>2</v>
      </c>
      <c r="E113" s="151">
        <v>2</v>
      </c>
      <c r="F113" s="152"/>
      <c r="G113" s="153"/>
    </row>
    <row r="114" spans="1:7" ht="10.5" customHeight="1">
      <c r="A114" s="150" t="s">
        <v>1274</v>
      </c>
      <c r="B114" s="150" t="s">
        <v>1275</v>
      </c>
      <c r="C114" s="150" t="s">
        <v>1276</v>
      </c>
      <c r="D114" s="151">
        <v>2</v>
      </c>
      <c r="E114" s="151">
        <v>2</v>
      </c>
      <c r="F114" s="152"/>
      <c r="G114" s="153"/>
    </row>
    <row r="115" spans="1:7" ht="10.5" customHeight="1">
      <c r="A115" s="150" t="s">
        <v>1277</v>
      </c>
      <c r="B115" s="150" t="s">
        <v>1278</v>
      </c>
      <c r="C115" s="150" t="s">
        <v>1279</v>
      </c>
      <c r="D115" s="151">
        <v>2</v>
      </c>
      <c r="E115" s="151">
        <v>2</v>
      </c>
      <c r="F115" s="152"/>
      <c r="G115" s="153"/>
    </row>
    <row r="116" spans="1:7" ht="10.5" customHeight="1">
      <c r="A116" s="150" t="s">
        <v>536</v>
      </c>
      <c r="B116" s="150" t="s">
        <v>1280</v>
      </c>
      <c r="C116" s="150" t="s">
        <v>1281</v>
      </c>
      <c r="D116" s="151">
        <v>25</v>
      </c>
      <c r="E116" s="152"/>
      <c r="F116" s="151">
        <v>25</v>
      </c>
      <c r="G116" s="151">
        <v>305</v>
      </c>
    </row>
    <row r="117" spans="1:7" ht="10.5" customHeight="1">
      <c r="A117" s="150" t="s">
        <v>179</v>
      </c>
      <c r="B117" s="150" t="s">
        <v>1282</v>
      </c>
      <c r="C117" s="150" t="s">
        <v>1283</v>
      </c>
      <c r="D117" s="151">
        <v>25</v>
      </c>
      <c r="E117" s="152"/>
      <c r="F117" s="151">
        <v>25</v>
      </c>
      <c r="G117" s="151">
        <v>195</v>
      </c>
    </row>
    <row r="118" spans="1:7" ht="10.5" customHeight="1">
      <c r="A118" s="150" t="s">
        <v>184</v>
      </c>
      <c r="B118" s="150" t="s">
        <v>1284</v>
      </c>
      <c r="C118" s="150" t="s">
        <v>1285</v>
      </c>
      <c r="D118" s="151">
        <v>5</v>
      </c>
      <c r="E118" s="152"/>
      <c r="F118" s="151">
        <v>5</v>
      </c>
      <c r="G118" s="151">
        <v>213</v>
      </c>
    </row>
    <row r="119" spans="1:7" ht="10.5" customHeight="1">
      <c r="A119" s="150" t="s">
        <v>1286</v>
      </c>
      <c r="B119" s="150" t="s">
        <v>1287</v>
      </c>
      <c r="C119" s="150" t="s">
        <v>1288</v>
      </c>
      <c r="D119" s="151">
        <v>50</v>
      </c>
      <c r="E119" s="151">
        <v>50</v>
      </c>
      <c r="F119" s="152"/>
      <c r="G119" s="151">
        <v>74</v>
      </c>
    </row>
    <row r="120" spans="1:7" ht="10.5" customHeight="1">
      <c r="A120" s="150" t="s">
        <v>1289</v>
      </c>
      <c r="B120" s="150" t="s">
        <v>1290</v>
      </c>
      <c r="C120" s="150"/>
      <c r="D120" s="151">
        <v>50</v>
      </c>
      <c r="E120" s="151">
        <v>25</v>
      </c>
      <c r="F120" s="151">
        <v>25</v>
      </c>
      <c r="G120" s="153"/>
    </row>
    <row r="121" spans="1:7" ht="10.5" customHeight="1">
      <c r="A121" s="150" t="s">
        <v>1291</v>
      </c>
      <c r="B121" s="150" t="s">
        <v>1292</v>
      </c>
      <c r="C121" s="150" t="s">
        <v>1293</v>
      </c>
      <c r="D121" s="151">
        <v>50</v>
      </c>
      <c r="E121" s="151">
        <v>25</v>
      </c>
      <c r="F121" s="151">
        <v>25</v>
      </c>
      <c r="G121" s="153"/>
    </row>
    <row r="122" spans="1:7" ht="10.5" customHeight="1">
      <c r="A122" s="150" t="s">
        <v>1294</v>
      </c>
      <c r="B122" s="150" t="s">
        <v>1295</v>
      </c>
      <c r="C122" s="150" t="s">
        <v>1296</v>
      </c>
      <c r="D122" s="151">
        <v>25</v>
      </c>
      <c r="E122" s="151">
        <v>25</v>
      </c>
      <c r="F122" s="152"/>
      <c r="G122" s="151">
        <v>40</v>
      </c>
    </row>
    <row r="123" spans="1:7" ht="10.5" customHeight="1">
      <c r="A123" s="150" t="s">
        <v>1297</v>
      </c>
      <c r="B123" s="150" t="s">
        <v>1298</v>
      </c>
      <c r="C123" s="150" t="s">
        <v>1299</v>
      </c>
      <c r="D123" s="151">
        <v>25</v>
      </c>
      <c r="E123" s="151">
        <v>25</v>
      </c>
      <c r="F123" s="152"/>
      <c r="G123" s="151">
        <v>111</v>
      </c>
    </row>
    <row r="124" spans="1:7" ht="10.5" customHeight="1">
      <c r="A124" s="150" t="s">
        <v>1300</v>
      </c>
      <c r="B124" s="150" t="s">
        <v>1301</v>
      </c>
      <c r="C124" s="150" t="s">
        <v>1302</v>
      </c>
      <c r="D124" s="151">
        <v>50</v>
      </c>
      <c r="E124" s="151">
        <v>50</v>
      </c>
      <c r="F124" s="152"/>
      <c r="G124" s="151">
        <v>106</v>
      </c>
    </row>
    <row r="125" spans="1:7" ht="10.5" customHeight="1">
      <c r="A125" s="150" t="s">
        <v>1303</v>
      </c>
      <c r="B125" s="150" t="s">
        <v>1304</v>
      </c>
      <c r="C125" s="150" t="s">
        <v>1305</v>
      </c>
      <c r="D125" s="151">
        <v>50</v>
      </c>
      <c r="E125" s="151">
        <v>50</v>
      </c>
      <c r="F125" s="152"/>
      <c r="G125" s="151">
        <v>69</v>
      </c>
    </row>
    <row r="126" spans="1:7" ht="10.5" customHeight="1">
      <c r="A126" s="150" t="s">
        <v>1306</v>
      </c>
      <c r="B126" s="150" t="s">
        <v>1307</v>
      </c>
      <c r="C126" s="150" t="s">
        <v>1308</v>
      </c>
      <c r="D126" s="151">
        <v>50</v>
      </c>
      <c r="E126" s="151">
        <v>50</v>
      </c>
      <c r="F126" s="152"/>
      <c r="G126" s="151">
        <v>45</v>
      </c>
    </row>
    <row r="127" spans="1:7" ht="10.5" customHeight="1">
      <c r="A127" s="150" t="s">
        <v>537</v>
      </c>
      <c r="B127" s="150" t="s">
        <v>1309</v>
      </c>
      <c r="C127" s="150" t="s">
        <v>1310</v>
      </c>
      <c r="D127" s="151">
        <v>25</v>
      </c>
      <c r="E127" s="152"/>
      <c r="F127" s="151">
        <v>25</v>
      </c>
      <c r="G127" s="151">
        <v>305</v>
      </c>
    </row>
    <row r="128" spans="1:7" ht="10.5" customHeight="1">
      <c r="A128" s="150" t="s">
        <v>1311</v>
      </c>
      <c r="B128" s="150" t="s">
        <v>1312</v>
      </c>
      <c r="C128" s="150" t="s">
        <v>1313</v>
      </c>
      <c r="D128" s="151">
        <v>50</v>
      </c>
      <c r="E128" s="151">
        <v>50</v>
      </c>
      <c r="F128" s="152"/>
      <c r="G128" s="153"/>
    </row>
    <row r="129" spans="1:7" ht="10.5" customHeight="1">
      <c r="A129" s="150" t="s">
        <v>1314</v>
      </c>
      <c r="B129" s="150" t="s">
        <v>1315</v>
      </c>
      <c r="C129" s="150"/>
      <c r="D129" s="151">
        <v>50</v>
      </c>
      <c r="E129" s="151">
        <v>50</v>
      </c>
      <c r="F129" s="152"/>
      <c r="G129" s="151">
        <v>76</v>
      </c>
    </row>
    <row r="130" spans="1:7" ht="10.5" customHeight="1">
      <c r="A130" s="150" t="s">
        <v>1316</v>
      </c>
      <c r="B130" s="150" t="s">
        <v>1317</v>
      </c>
      <c r="C130" s="150" t="s">
        <v>1318</v>
      </c>
      <c r="D130" s="151">
        <v>25</v>
      </c>
      <c r="E130" s="151">
        <v>25</v>
      </c>
      <c r="F130" s="152"/>
      <c r="G130" s="151">
        <v>108</v>
      </c>
    </row>
    <row r="131" spans="1:7" ht="10.5" customHeight="1">
      <c r="A131" s="150" t="s">
        <v>225</v>
      </c>
      <c r="B131" s="150" t="s">
        <v>1319</v>
      </c>
      <c r="C131" s="150" t="s">
        <v>226</v>
      </c>
      <c r="D131" s="151">
        <v>45</v>
      </c>
      <c r="E131" s="151">
        <v>5</v>
      </c>
      <c r="F131" s="151">
        <v>40</v>
      </c>
      <c r="G131" s="151">
        <v>2704</v>
      </c>
    </row>
    <row r="132" spans="1:7" ht="10.5" customHeight="1">
      <c r="A132" s="150" t="s">
        <v>235</v>
      </c>
      <c r="B132" s="150" t="s">
        <v>1320</v>
      </c>
      <c r="C132" s="150" t="s">
        <v>236</v>
      </c>
      <c r="D132" s="151">
        <v>40</v>
      </c>
      <c r="E132" s="152"/>
      <c r="F132" s="151">
        <v>40</v>
      </c>
      <c r="G132" s="151">
        <v>4044</v>
      </c>
    </row>
    <row r="133" spans="1:7" ht="10.5" customHeight="1">
      <c r="A133" s="150" t="s">
        <v>317</v>
      </c>
      <c r="B133" s="150" t="s">
        <v>1321</v>
      </c>
      <c r="C133" s="150" t="s">
        <v>318</v>
      </c>
      <c r="D133" s="151">
        <v>5</v>
      </c>
      <c r="E133" s="152"/>
      <c r="F133" s="151">
        <v>5</v>
      </c>
      <c r="G133" s="151">
        <v>1015</v>
      </c>
    </row>
    <row r="134" spans="1:7" ht="10.5" customHeight="1">
      <c r="A134" s="150" t="s">
        <v>261</v>
      </c>
      <c r="B134" s="150" t="s">
        <v>1322</v>
      </c>
      <c r="C134" s="150" t="s">
        <v>1323</v>
      </c>
      <c r="D134" s="151">
        <v>5</v>
      </c>
      <c r="E134" s="152"/>
      <c r="F134" s="151">
        <v>5</v>
      </c>
      <c r="G134" s="151">
        <v>4497</v>
      </c>
    </row>
    <row r="135" spans="1:7" ht="10.5" customHeight="1">
      <c r="A135" s="150" t="s">
        <v>267</v>
      </c>
      <c r="B135" s="150" t="s">
        <v>1324</v>
      </c>
      <c r="C135" s="150" t="s">
        <v>1325</v>
      </c>
      <c r="D135" s="151">
        <v>25</v>
      </c>
      <c r="E135" s="152"/>
      <c r="F135" s="151">
        <v>25</v>
      </c>
      <c r="G135" s="151">
        <v>4497</v>
      </c>
    </row>
    <row r="136" spans="1:7" ht="10.5" customHeight="1">
      <c r="A136" s="150" t="s">
        <v>274</v>
      </c>
      <c r="B136" s="150" t="s">
        <v>1326</v>
      </c>
      <c r="C136" s="150" t="s">
        <v>1327</v>
      </c>
      <c r="D136" s="151">
        <v>30</v>
      </c>
      <c r="E136" s="152"/>
      <c r="F136" s="151">
        <v>30</v>
      </c>
      <c r="G136" s="151">
        <v>4497</v>
      </c>
    </row>
    <row r="137" spans="1:7" ht="10.5" customHeight="1">
      <c r="A137" s="150" t="s">
        <v>291</v>
      </c>
      <c r="B137" s="150" t="s">
        <v>1328</v>
      </c>
      <c r="C137" s="150" t="s">
        <v>1329</v>
      </c>
      <c r="D137" s="151">
        <v>35</v>
      </c>
      <c r="E137" s="151">
        <v>5</v>
      </c>
      <c r="F137" s="151">
        <v>30</v>
      </c>
      <c r="G137" s="151">
        <v>2727</v>
      </c>
    </row>
    <row r="138" spans="1:7" ht="10.5" customHeight="1">
      <c r="A138" s="150" t="s">
        <v>223</v>
      </c>
      <c r="B138" s="150" t="s">
        <v>1330</v>
      </c>
      <c r="C138" s="150" t="s">
        <v>224</v>
      </c>
      <c r="D138" s="151">
        <v>7</v>
      </c>
      <c r="E138" s="151">
        <v>5</v>
      </c>
      <c r="F138" s="151">
        <v>2</v>
      </c>
      <c r="G138" s="151">
        <v>991</v>
      </c>
    </row>
    <row r="139" spans="1:7" ht="10.5" customHeight="1">
      <c r="A139" s="150" t="s">
        <v>247</v>
      </c>
      <c r="B139" s="150" t="s">
        <v>1331</v>
      </c>
      <c r="C139" s="150" t="s">
        <v>248</v>
      </c>
      <c r="D139" s="151">
        <v>5</v>
      </c>
      <c r="E139" s="151">
        <v>5</v>
      </c>
      <c r="F139" s="152"/>
      <c r="G139" s="151">
        <v>365</v>
      </c>
    </row>
    <row r="140" spans="1:7" ht="10.5" customHeight="1">
      <c r="A140" s="150" t="s">
        <v>249</v>
      </c>
      <c r="B140" s="150" t="s">
        <v>1332</v>
      </c>
      <c r="C140" s="150" t="s">
        <v>250</v>
      </c>
      <c r="D140" s="151">
        <v>15</v>
      </c>
      <c r="E140" s="152"/>
      <c r="F140" s="151">
        <v>15</v>
      </c>
      <c r="G140" s="151">
        <v>3158</v>
      </c>
    </row>
    <row r="141" spans="1:7" ht="10.5" customHeight="1">
      <c r="A141" s="150" t="s">
        <v>306</v>
      </c>
      <c r="B141" s="150" t="s">
        <v>1333</v>
      </c>
      <c r="C141" s="150" t="s">
        <v>307</v>
      </c>
      <c r="D141" s="151">
        <v>14</v>
      </c>
      <c r="E141" s="152"/>
      <c r="F141" s="151">
        <v>14</v>
      </c>
      <c r="G141" s="151">
        <v>428</v>
      </c>
    </row>
    <row r="142" spans="1:7" ht="10.5" customHeight="1">
      <c r="A142" s="150" t="s">
        <v>311</v>
      </c>
      <c r="B142" s="150" t="s">
        <v>1334</v>
      </c>
      <c r="C142" s="150" t="s">
        <v>312</v>
      </c>
      <c r="D142" s="151">
        <v>25</v>
      </c>
      <c r="E142" s="152"/>
      <c r="F142" s="151">
        <v>25</v>
      </c>
      <c r="G142" s="151">
        <v>777</v>
      </c>
    </row>
    <row r="143" spans="1:7" ht="10.5" customHeight="1">
      <c r="A143" s="150" t="s">
        <v>315</v>
      </c>
      <c r="B143" s="150" t="s">
        <v>1335</v>
      </c>
      <c r="C143" s="150" t="s">
        <v>316</v>
      </c>
      <c r="D143" s="151">
        <v>4</v>
      </c>
      <c r="E143" s="152"/>
      <c r="F143" s="151">
        <v>4</v>
      </c>
      <c r="G143" s="151">
        <v>737</v>
      </c>
    </row>
    <row r="144" spans="1:7" ht="10.5" customHeight="1">
      <c r="A144" s="150" t="s">
        <v>331</v>
      </c>
      <c r="B144" s="150" t="s">
        <v>1336</v>
      </c>
      <c r="C144" s="150" t="s">
        <v>332</v>
      </c>
      <c r="D144" s="151">
        <v>5</v>
      </c>
      <c r="E144" s="152"/>
      <c r="F144" s="151">
        <v>5</v>
      </c>
      <c r="G144" s="151">
        <v>1397</v>
      </c>
    </row>
    <row r="145" spans="1:7" ht="10.5" customHeight="1">
      <c r="A145" s="150" t="s">
        <v>333</v>
      </c>
      <c r="B145" s="150" t="s">
        <v>1337</v>
      </c>
      <c r="C145" s="150" t="s">
        <v>334</v>
      </c>
      <c r="D145" s="151">
        <v>38</v>
      </c>
      <c r="E145" s="152"/>
      <c r="F145" s="151">
        <v>38</v>
      </c>
      <c r="G145" s="151">
        <v>1205</v>
      </c>
    </row>
    <row r="146" spans="1:7" ht="10.5" customHeight="1">
      <c r="A146" s="150" t="s">
        <v>337</v>
      </c>
      <c r="B146" s="150" t="s">
        <v>1338</v>
      </c>
      <c r="C146" s="150" t="s">
        <v>338</v>
      </c>
      <c r="D146" s="151">
        <v>16</v>
      </c>
      <c r="E146" s="151">
        <v>5</v>
      </c>
      <c r="F146" s="151">
        <v>11</v>
      </c>
      <c r="G146" s="151">
        <v>995</v>
      </c>
    </row>
    <row r="147" spans="1:7" ht="10.5" customHeight="1">
      <c r="A147" s="150" t="s">
        <v>339</v>
      </c>
      <c r="B147" s="150" t="s">
        <v>1339</v>
      </c>
      <c r="C147" s="150" t="s">
        <v>340</v>
      </c>
      <c r="D147" s="151">
        <v>30</v>
      </c>
      <c r="E147" s="152"/>
      <c r="F147" s="151">
        <v>30</v>
      </c>
      <c r="G147" s="151">
        <v>922</v>
      </c>
    </row>
    <row r="148" spans="1:7" ht="10.5" customHeight="1">
      <c r="A148" s="150" t="s">
        <v>349</v>
      </c>
      <c r="B148" s="150" t="s">
        <v>1340</v>
      </c>
      <c r="C148" s="150" t="s">
        <v>350</v>
      </c>
      <c r="D148" s="151">
        <v>7</v>
      </c>
      <c r="E148" s="152"/>
      <c r="F148" s="151">
        <v>7</v>
      </c>
      <c r="G148" s="151">
        <v>877</v>
      </c>
    </row>
    <row r="149" spans="1:7" ht="10.5" customHeight="1">
      <c r="A149" s="150" t="s">
        <v>1341</v>
      </c>
      <c r="B149" s="150" t="s">
        <v>1342</v>
      </c>
      <c r="C149" s="150"/>
      <c r="D149" s="151">
        <v>100</v>
      </c>
      <c r="E149" s="151">
        <v>100</v>
      </c>
      <c r="F149" s="152"/>
      <c r="G149" s="151">
        <v>93</v>
      </c>
    </row>
    <row r="150" spans="1:7" ht="10.5" customHeight="1">
      <c r="A150" s="150" t="s">
        <v>1343</v>
      </c>
      <c r="B150" s="150" t="s">
        <v>1344</v>
      </c>
      <c r="C150" s="150" t="s">
        <v>1345</v>
      </c>
      <c r="D150" s="151">
        <v>50</v>
      </c>
      <c r="E150" s="151">
        <v>50</v>
      </c>
      <c r="F150" s="152"/>
      <c r="G150" s="151">
        <v>80</v>
      </c>
    </row>
    <row r="151" spans="1:7" ht="10.5" customHeight="1">
      <c r="A151" s="150" t="s">
        <v>1346</v>
      </c>
      <c r="B151" s="150" t="s">
        <v>1347</v>
      </c>
      <c r="C151" s="150" t="s">
        <v>1348</v>
      </c>
      <c r="D151" s="151">
        <v>50</v>
      </c>
      <c r="E151" s="151">
        <v>50</v>
      </c>
      <c r="F151" s="152"/>
      <c r="G151" s="151">
        <v>90</v>
      </c>
    </row>
    <row r="152" spans="1:7" ht="10.5" customHeight="1">
      <c r="A152" s="150" t="s">
        <v>1349</v>
      </c>
      <c r="B152" s="150" t="s">
        <v>1350</v>
      </c>
      <c r="C152" s="150" t="s">
        <v>1351</v>
      </c>
      <c r="D152" s="151">
        <v>25</v>
      </c>
      <c r="E152" s="151">
        <v>25</v>
      </c>
      <c r="F152" s="152"/>
      <c r="G152" s="151">
        <v>96</v>
      </c>
    </row>
    <row r="153" spans="1:7" ht="10.5" customHeight="1">
      <c r="A153" s="150" t="s">
        <v>189</v>
      </c>
      <c r="B153" s="150" t="s">
        <v>1352</v>
      </c>
      <c r="C153" s="150" t="s">
        <v>190</v>
      </c>
      <c r="D153" s="151">
        <v>50</v>
      </c>
      <c r="E153" s="151">
        <v>50</v>
      </c>
      <c r="F153" s="152"/>
      <c r="G153" s="151">
        <v>162</v>
      </c>
    </row>
    <row r="154" spans="1:7" ht="10.5" customHeight="1">
      <c r="A154" s="150" t="s">
        <v>192</v>
      </c>
      <c r="B154" s="150" t="s">
        <v>1353</v>
      </c>
      <c r="C154" s="150" t="s">
        <v>193</v>
      </c>
      <c r="D154" s="151">
        <v>25</v>
      </c>
      <c r="E154" s="151">
        <v>25</v>
      </c>
      <c r="F154" s="152"/>
      <c r="G154" s="151">
        <v>144</v>
      </c>
    </row>
    <row r="155" spans="1:7" ht="10.5" customHeight="1">
      <c r="A155" s="150" t="s">
        <v>1354</v>
      </c>
      <c r="B155" s="150" t="s">
        <v>1355</v>
      </c>
      <c r="C155" s="150" t="s">
        <v>1356</v>
      </c>
      <c r="D155" s="151">
        <v>25</v>
      </c>
      <c r="E155" s="151">
        <v>25</v>
      </c>
      <c r="F155" s="152"/>
      <c r="G155" s="151">
        <v>118</v>
      </c>
    </row>
    <row r="156" spans="1:7" ht="10.5" customHeight="1">
      <c r="A156" s="150" t="s">
        <v>1357</v>
      </c>
      <c r="B156" s="150" t="s">
        <v>1358</v>
      </c>
      <c r="C156" s="150" t="s">
        <v>1359</v>
      </c>
      <c r="D156" s="151">
        <v>25</v>
      </c>
      <c r="E156" s="151">
        <v>25</v>
      </c>
      <c r="F156" s="152"/>
      <c r="G156" s="151">
        <v>285</v>
      </c>
    </row>
    <row r="157" spans="1:7" ht="10.5" customHeight="1">
      <c r="A157" s="150" t="s">
        <v>1360</v>
      </c>
      <c r="B157" s="150" t="s">
        <v>1361</v>
      </c>
      <c r="C157" s="150" t="s">
        <v>1362</v>
      </c>
      <c r="D157" s="151">
        <v>50</v>
      </c>
      <c r="E157" s="151">
        <v>50</v>
      </c>
      <c r="F157" s="152"/>
      <c r="G157" s="151">
        <v>104</v>
      </c>
    </row>
    <row r="158" spans="1:7" ht="10.5" customHeight="1">
      <c r="A158" s="150" t="s">
        <v>1363</v>
      </c>
      <c r="B158" s="150" t="s">
        <v>1364</v>
      </c>
      <c r="C158" s="150" t="s">
        <v>1365</v>
      </c>
      <c r="D158" s="151">
        <v>50</v>
      </c>
      <c r="E158" s="151">
        <v>50</v>
      </c>
      <c r="F158" s="152"/>
      <c r="G158" s="151">
        <v>119</v>
      </c>
    </row>
    <row r="159" spans="1:7" ht="10.5" customHeight="1">
      <c r="A159" s="150" t="s">
        <v>1366</v>
      </c>
      <c r="B159" s="150" t="s">
        <v>1367</v>
      </c>
      <c r="C159" s="150" t="s">
        <v>1368</v>
      </c>
      <c r="D159" s="151">
        <v>100</v>
      </c>
      <c r="E159" s="151">
        <v>100</v>
      </c>
      <c r="F159" s="152"/>
      <c r="G159" s="151">
        <v>99</v>
      </c>
    </row>
    <row r="160" spans="1:7" ht="10.5" customHeight="1">
      <c r="A160" s="150" t="s">
        <v>194</v>
      </c>
      <c r="B160" s="150" t="s">
        <v>1369</v>
      </c>
      <c r="C160" s="150" t="s">
        <v>195</v>
      </c>
      <c r="D160" s="151">
        <v>75</v>
      </c>
      <c r="E160" s="151">
        <v>75</v>
      </c>
      <c r="F160" s="152"/>
      <c r="G160" s="151">
        <v>138</v>
      </c>
    </row>
    <row r="161" spans="1:7" ht="10.5" customHeight="1">
      <c r="A161" s="150" t="s">
        <v>196</v>
      </c>
      <c r="B161" s="150" t="s">
        <v>1370</v>
      </c>
      <c r="C161" s="150" t="s">
        <v>197</v>
      </c>
      <c r="D161" s="151">
        <v>25</v>
      </c>
      <c r="E161" s="151">
        <v>25</v>
      </c>
      <c r="F161" s="152"/>
      <c r="G161" s="151">
        <v>251</v>
      </c>
    </row>
    <row r="162" spans="1:7" ht="10.5" customHeight="1">
      <c r="A162" s="150" t="s">
        <v>198</v>
      </c>
      <c r="B162" s="150" t="s">
        <v>1371</v>
      </c>
      <c r="C162" s="150" t="s">
        <v>199</v>
      </c>
      <c r="D162" s="151">
        <v>50</v>
      </c>
      <c r="E162" s="151">
        <v>50</v>
      </c>
      <c r="F162" s="152"/>
      <c r="G162" s="151">
        <v>272</v>
      </c>
    </row>
    <row r="163" spans="1:7" ht="10.5" customHeight="1">
      <c r="A163" s="150" t="s">
        <v>200</v>
      </c>
      <c r="B163" s="150" t="s">
        <v>1372</v>
      </c>
      <c r="C163" s="150" t="s">
        <v>201</v>
      </c>
      <c r="D163" s="151">
        <v>175</v>
      </c>
      <c r="E163" s="151">
        <v>50</v>
      </c>
      <c r="F163" s="151">
        <v>125</v>
      </c>
      <c r="G163" s="151">
        <v>155</v>
      </c>
    </row>
    <row r="164" spans="1:7" ht="10.5" customHeight="1">
      <c r="A164" s="150" t="s">
        <v>202</v>
      </c>
      <c r="B164" s="150" t="s">
        <v>1373</v>
      </c>
      <c r="C164" s="150" t="s">
        <v>203</v>
      </c>
      <c r="D164" s="151">
        <v>25</v>
      </c>
      <c r="E164" s="151">
        <v>25</v>
      </c>
      <c r="F164" s="152"/>
      <c r="G164" s="151">
        <v>167</v>
      </c>
    </row>
    <row r="165" spans="1:7" ht="10.5" customHeight="1">
      <c r="A165" s="150" t="s">
        <v>204</v>
      </c>
      <c r="B165" s="150" t="s">
        <v>1374</v>
      </c>
      <c r="C165" s="150" t="s">
        <v>205</v>
      </c>
      <c r="D165" s="151">
        <v>25</v>
      </c>
      <c r="E165" s="151">
        <v>25</v>
      </c>
      <c r="F165" s="152"/>
      <c r="G165" s="151">
        <v>240</v>
      </c>
    </row>
    <row r="166" spans="1:7" ht="10.5" customHeight="1">
      <c r="A166" s="182" t="s">
        <v>1375</v>
      </c>
      <c r="B166" s="182"/>
      <c r="C166" s="182"/>
      <c r="D166" s="149">
        <v>164</v>
      </c>
      <c r="E166" s="149">
        <v>15</v>
      </c>
      <c r="F166" s="149">
        <v>149</v>
      </c>
      <c r="G166" s="149">
        <v>11620</v>
      </c>
    </row>
    <row r="167" spans="1:7" ht="10.5" customHeight="1">
      <c r="A167" s="150" t="s">
        <v>208</v>
      </c>
      <c r="B167" s="150" t="s">
        <v>1376</v>
      </c>
      <c r="C167" s="150" t="s">
        <v>209</v>
      </c>
      <c r="D167" s="151">
        <v>15</v>
      </c>
      <c r="E167" s="151">
        <v>10</v>
      </c>
      <c r="F167" s="151">
        <v>5</v>
      </c>
      <c r="G167" s="151">
        <v>349</v>
      </c>
    </row>
    <row r="168" spans="1:7" ht="10.5" customHeight="1">
      <c r="A168" s="150" t="s">
        <v>211</v>
      </c>
      <c r="B168" s="150" t="s">
        <v>1377</v>
      </c>
      <c r="C168" s="150" t="s">
        <v>209</v>
      </c>
      <c r="D168" s="151">
        <v>31</v>
      </c>
      <c r="E168" s="152"/>
      <c r="F168" s="151">
        <v>31</v>
      </c>
      <c r="G168" s="151">
        <v>469</v>
      </c>
    </row>
    <row r="169" spans="1:7" ht="10.5" customHeight="1">
      <c r="A169" s="150" t="s">
        <v>1378</v>
      </c>
      <c r="B169" s="150" t="s">
        <v>1379</v>
      </c>
      <c r="C169" s="150" t="s">
        <v>1380</v>
      </c>
      <c r="D169" s="151">
        <v>7</v>
      </c>
      <c r="E169" s="151">
        <v>7</v>
      </c>
      <c r="F169" s="152"/>
      <c r="G169" s="153"/>
    </row>
    <row r="170" spans="1:7" ht="10.5" customHeight="1">
      <c r="A170" s="150" t="s">
        <v>213</v>
      </c>
      <c r="B170" s="150" t="s">
        <v>1381</v>
      </c>
      <c r="C170" s="150" t="s">
        <v>214</v>
      </c>
      <c r="D170" s="151">
        <v>1</v>
      </c>
      <c r="E170" s="151">
        <v>1</v>
      </c>
      <c r="F170" s="152"/>
      <c r="G170" s="151">
        <v>754</v>
      </c>
    </row>
    <row r="171" spans="1:7" ht="10.5" customHeight="1">
      <c r="A171" s="150" t="s">
        <v>215</v>
      </c>
      <c r="B171" s="150" t="s">
        <v>1382</v>
      </c>
      <c r="C171" s="150" t="s">
        <v>216</v>
      </c>
      <c r="D171" s="151">
        <v>40</v>
      </c>
      <c r="E171" s="151">
        <v>5</v>
      </c>
      <c r="F171" s="151">
        <v>35</v>
      </c>
      <c r="G171" s="151">
        <v>371</v>
      </c>
    </row>
    <row r="172" spans="1:7" ht="10.5" customHeight="1">
      <c r="A172" s="150" t="s">
        <v>219</v>
      </c>
      <c r="B172" s="150" t="s">
        <v>1383</v>
      </c>
      <c r="C172" s="150" t="s">
        <v>220</v>
      </c>
      <c r="D172" s="151">
        <v>35</v>
      </c>
      <c r="E172" s="151">
        <v>5</v>
      </c>
      <c r="F172" s="151">
        <v>30</v>
      </c>
      <c r="G172" s="151">
        <v>427</v>
      </c>
    </row>
    <row r="173" spans="1:7" ht="10.5" customHeight="1">
      <c r="A173" s="150" t="s">
        <v>229</v>
      </c>
      <c r="B173" s="150" t="s">
        <v>1384</v>
      </c>
      <c r="C173" s="150" t="s">
        <v>230</v>
      </c>
      <c r="D173" s="151">
        <v>13</v>
      </c>
      <c r="E173" s="152"/>
      <c r="F173" s="151">
        <v>13</v>
      </c>
      <c r="G173" s="151">
        <v>1834</v>
      </c>
    </row>
    <row r="174" spans="1:7" ht="10.5" customHeight="1">
      <c r="A174" s="150" t="s">
        <v>231</v>
      </c>
      <c r="B174" s="150" t="s">
        <v>1385</v>
      </c>
      <c r="C174" s="150" t="s">
        <v>232</v>
      </c>
      <c r="D174" s="151">
        <v>20</v>
      </c>
      <c r="E174" s="151">
        <v>5</v>
      </c>
      <c r="F174" s="151">
        <v>15</v>
      </c>
      <c r="G174" s="151">
        <v>428</v>
      </c>
    </row>
    <row r="175" spans="1:7" ht="10.5" customHeight="1">
      <c r="A175" s="150" t="s">
        <v>233</v>
      </c>
      <c r="B175" s="150" t="s">
        <v>1386</v>
      </c>
      <c r="C175" s="150" t="s">
        <v>234</v>
      </c>
      <c r="D175" s="151">
        <v>23</v>
      </c>
      <c r="E175" s="152"/>
      <c r="F175" s="151">
        <v>23</v>
      </c>
      <c r="G175" s="151">
        <v>11620</v>
      </c>
    </row>
    <row r="176" spans="1:7" ht="10.5" customHeight="1">
      <c r="A176" s="150" t="s">
        <v>1387</v>
      </c>
      <c r="B176" s="150" t="s">
        <v>1388</v>
      </c>
      <c r="C176" s="150" t="s">
        <v>1389</v>
      </c>
      <c r="D176" s="151">
        <v>3</v>
      </c>
      <c r="E176" s="151">
        <v>3</v>
      </c>
      <c r="F176" s="152"/>
      <c r="G176" s="153"/>
    </row>
    <row r="177" spans="1:7" ht="10.5" customHeight="1">
      <c r="A177" s="150" t="s">
        <v>1390</v>
      </c>
      <c r="B177" s="150" t="s">
        <v>1391</v>
      </c>
      <c r="C177" s="150" t="s">
        <v>1392</v>
      </c>
      <c r="D177" s="151">
        <v>1</v>
      </c>
      <c r="E177" s="151">
        <v>1</v>
      </c>
      <c r="F177" s="152"/>
      <c r="G177" s="153"/>
    </row>
    <row r="178" spans="1:7" ht="10.5" customHeight="1">
      <c r="A178" s="150" t="s">
        <v>237</v>
      </c>
      <c r="B178" s="150" t="s">
        <v>1393</v>
      </c>
      <c r="C178" s="150" t="s">
        <v>238</v>
      </c>
      <c r="D178" s="151">
        <v>16</v>
      </c>
      <c r="E178" s="151">
        <v>10</v>
      </c>
      <c r="F178" s="151">
        <v>6</v>
      </c>
      <c r="G178" s="151">
        <v>260</v>
      </c>
    </row>
    <row r="179" spans="1:7" ht="10.5" customHeight="1">
      <c r="A179" s="150" t="s">
        <v>245</v>
      </c>
      <c r="B179" s="150" t="s">
        <v>1394</v>
      </c>
      <c r="C179" s="150" t="s">
        <v>246</v>
      </c>
      <c r="D179" s="151">
        <v>22</v>
      </c>
      <c r="E179" s="152"/>
      <c r="F179" s="151">
        <v>22</v>
      </c>
      <c r="G179" s="151">
        <v>754</v>
      </c>
    </row>
    <row r="180" spans="1:7" ht="10.5" customHeight="1">
      <c r="A180" s="150" t="s">
        <v>1395</v>
      </c>
      <c r="B180" s="150" t="s">
        <v>1396</v>
      </c>
      <c r="C180" s="150" t="s">
        <v>1397</v>
      </c>
      <c r="D180" s="151">
        <v>5</v>
      </c>
      <c r="E180" s="151">
        <v>5</v>
      </c>
      <c r="F180" s="152"/>
      <c r="G180" s="153"/>
    </row>
    <row r="181" spans="1:7" ht="10.5" customHeight="1">
      <c r="A181" s="150" t="s">
        <v>295</v>
      </c>
      <c r="B181" s="150" t="s">
        <v>1398</v>
      </c>
      <c r="C181" s="150" t="s">
        <v>296</v>
      </c>
      <c r="D181" s="151">
        <v>30</v>
      </c>
      <c r="E181" s="152"/>
      <c r="F181" s="151">
        <v>30</v>
      </c>
      <c r="G181" s="151">
        <v>1296</v>
      </c>
    </row>
    <row r="182" spans="1:7" ht="10.5" customHeight="1">
      <c r="A182" s="150" t="s">
        <v>297</v>
      </c>
      <c r="B182" s="150" t="s">
        <v>1399</v>
      </c>
      <c r="C182" s="150" t="s">
        <v>298</v>
      </c>
      <c r="D182" s="151">
        <v>37</v>
      </c>
      <c r="E182" s="151">
        <v>5</v>
      </c>
      <c r="F182" s="151">
        <v>32</v>
      </c>
      <c r="G182" s="151">
        <v>469</v>
      </c>
    </row>
    <row r="183" spans="1:7" ht="10.5" customHeight="1">
      <c r="A183" s="150" t="s">
        <v>299</v>
      </c>
      <c r="B183" s="150" t="s">
        <v>1400</v>
      </c>
      <c r="C183" s="150" t="s">
        <v>300</v>
      </c>
      <c r="D183" s="151">
        <v>12</v>
      </c>
      <c r="E183" s="151">
        <v>5</v>
      </c>
      <c r="F183" s="151">
        <v>7</v>
      </c>
      <c r="G183" s="151">
        <v>731</v>
      </c>
    </row>
    <row r="184" spans="1:7" ht="10.5" customHeight="1">
      <c r="A184" s="150" t="s">
        <v>301</v>
      </c>
      <c r="B184" s="150" t="s">
        <v>1401</v>
      </c>
      <c r="C184" s="150" t="s">
        <v>302</v>
      </c>
      <c r="D184" s="151">
        <v>30</v>
      </c>
      <c r="E184" s="151">
        <v>15</v>
      </c>
      <c r="F184" s="151">
        <v>15</v>
      </c>
      <c r="G184" s="151">
        <v>1986</v>
      </c>
    </row>
    <row r="185" spans="1:7" ht="10.5" customHeight="1">
      <c r="A185" s="150" t="s">
        <v>303</v>
      </c>
      <c r="B185" s="150" t="s">
        <v>1402</v>
      </c>
      <c r="C185" s="150" t="s">
        <v>304</v>
      </c>
      <c r="D185" s="151">
        <v>17</v>
      </c>
      <c r="E185" s="152"/>
      <c r="F185" s="151">
        <v>17</v>
      </c>
      <c r="G185" s="151">
        <v>1248</v>
      </c>
    </row>
    <row r="186" spans="1:7" ht="10.5" customHeight="1">
      <c r="A186" s="150" t="s">
        <v>305</v>
      </c>
      <c r="B186" s="150" t="s">
        <v>1403</v>
      </c>
      <c r="C186" s="150" t="s">
        <v>304</v>
      </c>
      <c r="D186" s="151">
        <v>35</v>
      </c>
      <c r="E186" s="152"/>
      <c r="F186" s="151">
        <v>35</v>
      </c>
      <c r="G186" s="151">
        <v>1250</v>
      </c>
    </row>
    <row r="187" spans="1:7" ht="10.5" customHeight="1">
      <c r="A187" s="150" t="s">
        <v>308</v>
      </c>
      <c r="B187" s="150" t="s">
        <v>1404</v>
      </c>
      <c r="C187" s="150" t="s">
        <v>309</v>
      </c>
      <c r="D187" s="151">
        <v>35</v>
      </c>
      <c r="E187" s="152"/>
      <c r="F187" s="151">
        <v>35</v>
      </c>
      <c r="G187" s="151">
        <v>1115</v>
      </c>
    </row>
    <row r="188" spans="1:7" ht="10.5" customHeight="1">
      <c r="A188" s="150" t="s">
        <v>310</v>
      </c>
      <c r="B188" s="150" t="s">
        <v>1405</v>
      </c>
      <c r="C188" s="150" t="s">
        <v>309</v>
      </c>
      <c r="D188" s="151">
        <v>25</v>
      </c>
      <c r="E188" s="152"/>
      <c r="F188" s="151">
        <v>25</v>
      </c>
      <c r="G188" s="151">
        <v>1580</v>
      </c>
    </row>
    <row r="189" spans="1:7" ht="10.5" customHeight="1">
      <c r="A189" s="150" t="s">
        <v>1406</v>
      </c>
      <c r="B189" s="150" t="s">
        <v>1407</v>
      </c>
      <c r="C189" s="150" t="s">
        <v>1408</v>
      </c>
      <c r="D189" s="151">
        <v>10</v>
      </c>
      <c r="E189" s="151">
        <v>10</v>
      </c>
      <c r="F189" s="152"/>
      <c r="G189" s="153"/>
    </row>
    <row r="190" spans="1:7" ht="10.5" customHeight="1">
      <c r="A190" s="150" t="s">
        <v>1409</v>
      </c>
      <c r="B190" s="150" t="s">
        <v>1410</v>
      </c>
      <c r="C190" s="150" t="s">
        <v>1411</v>
      </c>
      <c r="D190" s="151">
        <v>1</v>
      </c>
      <c r="E190" s="151">
        <v>1</v>
      </c>
      <c r="F190" s="152"/>
      <c r="G190" s="151">
        <v>10800</v>
      </c>
    </row>
    <row r="191" spans="1:7" ht="10.5" customHeight="1">
      <c r="A191" s="150" t="s">
        <v>324</v>
      </c>
      <c r="B191" s="150" t="s">
        <v>1412</v>
      </c>
      <c r="C191" s="150" t="s">
        <v>325</v>
      </c>
      <c r="D191" s="151">
        <v>4</v>
      </c>
      <c r="E191" s="152"/>
      <c r="F191" s="151">
        <v>4</v>
      </c>
      <c r="G191" s="151">
        <v>469</v>
      </c>
    </row>
    <row r="192" spans="1:7" ht="10.5" customHeight="1">
      <c r="A192" s="150" t="s">
        <v>328</v>
      </c>
      <c r="B192" s="150" t="s">
        <v>1413</v>
      </c>
      <c r="C192" s="150" t="s">
        <v>329</v>
      </c>
      <c r="D192" s="151">
        <v>5</v>
      </c>
      <c r="E192" s="152"/>
      <c r="F192" s="151">
        <v>5</v>
      </c>
      <c r="G192" s="151">
        <v>1105</v>
      </c>
    </row>
    <row r="193" spans="1:7" ht="10.5" customHeight="1">
      <c r="A193" s="150" t="s">
        <v>330</v>
      </c>
      <c r="B193" s="150" t="s">
        <v>1414</v>
      </c>
      <c r="C193" s="150" t="s">
        <v>329</v>
      </c>
      <c r="D193" s="151">
        <v>5</v>
      </c>
      <c r="E193" s="152"/>
      <c r="F193" s="151">
        <v>5</v>
      </c>
      <c r="G193" s="151">
        <v>1352</v>
      </c>
    </row>
    <row r="194" spans="1:7" ht="10.5" customHeight="1">
      <c r="A194" s="150" t="s">
        <v>341</v>
      </c>
      <c r="B194" s="150" t="s">
        <v>1415</v>
      </c>
      <c r="C194" s="150" t="s">
        <v>342</v>
      </c>
      <c r="D194" s="151">
        <v>6</v>
      </c>
      <c r="E194" s="152"/>
      <c r="F194" s="151">
        <v>6</v>
      </c>
      <c r="G194" s="151">
        <v>1904</v>
      </c>
    </row>
    <row r="195" spans="1:7" ht="10.5" customHeight="1">
      <c r="A195" s="150" t="s">
        <v>1416</v>
      </c>
      <c r="B195" s="150" t="s">
        <v>1417</v>
      </c>
      <c r="C195" s="150" t="s">
        <v>344</v>
      </c>
      <c r="D195" s="151">
        <v>1</v>
      </c>
      <c r="E195" s="151">
        <v>1</v>
      </c>
      <c r="F195" s="152"/>
      <c r="G195" s="153"/>
    </row>
    <row r="196" spans="1:7" ht="10.5" customHeight="1">
      <c r="A196" s="150" t="s">
        <v>343</v>
      </c>
      <c r="B196" s="150" t="s">
        <v>1418</v>
      </c>
      <c r="C196" s="150" t="s">
        <v>344</v>
      </c>
      <c r="D196" s="151">
        <v>15</v>
      </c>
      <c r="E196" s="152"/>
      <c r="F196" s="151">
        <v>15</v>
      </c>
      <c r="G196" s="151">
        <v>2436</v>
      </c>
    </row>
    <row r="197" spans="1:7" ht="10.5" customHeight="1">
      <c r="A197" s="150" t="s">
        <v>347</v>
      </c>
      <c r="B197" s="150" t="s">
        <v>1419</v>
      </c>
      <c r="C197" s="150" t="s">
        <v>348</v>
      </c>
      <c r="D197" s="151">
        <v>30</v>
      </c>
      <c r="E197" s="152"/>
      <c r="F197" s="151">
        <v>30</v>
      </c>
      <c r="G197" s="151">
        <v>469</v>
      </c>
    </row>
    <row r="198" spans="1:7" ht="10.5" customHeight="1">
      <c r="A198" s="150" t="s">
        <v>351</v>
      </c>
      <c r="B198" s="150" t="s">
        <v>1420</v>
      </c>
      <c r="C198" s="150" t="s">
        <v>352</v>
      </c>
      <c r="D198" s="151">
        <v>44</v>
      </c>
      <c r="E198" s="151">
        <v>5</v>
      </c>
      <c r="F198" s="151">
        <v>39</v>
      </c>
      <c r="G198" s="151">
        <v>349</v>
      </c>
    </row>
    <row r="199" spans="1:7" ht="10.5" customHeight="1">
      <c r="A199" s="150" t="s">
        <v>353</v>
      </c>
      <c r="B199" s="150" t="s">
        <v>1421</v>
      </c>
      <c r="C199" s="150" t="s">
        <v>352</v>
      </c>
      <c r="D199" s="151">
        <v>34</v>
      </c>
      <c r="E199" s="151">
        <v>5</v>
      </c>
      <c r="F199" s="151">
        <v>29</v>
      </c>
      <c r="G199" s="151">
        <v>469</v>
      </c>
    </row>
    <row r="200" spans="1:7" ht="10.5" customHeight="1">
      <c r="A200" s="150" t="s">
        <v>217</v>
      </c>
      <c r="B200" s="150" t="s">
        <v>1422</v>
      </c>
      <c r="C200" s="150" t="s">
        <v>218</v>
      </c>
      <c r="D200" s="151">
        <v>10</v>
      </c>
      <c r="E200" s="151">
        <v>5</v>
      </c>
      <c r="F200" s="151">
        <v>5</v>
      </c>
      <c r="G200" s="151">
        <v>995</v>
      </c>
    </row>
    <row r="201" spans="1:7" ht="10.5" customHeight="1">
      <c r="A201" s="150" t="s">
        <v>239</v>
      </c>
      <c r="B201" s="150" t="s">
        <v>1423</v>
      </c>
      <c r="C201" s="150" t="s">
        <v>240</v>
      </c>
      <c r="D201" s="151">
        <v>20</v>
      </c>
      <c r="E201" s="152"/>
      <c r="F201" s="151">
        <v>20</v>
      </c>
      <c r="G201" s="151">
        <v>968</v>
      </c>
    </row>
    <row r="202" spans="1:7" ht="10.5" customHeight="1">
      <c r="A202" s="150" t="s">
        <v>313</v>
      </c>
      <c r="B202" s="150" t="s">
        <v>1424</v>
      </c>
      <c r="C202" s="150" t="s">
        <v>314</v>
      </c>
      <c r="D202" s="151">
        <v>20</v>
      </c>
      <c r="E202" s="152"/>
      <c r="F202" s="151">
        <v>20</v>
      </c>
      <c r="G202" s="151">
        <v>968</v>
      </c>
    </row>
    <row r="203" spans="1:7" ht="10.5" customHeight="1">
      <c r="A203" s="150" t="s">
        <v>251</v>
      </c>
      <c r="B203" s="150" t="s">
        <v>1425</v>
      </c>
      <c r="C203" s="150" t="s">
        <v>1426</v>
      </c>
      <c r="D203" s="151">
        <v>29</v>
      </c>
      <c r="E203" s="151">
        <v>5</v>
      </c>
      <c r="F203" s="151">
        <v>24</v>
      </c>
      <c r="G203" s="151">
        <v>2618</v>
      </c>
    </row>
    <row r="204" spans="1:7" ht="10.5" customHeight="1">
      <c r="A204" s="150" t="s">
        <v>255</v>
      </c>
      <c r="B204" s="150" t="s">
        <v>1427</v>
      </c>
      <c r="C204" s="150" t="s">
        <v>1428</v>
      </c>
      <c r="D204" s="151">
        <v>20</v>
      </c>
      <c r="E204" s="152"/>
      <c r="F204" s="151">
        <v>20</v>
      </c>
      <c r="G204" s="151">
        <v>1398</v>
      </c>
    </row>
    <row r="205" spans="1:7" ht="10.5" customHeight="1">
      <c r="A205" s="150" t="s">
        <v>258</v>
      </c>
      <c r="B205" s="150" t="s">
        <v>1429</v>
      </c>
      <c r="C205" s="150" t="s">
        <v>1430</v>
      </c>
      <c r="D205" s="151">
        <v>164</v>
      </c>
      <c r="E205" s="151">
        <v>15</v>
      </c>
      <c r="F205" s="151">
        <v>149</v>
      </c>
      <c r="G205" s="151">
        <v>935</v>
      </c>
    </row>
    <row r="206" spans="1:7" ht="10.5" customHeight="1">
      <c r="A206" s="150" t="s">
        <v>260</v>
      </c>
      <c r="B206" s="150" t="s">
        <v>1431</v>
      </c>
      <c r="C206" s="150" t="s">
        <v>1430</v>
      </c>
      <c r="D206" s="151">
        <v>10</v>
      </c>
      <c r="E206" s="152"/>
      <c r="F206" s="151">
        <v>10</v>
      </c>
      <c r="G206" s="151">
        <v>1084</v>
      </c>
    </row>
    <row r="207" spans="1:7" ht="10.5" customHeight="1">
      <c r="A207" s="150" t="s">
        <v>265</v>
      </c>
      <c r="B207" s="150" t="s">
        <v>1432</v>
      </c>
      <c r="C207" s="150" t="s">
        <v>1433</v>
      </c>
      <c r="D207" s="151">
        <v>35</v>
      </c>
      <c r="E207" s="152"/>
      <c r="F207" s="151">
        <v>35</v>
      </c>
      <c r="G207" s="151">
        <v>1398</v>
      </c>
    </row>
    <row r="208" spans="1:7" ht="10.5" customHeight="1">
      <c r="A208" s="150" t="s">
        <v>269</v>
      </c>
      <c r="B208" s="150" t="s">
        <v>1434</v>
      </c>
      <c r="C208" s="150" t="s">
        <v>1435</v>
      </c>
      <c r="D208" s="151">
        <v>5</v>
      </c>
      <c r="E208" s="152"/>
      <c r="F208" s="151">
        <v>5</v>
      </c>
      <c r="G208" s="151">
        <v>1083</v>
      </c>
    </row>
    <row r="209" spans="1:7" ht="10.5" customHeight="1">
      <c r="A209" s="150" t="s">
        <v>271</v>
      </c>
      <c r="B209" s="150" t="s">
        <v>1436</v>
      </c>
      <c r="C209" s="150" t="s">
        <v>1435</v>
      </c>
      <c r="D209" s="151">
        <v>18</v>
      </c>
      <c r="E209" s="152"/>
      <c r="F209" s="151">
        <v>18</v>
      </c>
      <c r="G209" s="151">
        <v>1398</v>
      </c>
    </row>
    <row r="210" spans="1:7" ht="10.5" customHeight="1">
      <c r="A210" s="150" t="s">
        <v>276</v>
      </c>
      <c r="B210" s="150" t="s">
        <v>1437</v>
      </c>
      <c r="C210" s="150" t="s">
        <v>1438</v>
      </c>
      <c r="D210" s="151">
        <v>46</v>
      </c>
      <c r="E210" s="151">
        <v>5</v>
      </c>
      <c r="F210" s="151">
        <v>41</v>
      </c>
      <c r="G210" s="151">
        <v>952</v>
      </c>
    </row>
    <row r="211" spans="1:7" ht="10.5" customHeight="1">
      <c r="A211" s="150" t="s">
        <v>281</v>
      </c>
      <c r="B211" s="150" t="s">
        <v>1439</v>
      </c>
      <c r="C211" s="150" t="s">
        <v>1440</v>
      </c>
      <c r="D211" s="151">
        <v>75</v>
      </c>
      <c r="E211" s="152"/>
      <c r="F211" s="151">
        <v>75</v>
      </c>
      <c r="G211" s="151">
        <v>1599</v>
      </c>
    </row>
    <row r="212" spans="1:7" ht="10.5" customHeight="1">
      <c r="A212" s="150" t="s">
        <v>283</v>
      </c>
      <c r="B212" s="150" t="s">
        <v>1441</v>
      </c>
      <c r="C212" s="150" t="s">
        <v>1442</v>
      </c>
      <c r="D212" s="151">
        <v>40</v>
      </c>
      <c r="E212" s="152"/>
      <c r="F212" s="151">
        <v>40</v>
      </c>
      <c r="G212" s="151">
        <v>1201</v>
      </c>
    </row>
    <row r="213" spans="1:7" ht="10.5" customHeight="1">
      <c r="A213" s="150" t="s">
        <v>285</v>
      </c>
      <c r="B213" s="150" t="s">
        <v>1443</v>
      </c>
      <c r="C213" s="150" t="s">
        <v>1444</v>
      </c>
      <c r="D213" s="151">
        <v>1</v>
      </c>
      <c r="E213" s="152"/>
      <c r="F213" s="151">
        <v>1</v>
      </c>
      <c r="G213" s="151">
        <v>1201</v>
      </c>
    </row>
    <row r="214" spans="1:7" ht="10.5" customHeight="1">
      <c r="A214" s="150" t="s">
        <v>287</v>
      </c>
      <c r="B214" s="150" t="s">
        <v>1445</v>
      </c>
      <c r="C214" s="150" t="s">
        <v>1444</v>
      </c>
      <c r="D214" s="151">
        <v>35</v>
      </c>
      <c r="E214" s="152"/>
      <c r="F214" s="151">
        <v>35</v>
      </c>
      <c r="G214" s="151">
        <v>1397</v>
      </c>
    </row>
    <row r="215" spans="1:7" ht="10.5" customHeight="1">
      <c r="A215" s="150" t="s">
        <v>289</v>
      </c>
      <c r="B215" s="150" t="s">
        <v>1446</v>
      </c>
      <c r="C215" s="150" t="s">
        <v>1447</v>
      </c>
      <c r="D215" s="151">
        <v>15</v>
      </c>
      <c r="E215" s="152"/>
      <c r="F215" s="151">
        <v>15</v>
      </c>
      <c r="G215" s="151">
        <v>1219</v>
      </c>
    </row>
    <row r="216" spans="1:7" ht="10.5" customHeight="1">
      <c r="A216" s="150" t="s">
        <v>253</v>
      </c>
      <c r="B216" s="150" t="s">
        <v>1448</v>
      </c>
      <c r="C216" s="150" t="s">
        <v>1449</v>
      </c>
      <c r="D216" s="151">
        <v>20</v>
      </c>
      <c r="E216" s="152"/>
      <c r="F216" s="151">
        <v>20</v>
      </c>
      <c r="G216" s="151">
        <v>5383</v>
      </c>
    </row>
    <row r="217" spans="1:7" ht="10.5" customHeight="1">
      <c r="A217" s="150" t="s">
        <v>263</v>
      </c>
      <c r="B217" s="150" t="s">
        <v>1450</v>
      </c>
      <c r="C217" s="150" t="s">
        <v>1451</v>
      </c>
      <c r="D217" s="151">
        <v>9</v>
      </c>
      <c r="E217" s="152"/>
      <c r="F217" s="151">
        <v>9</v>
      </c>
      <c r="G217" s="151">
        <v>1599</v>
      </c>
    </row>
    <row r="218" spans="1:7" ht="10.5" customHeight="1">
      <c r="A218" s="150" t="s">
        <v>272</v>
      </c>
      <c r="B218" s="150" t="s">
        <v>1452</v>
      </c>
      <c r="C218" s="150" t="s">
        <v>1453</v>
      </c>
      <c r="D218" s="151">
        <v>40</v>
      </c>
      <c r="E218" s="151">
        <v>5</v>
      </c>
      <c r="F218" s="151">
        <v>35</v>
      </c>
      <c r="G218" s="151">
        <v>1505</v>
      </c>
    </row>
    <row r="219" spans="1:7" ht="10.5" customHeight="1">
      <c r="A219" s="150" t="s">
        <v>278</v>
      </c>
      <c r="B219" s="150" t="s">
        <v>1454</v>
      </c>
      <c r="C219" s="150" t="s">
        <v>1455</v>
      </c>
      <c r="D219" s="151">
        <v>55</v>
      </c>
      <c r="E219" s="152"/>
      <c r="F219" s="151">
        <v>55</v>
      </c>
      <c r="G219" s="151">
        <v>1790</v>
      </c>
    </row>
    <row r="220" spans="1:7" ht="10.5" customHeight="1">
      <c r="A220" s="150" t="s">
        <v>280</v>
      </c>
      <c r="B220" s="150" t="s">
        <v>1456</v>
      </c>
      <c r="C220" s="150" t="s">
        <v>1455</v>
      </c>
      <c r="D220" s="151">
        <v>5</v>
      </c>
      <c r="E220" s="151">
        <v>5</v>
      </c>
      <c r="F220" s="152"/>
      <c r="G220" s="151">
        <v>2019</v>
      </c>
    </row>
    <row r="221" spans="1:7" ht="10.5" customHeight="1">
      <c r="A221" s="150" t="s">
        <v>293</v>
      </c>
      <c r="B221" s="150" t="s">
        <v>1457</v>
      </c>
      <c r="C221" s="150" t="s">
        <v>1458</v>
      </c>
      <c r="D221" s="151">
        <v>40</v>
      </c>
      <c r="E221" s="151">
        <v>15</v>
      </c>
      <c r="F221" s="151">
        <v>25</v>
      </c>
      <c r="G221" s="151">
        <v>1790</v>
      </c>
    </row>
    <row r="222" spans="1:7" ht="10.5" customHeight="1">
      <c r="A222" s="150" t="s">
        <v>319</v>
      </c>
      <c r="B222" s="150" t="s">
        <v>1459</v>
      </c>
      <c r="C222" s="150" t="s">
        <v>1460</v>
      </c>
      <c r="D222" s="151">
        <v>10</v>
      </c>
      <c r="E222" s="151">
        <v>5</v>
      </c>
      <c r="F222" s="151">
        <v>5</v>
      </c>
      <c r="G222" s="151">
        <v>538</v>
      </c>
    </row>
    <row r="223" spans="1:7" ht="10.5" customHeight="1">
      <c r="A223" s="150" t="s">
        <v>321</v>
      </c>
      <c r="B223" s="150" t="s">
        <v>1461</v>
      </c>
      <c r="C223" s="150" t="s">
        <v>1462</v>
      </c>
      <c r="D223" s="151">
        <v>8</v>
      </c>
      <c r="E223" s="152"/>
      <c r="F223" s="151">
        <v>8</v>
      </c>
      <c r="G223" s="151">
        <v>342</v>
      </c>
    </row>
    <row r="224" spans="1:7" ht="10.5" customHeight="1">
      <c r="A224" s="150" t="s">
        <v>1463</v>
      </c>
      <c r="B224" s="150" t="s">
        <v>1464</v>
      </c>
      <c r="C224" s="150" t="s">
        <v>1465</v>
      </c>
      <c r="D224" s="151">
        <v>2</v>
      </c>
      <c r="E224" s="151">
        <v>2</v>
      </c>
      <c r="F224" s="152"/>
      <c r="G224" s="153"/>
    </row>
    <row r="225" spans="1:7" ht="10.5" customHeight="1">
      <c r="A225" s="150" t="s">
        <v>221</v>
      </c>
      <c r="B225" s="150" t="s">
        <v>1466</v>
      </c>
      <c r="C225" s="150" t="s">
        <v>222</v>
      </c>
      <c r="D225" s="151">
        <v>95</v>
      </c>
      <c r="E225" s="152"/>
      <c r="F225" s="151">
        <v>95</v>
      </c>
      <c r="G225" s="151">
        <v>899</v>
      </c>
    </row>
    <row r="226" spans="1:7" ht="10.5" customHeight="1">
      <c r="A226" s="150" t="s">
        <v>241</v>
      </c>
      <c r="B226" s="150" t="s">
        <v>1467</v>
      </c>
      <c r="C226" s="150" t="s">
        <v>242</v>
      </c>
      <c r="D226" s="151">
        <v>45</v>
      </c>
      <c r="E226" s="152"/>
      <c r="F226" s="151">
        <v>45</v>
      </c>
      <c r="G226" s="151">
        <v>1967</v>
      </c>
    </row>
    <row r="227" spans="1:7" ht="10.5" customHeight="1">
      <c r="A227" s="150" t="s">
        <v>243</v>
      </c>
      <c r="B227" s="150" t="s">
        <v>1468</v>
      </c>
      <c r="C227" s="150" t="s">
        <v>244</v>
      </c>
      <c r="D227" s="151">
        <v>40</v>
      </c>
      <c r="E227" s="152"/>
      <c r="F227" s="151">
        <v>40</v>
      </c>
      <c r="G227" s="151">
        <v>715</v>
      </c>
    </row>
    <row r="228" spans="1:7" ht="10.5" customHeight="1">
      <c r="A228" s="150" t="s">
        <v>335</v>
      </c>
      <c r="B228" s="150" t="s">
        <v>1469</v>
      </c>
      <c r="C228" s="150" t="s">
        <v>336</v>
      </c>
      <c r="D228" s="151">
        <v>17</v>
      </c>
      <c r="E228" s="151">
        <v>15</v>
      </c>
      <c r="F228" s="151">
        <v>2</v>
      </c>
      <c r="G228" s="151">
        <v>777</v>
      </c>
    </row>
    <row r="229" spans="1:7" ht="10.5" customHeight="1">
      <c r="A229" s="150" t="s">
        <v>345</v>
      </c>
      <c r="B229" s="150" t="s">
        <v>1470</v>
      </c>
      <c r="C229" s="150" t="s">
        <v>346</v>
      </c>
      <c r="D229" s="151">
        <v>19</v>
      </c>
      <c r="E229" s="152"/>
      <c r="F229" s="151">
        <v>19</v>
      </c>
      <c r="G229" s="151">
        <v>707</v>
      </c>
    </row>
    <row r="230" spans="1:7" ht="10.5" customHeight="1">
      <c r="A230" s="150" t="s">
        <v>1471</v>
      </c>
      <c r="B230" s="150" t="s">
        <v>1472</v>
      </c>
      <c r="C230" s="150" t="s">
        <v>1473</v>
      </c>
      <c r="D230" s="151">
        <v>5</v>
      </c>
      <c r="E230" s="151">
        <v>5</v>
      </c>
      <c r="F230" s="152"/>
      <c r="G230" s="153"/>
    </row>
    <row r="231" spans="1:7" ht="10.5" customHeight="1">
      <c r="A231" s="182" t="s">
        <v>1474</v>
      </c>
      <c r="B231" s="182"/>
      <c r="C231" s="182"/>
      <c r="D231" s="149">
        <v>25</v>
      </c>
      <c r="E231" s="154"/>
      <c r="F231" s="149">
        <v>25</v>
      </c>
      <c r="G231" s="149">
        <v>264</v>
      </c>
    </row>
    <row r="232" spans="1:7" ht="10.5" customHeight="1">
      <c r="A232" s="150" t="s">
        <v>538</v>
      </c>
      <c r="B232" s="150" t="s">
        <v>1475</v>
      </c>
      <c r="C232" s="150" t="s">
        <v>1476</v>
      </c>
      <c r="D232" s="151">
        <v>25</v>
      </c>
      <c r="E232" s="152"/>
      <c r="F232" s="151">
        <v>25</v>
      </c>
      <c r="G232" s="151">
        <v>264</v>
      </c>
    </row>
    <row r="233" spans="1:7" ht="10.5" customHeight="1">
      <c r="A233" s="150" t="s">
        <v>539</v>
      </c>
      <c r="B233" s="150" t="s">
        <v>1477</v>
      </c>
      <c r="C233" s="150" t="s">
        <v>1478</v>
      </c>
      <c r="D233" s="151">
        <v>25</v>
      </c>
      <c r="E233" s="152"/>
      <c r="F233" s="151">
        <v>25</v>
      </c>
      <c r="G233" s="151">
        <v>247</v>
      </c>
    </row>
    <row r="234" spans="1:7" ht="10.5" customHeight="1">
      <c r="A234" s="182" t="s">
        <v>1479</v>
      </c>
      <c r="B234" s="182"/>
      <c r="C234" s="182"/>
      <c r="D234" s="149">
        <v>30</v>
      </c>
      <c r="E234" s="149">
        <v>30</v>
      </c>
      <c r="F234" s="154"/>
      <c r="G234" s="149">
        <v>140</v>
      </c>
    </row>
    <row r="235" spans="1:7" ht="10.5" customHeight="1">
      <c r="A235" s="150" t="s">
        <v>1480</v>
      </c>
      <c r="B235" s="150" t="s">
        <v>1481</v>
      </c>
      <c r="C235" s="150" t="s">
        <v>1482</v>
      </c>
      <c r="D235" s="151">
        <v>30</v>
      </c>
      <c r="E235" s="151">
        <v>30</v>
      </c>
      <c r="F235" s="152"/>
      <c r="G235" s="153"/>
    </row>
    <row r="236" spans="1:7" ht="10.5" customHeight="1">
      <c r="A236" s="150" t="s">
        <v>1483</v>
      </c>
      <c r="B236" s="150" t="s">
        <v>1484</v>
      </c>
      <c r="C236" s="150" t="s">
        <v>1485</v>
      </c>
      <c r="D236" s="151">
        <v>7</v>
      </c>
      <c r="E236" s="151">
        <v>7</v>
      </c>
      <c r="F236" s="152"/>
      <c r="G236" s="153"/>
    </row>
    <row r="237" spans="1:7" ht="10.5" customHeight="1">
      <c r="A237" s="150" t="s">
        <v>1486</v>
      </c>
      <c r="B237" s="150" t="s">
        <v>1487</v>
      </c>
      <c r="C237" s="150" t="s">
        <v>1488</v>
      </c>
      <c r="D237" s="151">
        <v>7</v>
      </c>
      <c r="E237" s="151">
        <v>7</v>
      </c>
      <c r="F237" s="152"/>
      <c r="G237" s="151">
        <v>140</v>
      </c>
    </row>
    <row r="238" spans="1:7" ht="10.5" customHeight="1">
      <c r="A238" s="150" t="s">
        <v>1489</v>
      </c>
      <c r="B238" s="150" t="s">
        <v>1490</v>
      </c>
      <c r="C238" s="150" t="s">
        <v>1491</v>
      </c>
      <c r="D238" s="151">
        <v>7</v>
      </c>
      <c r="E238" s="151">
        <v>7</v>
      </c>
      <c r="F238" s="152"/>
      <c r="G238" s="153"/>
    </row>
    <row r="239" spans="1:7" ht="10.5" customHeight="1">
      <c r="A239" s="150" t="s">
        <v>1492</v>
      </c>
      <c r="B239" s="150" t="s">
        <v>1493</v>
      </c>
      <c r="C239" s="150" t="s">
        <v>1494</v>
      </c>
      <c r="D239" s="151">
        <v>7</v>
      </c>
      <c r="E239" s="151">
        <v>7</v>
      </c>
      <c r="F239" s="152"/>
      <c r="G239" s="153"/>
    </row>
    <row r="240" spans="1:7" ht="10.5" customHeight="1">
      <c r="A240" s="150" t="s">
        <v>1495</v>
      </c>
      <c r="B240" s="150" t="s">
        <v>1496</v>
      </c>
      <c r="C240" s="150" t="s">
        <v>1497</v>
      </c>
      <c r="D240" s="151">
        <v>7</v>
      </c>
      <c r="E240" s="151">
        <v>7</v>
      </c>
      <c r="F240" s="152"/>
      <c r="G240" s="153"/>
    </row>
    <row r="241" spans="1:7" ht="10.5" customHeight="1">
      <c r="A241" s="182" t="s">
        <v>1498</v>
      </c>
      <c r="B241" s="182"/>
      <c r="C241" s="182"/>
      <c r="D241" s="149">
        <v>650</v>
      </c>
      <c r="E241" s="149">
        <v>40</v>
      </c>
      <c r="F241" s="149">
        <v>630</v>
      </c>
      <c r="G241" s="149">
        <v>2301</v>
      </c>
    </row>
    <row r="242" spans="1:7" ht="10.5" customHeight="1">
      <c r="A242" s="150" t="s">
        <v>1499</v>
      </c>
      <c r="B242" s="150" t="s">
        <v>1500</v>
      </c>
      <c r="C242" s="150" t="s">
        <v>1501</v>
      </c>
      <c r="D242" s="151">
        <v>40</v>
      </c>
      <c r="E242" s="151">
        <v>10</v>
      </c>
      <c r="F242" s="151">
        <v>30</v>
      </c>
      <c r="G242" s="151">
        <v>445</v>
      </c>
    </row>
    <row r="243" spans="1:7" ht="10.5" customHeight="1">
      <c r="A243" s="150" t="s">
        <v>1502</v>
      </c>
      <c r="B243" s="150" t="s">
        <v>1503</v>
      </c>
      <c r="C243" s="150" t="s">
        <v>1504</v>
      </c>
      <c r="D243" s="151">
        <v>25</v>
      </c>
      <c r="E243" s="152"/>
      <c r="F243" s="151">
        <v>25</v>
      </c>
      <c r="G243" s="151">
        <v>430</v>
      </c>
    </row>
    <row r="244" spans="1:7" ht="10.5" customHeight="1">
      <c r="A244" s="150" t="s">
        <v>1505</v>
      </c>
      <c r="B244" s="150" t="s">
        <v>1506</v>
      </c>
      <c r="C244" s="150" t="s">
        <v>1507</v>
      </c>
      <c r="D244" s="151">
        <v>30</v>
      </c>
      <c r="E244" s="151">
        <v>10</v>
      </c>
      <c r="F244" s="151">
        <v>20</v>
      </c>
      <c r="G244" s="151">
        <v>445</v>
      </c>
    </row>
    <row r="245" spans="1:7" ht="10.5" customHeight="1">
      <c r="A245" s="150" t="s">
        <v>1508</v>
      </c>
      <c r="B245" s="150" t="s">
        <v>1509</v>
      </c>
      <c r="C245" s="150" t="s">
        <v>1510</v>
      </c>
      <c r="D245" s="151">
        <v>44</v>
      </c>
      <c r="E245" s="152"/>
      <c r="F245" s="151">
        <v>44</v>
      </c>
      <c r="G245" s="151">
        <v>445</v>
      </c>
    </row>
    <row r="246" spans="1:7" ht="10.5" customHeight="1">
      <c r="A246" s="150" t="s">
        <v>1511</v>
      </c>
      <c r="B246" s="150" t="s">
        <v>1512</v>
      </c>
      <c r="C246" s="150" t="s">
        <v>1513</v>
      </c>
      <c r="D246" s="151">
        <v>20</v>
      </c>
      <c r="E246" s="151">
        <v>10</v>
      </c>
      <c r="F246" s="151">
        <v>10</v>
      </c>
      <c r="G246" s="151">
        <v>300</v>
      </c>
    </row>
    <row r="247" spans="1:7" ht="10.5" customHeight="1">
      <c r="A247" s="150" t="s">
        <v>1514</v>
      </c>
      <c r="B247" s="150" t="s">
        <v>1515</v>
      </c>
      <c r="C247" s="150" t="s">
        <v>1516</v>
      </c>
      <c r="D247" s="151">
        <v>30</v>
      </c>
      <c r="E247" s="152"/>
      <c r="F247" s="151">
        <v>30</v>
      </c>
      <c r="G247" s="151">
        <v>271</v>
      </c>
    </row>
    <row r="248" spans="1:7" ht="10.5" customHeight="1">
      <c r="A248" s="150" t="s">
        <v>1517</v>
      </c>
      <c r="B248" s="150" t="s">
        <v>1518</v>
      </c>
      <c r="C248" s="150" t="s">
        <v>1519</v>
      </c>
      <c r="D248" s="151">
        <v>20</v>
      </c>
      <c r="E248" s="151">
        <v>20</v>
      </c>
      <c r="F248" s="152"/>
      <c r="G248" s="153"/>
    </row>
    <row r="249" spans="1:7" ht="10.5" customHeight="1">
      <c r="A249" s="150" t="s">
        <v>1520</v>
      </c>
      <c r="B249" s="150" t="s">
        <v>1521</v>
      </c>
      <c r="C249" s="150" t="s">
        <v>1522</v>
      </c>
      <c r="D249" s="151">
        <v>10</v>
      </c>
      <c r="E249" s="151">
        <v>10</v>
      </c>
      <c r="F249" s="152"/>
      <c r="G249" s="153"/>
    </row>
    <row r="250" spans="1:7" ht="10.5" customHeight="1">
      <c r="A250" s="150" t="s">
        <v>1523</v>
      </c>
      <c r="B250" s="150" t="s">
        <v>1524</v>
      </c>
      <c r="C250" s="150" t="s">
        <v>1525</v>
      </c>
      <c r="D250" s="151">
        <v>20</v>
      </c>
      <c r="E250" s="152"/>
      <c r="F250" s="151">
        <v>20</v>
      </c>
      <c r="G250" s="151">
        <v>300</v>
      </c>
    </row>
    <row r="251" spans="1:7" ht="10.5" customHeight="1">
      <c r="A251" s="150" t="s">
        <v>1526</v>
      </c>
      <c r="B251" s="150" t="s">
        <v>1527</v>
      </c>
      <c r="C251" s="150" t="s">
        <v>1528</v>
      </c>
      <c r="D251" s="151">
        <v>650</v>
      </c>
      <c r="E251" s="151">
        <v>20</v>
      </c>
      <c r="F251" s="151">
        <v>630</v>
      </c>
      <c r="G251" s="151">
        <v>271</v>
      </c>
    </row>
    <row r="252" spans="1:7" ht="10.5" customHeight="1">
      <c r="A252" s="150" t="s">
        <v>1529</v>
      </c>
      <c r="B252" s="150" t="s">
        <v>1530</v>
      </c>
      <c r="C252" s="150" t="s">
        <v>1531</v>
      </c>
      <c r="D252" s="151">
        <v>20</v>
      </c>
      <c r="E252" s="152"/>
      <c r="F252" s="151">
        <v>20</v>
      </c>
      <c r="G252" s="151">
        <v>271</v>
      </c>
    </row>
    <row r="253" spans="1:7" ht="10.5" customHeight="1">
      <c r="A253" s="150" t="s">
        <v>1532</v>
      </c>
      <c r="B253" s="150" t="s">
        <v>1533</v>
      </c>
      <c r="C253" s="150" t="s">
        <v>1531</v>
      </c>
      <c r="D253" s="151">
        <v>10</v>
      </c>
      <c r="E253" s="152"/>
      <c r="F253" s="151">
        <v>10</v>
      </c>
      <c r="G253" s="151">
        <v>300</v>
      </c>
    </row>
    <row r="254" spans="1:7" ht="10.5" customHeight="1">
      <c r="A254" s="150" t="s">
        <v>1534</v>
      </c>
      <c r="B254" s="150" t="s">
        <v>1535</v>
      </c>
      <c r="C254" s="150" t="s">
        <v>1536</v>
      </c>
      <c r="D254" s="151">
        <v>20</v>
      </c>
      <c r="E254" s="151">
        <v>20</v>
      </c>
      <c r="F254" s="152"/>
      <c r="G254" s="151">
        <v>170</v>
      </c>
    </row>
    <row r="255" spans="1:7" ht="10.5" customHeight="1">
      <c r="A255" s="150" t="s">
        <v>1537</v>
      </c>
      <c r="B255" s="150" t="s">
        <v>1538</v>
      </c>
      <c r="C255" s="150" t="s">
        <v>1539</v>
      </c>
      <c r="D255" s="151">
        <v>25</v>
      </c>
      <c r="E255" s="151">
        <v>25</v>
      </c>
      <c r="F255" s="152"/>
      <c r="G255" s="151">
        <v>92</v>
      </c>
    </row>
    <row r="256" spans="1:7" ht="10.5" customHeight="1">
      <c r="A256" s="150" t="s">
        <v>1540</v>
      </c>
      <c r="B256" s="150" t="s">
        <v>1541</v>
      </c>
      <c r="C256" s="150" t="s">
        <v>1542</v>
      </c>
      <c r="D256" s="151">
        <v>15</v>
      </c>
      <c r="E256" s="152"/>
      <c r="F256" s="151">
        <v>15</v>
      </c>
      <c r="G256" s="151">
        <v>2108</v>
      </c>
    </row>
    <row r="257" spans="1:7" ht="10.5" customHeight="1">
      <c r="A257" s="150" t="s">
        <v>1543</v>
      </c>
      <c r="B257" s="150" t="s">
        <v>1544</v>
      </c>
      <c r="C257" s="150" t="s">
        <v>1545</v>
      </c>
      <c r="D257" s="151">
        <v>10</v>
      </c>
      <c r="E257" s="152"/>
      <c r="F257" s="151">
        <v>10</v>
      </c>
      <c r="G257" s="151">
        <v>2108</v>
      </c>
    </row>
    <row r="258" spans="1:7" ht="10.5" customHeight="1">
      <c r="A258" s="150" t="s">
        <v>1546</v>
      </c>
      <c r="B258" s="150" t="s">
        <v>1547</v>
      </c>
      <c r="C258" s="150" t="s">
        <v>1548</v>
      </c>
      <c r="D258" s="151">
        <v>5</v>
      </c>
      <c r="E258" s="151">
        <v>5</v>
      </c>
      <c r="F258" s="152"/>
      <c r="G258" s="151">
        <v>2108</v>
      </c>
    </row>
    <row r="259" spans="1:7" ht="10.5" customHeight="1">
      <c r="A259" s="150" t="s">
        <v>1549</v>
      </c>
      <c r="B259" s="150" t="s">
        <v>1550</v>
      </c>
      <c r="C259" s="150" t="s">
        <v>1551</v>
      </c>
      <c r="D259" s="151">
        <v>10</v>
      </c>
      <c r="E259" s="151">
        <v>10</v>
      </c>
      <c r="F259" s="152"/>
      <c r="G259" s="151">
        <v>2301</v>
      </c>
    </row>
    <row r="260" spans="1:7" ht="10.5" customHeight="1">
      <c r="A260" s="150" t="s">
        <v>1552</v>
      </c>
      <c r="B260" s="150" t="s">
        <v>1553</v>
      </c>
      <c r="C260" s="150" t="s">
        <v>1554</v>
      </c>
      <c r="D260" s="151">
        <v>5</v>
      </c>
      <c r="E260" s="151">
        <v>5</v>
      </c>
      <c r="F260" s="152"/>
      <c r="G260" s="151">
        <v>2301</v>
      </c>
    </row>
    <row r="261" spans="1:7" ht="10.5" customHeight="1">
      <c r="A261" s="150" t="s">
        <v>1555</v>
      </c>
      <c r="B261" s="150" t="s">
        <v>1556</v>
      </c>
      <c r="C261" s="150" t="s">
        <v>1557</v>
      </c>
      <c r="D261" s="151">
        <v>20</v>
      </c>
      <c r="E261" s="151">
        <v>20</v>
      </c>
      <c r="F261" s="152"/>
      <c r="G261" s="151">
        <v>170</v>
      </c>
    </row>
    <row r="262" spans="1:7" ht="10.5" customHeight="1">
      <c r="A262" s="150" t="s">
        <v>1558</v>
      </c>
      <c r="B262" s="150" t="s">
        <v>1559</v>
      </c>
      <c r="C262" s="150" t="s">
        <v>1560</v>
      </c>
      <c r="D262" s="151">
        <v>20</v>
      </c>
      <c r="E262" s="151">
        <v>5</v>
      </c>
      <c r="F262" s="151">
        <v>15</v>
      </c>
      <c r="G262" s="151">
        <v>2108</v>
      </c>
    </row>
    <row r="263" spans="1:7" ht="10.5" customHeight="1">
      <c r="A263" s="150" t="s">
        <v>1561</v>
      </c>
      <c r="B263" s="150" t="s">
        <v>1562</v>
      </c>
      <c r="C263" s="150" t="s">
        <v>1563</v>
      </c>
      <c r="D263" s="151">
        <v>1</v>
      </c>
      <c r="E263" s="152"/>
      <c r="F263" s="151">
        <v>1</v>
      </c>
      <c r="G263" s="153"/>
    </row>
    <row r="264" spans="1:7" ht="10.5" customHeight="1">
      <c r="A264" s="150" t="s">
        <v>1564</v>
      </c>
      <c r="B264" s="150" t="s">
        <v>1565</v>
      </c>
      <c r="C264" s="150" t="s">
        <v>1566</v>
      </c>
      <c r="D264" s="151">
        <v>20</v>
      </c>
      <c r="E264" s="151">
        <v>20</v>
      </c>
      <c r="F264" s="152"/>
      <c r="G264" s="151">
        <v>170</v>
      </c>
    </row>
    <row r="265" spans="1:7" ht="10.5" customHeight="1">
      <c r="A265" s="150" t="s">
        <v>1567</v>
      </c>
      <c r="B265" s="150" t="s">
        <v>1568</v>
      </c>
      <c r="C265" s="150" t="s">
        <v>1569</v>
      </c>
      <c r="D265" s="151">
        <v>40</v>
      </c>
      <c r="E265" s="151">
        <v>40</v>
      </c>
      <c r="F265" s="152"/>
      <c r="G265" s="151">
        <v>170</v>
      </c>
    </row>
    <row r="266" spans="1:7" ht="10.5" customHeight="1">
      <c r="A266" s="182" t="s">
        <v>1570</v>
      </c>
      <c r="B266" s="182"/>
      <c r="C266" s="182"/>
      <c r="D266" s="149">
        <v>675</v>
      </c>
      <c r="E266" s="149">
        <v>100</v>
      </c>
      <c r="F266" s="149">
        <v>650</v>
      </c>
      <c r="G266" s="149">
        <v>446</v>
      </c>
    </row>
    <row r="267" spans="1:7" ht="10.5" customHeight="1">
      <c r="A267" s="150" t="s">
        <v>1571</v>
      </c>
      <c r="B267" s="150" t="s">
        <v>1572</v>
      </c>
      <c r="C267" s="150"/>
      <c r="D267" s="151">
        <v>150</v>
      </c>
      <c r="E267" s="151">
        <v>25</v>
      </c>
      <c r="F267" s="151">
        <v>125</v>
      </c>
      <c r="G267" s="151">
        <v>129</v>
      </c>
    </row>
    <row r="268" spans="1:7" ht="10.5" customHeight="1">
      <c r="A268" s="150" t="s">
        <v>1573</v>
      </c>
      <c r="B268" s="150" t="s">
        <v>1574</v>
      </c>
      <c r="C268" s="150"/>
      <c r="D268" s="151">
        <v>445</v>
      </c>
      <c r="E268" s="152"/>
      <c r="F268" s="151">
        <v>445</v>
      </c>
      <c r="G268" s="151">
        <v>245</v>
      </c>
    </row>
    <row r="269" spans="1:7" ht="10.5" customHeight="1">
      <c r="A269" s="150" t="s">
        <v>1575</v>
      </c>
      <c r="B269" s="150" t="s">
        <v>1576</v>
      </c>
      <c r="C269" s="150"/>
      <c r="D269" s="151">
        <v>100</v>
      </c>
      <c r="E269" s="151">
        <v>100</v>
      </c>
      <c r="F269" s="152"/>
      <c r="G269" s="151">
        <v>88</v>
      </c>
    </row>
    <row r="270" spans="1:7" ht="10.5" customHeight="1">
      <c r="A270" s="150" t="s">
        <v>1577</v>
      </c>
      <c r="B270" s="150" t="s">
        <v>1578</v>
      </c>
      <c r="C270" s="150" t="s">
        <v>1579</v>
      </c>
      <c r="D270" s="151">
        <v>25</v>
      </c>
      <c r="E270" s="151">
        <v>25</v>
      </c>
      <c r="F270" s="152"/>
      <c r="G270" s="153"/>
    </row>
    <row r="271" spans="1:7" ht="10.5" customHeight="1">
      <c r="A271" s="150" t="s">
        <v>1580</v>
      </c>
      <c r="B271" s="150" t="s">
        <v>1581</v>
      </c>
      <c r="C271" s="150" t="s">
        <v>1582</v>
      </c>
      <c r="D271" s="151">
        <v>50</v>
      </c>
      <c r="E271" s="151">
        <v>50</v>
      </c>
      <c r="F271" s="152"/>
      <c r="G271" s="151">
        <v>104</v>
      </c>
    </row>
    <row r="272" spans="1:7" ht="10.5" customHeight="1">
      <c r="A272" s="150" t="s">
        <v>1583</v>
      </c>
      <c r="B272" s="150" t="s">
        <v>1584</v>
      </c>
      <c r="C272" s="150" t="s">
        <v>1204</v>
      </c>
      <c r="D272" s="151">
        <v>175</v>
      </c>
      <c r="E272" s="152"/>
      <c r="F272" s="151">
        <v>175</v>
      </c>
      <c r="G272" s="151">
        <v>116</v>
      </c>
    </row>
    <row r="273" spans="1:7" ht="10.5" customHeight="1">
      <c r="A273" s="150" t="s">
        <v>1585</v>
      </c>
      <c r="B273" s="150" t="s">
        <v>1586</v>
      </c>
      <c r="C273" s="150"/>
      <c r="D273" s="151">
        <v>50</v>
      </c>
      <c r="E273" s="152"/>
      <c r="F273" s="151">
        <v>50</v>
      </c>
      <c r="G273" s="151">
        <v>129</v>
      </c>
    </row>
    <row r="274" spans="1:7" ht="10.5" customHeight="1">
      <c r="A274" s="150" t="s">
        <v>1587</v>
      </c>
      <c r="B274" s="150" t="s">
        <v>1588</v>
      </c>
      <c r="C274" s="150"/>
      <c r="D274" s="151">
        <v>50</v>
      </c>
      <c r="E274" s="152"/>
      <c r="F274" s="151">
        <v>50</v>
      </c>
      <c r="G274" s="151">
        <v>129</v>
      </c>
    </row>
    <row r="275" spans="1:7" ht="10.5" customHeight="1">
      <c r="A275" s="150" t="s">
        <v>1589</v>
      </c>
      <c r="B275" s="150" t="s">
        <v>1590</v>
      </c>
      <c r="C275" s="150" t="s">
        <v>1591</v>
      </c>
      <c r="D275" s="151">
        <v>50</v>
      </c>
      <c r="E275" s="151">
        <v>25</v>
      </c>
      <c r="F275" s="151">
        <v>25</v>
      </c>
      <c r="G275" s="151">
        <v>129</v>
      </c>
    </row>
    <row r="276" spans="1:7" ht="10.5" customHeight="1">
      <c r="A276" s="150" t="s">
        <v>1592</v>
      </c>
      <c r="B276" s="150" t="s">
        <v>1593</v>
      </c>
      <c r="C276" s="150" t="s">
        <v>1594</v>
      </c>
      <c r="D276" s="151">
        <v>50</v>
      </c>
      <c r="E276" s="151">
        <v>50</v>
      </c>
      <c r="F276" s="152"/>
      <c r="G276" s="151">
        <v>129</v>
      </c>
    </row>
    <row r="277" spans="1:7" ht="10.5" customHeight="1">
      <c r="A277" s="150" t="s">
        <v>1595</v>
      </c>
      <c r="B277" s="150" t="s">
        <v>1596</v>
      </c>
      <c r="C277" s="150" t="s">
        <v>1597</v>
      </c>
      <c r="D277" s="151">
        <v>70</v>
      </c>
      <c r="E277" s="151">
        <v>50</v>
      </c>
      <c r="F277" s="151">
        <v>20</v>
      </c>
      <c r="G277" s="151">
        <v>217</v>
      </c>
    </row>
    <row r="278" spans="1:7" ht="10.5" customHeight="1">
      <c r="A278" s="150" t="s">
        <v>1598</v>
      </c>
      <c r="B278" s="150" t="s">
        <v>1599</v>
      </c>
      <c r="C278" s="150"/>
      <c r="D278" s="151">
        <v>400</v>
      </c>
      <c r="E278" s="152"/>
      <c r="F278" s="151">
        <v>400</v>
      </c>
      <c r="G278" s="151">
        <v>116</v>
      </c>
    </row>
    <row r="279" spans="1:7" ht="10.5" customHeight="1">
      <c r="A279" s="150" t="s">
        <v>1600</v>
      </c>
      <c r="B279" s="150" t="s">
        <v>1601</v>
      </c>
      <c r="C279" s="150"/>
      <c r="D279" s="151">
        <v>75</v>
      </c>
      <c r="E279" s="151">
        <v>25</v>
      </c>
      <c r="F279" s="151">
        <v>50</v>
      </c>
      <c r="G279" s="151">
        <v>173</v>
      </c>
    </row>
    <row r="280" spans="1:7" ht="10.5" customHeight="1">
      <c r="A280" s="150" t="s">
        <v>1602</v>
      </c>
      <c r="B280" s="150" t="s">
        <v>1603</v>
      </c>
      <c r="C280" s="150"/>
      <c r="D280" s="151">
        <v>50</v>
      </c>
      <c r="E280" s="151">
        <v>50</v>
      </c>
      <c r="F280" s="152"/>
      <c r="G280" s="153"/>
    </row>
    <row r="281" spans="1:7" ht="10.5" customHeight="1">
      <c r="A281" s="150" t="s">
        <v>1604</v>
      </c>
      <c r="B281" s="150" t="s">
        <v>1605</v>
      </c>
      <c r="C281" s="150" t="s">
        <v>1606</v>
      </c>
      <c r="D281" s="151">
        <v>25</v>
      </c>
      <c r="E281" s="151">
        <v>25</v>
      </c>
      <c r="F281" s="152"/>
      <c r="G281" s="151">
        <v>145</v>
      </c>
    </row>
    <row r="282" spans="1:7" ht="10.5" customHeight="1">
      <c r="A282" s="150" t="s">
        <v>1607</v>
      </c>
      <c r="B282" s="150" t="s">
        <v>1608</v>
      </c>
      <c r="C282" s="150"/>
      <c r="D282" s="151">
        <v>675</v>
      </c>
      <c r="E282" s="151">
        <v>25</v>
      </c>
      <c r="F282" s="151">
        <v>650</v>
      </c>
      <c r="G282" s="151">
        <v>116</v>
      </c>
    </row>
    <row r="283" spans="1:7" ht="10.5" customHeight="1">
      <c r="A283" s="150" t="s">
        <v>1609</v>
      </c>
      <c r="B283" s="150" t="s">
        <v>1610</v>
      </c>
      <c r="C283" s="150" t="s">
        <v>1611</v>
      </c>
      <c r="D283" s="151">
        <v>25</v>
      </c>
      <c r="E283" s="152"/>
      <c r="F283" s="151">
        <v>25</v>
      </c>
      <c r="G283" s="153"/>
    </row>
    <row r="284" spans="1:7" ht="21" customHeight="1">
      <c r="A284" s="150" t="s">
        <v>1612</v>
      </c>
      <c r="B284" s="150" t="s">
        <v>1613</v>
      </c>
      <c r="C284" s="150" t="s">
        <v>1614</v>
      </c>
      <c r="D284" s="151">
        <v>50</v>
      </c>
      <c r="E284" s="152"/>
      <c r="F284" s="151">
        <v>50</v>
      </c>
      <c r="G284" s="151">
        <v>446</v>
      </c>
    </row>
    <row r="285" spans="1:7" ht="10.5" customHeight="1">
      <c r="A285" s="150" t="s">
        <v>1615</v>
      </c>
      <c r="B285" s="150" t="s">
        <v>1616</v>
      </c>
      <c r="C285" s="150"/>
      <c r="D285" s="151">
        <v>50</v>
      </c>
      <c r="E285" s="151">
        <v>50</v>
      </c>
      <c r="F285" s="152"/>
      <c r="G285" s="151">
        <v>88</v>
      </c>
    </row>
    <row r="286" spans="1:7" ht="10.5" customHeight="1">
      <c r="A286" s="150" t="s">
        <v>1617</v>
      </c>
      <c r="B286" s="150" t="s">
        <v>1618</v>
      </c>
      <c r="C286" s="150"/>
      <c r="D286" s="151">
        <v>525</v>
      </c>
      <c r="E286" s="152"/>
      <c r="F286" s="151">
        <v>525</v>
      </c>
      <c r="G286" s="151">
        <v>173</v>
      </c>
    </row>
    <row r="287" spans="1:7" ht="10.5" customHeight="1">
      <c r="A287" s="150" t="s">
        <v>1619</v>
      </c>
      <c r="B287" s="150" t="s">
        <v>1620</v>
      </c>
      <c r="C287" s="150"/>
      <c r="D287" s="151">
        <v>150</v>
      </c>
      <c r="E287" s="152"/>
      <c r="F287" s="151">
        <v>150</v>
      </c>
      <c r="G287" s="151">
        <v>160</v>
      </c>
    </row>
    <row r="288" spans="1:7" ht="10.5" customHeight="1">
      <c r="A288" s="150" t="s">
        <v>1621</v>
      </c>
      <c r="B288" s="150" t="s">
        <v>1622</v>
      </c>
      <c r="C288" s="150"/>
      <c r="D288" s="151">
        <v>125</v>
      </c>
      <c r="E288" s="152"/>
      <c r="F288" s="151">
        <v>125</v>
      </c>
      <c r="G288" s="151">
        <v>116</v>
      </c>
    </row>
    <row r="289" spans="1:7" ht="10.5" customHeight="1">
      <c r="A289" s="150" t="s">
        <v>1623</v>
      </c>
      <c r="B289" s="150" t="s">
        <v>1624</v>
      </c>
      <c r="C289" s="150"/>
      <c r="D289" s="151">
        <v>225</v>
      </c>
      <c r="E289" s="151">
        <v>25</v>
      </c>
      <c r="F289" s="151">
        <v>200</v>
      </c>
      <c r="G289" s="151">
        <v>101</v>
      </c>
    </row>
    <row r="290" spans="1:7" ht="10.5" customHeight="1">
      <c r="A290" s="150" t="s">
        <v>1625</v>
      </c>
      <c r="B290" s="150" t="s">
        <v>1626</v>
      </c>
      <c r="C290" s="150"/>
      <c r="D290" s="151">
        <v>275</v>
      </c>
      <c r="E290" s="151">
        <v>25</v>
      </c>
      <c r="F290" s="151">
        <v>250</v>
      </c>
      <c r="G290" s="151">
        <v>188</v>
      </c>
    </row>
    <row r="291" spans="1:7" ht="10.5" customHeight="1">
      <c r="A291" s="150" t="s">
        <v>1627</v>
      </c>
      <c r="B291" s="150" t="s">
        <v>1628</v>
      </c>
      <c r="C291" s="150" t="s">
        <v>1629</v>
      </c>
      <c r="D291" s="151">
        <v>100</v>
      </c>
      <c r="E291" s="151">
        <v>25</v>
      </c>
      <c r="F291" s="151">
        <v>75</v>
      </c>
      <c r="G291" s="151">
        <v>129</v>
      </c>
    </row>
    <row r="292" spans="1:7" ht="10.5" customHeight="1">
      <c r="A292" s="150" t="s">
        <v>1630</v>
      </c>
      <c r="B292" s="150" t="s">
        <v>1631</v>
      </c>
      <c r="C292" s="150" t="s">
        <v>1632</v>
      </c>
      <c r="D292" s="151">
        <v>50</v>
      </c>
      <c r="E292" s="151">
        <v>50</v>
      </c>
      <c r="F292" s="152"/>
      <c r="G292" s="151">
        <v>92</v>
      </c>
    </row>
    <row r="293" spans="1:7" ht="10.5" customHeight="1">
      <c r="A293" s="150" t="s">
        <v>1633</v>
      </c>
      <c r="B293" s="150" t="s">
        <v>1634</v>
      </c>
      <c r="C293" s="150" t="s">
        <v>1635</v>
      </c>
      <c r="D293" s="151">
        <v>25</v>
      </c>
      <c r="E293" s="151">
        <v>25</v>
      </c>
      <c r="F293" s="152"/>
      <c r="G293" s="153"/>
    </row>
    <row r="294" spans="1:7" ht="10.5" customHeight="1">
      <c r="A294" s="150" t="s">
        <v>1636</v>
      </c>
      <c r="B294" s="150" t="s">
        <v>1637</v>
      </c>
      <c r="C294" s="150" t="s">
        <v>1638</v>
      </c>
      <c r="D294" s="151">
        <v>175</v>
      </c>
      <c r="E294" s="152"/>
      <c r="F294" s="151">
        <v>175</v>
      </c>
      <c r="G294" s="151">
        <v>188</v>
      </c>
    </row>
    <row r="295" spans="1:7" ht="10.5" customHeight="1">
      <c r="A295" s="150" t="s">
        <v>1639</v>
      </c>
      <c r="B295" s="150" t="s">
        <v>1640</v>
      </c>
      <c r="C295" s="150" t="s">
        <v>1641</v>
      </c>
      <c r="D295" s="151">
        <v>50</v>
      </c>
      <c r="E295" s="151">
        <v>50</v>
      </c>
      <c r="F295" s="152"/>
      <c r="G295" s="153"/>
    </row>
    <row r="296" spans="1:7" ht="10.5" customHeight="1">
      <c r="A296" s="150" t="s">
        <v>1642</v>
      </c>
      <c r="B296" s="150" t="s">
        <v>1643</v>
      </c>
      <c r="C296" s="150" t="s">
        <v>1644</v>
      </c>
      <c r="D296" s="151">
        <v>50</v>
      </c>
      <c r="E296" s="151">
        <v>50</v>
      </c>
      <c r="F296" s="152"/>
      <c r="G296" s="151">
        <v>101</v>
      </c>
    </row>
    <row r="297" spans="1:7" ht="10.5" customHeight="1">
      <c r="A297" s="150" t="s">
        <v>1645</v>
      </c>
      <c r="B297" s="150" t="s">
        <v>1646</v>
      </c>
      <c r="C297" s="150" t="s">
        <v>1647</v>
      </c>
      <c r="D297" s="151">
        <v>6</v>
      </c>
      <c r="E297" s="151">
        <v>50</v>
      </c>
      <c r="F297" s="152"/>
      <c r="G297" s="151">
        <v>69</v>
      </c>
    </row>
    <row r="298" spans="1:7" ht="10.5" customHeight="1">
      <c r="A298" s="150" t="s">
        <v>1648</v>
      </c>
      <c r="B298" s="150" t="s">
        <v>1649</v>
      </c>
      <c r="C298" s="150" t="s">
        <v>1650</v>
      </c>
      <c r="D298" s="151">
        <v>75</v>
      </c>
      <c r="E298" s="151">
        <v>50</v>
      </c>
      <c r="F298" s="151">
        <v>25</v>
      </c>
      <c r="G298" s="151">
        <v>145</v>
      </c>
    </row>
    <row r="299" spans="1:7" ht="10.5" customHeight="1">
      <c r="A299" s="150" t="s">
        <v>1651</v>
      </c>
      <c r="B299" s="150" t="s">
        <v>1652</v>
      </c>
      <c r="C299" s="150" t="s">
        <v>1653</v>
      </c>
      <c r="D299" s="151">
        <v>10</v>
      </c>
      <c r="E299" s="151">
        <v>10</v>
      </c>
      <c r="F299" s="152"/>
      <c r="G299" s="153"/>
    </row>
    <row r="300" spans="1:7" ht="10.5" customHeight="1">
      <c r="A300" s="150" t="s">
        <v>1654</v>
      </c>
      <c r="B300" s="150" t="s">
        <v>1655</v>
      </c>
      <c r="C300" s="150" t="s">
        <v>1656</v>
      </c>
      <c r="D300" s="151">
        <v>75</v>
      </c>
      <c r="E300" s="151">
        <v>75</v>
      </c>
      <c r="F300" s="152"/>
      <c r="G300" s="153"/>
    </row>
    <row r="301" spans="1:7" ht="10.5" customHeight="1">
      <c r="A301" s="150" t="s">
        <v>1657</v>
      </c>
      <c r="B301" s="150" t="s">
        <v>1658</v>
      </c>
      <c r="C301" s="150"/>
      <c r="D301" s="151">
        <v>150</v>
      </c>
      <c r="E301" s="152"/>
      <c r="F301" s="151">
        <v>150</v>
      </c>
      <c r="G301" s="151">
        <v>129</v>
      </c>
    </row>
    <row r="302" spans="1:7" ht="10.5" customHeight="1">
      <c r="A302" s="182" t="s">
        <v>1659</v>
      </c>
      <c r="B302" s="182"/>
      <c r="C302" s="182"/>
      <c r="D302" s="149">
        <v>2205</v>
      </c>
      <c r="E302" s="149">
        <v>2205</v>
      </c>
      <c r="F302" s="149">
        <v>2</v>
      </c>
      <c r="G302" s="155"/>
    </row>
    <row r="303" spans="1:7" ht="10.5" customHeight="1">
      <c r="A303" s="150"/>
      <c r="B303" s="150" t="s">
        <v>1660</v>
      </c>
      <c r="C303" s="150"/>
      <c r="D303" s="151">
        <v>2</v>
      </c>
      <c r="E303" s="152"/>
      <c r="F303" s="151">
        <v>2</v>
      </c>
      <c r="G303" s="153"/>
    </row>
    <row r="304" spans="1:7" ht="10.5" customHeight="1">
      <c r="A304" s="150" t="s">
        <v>1661</v>
      </c>
      <c r="B304" s="150" t="s">
        <v>1662</v>
      </c>
      <c r="C304" s="150"/>
      <c r="D304" s="151">
        <v>2205</v>
      </c>
      <c r="E304" s="151">
        <v>2205</v>
      </c>
      <c r="F304" s="152"/>
      <c r="G304" s="153"/>
    </row>
    <row r="305" spans="1:7" ht="10.5" customHeight="1">
      <c r="A305" s="182" t="s">
        <v>1663</v>
      </c>
      <c r="B305" s="182"/>
      <c r="C305" s="182"/>
      <c r="D305" s="149">
        <v>75</v>
      </c>
      <c r="E305" s="149">
        <v>75</v>
      </c>
      <c r="F305" s="154"/>
      <c r="G305" s="155"/>
    </row>
    <row r="306" spans="1:7" ht="10.5" customHeight="1">
      <c r="A306" s="150" t="s">
        <v>1664</v>
      </c>
      <c r="B306" s="150" t="s">
        <v>1665</v>
      </c>
      <c r="C306" s="150" t="s">
        <v>1666</v>
      </c>
      <c r="D306" s="151">
        <v>75</v>
      </c>
      <c r="E306" s="151">
        <v>75</v>
      </c>
      <c r="F306" s="152"/>
      <c r="G306" s="153"/>
    </row>
    <row r="307" spans="1:7" ht="10.5" customHeight="1">
      <c r="A307" s="182" t="s">
        <v>1667</v>
      </c>
      <c r="B307" s="182"/>
      <c r="C307" s="182"/>
      <c r="D307" s="149">
        <v>70</v>
      </c>
      <c r="E307" s="149">
        <v>70</v>
      </c>
      <c r="F307" s="154"/>
      <c r="G307" s="155"/>
    </row>
    <row r="308" spans="1:7" ht="10.5" customHeight="1">
      <c r="A308" s="150" t="s">
        <v>1668</v>
      </c>
      <c r="B308" s="150" t="s">
        <v>1669</v>
      </c>
      <c r="C308" s="150" t="s">
        <v>1670</v>
      </c>
      <c r="D308" s="151">
        <v>70</v>
      </c>
      <c r="E308" s="151">
        <v>70</v>
      </c>
      <c r="F308" s="152"/>
      <c r="G308" s="153"/>
    </row>
    <row r="309" spans="1:7" ht="10.5" customHeight="1">
      <c r="A309" s="150" t="s">
        <v>1671</v>
      </c>
      <c r="B309" s="150" t="s">
        <v>1672</v>
      </c>
      <c r="C309" s="150" t="s">
        <v>1673</v>
      </c>
      <c r="D309" s="151">
        <v>2</v>
      </c>
      <c r="E309" s="151">
        <v>2</v>
      </c>
      <c r="F309" s="152"/>
      <c r="G309" s="153"/>
    </row>
    <row r="310" spans="1:7" ht="10.5" customHeight="1">
      <c r="A310" s="150" t="s">
        <v>1674</v>
      </c>
      <c r="B310" s="150" t="s">
        <v>1675</v>
      </c>
      <c r="C310" s="150" t="s">
        <v>1676</v>
      </c>
      <c r="D310" s="151">
        <v>1</v>
      </c>
      <c r="E310" s="151">
        <v>1</v>
      </c>
      <c r="F310" s="152"/>
      <c r="G310" s="153"/>
    </row>
    <row r="311" spans="1:7" ht="10.5" customHeight="1">
      <c r="A311" s="182" t="s">
        <v>18</v>
      </c>
      <c r="B311" s="182"/>
      <c r="C311" s="182"/>
      <c r="D311" s="149">
        <v>10220</v>
      </c>
      <c r="E311" s="149">
        <v>7950</v>
      </c>
      <c r="F311" s="149">
        <v>2270</v>
      </c>
      <c r="G311" s="149">
        <v>270</v>
      </c>
    </row>
    <row r="312" spans="1:7" ht="10.5" customHeight="1">
      <c r="A312" s="150" t="s">
        <v>993</v>
      </c>
      <c r="B312" s="150" t="s">
        <v>1677</v>
      </c>
      <c r="C312" s="150" t="s">
        <v>1678</v>
      </c>
      <c r="D312" s="151">
        <v>99</v>
      </c>
      <c r="E312" s="151">
        <v>99</v>
      </c>
      <c r="F312" s="152"/>
      <c r="G312" s="151">
        <v>100</v>
      </c>
    </row>
    <row r="313" spans="1:7" ht="10.5" customHeight="1">
      <c r="A313" s="150" t="s">
        <v>542</v>
      </c>
      <c r="B313" s="150" t="s">
        <v>1679</v>
      </c>
      <c r="C313" s="150" t="s">
        <v>908</v>
      </c>
      <c r="D313" s="151">
        <v>104</v>
      </c>
      <c r="E313" s="151">
        <v>104</v>
      </c>
      <c r="F313" s="152"/>
      <c r="G313" s="151">
        <v>84</v>
      </c>
    </row>
    <row r="314" spans="1:7" ht="10.5" customHeight="1">
      <c r="A314" s="150" t="s">
        <v>140</v>
      </c>
      <c r="B314" s="150" t="s">
        <v>1680</v>
      </c>
      <c r="C314" s="150" t="s">
        <v>141</v>
      </c>
      <c r="D314" s="151">
        <v>1176</v>
      </c>
      <c r="E314" s="151">
        <v>252</v>
      </c>
      <c r="F314" s="151">
        <v>924</v>
      </c>
      <c r="G314" s="151">
        <v>270</v>
      </c>
    </row>
    <row r="315" spans="1:7" ht="10.5" customHeight="1">
      <c r="A315" s="150" t="s">
        <v>142</v>
      </c>
      <c r="B315" s="150" t="s">
        <v>1681</v>
      </c>
      <c r="C315" s="150" t="s">
        <v>113</v>
      </c>
      <c r="D315" s="151">
        <v>84</v>
      </c>
      <c r="E315" s="151">
        <v>84</v>
      </c>
      <c r="F315" s="152"/>
      <c r="G315" s="151">
        <v>230</v>
      </c>
    </row>
    <row r="316" spans="1:7" ht="10.5" customHeight="1">
      <c r="A316" s="150" t="s">
        <v>145</v>
      </c>
      <c r="B316" s="150" t="s">
        <v>1682</v>
      </c>
      <c r="C316" s="150" t="s">
        <v>146</v>
      </c>
      <c r="D316" s="151">
        <v>168</v>
      </c>
      <c r="E316" s="151">
        <v>84</v>
      </c>
      <c r="F316" s="151">
        <v>84</v>
      </c>
      <c r="G316" s="151">
        <v>230</v>
      </c>
    </row>
    <row r="317" spans="1:7" ht="10.5" customHeight="1">
      <c r="A317" s="150" t="s">
        <v>151</v>
      </c>
      <c r="B317" s="150" t="s">
        <v>1683</v>
      </c>
      <c r="C317" s="150" t="s">
        <v>152</v>
      </c>
      <c r="D317" s="151">
        <v>840</v>
      </c>
      <c r="E317" s="151">
        <v>84</v>
      </c>
      <c r="F317" s="151">
        <v>756</v>
      </c>
      <c r="G317" s="151">
        <v>230</v>
      </c>
    </row>
    <row r="318" spans="1:7" ht="10.5" customHeight="1">
      <c r="A318" s="150" t="s">
        <v>354</v>
      </c>
      <c r="B318" s="150" t="s">
        <v>1684</v>
      </c>
      <c r="C318" s="150" t="s">
        <v>1685</v>
      </c>
      <c r="D318" s="151">
        <v>2130</v>
      </c>
      <c r="E318" s="151">
        <v>1670</v>
      </c>
      <c r="F318" s="151">
        <v>460</v>
      </c>
      <c r="G318" s="151">
        <v>37</v>
      </c>
    </row>
    <row r="319" spans="1:7" ht="10.5" customHeight="1">
      <c r="A319" s="150" t="s">
        <v>357</v>
      </c>
      <c r="B319" s="150" t="s">
        <v>1686</v>
      </c>
      <c r="C319" s="150" t="s">
        <v>1687</v>
      </c>
      <c r="D319" s="151">
        <v>1270</v>
      </c>
      <c r="E319" s="151">
        <v>450</v>
      </c>
      <c r="F319" s="151">
        <v>820</v>
      </c>
      <c r="G319" s="151">
        <v>37</v>
      </c>
    </row>
    <row r="320" spans="1:7" ht="10.5" customHeight="1">
      <c r="A320" s="150" t="s">
        <v>359</v>
      </c>
      <c r="B320" s="150" t="s">
        <v>1688</v>
      </c>
      <c r="C320" s="150" t="s">
        <v>1689</v>
      </c>
      <c r="D320" s="151">
        <v>2260</v>
      </c>
      <c r="E320" s="151">
        <v>150</v>
      </c>
      <c r="F320" s="151">
        <v>2110</v>
      </c>
      <c r="G320" s="151">
        <v>37</v>
      </c>
    </row>
    <row r="321" spans="1:7" ht="10.5" customHeight="1">
      <c r="A321" s="150" t="s">
        <v>361</v>
      </c>
      <c r="B321" s="150" t="s">
        <v>1690</v>
      </c>
      <c r="C321" s="150" t="s">
        <v>1691</v>
      </c>
      <c r="D321" s="151">
        <v>2710</v>
      </c>
      <c r="E321" s="151">
        <v>1510</v>
      </c>
      <c r="F321" s="151">
        <v>1200</v>
      </c>
      <c r="G321" s="151">
        <v>37</v>
      </c>
    </row>
    <row r="322" spans="1:7" ht="10.5" customHeight="1">
      <c r="A322" s="150" t="s">
        <v>363</v>
      </c>
      <c r="B322" s="150" t="s">
        <v>1692</v>
      </c>
      <c r="C322" s="150" t="s">
        <v>1606</v>
      </c>
      <c r="D322" s="151">
        <v>2100</v>
      </c>
      <c r="E322" s="152"/>
      <c r="F322" s="151">
        <v>2100</v>
      </c>
      <c r="G322" s="151">
        <v>37</v>
      </c>
    </row>
    <row r="323" spans="1:7" ht="10.5" customHeight="1">
      <c r="A323" s="150" t="s">
        <v>365</v>
      </c>
      <c r="B323" s="150" t="s">
        <v>1693</v>
      </c>
      <c r="C323" s="150" t="s">
        <v>1694</v>
      </c>
      <c r="D323" s="151">
        <v>1500</v>
      </c>
      <c r="E323" s="151">
        <v>150</v>
      </c>
      <c r="F323" s="151">
        <v>1350</v>
      </c>
      <c r="G323" s="151">
        <v>37</v>
      </c>
    </row>
    <row r="324" spans="1:7" ht="10.5" customHeight="1">
      <c r="A324" s="150" t="s">
        <v>367</v>
      </c>
      <c r="B324" s="150" t="s">
        <v>1695</v>
      </c>
      <c r="C324" s="150" t="s">
        <v>1696</v>
      </c>
      <c r="D324" s="151">
        <v>1960</v>
      </c>
      <c r="E324" s="151">
        <v>450</v>
      </c>
      <c r="F324" s="151">
        <v>1510</v>
      </c>
      <c r="G324" s="151">
        <v>37</v>
      </c>
    </row>
    <row r="325" spans="1:7" ht="10.5" customHeight="1">
      <c r="A325" s="150" t="s">
        <v>369</v>
      </c>
      <c r="B325" s="150" t="s">
        <v>1697</v>
      </c>
      <c r="C325" s="150" t="s">
        <v>1698</v>
      </c>
      <c r="D325" s="151">
        <v>1570</v>
      </c>
      <c r="E325" s="152"/>
      <c r="F325" s="151">
        <v>1570</v>
      </c>
      <c r="G325" s="151">
        <v>37</v>
      </c>
    </row>
    <row r="326" spans="1:7" ht="10.5" customHeight="1">
      <c r="A326" s="150" t="s">
        <v>371</v>
      </c>
      <c r="B326" s="150" t="s">
        <v>1699</v>
      </c>
      <c r="C326" s="150" t="s">
        <v>1700</v>
      </c>
      <c r="D326" s="151">
        <v>1270</v>
      </c>
      <c r="E326" s="151">
        <v>150</v>
      </c>
      <c r="F326" s="151">
        <v>1120</v>
      </c>
      <c r="G326" s="151">
        <v>37</v>
      </c>
    </row>
    <row r="327" spans="1:7" ht="10.5" customHeight="1">
      <c r="A327" s="150" t="s">
        <v>375</v>
      </c>
      <c r="B327" s="150" t="s">
        <v>1701</v>
      </c>
      <c r="C327" s="150" t="s">
        <v>1702</v>
      </c>
      <c r="D327" s="151">
        <v>1500</v>
      </c>
      <c r="E327" s="152"/>
      <c r="F327" s="151">
        <v>1500</v>
      </c>
      <c r="G327" s="151">
        <v>37</v>
      </c>
    </row>
    <row r="328" spans="1:7" ht="10.5" customHeight="1">
      <c r="A328" s="150" t="s">
        <v>377</v>
      </c>
      <c r="B328" s="150" t="s">
        <v>1703</v>
      </c>
      <c r="C328" s="150" t="s">
        <v>1704</v>
      </c>
      <c r="D328" s="151">
        <v>1500</v>
      </c>
      <c r="E328" s="151">
        <v>450</v>
      </c>
      <c r="F328" s="151">
        <v>1050</v>
      </c>
      <c r="G328" s="151">
        <v>37</v>
      </c>
    </row>
    <row r="329" spans="1:7" ht="10.5" customHeight="1">
      <c r="A329" s="150" t="s">
        <v>379</v>
      </c>
      <c r="B329" s="150" t="s">
        <v>1705</v>
      </c>
      <c r="C329" s="150" t="s">
        <v>1706</v>
      </c>
      <c r="D329" s="151">
        <v>520</v>
      </c>
      <c r="E329" s="151">
        <v>450</v>
      </c>
      <c r="F329" s="151">
        <v>70</v>
      </c>
      <c r="G329" s="151">
        <v>37</v>
      </c>
    </row>
    <row r="330" spans="1:7" ht="10.5" customHeight="1">
      <c r="A330" s="150" t="s">
        <v>381</v>
      </c>
      <c r="B330" s="150" t="s">
        <v>1707</v>
      </c>
      <c r="C330" s="150" t="s">
        <v>1708</v>
      </c>
      <c r="D330" s="151">
        <v>80</v>
      </c>
      <c r="E330" s="151">
        <v>80</v>
      </c>
      <c r="F330" s="152"/>
      <c r="G330" s="151">
        <v>37</v>
      </c>
    </row>
    <row r="331" spans="1:7" ht="10.5" customHeight="1">
      <c r="A331" s="150" t="s">
        <v>383</v>
      </c>
      <c r="B331" s="150" t="s">
        <v>1709</v>
      </c>
      <c r="C331" s="150" t="s">
        <v>1710</v>
      </c>
      <c r="D331" s="151">
        <v>1500</v>
      </c>
      <c r="E331" s="152"/>
      <c r="F331" s="151">
        <v>1500</v>
      </c>
      <c r="G331" s="151">
        <v>37</v>
      </c>
    </row>
    <row r="332" spans="1:7" ht="10.5" customHeight="1">
      <c r="A332" s="150" t="s">
        <v>385</v>
      </c>
      <c r="B332" s="150" t="s">
        <v>1711</v>
      </c>
      <c r="C332" s="150" t="s">
        <v>1712</v>
      </c>
      <c r="D332" s="151">
        <v>870</v>
      </c>
      <c r="E332" s="151">
        <v>450</v>
      </c>
      <c r="F332" s="151">
        <v>420</v>
      </c>
      <c r="G332" s="151">
        <v>37</v>
      </c>
    </row>
    <row r="333" spans="1:7" ht="10.5" customHeight="1">
      <c r="A333" s="150" t="s">
        <v>387</v>
      </c>
      <c r="B333" s="150" t="s">
        <v>1713</v>
      </c>
      <c r="C333" s="150" t="s">
        <v>1714</v>
      </c>
      <c r="D333" s="151">
        <v>1510</v>
      </c>
      <c r="E333" s="151">
        <v>600</v>
      </c>
      <c r="F333" s="151">
        <v>910</v>
      </c>
      <c r="G333" s="151">
        <v>37</v>
      </c>
    </row>
    <row r="334" spans="1:7" ht="10.5" customHeight="1">
      <c r="A334" s="150" t="s">
        <v>543</v>
      </c>
      <c r="B334" s="150" t="s">
        <v>1715</v>
      </c>
      <c r="C334" s="150" t="s">
        <v>1716</v>
      </c>
      <c r="D334" s="151">
        <v>30</v>
      </c>
      <c r="E334" s="151">
        <v>30</v>
      </c>
      <c r="F334" s="152"/>
      <c r="G334" s="151">
        <v>69</v>
      </c>
    </row>
    <row r="335" spans="1:7" ht="10.5" customHeight="1">
      <c r="A335" s="150" t="s">
        <v>389</v>
      </c>
      <c r="B335" s="150" t="s">
        <v>1717</v>
      </c>
      <c r="C335" s="150" t="s">
        <v>1718</v>
      </c>
      <c r="D335" s="151">
        <v>360</v>
      </c>
      <c r="E335" s="151">
        <v>300</v>
      </c>
      <c r="F335" s="151">
        <v>60</v>
      </c>
      <c r="G335" s="151">
        <v>109</v>
      </c>
    </row>
    <row r="336" spans="1:7" ht="10.5" customHeight="1">
      <c r="A336" s="150" t="s">
        <v>391</v>
      </c>
      <c r="B336" s="150" t="s">
        <v>1719</v>
      </c>
      <c r="C336" s="150" t="s">
        <v>1720</v>
      </c>
      <c r="D336" s="151">
        <v>150</v>
      </c>
      <c r="E336" s="151">
        <v>150</v>
      </c>
      <c r="F336" s="152"/>
      <c r="G336" s="151">
        <v>76</v>
      </c>
    </row>
    <row r="337" spans="1:7" ht="10.5" customHeight="1">
      <c r="A337" s="150" t="s">
        <v>545</v>
      </c>
      <c r="B337" s="150" t="s">
        <v>1721</v>
      </c>
      <c r="C337" s="150" t="s">
        <v>1614</v>
      </c>
      <c r="D337" s="151">
        <v>150</v>
      </c>
      <c r="E337" s="152"/>
      <c r="F337" s="151">
        <v>150</v>
      </c>
      <c r="G337" s="151">
        <v>182</v>
      </c>
    </row>
    <row r="338" spans="1:7" ht="10.5" customHeight="1">
      <c r="A338" s="150" t="s">
        <v>1722</v>
      </c>
      <c r="B338" s="150" t="s">
        <v>1723</v>
      </c>
      <c r="C338" s="150" t="s">
        <v>1724</v>
      </c>
      <c r="D338" s="151">
        <v>1050</v>
      </c>
      <c r="E338" s="151">
        <v>1050</v>
      </c>
      <c r="F338" s="152"/>
      <c r="G338" s="153"/>
    </row>
    <row r="339" spans="1:7" ht="10.5" customHeight="1">
      <c r="A339" s="150" t="s">
        <v>394</v>
      </c>
      <c r="B339" s="150" t="s">
        <v>1725</v>
      </c>
      <c r="C339" s="150" t="s">
        <v>1726</v>
      </c>
      <c r="D339" s="151">
        <v>620</v>
      </c>
      <c r="E339" s="151">
        <v>150</v>
      </c>
      <c r="F339" s="151">
        <v>470</v>
      </c>
      <c r="G339" s="151">
        <v>37</v>
      </c>
    </row>
    <row r="340" spans="1:7" ht="10.5" customHeight="1">
      <c r="A340" s="150" t="s">
        <v>546</v>
      </c>
      <c r="B340" s="150" t="s">
        <v>1727</v>
      </c>
      <c r="C340" s="150"/>
      <c r="D340" s="151">
        <v>500</v>
      </c>
      <c r="E340" s="151">
        <v>500</v>
      </c>
      <c r="F340" s="152"/>
      <c r="G340" s="151">
        <v>54</v>
      </c>
    </row>
    <row r="341" spans="1:7" ht="10.5" customHeight="1">
      <c r="A341" s="150" t="s">
        <v>396</v>
      </c>
      <c r="B341" s="150" t="s">
        <v>1728</v>
      </c>
      <c r="C341" s="150" t="s">
        <v>1729</v>
      </c>
      <c r="D341" s="151">
        <v>910</v>
      </c>
      <c r="E341" s="151">
        <v>910</v>
      </c>
      <c r="F341" s="152"/>
      <c r="G341" s="151">
        <v>37</v>
      </c>
    </row>
    <row r="342" spans="1:7" ht="10.5" customHeight="1">
      <c r="A342" s="150" t="s">
        <v>398</v>
      </c>
      <c r="B342" s="150" t="s">
        <v>1730</v>
      </c>
      <c r="C342" s="150"/>
      <c r="D342" s="151">
        <v>10220</v>
      </c>
      <c r="E342" s="151">
        <v>7950</v>
      </c>
      <c r="F342" s="151">
        <v>2270</v>
      </c>
      <c r="G342" s="151">
        <v>37</v>
      </c>
    </row>
    <row r="343" spans="1:7" ht="10.5" customHeight="1">
      <c r="A343" s="150" t="s">
        <v>400</v>
      </c>
      <c r="B343" s="150" t="s">
        <v>1731</v>
      </c>
      <c r="C343" s="150"/>
      <c r="D343" s="151">
        <v>650</v>
      </c>
      <c r="E343" s="151">
        <v>150</v>
      </c>
      <c r="F343" s="151">
        <v>500</v>
      </c>
      <c r="G343" s="151">
        <v>37</v>
      </c>
    </row>
    <row r="344" spans="1:7" ht="10.5" customHeight="1">
      <c r="A344" s="150" t="s">
        <v>402</v>
      </c>
      <c r="B344" s="150" t="s">
        <v>1732</v>
      </c>
      <c r="C344" s="150" t="s">
        <v>1733</v>
      </c>
      <c r="D344" s="151">
        <v>1500</v>
      </c>
      <c r="E344" s="151">
        <v>750</v>
      </c>
      <c r="F344" s="151">
        <v>750</v>
      </c>
      <c r="G344" s="151">
        <v>37</v>
      </c>
    </row>
    <row r="345" spans="1:7" ht="10.5" customHeight="1">
      <c r="A345" s="150" t="s">
        <v>404</v>
      </c>
      <c r="B345" s="150" t="s">
        <v>1734</v>
      </c>
      <c r="C345" s="150" t="s">
        <v>1735</v>
      </c>
      <c r="D345" s="151">
        <v>1120</v>
      </c>
      <c r="E345" s="151">
        <v>150</v>
      </c>
      <c r="F345" s="151">
        <v>970</v>
      </c>
      <c r="G345" s="151">
        <v>37</v>
      </c>
    </row>
    <row r="346" spans="1:7" ht="10.5" customHeight="1">
      <c r="A346" s="150" t="s">
        <v>406</v>
      </c>
      <c r="B346" s="150" t="s">
        <v>1736</v>
      </c>
      <c r="C346" s="150" t="s">
        <v>1632</v>
      </c>
      <c r="D346" s="151">
        <v>5700</v>
      </c>
      <c r="E346" s="151">
        <v>4950</v>
      </c>
      <c r="F346" s="151">
        <v>750</v>
      </c>
      <c r="G346" s="151">
        <v>37</v>
      </c>
    </row>
    <row r="347" spans="1:7" ht="10.5" customHeight="1">
      <c r="A347" s="150" t="s">
        <v>410</v>
      </c>
      <c r="B347" s="150" t="s">
        <v>1737</v>
      </c>
      <c r="C347" s="150"/>
      <c r="D347" s="151">
        <v>50</v>
      </c>
      <c r="E347" s="152"/>
      <c r="F347" s="151">
        <v>50</v>
      </c>
      <c r="G347" s="151">
        <v>37</v>
      </c>
    </row>
    <row r="348" spans="1:7" ht="10.5" customHeight="1">
      <c r="A348" s="150" t="s">
        <v>412</v>
      </c>
      <c r="B348" s="150" t="s">
        <v>1738</v>
      </c>
      <c r="C348" s="150" t="s">
        <v>1635</v>
      </c>
      <c r="D348" s="151">
        <v>670</v>
      </c>
      <c r="E348" s="152"/>
      <c r="F348" s="151">
        <v>670</v>
      </c>
      <c r="G348" s="151">
        <v>37</v>
      </c>
    </row>
    <row r="349" spans="1:7" ht="10.5" customHeight="1">
      <c r="A349" s="150" t="s">
        <v>414</v>
      </c>
      <c r="B349" s="150" t="s">
        <v>1739</v>
      </c>
      <c r="C349" s="150" t="s">
        <v>1740</v>
      </c>
      <c r="D349" s="151">
        <v>1030</v>
      </c>
      <c r="E349" s="151">
        <v>1030</v>
      </c>
      <c r="F349" s="152"/>
      <c r="G349" s="151">
        <v>37</v>
      </c>
    </row>
    <row r="350" spans="1:7" ht="10.5" customHeight="1">
      <c r="A350" s="150" t="s">
        <v>416</v>
      </c>
      <c r="B350" s="150" t="s">
        <v>1741</v>
      </c>
      <c r="C350" s="150" t="s">
        <v>1742</v>
      </c>
      <c r="D350" s="151">
        <v>970</v>
      </c>
      <c r="E350" s="151">
        <v>300</v>
      </c>
      <c r="F350" s="151">
        <v>670</v>
      </c>
      <c r="G350" s="151">
        <v>37</v>
      </c>
    </row>
    <row r="351" spans="1:7" ht="10.5" customHeight="1">
      <c r="A351" s="150" t="s">
        <v>418</v>
      </c>
      <c r="B351" s="150" t="s">
        <v>1743</v>
      </c>
      <c r="C351" s="150" t="s">
        <v>1744</v>
      </c>
      <c r="D351" s="151">
        <v>620</v>
      </c>
      <c r="E351" s="151">
        <v>620</v>
      </c>
      <c r="F351" s="152"/>
      <c r="G351" s="151">
        <v>37</v>
      </c>
    </row>
    <row r="352" spans="1:7" ht="10.5" customHeight="1">
      <c r="A352" s="150" t="s">
        <v>420</v>
      </c>
      <c r="B352" s="150" t="s">
        <v>1745</v>
      </c>
      <c r="C352" s="150" t="s">
        <v>1638</v>
      </c>
      <c r="D352" s="151">
        <v>1120</v>
      </c>
      <c r="E352" s="152"/>
      <c r="F352" s="151">
        <v>1120</v>
      </c>
      <c r="G352" s="151">
        <v>37</v>
      </c>
    </row>
    <row r="353" spans="1:7" ht="10.5" customHeight="1">
      <c r="A353" s="150" t="s">
        <v>422</v>
      </c>
      <c r="B353" s="150" t="s">
        <v>1746</v>
      </c>
      <c r="C353" s="150" t="s">
        <v>1641</v>
      </c>
      <c r="D353" s="151">
        <v>400</v>
      </c>
      <c r="E353" s="151">
        <v>400</v>
      </c>
      <c r="F353" s="152"/>
      <c r="G353" s="151">
        <v>37</v>
      </c>
    </row>
    <row r="354" spans="1:7" ht="10.5" customHeight="1">
      <c r="A354" s="150" t="s">
        <v>424</v>
      </c>
      <c r="B354" s="150" t="s">
        <v>1747</v>
      </c>
      <c r="C354" s="150" t="s">
        <v>1748</v>
      </c>
      <c r="D354" s="151">
        <v>400</v>
      </c>
      <c r="E354" s="151">
        <v>400</v>
      </c>
      <c r="F354" s="152"/>
      <c r="G354" s="151">
        <v>37</v>
      </c>
    </row>
    <row r="355" spans="1:7" ht="10.5" customHeight="1">
      <c r="A355" s="150" t="s">
        <v>1749</v>
      </c>
      <c r="B355" s="150" t="s">
        <v>1750</v>
      </c>
      <c r="C355" s="150" t="s">
        <v>1644</v>
      </c>
      <c r="D355" s="151">
        <v>1940</v>
      </c>
      <c r="E355" s="151">
        <v>1870</v>
      </c>
      <c r="F355" s="151">
        <v>70</v>
      </c>
      <c r="G355" s="153"/>
    </row>
    <row r="356" spans="1:7" ht="10.5" customHeight="1">
      <c r="A356" s="150" t="s">
        <v>426</v>
      </c>
      <c r="B356" s="150" t="s">
        <v>1751</v>
      </c>
      <c r="C356" s="150" t="s">
        <v>1752</v>
      </c>
      <c r="D356" s="151">
        <v>260</v>
      </c>
      <c r="E356" s="151">
        <v>260</v>
      </c>
      <c r="F356" s="152"/>
      <c r="G356" s="151">
        <v>37</v>
      </c>
    </row>
    <row r="357" spans="1:7" ht="10.5" customHeight="1">
      <c r="A357" s="150" t="s">
        <v>428</v>
      </c>
      <c r="B357" s="150" t="s">
        <v>1753</v>
      </c>
      <c r="C357" s="150" t="s">
        <v>1647</v>
      </c>
      <c r="D357" s="151">
        <v>1450</v>
      </c>
      <c r="E357" s="151">
        <v>1450</v>
      </c>
      <c r="F357" s="152"/>
      <c r="G357" s="151">
        <v>37</v>
      </c>
    </row>
    <row r="358" spans="1:7" ht="10.5" customHeight="1">
      <c r="A358" s="150" t="s">
        <v>430</v>
      </c>
      <c r="B358" s="150" t="s">
        <v>1754</v>
      </c>
      <c r="C358" s="150" t="s">
        <v>1650</v>
      </c>
      <c r="D358" s="151">
        <v>670</v>
      </c>
      <c r="E358" s="151">
        <v>450</v>
      </c>
      <c r="F358" s="151">
        <v>220</v>
      </c>
      <c r="G358" s="151">
        <v>37</v>
      </c>
    </row>
    <row r="359" spans="1:7" ht="10.5" customHeight="1">
      <c r="A359" s="150" t="s">
        <v>432</v>
      </c>
      <c r="B359" s="150" t="s">
        <v>1755</v>
      </c>
      <c r="C359" s="150" t="s">
        <v>1718</v>
      </c>
      <c r="D359" s="151">
        <v>970</v>
      </c>
      <c r="E359" s="151">
        <v>150</v>
      </c>
      <c r="F359" s="151">
        <v>820</v>
      </c>
      <c r="G359" s="151">
        <v>37</v>
      </c>
    </row>
    <row r="360" spans="1:7" ht="10.5" customHeight="1">
      <c r="A360" s="150" t="s">
        <v>434</v>
      </c>
      <c r="B360" s="150" t="s">
        <v>1756</v>
      </c>
      <c r="C360" s="150" t="s">
        <v>1757</v>
      </c>
      <c r="D360" s="151">
        <v>870</v>
      </c>
      <c r="E360" s="151">
        <v>450</v>
      </c>
      <c r="F360" s="151">
        <v>420</v>
      </c>
      <c r="G360" s="151">
        <v>86</v>
      </c>
    </row>
    <row r="361" spans="1:7" ht="10.5" customHeight="1">
      <c r="A361" s="150" t="s">
        <v>548</v>
      </c>
      <c r="B361" s="150" t="s">
        <v>1758</v>
      </c>
      <c r="C361" s="150" t="s">
        <v>1759</v>
      </c>
      <c r="D361" s="151">
        <v>150</v>
      </c>
      <c r="E361" s="151">
        <v>150</v>
      </c>
      <c r="F361" s="152"/>
      <c r="G361" s="151">
        <v>64</v>
      </c>
    </row>
    <row r="362" spans="1:7" ht="10.5" customHeight="1">
      <c r="A362" s="150" t="s">
        <v>436</v>
      </c>
      <c r="B362" s="150" t="s">
        <v>1760</v>
      </c>
      <c r="C362" s="150" t="s">
        <v>1761</v>
      </c>
      <c r="D362" s="151">
        <v>150</v>
      </c>
      <c r="E362" s="151">
        <v>150</v>
      </c>
      <c r="F362" s="152"/>
      <c r="G362" s="151">
        <v>64</v>
      </c>
    </row>
    <row r="363" spans="1:7" ht="10.5" customHeight="1">
      <c r="A363" s="182" t="s">
        <v>1762</v>
      </c>
      <c r="B363" s="182"/>
      <c r="C363" s="182"/>
      <c r="D363" s="149">
        <v>672</v>
      </c>
      <c r="E363" s="149">
        <v>300</v>
      </c>
      <c r="F363" s="149">
        <v>484</v>
      </c>
      <c r="G363" s="149">
        <v>735</v>
      </c>
    </row>
    <row r="364" spans="1:7" ht="10.5" customHeight="1">
      <c r="A364" s="150" t="s">
        <v>550</v>
      </c>
      <c r="B364" s="150" t="s">
        <v>1763</v>
      </c>
      <c r="C364" s="150"/>
      <c r="D364" s="151">
        <v>40</v>
      </c>
      <c r="E364" s="152"/>
      <c r="F364" s="151">
        <v>40</v>
      </c>
      <c r="G364" s="151">
        <v>211</v>
      </c>
    </row>
    <row r="365" spans="1:7" ht="10.5" customHeight="1">
      <c r="A365" s="150" t="s">
        <v>551</v>
      </c>
      <c r="B365" s="150" t="s">
        <v>1764</v>
      </c>
      <c r="C365" s="150" t="s">
        <v>1765</v>
      </c>
      <c r="D365" s="151">
        <v>40</v>
      </c>
      <c r="E365" s="152"/>
      <c r="F365" s="151">
        <v>40</v>
      </c>
      <c r="G365" s="151">
        <v>188</v>
      </c>
    </row>
    <row r="366" spans="1:7" ht="10.5" customHeight="1">
      <c r="A366" s="150" t="s">
        <v>553</v>
      </c>
      <c r="B366" s="150" t="s">
        <v>1766</v>
      </c>
      <c r="C366" s="150" t="s">
        <v>1767</v>
      </c>
      <c r="D366" s="151">
        <v>130</v>
      </c>
      <c r="E366" s="152"/>
      <c r="F366" s="151">
        <v>130</v>
      </c>
      <c r="G366" s="151">
        <v>384</v>
      </c>
    </row>
    <row r="367" spans="1:7" ht="10.5" customHeight="1">
      <c r="A367" s="150" t="s">
        <v>555</v>
      </c>
      <c r="B367" s="150" t="s">
        <v>1768</v>
      </c>
      <c r="C367" s="150" t="s">
        <v>1769</v>
      </c>
      <c r="D367" s="151">
        <v>30</v>
      </c>
      <c r="E367" s="152"/>
      <c r="F367" s="151">
        <v>30</v>
      </c>
      <c r="G367" s="151">
        <v>384</v>
      </c>
    </row>
    <row r="368" spans="1:7" ht="10.5" customHeight="1">
      <c r="A368" s="150" t="s">
        <v>556</v>
      </c>
      <c r="B368" s="150" t="s">
        <v>1770</v>
      </c>
      <c r="C368" s="150" t="s">
        <v>1771</v>
      </c>
      <c r="D368" s="151">
        <v>50</v>
      </c>
      <c r="E368" s="152"/>
      <c r="F368" s="151">
        <v>50</v>
      </c>
      <c r="G368" s="151">
        <v>384</v>
      </c>
    </row>
    <row r="369" spans="1:7" ht="10.5" customHeight="1">
      <c r="A369" s="150" t="s">
        <v>557</v>
      </c>
      <c r="B369" s="150" t="s">
        <v>1772</v>
      </c>
      <c r="C369" s="150" t="s">
        <v>1773</v>
      </c>
      <c r="D369" s="151">
        <v>10</v>
      </c>
      <c r="E369" s="152"/>
      <c r="F369" s="151">
        <v>10</v>
      </c>
      <c r="G369" s="151">
        <v>384</v>
      </c>
    </row>
    <row r="370" spans="1:7" ht="10.5" customHeight="1">
      <c r="A370" s="150" t="s">
        <v>558</v>
      </c>
      <c r="B370" s="150" t="s">
        <v>1774</v>
      </c>
      <c r="C370" s="150" t="s">
        <v>1775</v>
      </c>
      <c r="D370" s="151">
        <v>40</v>
      </c>
      <c r="E370" s="151">
        <v>40</v>
      </c>
      <c r="F370" s="152"/>
      <c r="G370" s="151">
        <v>188</v>
      </c>
    </row>
    <row r="371" spans="1:7" ht="10.5" customHeight="1">
      <c r="A371" s="150" t="s">
        <v>559</v>
      </c>
      <c r="B371" s="150" t="s">
        <v>1776</v>
      </c>
      <c r="C371" s="150" t="s">
        <v>1777</v>
      </c>
      <c r="D371" s="151">
        <v>40</v>
      </c>
      <c r="E371" s="151">
        <v>40</v>
      </c>
      <c r="F371" s="152"/>
      <c r="G371" s="151">
        <v>196</v>
      </c>
    </row>
    <row r="372" spans="1:7" ht="10.5" customHeight="1">
      <c r="A372" s="150" t="s">
        <v>560</v>
      </c>
      <c r="B372" s="150" t="s">
        <v>1778</v>
      </c>
      <c r="C372" s="150" t="s">
        <v>1779</v>
      </c>
      <c r="D372" s="151">
        <v>80</v>
      </c>
      <c r="E372" s="151">
        <v>80</v>
      </c>
      <c r="F372" s="152"/>
      <c r="G372" s="151">
        <v>248</v>
      </c>
    </row>
    <row r="373" spans="1:7" ht="10.5" customHeight="1">
      <c r="A373" s="150" t="s">
        <v>561</v>
      </c>
      <c r="B373" s="150" t="s">
        <v>1780</v>
      </c>
      <c r="C373" s="150" t="s">
        <v>1781</v>
      </c>
      <c r="D373" s="151">
        <v>80</v>
      </c>
      <c r="E373" s="151">
        <v>40</v>
      </c>
      <c r="F373" s="151">
        <v>40</v>
      </c>
      <c r="G373" s="151">
        <v>248</v>
      </c>
    </row>
    <row r="374" spans="1:7" ht="10.5" customHeight="1">
      <c r="A374" s="150" t="s">
        <v>562</v>
      </c>
      <c r="B374" s="150" t="s">
        <v>1782</v>
      </c>
      <c r="C374" s="150" t="s">
        <v>1783</v>
      </c>
      <c r="D374" s="151">
        <v>20</v>
      </c>
      <c r="E374" s="151">
        <v>20</v>
      </c>
      <c r="F374" s="152"/>
      <c r="G374" s="151">
        <v>188</v>
      </c>
    </row>
    <row r="375" spans="1:7" ht="10.5" customHeight="1">
      <c r="A375" s="150" t="s">
        <v>563</v>
      </c>
      <c r="B375" s="150" t="s">
        <v>1784</v>
      </c>
      <c r="C375" s="150" t="s">
        <v>1785</v>
      </c>
      <c r="D375" s="151">
        <v>80</v>
      </c>
      <c r="E375" s="151">
        <v>40</v>
      </c>
      <c r="F375" s="151">
        <v>40</v>
      </c>
      <c r="G375" s="151">
        <v>248</v>
      </c>
    </row>
    <row r="376" spans="1:7" ht="10.5" customHeight="1">
      <c r="A376" s="150" t="s">
        <v>564</v>
      </c>
      <c r="B376" s="150" t="s">
        <v>1786</v>
      </c>
      <c r="C376" s="150" t="s">
        <v>1787</v>
      </c>
      <c r="D376" s="151">
        <v>20</v>
      </c>
      <c r="E376" s="151">
        <v>20</v>
      </c>
      <c r="F376" s="152"/>
      <c r="G376" s="151">
        <v>203</v>
      </c>
    </row>
    <row r="377" spans="1:7" ht="10.5" customHeight="1">
      <c r="A377" s="150" t="s">
        <v>565</v>
      </c>
      <c r="B377" s="150" t="s">
        <v>1788</v>
      </c>
      <c r="C377" s="150" t="s">
        <v>1789</v>
      </c>
      <c r="D377" s="151">
        <v>40</v>
      </c>
      <c r="E377" s="152"/>
      <c r="F377" s="151">
        <v>40</v>
      </c>
      <c r="G377" s="151">
        <v>181</v>
      </c>
    </row>
    <row r="378" spans="1:7" ht="10.5" customHeight="1">
      <c r="A378" s="150" t="s">
        <v>566</v>
      </c>
      <c r="B378" s="150" t="s">
        <v>1790</v>
      </c>
      <c r="C378" s="150" t="s">
        <v>1791</v>
      </c>
      <c r="D378" s="151">
        <v>40</v>
      </c>
      <c r="E378" s="151">
        <v>40</v>
      </c>
      <c r="F378" s="152"/>
      <c r="G378" s="151">
        <v>173</v>
      </c>
    </row>
    <row r="379" spans="1:7" ht="10.5" customHeight="1">
      <c r="A379" s="150" t="s">
        <v>941</v>
      </c>
      <c r="B379" s="150" t="s">
        <v>1792</v>
      </c>
      <c r="C379" s="150" t="s">
        <v>1793</v>
      </c>
      <c r="D379" s="151">
        <v>40</v>
      </c>
      <c r="E379" s="151">
        <v>40</v>
      </c>
      <c r="F379" s="152"/>
      <c r="G379" s="151">
        <v>173</v>
      </c>
    </row>
    <row r="380" spans="1:7" ht="10.5" customHeight="1">
      <c r="A380" s="150" t="s">
        <v>570</v>
      </c>
      <c r="B380" s="150" t="s">
        <v>1794</v>
      </c>
      <c r="C380" s="150" t="s">
        <v>1795</v>
      </c>
      <c r="D380" s="151">
        <v>20</v>
      </c>
      <c r="E380" s="151">
        <v>20</v>
      </c>
      <c r="F380" s="152"/>
      <c r="G380" s="151">
        <v>248</v>
      </c>
    </row>
    <row r="381" spans="1:7" ht="10.5" customHeight="1">
      <c r="A381" s="150" t="s">
        <v>572</v>
      </c>
      <c r="B381" s="150" t="s">
        <v>1796</v>
      </c>
      <c r="C381" s="150" t="s">
        <v>1797</v>
      </c>
      <c r="D381" s="151">
        <v>40</v>
      </c>
      <c r="E381" s="151">
        <v>40</v>
      </c>
      <c r="F381" s="152"/>
      <c r="G381" s="151">
        <v>173</v>
      </c>
    </row>
    <row r="382" spans="1:7" ht="10.5" customHeight="1">
      <c r="A382" s="150" t="s">
        <v>573</v>
      </c>
      <c r="B382" s="150" t="s">
        <v>1798</v>
      </c>
      <c r="C382" s="150" t="s">
        <v>1799</v>
      </c>
      <c r="D382" s="151">
        <v>40</v>
      </c>
      <c r="E382" s="151">
        <v>40</v>
      </c>
      <c r="F382" s="152"/>
      <c r="G382" s="151">
        <v>181</v>
      </c>
    </row>
    <row r="383" spans="1:7" ht="10.5" customHeight="1">
      <c r="A383" s="150" t="s">
        <v>574</v>
      </c>
      <c r="B383" s="150" t="s">
        <v>1800</v>
      </c>
      <c r="C383" s="150" t="s">
        <v>1801</v>
      </c>
      <c r="D383" s="151">
        <v>80</v>
      </c>
      <c r="E383" s="151">
        <v>80</v>
      </c>
      <c r="F383" s="152"/>
      <c r="G383" s="151">
        <v>248</v>
      </c>
    </row>
    <row r="384" spans="1:7" ht="10.5" customHeight="1">
      <c r="A384" s="150" t="s">
        <v>575</v>
      </c>
      <c r="B384" s="150" t="s">
        <v>1802</v>
      </c>
      <c r="C384" s="150" t="s">
        <v>1803</v>
      </c>
      <c r="D384" s="151">
        <v>40</v>
      </c>
      <c r="E384" s="151">
        <v>40</v>
      </c>
      <c r="F384" s="152"/>
      <c r="G384" s="151">
        <v>248</v>
      </c>
    </row>
    <row r="385" spans="1:7" ht="10.5" customHeight="1">
      <c r="A385" s="150" t="s">
        <v>576</v>
      </c>
      <c r="B385" s="150" t="s">
        <v>1804</v>
      </c>
      <c r="C385" s="150" t="s">
        <v>1805</v>
      </c>
      <c r="D385" s="151">
        <v>80</v>
      </c>
      <c r="E385" s="151">
        <v>80</v>
      </c>
      <c r="F385" s="152"/>
      <c r="G385" s="151">
        <v>248</v>
      </c>
    </row>
    <row r="386" spans="1:7" ht="10.5" customHeight="1">
      <c r="A386" s="150" t="s">
        <v>577</v>
      </c>
      <c r="B386" s="150" t="s">
        <v>1806</v>
      </c>
      <c r="C386" s="150" t="s">
        <v>1807</v>
      </c>
      <c r="D386" s="151">
        <v>40</v>
      </c>
      <c r="E386" s="151">
        <v>40</v>
      </c>
      <c r="F386" s="152"/>
      <c r="G386" s="151">
        <v>161</v>
      </c>
    </row>
    <row r="387" spans="1:7" ht="10.5" customHeight="1">
      <c r="A387" s="150" t="s">
        <v>578</v>
      </c>
      <c r="B387" s="150" t="s">
        <v>1808</v>
      </c>
      <c r="C387" s="150" t="s">
        <v>1809</v>
      </c>
      <c r="D387" s="151">
        <v>40</v>
      </c>
      <c r="E387" s="151">
        <v>40</v>
      </c>
      <c r="F387" s="152"/>
      <c r="G387" s="151">
        <v>161</v>
      </c>
    </row>
    <row r="388" spans="1:7" ht="10.5" customHeight="1">
      <c r="A388" s="150" t="s">
        <v>579</v>
      </c>
      <c r="B388" s="150" t="s">
        <v>1810</v>
      </c>
      <c r="C388" s="150" t="s">
        <v>1811</v>
      </c>
      <c r="D388" s="151">
        <v>80</v>
      </c>
      <c r="E388" s="151">
        <v>40</v>
      </c>
      <c r="F388" s="151">
        <v>40</v>
      </c>
      <c r="G388" s="151">
        <v>158</v>
      </c>
    </row>
    <row r="389" spans="1:7" ht="10.5" customHeight="1">
      <c r="A389" s="150" t="s">
        <v>580</v>
      </c>
      <c r="B389" s="150" t="s">
        <v>1812</v>
      </c>
      <c r="C389" s="150" t="s">
        <v>1799</v>
      </c>
      <c r="D389" s="151">
        <v>40</v>
      </c>
      <c r="E389" s="151">
        <v>40</v>
      </c>
      <c r="F389" s="152"/>
      <c r="G389" s="151">
        <v>158</v>
      </c>
    </row>
    <row r="390" spans="1:7" ht="10.5" customHeight="1">
      <c r="A390" s="150" t="s">
        <v>581</v>
      </c>
      <c r="B390" s="150" t="s">
        <v>1813</v>
      </c>
      <c r="C390" s="150" t="s">
        <v>1814</v>
      </c>
      <c r="D390" s="151">
        <v>40</v>
      </c>
      <c r="E390" s="151">
        <v>40</v>
      </c>
      <c r="F390" s="152"/>
      <c r="G390" s="151">
        <v>166</v>
      </c>
    </row>
    <row r="391" spans="1:7" ht="10.5" customHeight="1">
      <c r="A391" s="150" t="s">
        <v>582</v>
      </c>
      <c r="B391" s="150" t="s">
        <v>1815</v>
      </c>
      <c r="C391" s="150" t="s">
        <v>1816</v>
      </c>
      <c r="D391" s="151">
        <v>40</v>
      </c>
      <c r="E391" s="151">
        <v>40</v>
      </c>
      <c r="F391" s="152"/>
      <c r="G391" s="151">
        <v>186</v>
      </c>
    </row>
    <row r="392" spans="1:7" ht="10.5" customHeight="1">
      <c r="A392" s="150" t="s">
        <v>583</v>
      </c>
      <c r="B392" s="150" t="s">
        <v>1817</v>
      </c>
      <c r="C392" s="150" t="s">
        <v>1818</v>
      </c>
      <c r="D392" s="151">
        <v>50</v>
      </c>
      <c r="E392" s="151">
        <v>50</v>
      </c>
      <c r="F392" s="152"/>
      <c r="G392" s="151">
        <v>214</v>
      </c>
    </row>
    <row r="393" spans="1:7" ht="10.5" customHeight="1">
      <c r="A393" s="150" t="s">
        <v>584</v>
      </c>
      <c r="B393" s="150" t="s">
        <v>1819</v>
      </c>
      <c r="C393" s="150" t="s">
        <v>95</v>
      </c>
      <c r="D393" s="151">
        <v>75</v>
      </c>
      <c r="E393" s="151">
        <v>50</v>
      </c>
      <c r="F393" s="151">
        <v>25</v>
      </c>
      <c r="G393" s="151">
        <v>214</v>
      </c>
    </row>
    <row r="394" spans="1:7" ht="10.5" customHeight="1">
      <c r="A394" s="150" t="s">
        <v>942</v>
      </c>
      <c r="B394" s="150" t="s">
        <v>1820</v>
      </c>
      <c r="C394" s="150" t="s">
        <v>1821</v>
      </c>
      <c r="D394" s="151">
        <v>55</v>
      </c>
      <c r="E394" s="151">
        <v>55</v>
      </c>
      <c r="F394" s="152"/>
      <c r="G394" s="151">
        <v>214</v>
      </c>
    </row>
    <row r="395" spans="1:7" ht="10.5" customHeight="1">
      <c r="A395" s="150" t="s">
        <v>586</v>
      </c>
      <c r="B395" s="150" t="s">
        <v>1822</v>
      </c>
      <c r="C395" s="150" t="s">
        <v>1823</v>
      </c>
      <c r="D395" s="151">
        <v>40</v>
      </c>
      <c r="E395" s="152"/>
      <c r="F395" s="151">
        <v>40</v>
      </c>
      <c r="G395" s="151">
        <v>311</v>
      </c>
    </row>
    <row r="396" spans="1:7" ht="10.5" customHeight="1">
      <c r="A396" s="150" t="s">
        <v>587</v>
      </c>
      <c r="B396" s="150" t="s">
        <v>1824</v>
      </c>
      <c r="C396" s="150"/>
      <c r="D396" s="151">
        <v>40</v>
      </c>
      <c r="E396" s="152"/>
      <c r="F396" s="151">
        <v>40</v>
      </c>
      <c r="G396" s="151">
        <v>153</v>
      </c>
    </row>
    <row r="397" spans="1:7" ht="10.5" customHeight="1">
      <c r="A397" s="150" t="s">
        <v>589</v>
      </c>
      <c r="B397" s="150" t="s">
        <v>1825</v>
      </c>
      <c r="C397" s="150" t="s">
        <v>1826</v>
      </c>
      <c r="D397" s="151">
        <v>40</v>
      </c>
      <c r="E397" s="151">
        <v>40</v>
      </c>
      <c r="F397" s="152"/>
      <c r="G397" s="151">
        <v>248</v>
      </c>
    </row>
    <row r="398" spans="1:7" ht="10.5" customHeight="1">
      <c r="A398" s="150" t="s">
        <v>944</v>
      </c>
      <c r="B398" s="150" t="s">
        <v>1827</v>
      </c>
      <c r="C398" s="150" t="s">
        <v>1828</v>
      </c>
      <c r="D398" s="151">
        <v>40</v>
      </c>
      <c r="E398" s="151">
        <v>40</v>
      </c>
      <c r="F398" s="152"/>
      <c r="G398" s="151">
        <v>158</v>
      </c>
    </row>
    <row r="399" spans="1:7" ht="10.5" customHeight="1">
      <c r="A399" s="150" t="s">
        <v>591</v>
      </c>
      <c r="B399" s="150" t="s">
        <v>1829</v>
      </c>
      <c r="C399" s="150" t="s">
        <v>1830</v>
      </c>
      <c r="D399" s="151">
        <v>40</v>
      </c>
      <c r="E399" s="151">
        <v>40</v>
      </c>
      <c r="F399" s="152"/>
      <c r="G399" s="151">
        <v>178</v>
      </c>
    </row>
    <row r="400" spans="1:7" ht="10.5" customHeight="1">
      <c r="A400" s="150" t="s">
        <v>592</v>
      </c>
      <c r="B400" s="150" t="s">
        <v>1831</v>
      </c>
      <c r="C400" s="150" t="s">
        <v>1832</v>
      </c>
      <c r="D400" s="151">
        <v>120</v>
      </c>
      <c r="E400" s="151">
        <v>80</v>
      </c>
      <c r="F400" s="151">
        <v>40</v>
      </c>
      <c r="G400" s="151">
        <v>158</v>
      </c>
    </row>
    <row r="401" spans="1:7" ht="10.5" customHeight="1">
      <c r="A401" s="150" t="s">
        <v>593</v>
      </c>
      <c r="B401" s="150" t="s">
        <v>1833</v>
      </c>
      <c r="C401" s="150" t="s">
        <v>1834</v>
      </c>
      <c r="D401" s="151">
        <v>220</v>
      </c>
      <c r="E401" s="151">
        <v>40</v>
      </c>
      <c r="F401" s="151">
        <v>180</v>
      </c>
      <c r="G401" s="151">
        <v>188</v>
      </c>
    </row>
    <row r="402" spans="1:7" ht="10.5" customHeight="1">
      <c r="A402" s="150" t="s">
        <v>594</v>
      </c>
      <c r="B402" s="150" t="s">
        <v>1835</v>
      </c>
      <c r="C402" s="150" t="s">
        <v>1836</v>
      </c>
      <c r="D402" s="151">
        <v>80</v>
      </c>
      <c r="E402" s="151">
        <v>40</v>
      </c>
      <c r="F402" s="151">
        <v>40</v>
      </c>
      <c r="G402" s="151">
        <v>211</v>
      </c>
    </row>
    <row r="403" spans="1:7" ht="10.5" customHeight="1">
      <c r="A403" s="150" t="s">
        <v>595</v>
      </c>
      <c r="B403" s="150" t="s">
        <v>1837</v>
      </c>
      <c r="C403" s="150" t="s">
        <v>1838</v>
      </c>
      <c r="D403" s="151">
        <v>40</v>
      </c>
      <c r="E403" s="151">
        <v>40</v>
      </c>
      <c r="F403" s="152"/>
      <c r="G403" s="151">
        <v>188</v>
      </c>
    </row>
    <row r="404" spans="1:7" ht="10.5" customHeight="1">
      <c r="A404" s="150" t="s">
        <v>945</v>
      </c>
      <c r="B404" s="150" t="s">
        <v>1839</v>
      </c>
      <c r="C404" s="150" t="s">
        <v>1840</v>
      </c>
      <c r="D404" s="151">
        <v>120</v>
      </c>
      <c r="E404" s="151">
        <v>40</v>
      </c>
      <c r="F404" s="151">
        <v>80</v>
      </c>
      <c r="G404" s="151">
        <v>735</v>
      </c>
    </row>
    <row r="405" spans="1:7" ht="10.5" customHeight="1">
      <c r="A405" s="150" t="s">
        <v>102</v>
      </c>
      <c r="B405" s="150" t="s">
        <v>1841</v>
      </c>
      <c r="C405" s="150" t="s">
        <v>1842</v>
      </c>
      <c r="D405" s="151">
        <v>51</v>
      </c>
      <c r="E405" s="152"/>
      <c r="F405" s="151">
        <v>51</v>
      </c>
      <c r="G405" s="151">
        <v>340</v>
      </c>
    </row>
    <row r="406" spans="1:7" ht="10.5" customHeight="1">
      <c r="A406" s="150" t="s">
        <v>597</v>
      </c>
      <c r="B406" s="150" t="s">
        <v>1843</v>
      </c>
      <c r="C406" s="150" t="s">
        <v>1844</v>
      </c>
      <c r="D406" s="151">
        <v>40</v>
      </c>
      <c r="E406" s="151">
        <v>40</v>
      </c>
      <c r="F406" s="152"/>
      <c r="G406" s="151">
        <v>607</v>
      </c>
    </row>
    <row r="407" spans="1:7" ht="10.5" customHeight="1">
      <c r="A407" s="150" t="s">
        <v>598</v>
      </c>
      <c r="B407" s="150" t="s">
        <v>1845</v>
      </c>
      <c r="C407" s="150" t="s">
        <v>1846</v>
      </c>
      <c r="D407" s="151">
        <v>80</v>
      </c>
      <c r="E407" s="151">
        <v>40</v>
      </c>
      <c r="F407" s="151">
        <v>40</v>
      </c>
      <c r="G407" s="151">
        <v>607</v>
      </c>
    </row>
    <row r="408" spans="1:7" ht="10.5" customHeight="1">
      <c r="A408" s="150" t="s">
        <v>104</v>
      </c>
      <c r="B408" s="150" t="s">
        <v>1847</v>
      </c>
      <c r="C408" s="150" t="s">
        <v>1848</v>
      </c>
      <c r="D408" s="151">
        <v>176</v>
      </c>
      <c r="E408" s="152"/>
      <c r="F408" s="151">
        <v>176</v>
      </c>
      <c r="G408" s="151">
        <v>340</v>
      </c>
    </row>
    <row r="409" spans="1:7" ht="10.5" customHeight="1">
      <c r="A409" s="150" t="s">
        <v>599</v>
      </c>
      <c r="B409" s="150" t="s">
        <v>1849</v>
      </c>
      <c r="C409" s="150" t="s">
        <v>1850</v>
      </c>
      <c r="D409" s="151">
        <v>40</v>
      </c>
      <c r="E409" s="151">
        <v>40</v>
      </c>
      <c r="F409" s="152"/>
      <c r="G409" s="151">
        <v>607</v>
      </c>
    </row>
    <row r="410" spans="1:7" ht="10.5" customHeight="1">
      <c r="A410" s="150" t="s">
        <v>600</v>
      </c>
      <c r="B410" s="150" t="s">
        <v>1851</v>
      </c>
      <c r="C410" s="150" t="s">
        <v>1852</v>
      </c>
      <c r="D410" s="151">
        <v>68</v>
      </c>
      <c r="E410" s="151">
        <v>68</v>
      </c>
      <c r="F410" s="152"/>
      <c r="G410" s="151">
        <v>225</v>
      </c>
    </row>
    <row r="411" spans="1:7" ht="10.5" customHeight="1">
      <c r="A411" s="150" t="s">
        <v>602</v>
      </c>
      <c r="B411" s="150" t="s">
        <v>1853</v>
      </c>
      <c r="C411" s="150" t="s">
        <v>1854</v>
      </c>
      <c r="D411" s="151">
        <v>65</v>
      </c>
      <c r="E411" s="151">
        <v>65</v>
      </c>
      <c r="F411" s="152"/>
      <c r="G411" s="151">
        <v>188</v>
      </c>
    </row>
    <row r="412" spans="1:7" ht="10.5" customHeight="1">
      <c r="A412" s="150" t="s">
        <v>604</v>
      </c>
      <c r="B412" s="150" t="s">
        <v>1855</v>
      </c>
      <c r="C412" s="150" t="s">
        <v>1856</v>
      </c>
      <c r="D412" s="151">
        <v>25</v>
      </c>
      <c r="E412" s="151">
        <v>25</v>
      </c>
      <c r="F412" s="152"/>
      <c r="G412" s="151">
        <v>285</v>
      </c>
    </row>
    <row r="413" spans="1:7" ht="10.5" customHeight="1">
      <c r="A413" s="150" t="s">
        <v>605</v>
      </c>
      <c r="B413" s="150" t="s">
        <v>1857</v>
      </c>
      <c r="C413" s="150" t="s">
        <v>1858</v>
      </c>
      <c r="D413" s="151">
        <v>50</v>
      </c>
      <c r="E413" s="151">
        <v>50</v>
      </c>
      <c r="F413" s="152"/>
      <c r="G413" s="151">
        <v>285</v>
      </c>
    </row>
    <row r="414" spans="1:7" ht="10.5" customHeight="1">
      <c r="A414" s="150" t="s">
        <v>606</v>
      </c>
      <c r="B414" s="150" t="s">
        <v>1859</v>
      </c>
      <c r="C414" s="150" t="s">
        <v>1860</v>
      </c>
      <c r="D414" s="151">
        <v>40</v>
      </c>
      <c r="E414" s="151">
        <v>25</v>
      </c>
      <c r="F414" s="151">
        <v>15</v>
      </c>
      <c r="G414" s="151">
        <v>225</v>
      </c>
    </row>
    <row r="415" spans="1:7" ht="10.5" customHeight="1">
      <c r="A415" s="150" t="s">
        <v>608</v>
      </c>
      <c r="B415" s="150" t="s">
        <v>1861</v>
      </c>
      <c r="C415" s="150" t="s">
        <v>1862</v>
      </c>
      <c r="D415" s="151">
        <v>75</v>
      </c>
      <c r="E415" s="151">
        <v>75</v>
      </c>
      <c r="F415" s="152"/>
      <c r="G415" s="151">
        <v>285</v>
      </c>
    </row>
    <row r="416" spans="1:7" ht="10.5" customHeight="1">
      <c r="A416" s="150" t="s">
        <v>609</v>
      </c>
      <c r="B416" s="150" t="s">
        <v>1863</v>
      </c>
      <c r="C416" s="150" t="s">
        <v>1864</v>
      </c>
      <c r="D416" s="151">
        <v>25</v>
      </c>
      <c r="E416" s="151">
        <v>25</v>
      </c>
      <c r="F416" s="152"/>
      <c r="G416" s="151">
        <v>285</v>
      </c>
    </row>
    <row r="417" spans="1:7" ht="10.5" customHeight="1">
      <c r="A417" s="150" t="s">
        <v>611</v>
      </c>
      <c r="B417" s="150" t="s">
        <v>1865</v>
      </c>
      <c r="C417" s="150" t="s">
        <v>1866</v>
      </c>
      <c r="D417" s="151">
        <v>25</v>
      </c>
      <c r="E417" s="151">
        <v>25</v>
      </c>
      <c r="F417" s="152"/>
      <c r="G417" s="151">
        <v>285</v>
      </c>
    </row>
    <row r="418" spans="1:7" ht="10.5" customHeight="1">
      <c r="A418" s="150" t="s">
        <v>947</v>
      </c>
      <c r="B418" s="150" t="s">
        <v>1867</v>
      </c>
      <c r="C418" s="150" t="s">
        <v>1868</v>
      </c>
      <c r="D418" s="151">
        <v>273</v>
      </c>
      <c r="E418" s="151">
        <v>25</v>
      </c>
      <c r="F418" s="151">
        <v>248</v>
      </c>
      <c r="G418" s="151">
        <v>285</v>
      </c>
    </row>
    <row r="419" spans="1:7" ht="10.5" customHeight="1">
      <c r="A419" s="150" t="s">
        <v>948</v>
      </c>
      <c r="B419" s="150" t="s">
        <v>1869</v>
      </c>
      <c r="C419" s="150" t="s">
        <v>1868</v>
      </c>
      <c r="D419" s="151">
        <v>60</v>
      </c>
      <c r="E419" s="151">
        <v>40</v>
      </c>
      <c r="F419" s="151">
        <v>20</v>
      </c>
      <c r="G419" s="151">
        <v>241</v>
      </c>
    </row>
    <row r="420" spans="1:7" ht="10.5" customHeight="1">
      <c r="A420" s="150" t="s">
        <v>614</v>
      </c>
      <c r="B420" s="150" t="s">
        <v>1870</v>
      </c>
      <c r="C420" s="150" t="s">
        <v>748</v>
      </c>
      <c r="D420" s="151">
        <v>75</v>
      </c>
      <c r="E420" s="151">
        <v>75</v>
      </c>
      <c r="F420" s="152"/>
      <c r="G420" s="151">
        <v>322</v>
      </c>
    </row>
    <row r="421" spans="1:7" ht="10.5" customHeight="1">
      <c r="A421" s="150" t="s">
        <v>618</v>
      </c>
      <c r="B421" s="150" t="s">
        <v>1871</v>
      </c>
      <c r="C421" s="150" t="s">
        <v>750</v>
      </c>
      <c r="D421" s="151">
        <v>30</v>
      </c>
      <c r="E421" s="152"/>
      <c r="F421" s="151">
        <v>30</v>
      </c>
      <c r="G421" s="151">
        <v>271</v>
      </c>
    </row>
    <row r="422" spans="1:7" ht="10.5" customHeight="1">
      <c r="A422" s="150" t="s">
        <v>950</v>
      </c>
      <c r="B422" s="150" t="s">
        <v>1872</v>
      </c>
      <c r="C422" s="150" t="s">
        <v>936</v>
      </c>
      <c r="D422" s="151">
        <v>40</v>
      </c>
      <c r="E422" s="151">
        <v>40</v>
      </c>
      <c r="F422" s="152"/>
      <c r="G422" s="151">
        <v>286</v>
      </c>
    </row>
    <row r="423" spans="1:7" ht="10.5" customHeight="1">
      <c r="A423" s="150" t="s">
        <v>112</v>
      </c>
      <c r="B423" s="150" t="s">
        <v>1873</v>
      </c>
      <c r="C423" s="150" t="s">
        <v>113</v>
      </c>
      <c r="D423" s="151">
        <v>2</v>
      </c>
      <c r="E423" s="151">
        <v>2</v>
      </c>
      <c r="F423" s="152"/>
      <c r="G423" s="151">
        <v>475</v>
      </c>
    </row>
    <row r="424" spans="1:7" ht="10.5" customHeight="1">
      <c r="A424" s="150" t="s">
        <v>619</v>
      </c>
      <c r="B424" s="150" t="s">
        <v>1874</v>
      </c>
      <c r="C424" s="150" t="s">
        <v>751</v>
      </c>
      <c r="D424" s="151">
        <v>80</v>
      </c>
      <c r="E424" s="151">
        <v>80</v>
      </c>
      <c r="F424" s="152"/>
      <c r="G424" s="151">
        <v>323</v>
      </c>
    </row>
    <row r="425" spans="1:7" ht="10.5" customHeight="1">
      <c r="A425" s="150" t="s">
        <v>143</v>
      </c>
      <c r="B425" s="150" t="s">
        <v>1875</v>
      </c>
      <c r="C425" s="150" t="s">
        <v>144</v>
      </c>
      <c r="D425" s="151">
        <v>672</v>
      </c>
      <c r="E425" s="151">
        <v>188</v>
      </c>
      <c r="F425" s="151">
        <v>484</v>
      </c>
      <c r="G425" s="151">
        <v>230</v>
      </c>
    </row>
    <row r="426" spans="1:7" ht="10.5" customHeight="1">
      <c r="A426" s="150" t="s">
        <v>951</v>
      </c>
      <c r="B426" s="150" t="s">
        <v>1876</v>
      </c>
      <c r="C426" s="150" t="s">
        <v>937</v>
      </c>
      <c r="D426" s="151">
        <v>40</v>
      </c>
      <c r="E426" s="151">
        <v>40</v>
      </c>
      <c r="F426" s="152"/>
      <c r="G426" s="151">
        <v>181</v>
      </c>
    </row>
    <row r="427" spans="1:7" ht="10.5" customHeight="1">
      <c r="A427" s="150" t="s">
        <v>1877</v>
      </c>
      <c r="B427" s="150" t="s">
        <v>1878</v>
      </c>
      <c r="C427" s="150" t="s">
        <v>119</v>
      </c>
      <c r="D427" s="151">
        <v>25</v>
      </c>
      <c r="E427" s="152"/>
      <c r="F427" s="151">
        <v>25</v>
      </c>
      <c r="G427" s="153"/>
    </row>
    <row r="428" spans="1:7" ht="10.5" customHeight="1">
      <c r="A428" s="150" t="s">
        <v>952</v>
      </c>
      <c r="B428" s="150" t="s">
        <v>1879</v>
      </c>
      <c r="C428" s="150" t="s">
        <v>122</v>
      </c>
      <c r="D428" s="151">
        <v>80</v>
      </c>
      <c r="E428" s="151">
        <v>80</v>
      </c>
      <c r="F428" s="152"/>
      <c r="G428" s="151">
        <v>271</v>
      </c>
    </row>
    <row r="429" spans="1:7" ht="10.5" customHeight="1">
      <c r="A429" s="150" t="s">
        <v>121</v>
      </c>
      <c r="B429" s="150" t="s">
        <v>1880</v>
      </c>
      <c r="C429" s="150" t="s">
        <v>122</v>
      </c>
      <c r="D429" s="151">
        <v>1</v>
      </c>
      <c r="E429" s="151">
        <v>1</v>
      </c>
      <c r="F429" s="152"/>
      <c r="G429" s="151">
        <v>270</v>
      </c>
    </row>
    <row r="430" spans="1:7" ht="10.5" customHeight="1">
      <c r="A430" s="150" t="s">
        <v>131</v>
      </c>
      <c r="B430" s="150" t="s">
        <v>1881</v>
      </c>
      <c r="C430" s="150" t="s">
        <v>132</v>
      </c>
      <c r="D430" s="151">
        <v>164</v>
      </c>
      <c r="E430" s="151">
        <v>24</v>
      </c>
      <c r="F430" s="151">
        <v>140</v>
      </c>
      <c r="G430" s="151">
        <v>270</v>
      </c>
    </row>
    <row r="431" spans="1:7" ht="10.5" customHeight="1">
      <c r="A431" s="150" t="s">
        <v>1882</v>
      </c>
      <c r="B431" s="150" t="s">
        <v>1883</v>
      </c>
      <c r="C431" s="150" t="s">
        <v>1129</v>
      </c>
      <c r="D431" s="151">
        <v>2</v>
      </c>
      <c r="E431" s="152"/>
      <c r="F431" s="151">
        <v>2</v>
      </c>
      <c r="G431" s="153"/>
    </row>
    <row r="432" spans="1:7" ht="10.5" customHeight="1">
      <c r="A432" s="150" t="s">
        <v>1884</v>
      </c>
      <c r="B432" s="150" t="s">
        <v>1885</v>
      </c>
      <c r="C432" s="150" t="s">
        <v>1886</v>
      </c>
      <c r="D432" s="151">
        <v>1</v>
      </c>
      <c r="E432" s="152"/>
      <c r="F432" s="151">
        <v>1</v>
      </c>
      <c r="G432" s="153"/>
    </row>
    <row r="433" spans="1:7" ht="10.5" customHeight="1">
      <c r="A433" s="150" t="s">
        <v>1887</v>
      </c>
      <c r="B433" s="150" t="s">
        <v>1888</v>
      </c>
      <c r="C433" s="150" t="s">
        <v>152</v>
      </c>
      <c r="D433" s="151">
        <v>10</v>
      </c>
      <c r="E433" s="151">
        <v>10</v>
      </c>
      <c r="F433" s="152"/>
      <c r="G433" s="151">
        <v>610</v>
      </c>
    </row>
    <row r="434" spans="1:7" ht="10.5" customHeight="1">
      <c r="A434" s="150" t="s">
        <v>1889</v>
      </c>
      <c r="B434" s="150" t="s">
        <v>1890</v>
      </c>
      <c r="C434" s="150" t="s">
        <v>152</v>
      </c>
      <c r="D434" s="151">
        <v>3</v>
      </c>
      <c r="E434" s="152"/>
      <c r="F434" s="151">
        <v>3</v>
      </c>
      <c r="G434" s="153"/>
    </row>
    <row r="435" spans="1:7" ht="10.5" customHeight="1">
      <c r="A435" s="150" t="s">
        <v>622</v>
      </c>
      <c r="B435" s="150" t="s">
        <v>1891</v>
      </c>
      <c r="C435" s="150" t="s">
        <v>754</v>
      </c>
      <c r="D435" s="151">
        <v>80</v>
      </c>
      <c r="E435" s="151">
        <v>80</v>
      </c>
      <c r="F435" s="152"/>
      <c r="G435" s="151">
        <v>271</v>
      </c>
    </row>
    <row r="436" spans="1:7" ht="10.5" customHeight="1">
      <c r="A436" s="150" t="s">
        <v>623</v>
      </c>
      <c r="B436" s="150" t="s">
        <v>1892</v>
      </c>
      <c r="C436" s="150" t="s">
        <v>1893</v>
      </c>
      <c r="D436" s="151">
        <v>30</v>
      </c>
      <c r="E436" s="151">
        <v>30</v>
      </c>
      <c r="F436" s="152"/>
      <c r="G436" s="151">
        <v>305</v>
      </c>
    </row>
    <row r="437" spans="1:7" ht="10.5" customHeight="1">
      <c r="A437" s="150" t="s">
        <v>440</v>
      </c>
      <c r="B437" s="150" t="s">
        <v>441</v>
      </c>
      <c r="C437" s="150" t="s">
        <v>1579</v>
      </c>
      <c r="D437" s="151">
        <v>24</v>
      </c>
      <c r="E437" s="151">
        <v>24</v>
      </c>
      <c r="F437" s="152"/>
      <c r="G437" s="151">
        <v>121</v>
      </c>
    </row>
    <row r="438" spans="1:7" ht="10.5" customHeight="1">
      <c r="A438" s="150" t="s">
        <v>624</v>
      </c>
      <c r="B438" s="150" t="s">
        <v>1894</v>
      </c>
      <c r="C438" s="150"/>
      <c r="D438" s="151">
        <v>40</v>
      </c>
      <c r="E438" s="151">
        <v>40</v>
      </c>
      <c r="F438" s="152"/>
      <c r="G438" s="151">
        <v>178</v>
      </c>
    </row>
    <row r="439" spans="1:7" ht="10.5" customHeight="1">
      <c r="A439" s="150" t="s">
        <v>1895</v>
      </c>
      <c r="B439" s="150" t="s">
        <v>1896</v>
      </c>
      <c r="C439" s="150" t="s">
        <v>1673</v>
      </c>
      <c r="D439" s="151">
        <v>1</v>
      </c>
      <c r="E439" s="152"/>
      <c r="F439" s="151">
        <v>1</v>
      </c>
      <c r="G439" s="153"/>
    </row>
    <row r="440" spans="1:7" ht="10.5" customHeight="1">
      <c r="A440" s="150" t="s">
        <v>630</v>
      </c>
      <c r="B440" s="150" t="s">
        <v>1897</v>
      </c>
      <c r="C440" s="150" t="s">
        <v>1898</v>
      </c>
      <c r="D440" s="151">
        <v>60</v>
      </c>
      <c r="E440" s="151">
        <v>40</v>
      </c>
      <c r="F440" s="151">
        <v>20</v>
      </c>
      <c r="G440" s="151">
        <v>211</v>
      </c>
    </row>
    <row r="441" spans="1:7" ht="10.5" customHeight="1">
      <c r="A441" s="150" t="s">
        <v>631</v>
      </c>
      <c r="B441" s="150" t="s">
        <v>1899</v>
      </c>
      <c r="C441" s="150" t="s">
        <v>1900</v>
      </c>
      <c r="D441" s="151">
        <v>40</v>
      </c>
      <c r="E441" s="152"/>
      <c r="F441" s="151">
        <v>40</v>
      </c>
      <c r="G441" s="151">
        <v>161</v>
      </c>
    </row>
    <row r="442" spans="1:7" ht="10.5" customHeight="1">
      <c r="A442" s="150" t="s">
        <v>633</v>
      </c>
      <c r="B442" s="150" t="s">
        <v>1901</v>
      </c>
      <c r="C442" s="150" t="s">
        <v>1902</v>
      </c>
      <c r="D442" s="151">
        <v>40</v>
      </c>
      <c r="E442" s="152"/>
      <c r="F442" s="151">
        <v>40</v>
      </c>
      <c r="G442" s="151">
        <v>352</v>
      </c>
    </row>
    <row r="443" spans="1:7" ht="10.5" customHeight="1">
      <c r="A443" s="150" t="s">
        <v>634</v>
      </c>
      <c r="B443" s="150" t="s">
        <v>1903</v>
      </c>
      <c r="C443" s="150" t="s">
        <v>1904</v>
      </c>
      <c r="D443" s="151">
        <v>64</v>
      </c>
      <c r="E443" s="152"/>
      <c r="F443" s="151">
        <v>64</v>
      </c>
      <c r="G443" s="151">
        <v>202</v>
      </c>
    </row>
    <row r="444" spans="1:7" ht="10.5" customHeight="1">
      <c r="A444" s="150" t="s">
        <v>635</v>
      </c>
      <c r="B444" s="150" t="s">
        <v>1905</v>
      </c>
      <c r="C444" s="150" t="s">
        <v>1906</v>
      </c>
      <c r="D444" s="151">
        <v>40</v>
      </c>
      <c r="E444" s="152"/>
      <c r="F444" s="151">
        <v>40</v>
      </c>
      <c r="G444" s="151">
        <v>188</v>
      </c>
    </row>
    <row r="445" spans="1:7" ht="10.5" customHeight="1">
      <c r="A445" s="150" t="s">
        <v>636</v>
      </c>
      <c r="B445" s="150" t="s">
        <v>1907</v>
      </c>
      <c r="C445" s="150" t="s">
        <v>1908</v>
      </c>
      <c r="D445" s="151">
        <v>40</v>
      </c>
      <c r="E445" s="152"/>
      <c r="F445" s="151">
        <v>40</v>
      </c>
      <c r="G445" s="151">
        <v>202</v>
      </c>
    </row>
    <row r="446" spans="1:7" ht="10.5" customHeight="1">
      <c r="A446" s="150" t="s">
        <v>637</v>
      </c>
      <c r="B446" s="150" t="s">
        <v>1909</v>
      </c>
      <c r="C446" s="150" t="s">
        <v>1910</v>
      </c>
      <c r="D446" s="151">
        <v>10</v>
      </c>
      <c r="E446" s="151">
        <v>10</v>
      </c>
      <c r="F446" s="152"/>
      <c r="G446" s="151">
        <v>435</v>
      </c>
    </row>
    <row r="447" spans="1:7" ht="10.5" customHeight="1">
      <c r="A447" s="150" t="s">
        <v>639</v>
      </c>
      <c r="B447" s="150" t="s">
        <v>1911</v>
      </c>
      <c r="C447" s="150" t="s">
        <v>1912</v>
      </c>
      <c r="D447" s="151">
        <v>40</v>
      </c>
      <c r="E447" s="152"/>
      <c r="F447" s="151">
        <v>40</v>
      </c>
      <c r="G447" s="151">
        <v>227</v>
      </c>
    </row>
    <row r="448" spans="1:7" ht="10.5" customHeight="1">
      <c r="A448" s="150" t="s">
        <v>640</v>
      </c>
      <c r="B448" s="150" t="s">
        <v>1913</v>
      </c>
      <c r="C448" s="150"/>
      <c r="D448" s="151">
        <v>40</v>
      </c>
      <c r="E448" s="152"/>
      <c r="F448" s="151">
        <v>40</v>
      </c>
      <c r="G448" s="151">
        <v>211</v>
      </c>
    </row>
    <row r="449" spans="1:7" ht="10.5" customHeight="1">
      <c r="A449" s="150" t="s">
        <v>642</v>
      </c>
      <c r="B449" s="150" t="s">
        <v>1914</v>
      </c>
      <c r="C449" s="150" t="s">
        <v>1915</v>
      </c>
      <c r="D449" s="151">
        <v>4</v>
      </c>
      <c r="E449" s="151">
        <v>4</v>
      </c>
      <c r="F449" s="152"/>
      <c r="G449" s="151">
        <v>186</v>
      </c>
    </row>
    <row r="450" spans="1:7" ht="10.5" customHeight="1">
      <c r="A450" s="150" t="s">
        <v>954</v>
      </c>
      <c r="B450" s="150" t="s">
        <v>1916</v>
      </c>
      <c r="C450" s="150" t="s">
        <v>1917</v>
      </c>
      <c r="D450" s="151">
        <v>40</v>
      </c>
      <c r="E450" s="151">
        <v>40</v>
      </c>
      <c r="F450" s="152"/>
      <c r="G450" s="151">
        <v>186</v>
      </c>
    </row>
    <row r="451" spans="1:7" ht="10.5" customHeight="1">
      <c r="A451" s="150" t="s">
        <v>955</v>
      </c>
      <c r="B451" s="150" t="s">
        <v>1918</v>
      </c>
      <c r="C451" s="150" t="s">
        <v>1919</v>
      </c>
      <c r="D451" s="151">
        <v>40</v>
      </c>
      <c r="E451" s="151">
        <v>40</v>
      </c>
      <c r="F451" s="152"/>
      <c r="G451" s="151">
        <v>173</v>
      </c>
    </row>
    <row r="452" spans="1:7" ht="10.5" customHeight="1">
      <c r="A452" s="150" t="s">
        <v>644</v>
      </c>
      <c r="B452" s="150" t="s">
        <v>1920</v>
      </c>
      <c r="C452" s="150" t="s">
        <v>1921</v>
      </c>
      <c r="D452" s="151">
        <v>40</v>
      </c>
      <c r="E452" s="151">
        <v>40</v>
      </c>
      <c r="F452" s="152"/>
      <c r="G452" s="151">
        <v>158</v>
      </c>
    </row>
    <row r="453" spans="1:7" ht="10.5" customHeight="1">
      <c r="A453" s="150" t="s">
        <v>645</v>
      </c>
      <c r="B453" s="150" t="s">
        <v>1922</v>
      </c>
      <c r="C453" s="150" t="s">
        <v>1923</v>
      </c>
      <c r="D453" s="151">
        <v>40</v>
      </c>
      <c r="E453" s="151">
        <v>40</v>
      </c>
      <c r="F453" s="152"/>
      <c r="G453" s="151">
        <v>188</v>
      </c>
    </row>
    <row r="454" spans="1:7" ht="10.5" customHeight="1">
      <c r="A454" s="150" t="s">
        <v>1023</v>
      </c>
      <c r="B454" s="150" t="s">
        <v>1924</v>
      </c>
      <c r="C454" s="150" t="s">
        <v>1024</v>
      </c>
      <c r="D454" s="151">
        <v>5</v>
      </c>
      <c r="E454" s="151">
        <v>5</v>
      </c>
      <c r="F454" s="152"/>
      <c r="G454" s="151">
        <v>300</v>
      </c>
    </row>
    <row r="455" spans="1:7" ht="10.5" customHeight="1">
      <c r="A455" s="150" t="s">
        <v>648</v>
      </c>
      <c r="B455" s="150" t="s">
        <v>1925</v>
      </c>
      <c r="C455" s="150"/>
      <c r="D455" s="151">
        <v>40</v>
      </c>
      <c r="E455" s="151">
        <v>40</v>
      </c>
      <c r="F455" s="152"/>
      <c r="G455" s="151">
        <v>202</v>
      </c>
    </row>
    <row r="456" spans="1:7" ht="10.5" customHeight="1">
      <c r="A456" s="150" t="s">
        <v>650</v>
      </c>
      <c r="B456" s="150" t="s">
        <v>1926</v>
      </c>
      <c r="C456" s="150" t="s">
        <v>1927</v>
      </c>
      <c r="D456" s="151">
        <v>80</v>
      </c>
      <c r="E456" s="152"/>
      <c r="F456" s="151">
        <v>80</v>
      </c>
      <c r="G456" s="151">
        <v>188</v>
      </c>
    </row>
    <row r="457" spans="1:7" ht="10.5" customHeight="1">
      <c r="A457" s="150" t="s">
        <v>651</v>
      </c>
      <c r="B457" s="150" t="s">
        <v>1928</v>
      </c>
      <c r="C457" s="150" t="s">
        <v>1929</v>
      </c>
      <c r="D457" s="151">
        <v>120</v>
      </c>
      <c r="E457" s="152"/>
      <c r="F457" s="151">
        <v>120</v>
      </c>
      <c r="G457" s="151">
        <v>202</v>
      </c>
    </row>
    <row r="458" spans="1:7" ht="10.5" customHeight="1">
      <c r="A458" s="150" t="s">
        <v>652</v>
      </c>
      <c r="B458" s="150" t="s">
        <v>1930</v>
      </c>
      <c r="C458" s="150" t="s">
        <v>1931</v>
      </c>
      <c r="D458" s="151">
        <v>160</v>
      </c>
      <c r="E458" s="152"/>
      <c r="F458" s="151">
        <v>160</v>
      </c>
      <c r="G458" s="151">
        <v>202</v>
      </c>
    </row>
    <row r="459" spans="1:7" ht="10.5" customHeight="1">
      <c r="A459" s="150" t="s">
        <v>653</v>
      </c>
      <c r="B459" s="150" t="s">
        <v>1932</v>
      </c>
      <c r="C459" s="150" t="s">
        <v>1933</v>
      </c>
      <c r="D459" s="151">
        <v>160</v>
      </c>
      <c r="E459" s="152"/>
      <c r="F459" s="151">
        <v>160</v>
      </c>
      <c r="G459" s="151">
        <v>188</v>
      </c>
    </row>
    <row r="460" spans="1:7" ht="10.5" customHeight="1">
      <c r="A460" s="150" t="s">
        <v>654</v>
      </c>
      <c r="B460" s="150" t="s">
        <v>1934</v>
      </c>
      <c r="C460" s="150" t="s">
        <v>1935</v>
      </c>
      <c r="D460" s="151">
        <v>40</v>
      </c>
      <c r="E460" s="151">
        <v>40</v>
      </c>
      <c r="F460" s="152"/>
      <c r="G460" s="151">
        <v>173</v>
      </c>
    </row>
    <row r="461" spans="1:7" ht="10.5" customHeight="1">
      <c r="A461" s="150" t="s">
        <v>956</v>
      </c>
      <c r="B461" s="150" t="s">
        <v>1936</v>
      </c>
      <c r="C461" s="150" t="s">
        <v>1594</v>
      </c>
      <c r="D461" s="151">
        <v>20</v>
      </c>
      <c r="E461" s="151">
        <v>20</v>
      </c>
      <c r="F461" s="152"/>
      <c r="G461" s="151">
        <v>178</v>
      </c>
    </row>
    <row r="462" spans="1:7" ht="10.5" customHeight="1">
      <c r="A462" s="150" t="s">
        <v>1937</v>
      </c>
      <c r="B462" s="150" t="s">
        <v>1938</v>
      </c>
      <c r="C462" s="150" t="s">
        <v>1685</v>
      </c>
      <c r="D462" s="151">
        <v>1</v>
      </c>
      <c r="E462" s="152"/>
      <c r="F462" s="151">
        <v>1</v>
      </c>
      <c r="G462" s="151">
        <v>72</v>
      </c>
    </row>
    <row r="463" spans="1:7" ht="10.5" customHeight="1">
      <c r="A463" s="150" t="s">
        <v>658</v>
      </c>
      <c r="B463" s="150" t="s">
        <v>1939</v>
      </c>
      <c r="C463" s="150" t="s">
        <v>1606</v>
      </c>
      <c r="D463" s="151">
        <v>40</v>
      </c>
      <c r="E463" s="151">
        <v>40</v>
      </c>
      <c r="F463" s="152"/>
      <c r="G463" s="151">
        <v>158</v>
      </c>
    </row>
    <row r="464" spans="1:7" ht="10.5" customHeight="1">
      <c r="A464" s="150" t="s">
        <v>659</v>
      </c>
      <c r="B464" s="150" t="s">
        <v>1940</v>
      </c>
      <c r="C464" s="150" t="s">
        <v>1694</v>
      </c>
      <c r="D464" s="151">
        <v>40</v>
      </c>
      <c r="E464" s="151">
        <v>40</v>
      </c>
      <c r="F464" s="152"/>
      <c r="G464" s="151">
        <v>169</v>
      </c>
    </row>
    <row r="465" spans="1:7" ht="10.5" customHeight="1">
      <c r="A465" s="150" t="s">
        <v>1941</v>
      </c>
      <c r="B465" s="150" t="s">
        <v>1942</v>
      </c>
      <c r="C465" s="150" t="s">
        <v>1694</v>
      </c>
      <c r="D465" s="151">
        <v>3</v>
      </c>
      <c r="E465" s="152"/>
      <c r="F465" s="151">
        <v>3</v>
      </c>
      <c r="G465" s="153"/>
    </row>
    <row r="466" spans="1:7" ht="10.5" customHeight="1">
      <c r="A466" s="150" t="s">
        <v>662</v>
      </c>
      <c r="B466" s="150" t="s">
        <v>1943</v>
      </c>
      <c r="C466" s="150" t="s">
        <v>1944</v>
      </c>
      <c r="D466" s="151">
        <v>40</v>
      </c>
      <c r="E466" s="151">
        <v>40</v>
      </c>
      <c r="F466" s="152"/>
      <c r="G466" s="151">
        <v>158</v>
      </c>
    </row>
    <row r="467" spans="1:7" ht="10.5" customHeight="1">
      <c r="A467" s="150" t="s">
        <v>664</v>
      </c>
      <c r="B467" s="150" t="s">
        <v>1945</v>
      </c>
      <c r="C467" s="150" t="s">
        <v>1946</v>
      </c>
      <c r="D467" s="151">
        <v>40</v>
      </c>
      <c r="E467" s="152"/>
      <c r="F467" s="151">
        <v>40</v>
      </c>
      <c r="G467" s="151">
        <v>294</v>
      </c>
    </row>
    <row r="468" spans="1:7" ht="10.5" customHeight="1">
      <c r="A468" s="150" t="s">
        <v>665</v>
      </c>
      <c r="B468" s="150" t="s">
        <v>1947</v>
      </c>
      <c r="C468" s="150" t="s">
        <v>1948</v>
      </c>
      <c r="D468" s="151">
        <v>40</v>
      </c>
      <c r="E468" s="151">
        <v>40</v>
      </c>
      <c r="F468" s="152"/>
      <c r="G468" s="151">
        <v>241</v>
      </c>
    </row>
    <row r="469" spans="1:7" ht="10.5" customHeight="1">
      <c r="A469" s="150" t="s">
        <v>666</v>
      </c>
      <c r="B469" s="150" t="s">
        <v>1949</v>
      </c>
      <c r="C469" s="150" t="s">
        <v>1950</v>
      </c>
      <c r="D469" s="151">
        <v>40</v>
      </c>
      <c r="E469" s="151">
        <v>40</v>
      </c>
      <c r="F469" s="152"/>
      <c r="G469" s="151">
        <v>241</v>
      </c>
    </row>
    <row r="470" spans="1:7" ht="10.5" customHeight="1">
      <c r="A470" s="150" t="s">
        <v>667</v>
      </c>
      <c r="B470" s="150" t="s">
        <v>1951</v>
      </c>
      <c r="C470" s="150" t="s">
        <v>1952</v>
      </c>
      <c r="D470" s="151">
        <v>40</v>
      </c>
      <c r="E470" s="151">
        <v>40</v>
      </c>
      <c r="F470" s="152"/>
      <c r="G470" s="151">
        <v>241</v>
      </c>
    </row>
    <row r="471" spans="1:7" ht="10.5" customHeight="1">
      <c r="A471" s="150" t="s">
        <v>668</v>
      </c>
      <c r="B471" s="150" t="s">
        <v>1953</v>
      </c>
      <c r="C471" s="150" t="s">
        <v>1954</v>
      </c>
      <c r="D471" s="151">
        <v>60</v>
      </c>
      <c r="E471" s="151">
        <v>60</v>
      </c>
      <c r="F471" s="152"/>
      <c r="G471" s="151">
        <v>173</v>
      </c>
    </row>
    <row r="472" spans="1:7" ht="10.5" customHeight="1">
      <c r="A472" s="150" t="s">
        <v>669</v>
      </c>
      <c r="B472" s="150" t="s">
        <v>1955</v>
      </c>
      <c r="C472" s="150" t="s">
        <v>1956</v>
      </c>
      <c r="D472" s="151">
        <v>40</v>
      </c>
      <c r="E472" s="152"/>
      <c r="F472" s="151">
        <v>40</v>
      </c>
      <c r="G472" s="151">
        <v>173</v>
      </c>
    </row>
    <row r="473" spans="1:7" ht="10.5" customHeight="1">
      <c r="A473" s="150" t="s">
        <v>1957</v>
      </c>
      <c r="B473" s="150" t="s">
        <v>1958</v>
      </c>
      <c r="C473" s="150" t="s">
        <v>1956</v>
      </c>
      <c r="D473" s="151">
        <v>1</v>
      </c>
      <c r="E473" s="152"/>
      <c r="F473" s="151">
        <v>1</v>
      </c>
      <c r="G473" s="153"/>
    </row>
    <row r="474" spans="1:7" ht="10.5" customHeight="1">
      <c r="A474" s="150" t="s">
        <v>670</v>
      </c>
      <c r="B474" s="150" t="s">
        <v>1959</v>
      </c>
      <c r="C474" s="150" t="s">
        <v>1960</v>
      </c>
      <c r="D474" s="151">
        <v>400</v>
      </c>
      <c r="E474" s="151">
        <v>200</v>
      </c>
      <c r="F474" s="151">
        <v>200</v>
      </c>
      <c r="G474" s="151">
        <v>173</v>
      </c>
    </row>
    <row r="475" spans="1:7" ht="10.5" customHeight="1">
      <c r="A475" s="150" t="s">
        <v>671</v>
      </c>
      <c r="B475" s="150" t="s">
        <v>1961</v>
      </c>
      <c r="C475" s="150" t="s">
        <v>1962</v>
      </c>
      <c r="D475" s="151">
        <v>178</v>
      </c>
      <c r="E475" s="151">
        <v>178</v>
      </c>
      <c r="F475" s="152"/>
      <c r="G475" s="151">
        <v>188</v>
      </c>
    </row>
    <row r="476" spans="1:7" ht="10.5" customHeight="1">
      <c r="A476" s="150" t="s">
        <v>1963</v>
      </c>
      <c r="B476" s="150" t="s">
        <v>1961</v>
      </c>
      <c r="C476" s="150" t="s">
        <v>1962</v>
      </c>
      <c r="D476" s="151">
        <v>2</v>
      </c>
      <c r="E476" s="152"/>
      <c r="F476" s="151">
        <v>2</v>
      </c>
      <c r="G476" s="151">
        <v>85</v>
      </c>
    </row>
    <row r="477" spans="1:7" ht="10.5" customHeight="1">
      <c r="A477" s="150" t="s">
        <v>1964</v>
      </c>
      <c r="B477" s="150" t="s">
        <v>1965</v>
      </c>
      <c r="C477" s="150" t="s">
        <v>1966</v>
      </c>
      <c r="D477" s="151">
        <v>1</v>
      </c>
      <c r="E477" s="152"/>
      <c r="F477" s="151">
        <v>1</v>
      </c>
      <c r="G477" s="151">
        <v>87</v>
      </c>
    </row>
    <row r="478" spans="1:7" ht="10.5" customHeight="1">
      <c r="A478" s="150" t="s">
        <v>672</v>
      </c>
      <c r="B478" s="150" t="s">
        <v>1967</v>
      </c>
      <c r="C478" s="150" t="s">
        <v>1968</v>
      </c>
      <c r="D478" s="151">
        <v>40</v>
      </c>
      <c r="E478" s="151">
        <v>40</v>
      </c>
      <c r="F478" s="152"/>
      <c r="G478" s="151">
        <v>181</v>
      </c>
    </row>
    <row r="479" spans="1:7" ht="10.5" customHeight="1">
      <c r="A479" s="150" t="s">
        <v>673</v>
      </c>
      <c r="B479" s="150" t="s">
        <v>1969</v>
      </c>
      <c r="C479" s="150" t="s">
        <v>1970</v>
      </c>
      <c r="D479" s="151">
        <v>40</v>
      </c>
      <c r="E479" s="152"/>
      <c r="F479" s="151">
        <v>40</v>
      </c>
      <c r="G479" s="151">
        <v>173</v>
      </c>
    </row>
    <row r="480" spans="1:7" ht="10.5" customHeight="1">
      <c r="A480" s="150" t="s">
        <v>674</v>
      </c>
      <c r="B480" s="150" t="s">
        <v>1971</v>
      </c>
      <c r="C480" s="150" t="s">
        <v>1716</v>
      </c>
      <c r="D480" s="151">
        <v>280</v>
      </c>
      <c r="E480" s="151">
        <v>120</v>
      </c>
      <c r="F480" s="151">
        <v>160</v>
      </c>
      <c r="G480" s="151">
        <v>181</v>
      </c>
    </row>
    <row r="481" spans="1:7" ht="10.5" customHeight="1">
      <c r="A481" s="150" t="s">
        <v>1972</v>
      </c>
      <c r="B481" s="150" t="s">
        <v>1973</v>
      </c>
      <c r="C481" s="150" t="s">
        <v>1718</v>
      </c>
      <c r="D481" s="151">
        <v>2</v>
      </c>
      <c r="E481" s="152"/>
      <c r="F481" s="151">
        <v>2</v>
      </c>
      <c r="G481" s="153"/>
    </row>
    <row r="482" spans="1:7" ht="10.5" customHeight="1">
      <c r="A482" s="150" t="s">
        <v>675</v>
      </c>
      <c r="B482" s="150" t="s">
        <v>1974</v>
      </c>
      <c r="C482" s="150" t="s">
        <v>1975</v>
      </c>
      <c r="D482" s="151">
        <v>30</v>
      </c>
      <c r="E482" s="151">
        <v>30</v>
      </c>
      <c r="F482" s="152"/>
      <c r="G482" s="151">
        <v>173</v>
      </c>
    </row>
    <row r="483" spans="1:7" ht="10.5" customHeight="1">
      <c r="A483" s="150" t="s">
        <v>676</v>
      </c>
      <c r="B483" s="150" t="s">
        <v>1976</v>
      </c>
      <c r="C483" s="150" t="s">
        <v>1977</v>
      </c>
      <c r="D483" s="151">
        <v>65</v>
      </c>
      <c r="E483" s="151">
        <v>65</v>
      </c>
      <c r="F483" s="152"/>
      <c r="G483" s="151">
        <v>173</v>
      </c>
    </row>
    <row r="484" spans="1:7" ht="10.5" customHeight="1">
      <c r="A484" s="150" t="s">
        <v>677</v>
      </c>
      <c r="B484" s="150" t="s">
        <v>1978</v>
      </c>
      <c r="C484" s="150" t="s">
        <v>1979</v>
      </c>
      <c r="D484" s="151">
        <v>40</v>
      </c>
      <c r="E484" s="151">
        <v>40</v>
      </c>
      <c r="F484" s="152"/>
      <c r="G484" s="151">
        <v>173</v>
      </c>
    </row>
    <row r="485" spans="1:7" ht="10.5" customHeight="1">
      <c r="A485" s="150" t="s">
        <v>679</v>
      </c>
      <c r="B485" s="150" t="s">
        <v>1980</v>
      </c>
      <c r="C485" s="150" t="s">
        <v>1981</v>
      </c>
      <c r="D485" s="151">
        <v>40</v>
      </c>
      <c r="E485" s="151">
        <v>40</v>
      </c>
      <c r="F485" s="152"/>
      <c r="G485" s="151">
        <v>186</v>
      </c>
    </row>
    <row r="486" spans="1:7" ht="10.5" customHeight="1">
      <c r="A486" s="150" t="s">
        <v>1982</v>
      </c>
      <c r="B486" s="150" t="s">
        <v>1983</v>
      </c>
      <c r="C486" s="150" t="s">
        <v>1981</v>
      </c>
      <c r="D486" s="151">
        <v>9</v>
      </c>
      <c r="E486" s="152"/>
      <c r="F486" s="151">
        <v>9</v>
      </c>
      <c r="G486" s="153"/>
    </row>
    <row r="487" spans="1:7" ht="10.5" customHeight="1">
      <c r="A487" s="150" t="s">
        <v>681</v>
      </c>
      <c r="B487" s="150" t="s">
        <v>1984</v>
      </c>
      <c r="C487" s="150" t="s">
        <v>1985</v>
      </c>
      <c r="D487" s="151">
        <v>160</v>
      </c>
      <c r="E487" s="152"/>
      <c r="F487" s="151">
        <v>160</v>
      </c>
      <c r="G487" s="151">
        <v>248</v>
      </c>
    </row>
    <row r="488" spans="1:7" ht="10.5" customHeight="1">
      <c r="A488" s="150" t="s">
        <v>682</v>
      </c>
      <c r="B488" s="150" t="s">
        <v>1986</v>
      </c>
      <c r="C488" s="150" t="s">
        <v>1987</v>
      </c>
      <c r="D488" s="151">
        <v>50</v>
      </c>
      <c r="E488" s="152"/>
      <c r="F488" s="151">
        <v>50</v>
      </c>
      <c r="G488" s="151">
        <v>255</v>
      </c>
    </row>
    <row r="489" spans="1:7" ht="10.5" customHeight="1">
      <c r="A489" s="150" t="s">
        <v>683</v>
      </c>
      <c r="B489" s="150" t="s">
        <v>1988</v>
      </c>
      <c r="C489" s="150" t="s">
        <v>1989</v>
      </c>
      <c r="D489" s="151">
        <v>40</v>
      </c>
      <c r="E489" s="151">
        <v>40</v>
      </c>
      <c r="F489" s="152"/>
      <c r="G489" s="151">
        <v>352</v>
      </c>
    </row>
    <row r="490" spans="1:7" ht="10.5" customHeight="1">
      <c r="A490" s="150" t="s">
        <v>684</v>
      </c>
      <c r="B490" s="150" t="s">
        <v>1990</v>
      </c>
      <c r="C490" s="150"/>
      <c r="D490" s="151">
        <v>140</v>
      </c>
      <c r="E490" s="152"/>
      <c r="F490" s="151">
        <v>140</v>
      </c>
      <c r="G490" s="151">
        <v>158</v>
      </c>
    </row>
    <row r="491" spans="1:7" ht="10.5" customHeight="1">
      <c r="A491" s="150" t="s">
        <v>957</v>
      </c>
      <c r="B491" s="150" t="s">
        <v>1991</v>
      </c>
      <c r="C491" s="150" t="s">
        <v>1992</v>
      </c>
      <c r="D491" s="151">
        <v>50</v>
      </c>
      <c r="E491" s="151">
        <v>50</v>
      </c>
      <c r="F491" s="152"/>
      <c r="G491" s="151">
        <v>255</v>
      </c>
    </row>
    <row r="492" spans="1:7" ht="10.5" customHeight="1">
      <c r="A492" s="150" t="s">
        <v>686</v>
      </c>
      <c r="B492" s="150" t="s">
        <v>1993</v>
      </c>
      <c r="C492" s="150" t="s">
        <v>1994</v>
      </c>
      <c r="D492" s="151">
        <v>40</v>
      </c>
      <c r="E492" s="151">
        <v>40</v>
      </c>
      <c r="F492" s="152"/>
      <c r="G492" s="151">
        <v>186</v>
      </c>
    </row>
    <row r="493" spans="1:7" ht="10.5" customHeight="1">
      <c r="A493" s="150" t="s">
        <v>958</v>
      </c>
      <c r="B493" s="150" t="s">
        <v>1995</v>
      </c>
      <c r="C493" s="150"/>
      <c r="D493" s="151">
        <v>11</v>
      </c>
      <c r="E493" s="151">
        <v>11</v>
      </c>
      <c r="F493" s="152"/>
      <c r="G493" s="151">
        <v>196</v>
      </c>
    </row>
    <row r="494" spans="1:7" ht="10.5" customHeight="1">
      <c r="A494" s="150" t="s">
        <v>1996</v>
      </c>
      <c r="B494" s="150" t="s">
        <v>1997</v>
      </c>
      <c r="C494" s="150"/>
      <c r="D494" s="151">
        <v>1</v>
      </c>
      <c r="E494" s="152"/>
      <c r="F494" s="151">
        <v>1</v>
      </c>
      <c r="G494" s="153"/>
    </row>
    <row r="495" spans="1:7" ht="10.5" customHeight="1">
      <c r="A495" s="150" t="s">
        <v>1998</v>
      </c>
      <c r="B495" s="150" t="s">
        <v>1999</v>
      </c>
      <c r="C495" s="150"/>
      <c r="D495" s="151">
        <v>1</v>
      </c>
      <c r="E495" s="152"/>
      <c r="F495" s="151">
        <v>1</v>
      </c>
      <c r="G495" s="153"/>
    </row>
    <row r="496" spans="1:7" ht="10.5" customHeight="1">
      <c r="A496" s="150" t="s">
        <v>959</v>
      </c>
      <c r="B496" s="150" t="s">
        <v>2000</v>
      </c>
      <c r="C496" s="150"/>
      <c r="D496" s="151">
        <v>40</v>
      </c>
      <c r="E496" s="152"/>
      <c r="F496" s="151">
        <v>40</v>
      </c>
      <c r="G496" s="151">
        <v>194</v>
      </c>
    </row>
    <row r="497" spans="1:7" ht="10.5" customHeight="1">
      <c r="A497" s="150" t="s">
        <v>689</v>
      </c>
      <c r="B497" s="150" t="s">
        <v>2001</v>
      </c>
      <c r="C497" s="150" t="s">
        <v>2002</v>
      </c>
      <c r="D497" s="151">
        <v>40</v>
      </c>
      <c r="E497" s="151">
        <v>40</v>
      </c>
      <c r="F497" s="152"/>
      <c r="G497" s="151">
        <v>248</v>
      </c>
    </row>
    <row r="498" spans="1:7" ht="10.5" customHeight="1">
      <c r="A498" s="150" t="s">
        <v>690</v>
      </c>
      <c r="B498" s="150" t="s">
        <v>2003</v>
      </c>
      <c r="C498" s="150" t="s">
        <v>1611</v>
      </c>
      <c r="D498" s="151">
        <v>40</v>
      </c>
      <c r="E498" s="151">
        <v>40</v>
      </c>
      <c r="F498" s="152"/>
      <c r="G498" s="151">
        <v>248</v>
      </c>
    </row>
    <row r="499" spans="1:7" ht="10.5" customHeight="1">
      <c r="A499" s="150" t="s">
        <v>691</v>
      </c>
      <c r="B499" s="150" t="s">
        <v>2004</v>
      </c>
      <c r="C499" s="150" t="s">
        <v>2005</v>
      </c>
      <c r="D499" s="151">
        <v>25</v>
      </c>
      <c r="E499" s="152"/>
      <c r="F499" s="151">
        <v>25</v>
      </c>
      <c r="G499" s="151">
        <v>247</v>
      </c>
    </row>
    <row r="500" spans="1:7" ht="10.5" customHeight="1">
      <c r="A500" s="150" t="s">
        <v>692</v>
      </c>
      <c r="B500" s="150" t="s">
        <v>2006</v>
      </c>
      <c r="C500" s="150" t="s">
        <v>2005</v>
      </c>
      <c r="D500" s="151">
        <v>40</v>
      </c>
      <c r="E500" s="152"/>
      <c r="F500" s="151">
        <v>40</v>
      </c>
      <c r="G500" s="151">
        <v>181</v>
      </c>
    </row>
    <row r="501" spans="1:7" ht="10.5" customHeight="1">
      <c r="A501" s="150" t="s">
        <v>693</v>
      </c>
      <c r="B501" s="150" t="s">
        <v>2007</v>
      </c>
      <c r="C501" s="150" t="s">
        <v>2008</v>
      </c>
      <c r="D501" s="151">
        <v>80</v>
      </c>
      <c r="E501" s="151">
        <v>40</v>
      </c>
      <c r="F501" s="151">
        <v>40</v>
      </c>
      <c r="G501" s="151">
        <v>181</v>
      </c>
    </row>
    <row r="502" spans="1:7" ht="10.5" customHeight="1">
      <c r="A502" s="150" t="s">
        <v>694</v>
      </c>
      <c r="B502" s="150" t="s">
        <v>2009</v>
      </c>
      <c r="C502" s="150"/>
      <c r="D502" s="151">
        <v>80</v>
      </c>
      <c r="E502" s="152"/>
      <c r="F502" s="151">
        <v>80</v>
      </c>
      <c r="G502" s="151">
        <v>211</v>
      </c>
    </row>
    <row r="503" spans="1:7" ht="10.5" customHeight="1">
      <c r="A503" s="150" t="s">
        <v>695</v>
      </c>
      <c r="B503" s="150" t="s">
        <v>2010</v>
      </c>
      <c r="C503" s="150" t="s">
        <v>1243</v>
      </c>
      <c r="D503" s="151">
        <v>40</v>
      </c>
      <c r="E503" s="152"/>
      <c r="F503" s="151">
        <v>40</v>
      </c>
      <c r="G503" s="151">
        <v>226</v>
      </c>
    </row>
    <row r="504" spans="1:7" ht="10.5" customHeight="1">
      <c r="A504" s="150" t="s">
        <v>446</v>
      </c>
      <c r="B504" s="150" t="s">
        <v>447</v>
      </c>
      <c r="C504" s="150" t="s">
        <v>2011</v>
      </c>
      <c r="D504" s="151">
        <v>20</v>
      </c>
      <c r="E504" s="151">
        <v>20</v>
      </c>
      <c r="F504" s="152"/>
      <c r="G504" s="151">
        <v>194</v>
      </c>
    </row>
    <row r="505" spans="1:7" ht="10.5" customHeight="1">
      <c r="A505" s="150" t="s">
        <v>696</v>
      </c>
      <c r="B505" s="150" t="s">
        <v>2012</v>
      </c>
      <c r="C505" s="150" t="s">
        <v>2013</v>
      </c>
      <c r="D505" s="151">
        <v>40</v>
      </c>
      <c r="E505" s="152"/>
      <c r="F505" s="151">
        <v>40</v>
      </c>
      <c r="G505" s="151">
        <v>226</v>
      </c>
    </row>
    <row r="506" spans="1:7" ht="10.5" customHeight="1">
      <c r="A506" s="150" t="s">
        <v>697</v>
      </c>
      <c r="B506" s="150" t="s">
        <v>2014</v>
      </c>
      <c r="C506" s="150" t="s">
        <v>2015</v>
      </c>
      <c r="D506" s="151">
        <v>40</v>
      </c>
      <c r="E506" s="151">
        <v>40</v>
      </c>
      <c r="F506" s="152"/>
      <c r="G506" s="151">
        <v>226</v>
      </c>
    </row>
    <row r="507" spans="1:7" ht="10.5" customHeight="1">
      <c r="A507" s="150" t="s">
        <v>698</v>
      </c>
      <c r="B507" s="150" t="s">
        <v>2016</v>
      </c>
      <c r="C507" s="150" t="s">
        <v>2017</v>
      </c>
      <c r="D507" s="151">
        <v>40</v>
      </c>
      <c r="E507" s="152"/>
      <c r="F507" s="151">
        <v>40</v>
      </c>
      <c r="G507" s="151">
        <v>226</v>
      </c>
    </row>
    <row r="508" spans="1:7" ht="10.5" customHeight="1">
      <c r="A508" s="150" t="s">
        <v>448</v>
      </c>
      <c r="B508" s="150" t="s">
        <v>449</v>
      </c>
      <c r="C508" s="150" t="s">
        <v>2018</v>
      </c>
      <c r="D508" s="151">
        <v>63</v>
      </c>
      <c r="E508" s="151">
        <v>24</v>
      </c>
      <c r="F508" s="151">
        <v>39</v>
      </c>
      <c r="G508" s="151">
        <v>194</v>
      </c>
    </row>
    <row r="509" spans="1:7" ht="10.5" customHeight="1">
      <c r="A509" s="150" t="s">
        <v>699</v>
      </c>
      <c r="B509" s="150" t="s">
        <v>2019</v>
      </c>
      <c r="C509" s="150" t="s">
        <v>2020</v>
      </c>
      <c r="D509" s="151">
        <v>40</v>
      </c>
      <c r="E509" s="152"/>
      <c r="F509" s="151">
        <v>40</v>
      </c>
      <c r="G509" s="151">
        <v>226</v>
      </c>
    </row>
    <row r="510" spans="1:7" ht="10.5" customHeight="1">
      <c r="A510" s="150" t="s">
        <v>700</v>
      </c>
      <c r="B510" s="150" t="s">
        <v>2021</v>
      </c>
      <c r="C510" s="150" t="s">
        <v>2022</v>
      </c>
      <c r="D510" s="151">
        <v>40</v>
      </c>
      <c r="E510" s="152"/>
      <c r="F510" s="151">
        <v>40</v>
      </c>
      <c r="G510" s="151">
        <v>244</v>
      </c>
    </row>
    <row r="511" spans="1:7" ht="10.5" customHeight="1">
      <c r="A511" s="150" t="s">
        <v>450</v>
      </c>
      <c r="B511" s="150" t="s">
        <v>451</v>
      </c>
      <c r="C511" s="150" t="s">
        <v>2023</v>
      </c>
      <c r="D511" s="151">
        <v>134</v>
      </c>
      <c r="E511" s="151">
        <v>24</v>
      </c>
      <c r="F511" s="151">
        <v>110</v>
      </c>
      <c r="G511" s="151">
        <v>194</v>
      </c>
    </row>
    <row r="512" spans="1:7" ht="10.5" customHeight="1">
      <c r="A512" s="150" t="s">
        <v>960</v>
      </c>
      <c r="B512" s="150" t="s">
        <v>2024</v>
      </c>
      <c r="C512" s="150" t="s">
        <v>2025</v>
      </c>
      <c r="D512" s="151">
        <v>60</v>
      </c>
      <c r="E512" s="151">
        <v>60</v>
      </c>
      <c r="F512" s="152"/>
      <c r="G512" s="151">
        <v>226</v>
      </c>
    </row>
    <row r="513" spans="1:7" ht="10.5" customHeight="1">
      <c r="A513" s="150" t="s">
        <v>452</v>
      </c>
      <c r="B513" s="150" t="s">
        <v>453</v>
      </c>
      <c r="C513" s="150" t="s">
        <v>2026</v>
      </c>
      <c r="D513" s="151">
        <v>30</v>
      </c>
      <c r="E513" s="152"/>
      <c r="F513" s="151">
        <v>30</v>
      </c>
      <c r="G513" s="151">
        <v>194</v>
      </c>
    </row>
    <row r="514" spans="1:7" ht="10.5" customHeight="1">
      <c r="A514" s="150" t="s">
        <v>2027</v>
      </c>
      <c r="B514" s="150" t="s">
        <v>2028</v>
      </c>
      <c r="C514" s="150" t="s">
        <v>2029</v>
      </c>
      <c r="D514" s="151">
        <v>1</v>
      </c>
      <c r="E514" s="152"/>
      <c r="F514" s="151">
        <v>1</v>
      </c>
      <c r="G514" s="153"/>
    </row>
    <row r="515" spans="1:7" ht="10.5" customHeight="1">
      <c r="A515" s="150" t="s">
        <v>703</v>
      </c>
      <c r="B515" s="150" t="s">
        <v>2030</v>
      </c>
      <c r="C515" s="150" t="s">
        <v>2031</v>
      </c>
      <c r="D515" s="151">
        <v>40</v>
      </c>
      <c r="E515" s="152"/>
      <c r="F515" s="151">
        <v>40</v>
      </c>
      <c r="G515" s="151">
        <v>226</v>
      </c>
    </row>
    <row r="516" spans="1:7" ht="10.5" customHeight="1">
      <c r="A516" s="150" t="s">
        <v>704</v>
      </c>
      <c r="B516" s="150" t="s">
        <v>2032</v>
      </c>
      <c r="C516" s="150" t="s">
        <v>2033</v>
      </c>
      <c r="D516" s="151">
        <v>40</v>
      </c>
      <c r="E516" s="151">
        <v>40</v>
      </c>
      <c r="F516" s="152"/>
      <c r="G516" s="151">
        <v>248</v>
      </c>
    </row>
    <row r="517" spans="1:7" ht="10.5" customHeight="1">
      <c r="A517" s="150" t="s">
        <v>705</v>
      </c>
      <c r="B517" s="150" t="s">
        <v>2034</v>
      </c>
      <c r="C517" s="150" t="s">
        <v>2035</v>
      </c>
      <c r="D517" s="151">
        <v>40</v>
      </c>
      <c r="E517" s="152"/>
      <c r="F517" s="151">
        <v>40</v>
      </c>
      <c r="G517" s="151">
        <v>226</v>
      </c>
    </row>
    <row r="518" spans="1:7" ht="10.5" customHeight="1">
      <c r="A518" s="150" t="s">
        <v>706</v>
      </c>
      <c r="B518" s="150" t="s">
        <v>2036</v>
      </c>
      <c r="C518" s="150" t="s">
        <v>2037</v>
      </c>
      <c r="D518" s="151">
        <v>40</v>
      </c>
      <c r="E518" s="151">
        <v>40</v>
      </c>
      <c r="F518" s="152"/>
      <c r="G518" s="151">
        <v>173</v>
      </c>
    </row>
    <row r="519" spans="1:7" ht="10.5" customHeight="1">
      <c r="A519" s="150" t="s">
        <v>707</v>
      </c>
      <c r="B519" s="150" t="s">
        <v>2038</v>
      </c>
      <c r="C519" s="150" t="s">
        <v>2039</v>
      </c>
      <c r="D519" s="151">
        <v>40</v>
      </c>
      <c r="E519" s="152"/>
      <c r="F519" s="151">
        <v>40</v>
      </c>
      <c r="G519" s="151">
        <v>166</v>
      </c>
    </row>
    <row r="520" spans="1:7" ht="10.5" customHeight="1">
      <c r="A520" s="150" t="s">
        <v>708</v>
      </c>
      <c r="B520" s="150" t="s">
        <v>2040</v>
      </c>
      <c r="C520" s="150"/>
      <c r="D520" s="151">
        <v>80</v>
      </c>
      <c r="E520" s="151">
        <v>40</v>
      </c>
      <c r="F520" s="151">
        <v>40</v>
      </c>
      <c r="G520" s="151">
        <v>173</v>
      </c>
    </row>
    <row r="521" spans="1:7" ht="10.5" customHeight="1">
      <c r="A521" s="150" t="s">
        <v>709</v>
      </c>
      <c r="B521" s="150" t="s">
        <v>2041</v>
      </c>
      <c r="C521" s="150"/>
      <c r="D521" s="151">
        <v>55</v>
      </c>
      <c r="E521" s="151">
        <v>55</v>
      </c>
      <c r="F521" s="152"/>
      <c r="G521" s="151">
        <v>158</v>
      </c>
    </row>
    <row r="522" spans="1:7" ht="10.5" customHeight="1">
      <c r="A522" s="150" t="s">
        <v>710</v>
      </c>
      <c r="B522" s="150" t="s">
        <v>2042</v>
      </c>
      <c r="C522" s="150" t="s">
        <v>1735</v>
      </c>
      <c r="D522" s="151">
        <v>10</v>
      </c>
      <c r="E522" s="151">
        <v>10</v>
      </c>
      <c r="F522" s="152"/>
      <c r="G522" s="151">
        <v>158</v>
      </c>
    </row>
    <row r="523" spans="1:7" ht="10.5" customHeight="1">
      <c r="A523" s="150" t="s">
        <v>711</v>
      </c>
      <c r="B523" s="150" t="s">
        <v>2043</v>
      </c>
      <c r="C523" s="150" t="s">
        <v>1632</v>
      </c>
      <c r="D523" s="151">
        <v>200</v>
      </c>
      <c r="E523" s="151">
        <v>200</v>
      </c>
      <c r="F523" s="152"/>
      <c r="G523" s="151">
        <v>158</v>
      </c>
    </row>
    <row r="524" spans="1:7" ht="10.5" customHeight="1">
      <c r="A524" s="150" t="s">
        <v>712</v>
      </c>
      <c r="B524" s="150" t="s">
        <v>2044</v>
      </c>
      <c r="C524" s="150"/>
      <c r="D524" s="151">
        <v>40</v>
      </c>
      <c r="E524" s="151">
        <v>40</v>
      </c>
      <c r="F524" s="152"/>
      <c r="G524" s="151">
        <v>169</v>
      </c>
    </row>
    <row r="525" spans="1:7" ht="10.5" customHeight="1">
      <c r="A525" s="150" t="s">
        <v>713</v>
      </c>
      <c r="B525" s="150" t="s">
        <v>2045</v>
      </c>
      <c r="C525" s="150" t="s">
        <v>1638</v>
      </c>
      <c r="D525" s="151">
        <v>40</v>
      </c>
      <c r="E525" s="152"/>
      <c r="F525" s="151">
        <v>40</v>
      </c>
      <c r="G525" s="151">
        <v>169</v>
      </c>
    </row>
    <row r="526" spans="1:7" ht="10.5" customHeight="1">
      <c r="A526" s="150" t="s">
        <v>714</v>
      </c>
      <c r="B526" s="150" t="s">
        <v>2046</v>
      </c>
      <c r="C526" s="150" t="s">
        <v>1641</v>
      </c>
      <c r="D526" s="151">
        <v>40</v>
      </c>
      <c r="E526" s="151">
        <v>40</v>
      </c>
      <c r="F526" s="152"/>
      <c r="G526" s="151">
        <v>158</v>
      </c>
    </row>
    <row r="527" spans="1:7" ht="10.5" customHeight="1">
      <c r="A527" s="150" t="s">
        <v>715</v>
      </c>
      <c r="B527" s="150" t="s">
        <v>2047</v>
      </c>
      <c r="C527" s="150" t="s">
        <v>1644</v>
      </c>
      <c r="D527" s="151">
        <v>80</v>
      </c>
      <c r="E527" s="151">
        <v>80</v>
      </c>
      <c r="F527" s="152"/>
      <c r="G527" s="151">
        <v>166</v>
      </c>
    </row>
    <row r="528" spans="1:7" ht="10.5" customHeight="1">
      <c r="A528" s="150" t="s">
        <v>716</v>
      </c>
      <c r="B528" s="150" t="s">
        <v>2048</v>
      </c>
      <c r="C528" s="150" t="s">
        <v>1752</v>
      </c>
      <c r="D528" s="151">
        <v>20</v>
      </c>
      <c r="E528" s="151">
        <v>20</v>
      </c>
      <c r="F528" s="152"/>
      <c r="G528" s="151">
        <v>158</v>
      </c>
    </row>
    <row r="529" spans="1:7" ht="10.5" customHeight="1">
      <c r="A529" s="150" t="s">
        <v>961</v>
      </c>
      <c r="B529" s="150" t="s">
        <v>2049</v>
      </c>
      <c r="C529" s="150" t="s">
        <v>2050</v>
      </c>
      <c r="D529" s="151">
        <v>40</v>
      </c>
      <c r="E529" s="151">
        <v>40</v>
      </c>
      <c r="F529" s="152"/>
      <c r="G529" s="151">
        <v>166</v>
      </c>
    </row>
    <row r="530" spans="1:7" ht="10.5" customHeight="1">
      <c r="A530" s="150" t="s">
        <v>719</v>
      </c>
      <c r="B530" s="150" t="s">
        <v>2051</v>
      </c>
      <c r="C530" s="150" t="s">
        <v>2052</v>
      </c>
      <c r="D530" s="151">
        <v>40</v>
      </c>
      <c r="E530" s="151">
        <v>40</v>
      </c>
      <c r="F530" s="152"/>
      <c r="G530" s="151">
        <v>203</v>
      </c>
    </row>
    <row r="531" spans="1:7" ht="10.5" customHeight="1">
      <c r="A531" s="150" t="s">
        <v>2053</v>
      </c>
      <c r="B531" s="150" t="s">
        <v>2054</v>
      </c>
      <c r="C531" s="150"/>
      <c r="D531" s="151">
        <v>1</v>
      </c>
      <c r="E531" s="151">
        <v>1</v>
      </c>
      <c r="F531" s="152"/>
      <c r="G531" s="153"/>
    </row>
    <row r="532" spans="1:7" ht="10.5" customHeight="1">
      <c r="A532" s="150" t="s">
        <v>2055</v>
      </c>
      <c r="B532" s="150" t="s">
        <v>2056</v>
      </c>
      <c r="C532" s="150" t="s">
        <v>2057</v>
      </c>
      <c r="D532" s="151">
        <v>25</v>
      </c>
      <c r="E532" s="152"/>
      <c r="F532" s="151">
        <v>25</v>
      </c>
      <c r="G532" s="153"/>
    </row>
    <row r="533" spans="1:7" ht="10.5" customHeight="1">
      <c r="A533" s="150" t="s">
        <v>720</v>
      </c>
      <c r="B533" s="150" t="s">
        <v>2058</v>
      </c>
      <c r="C533" s="150" t="s">
        <v>2059</v>
      </c>
      <c r="D533" s="151">
        <v>40</v>
      </c>
      <c r="E533" s="151">
        <v>40</v>
      </c>
      <c r="F533" s="152"/>
      <c r="G533" s="151">
        <v>181</v>
      </c>
    </row>
    <row r="534" spans="1:7" ht="10.5" customHeight="1">
      <c r="A534" s="150" t="s">
        <v>963</v>
      </c>
      <c r="B534" s="150" t="s">
        <v>2060</v>
      </c>
      <c r="C534" s="150" t="s">
        <v>2061</v>
      </c>
      <c r="D534" s="151">
        <v>40</v>
      </c>
      <c r="E534" s="151">
        <v>40</v>
      </c>
      <c r="F534" s="152"/>
      <c r="G534" s="151">
        <v>271</v>
      </c>
    </row>
    <row r="535" spans="1:7" ht="10.5" customHeight="1">
      <c r="A535" s="150" t="s">
        <v>2062</v>
      </c>
      <c r="B535" s="150" t="s">
        <v>2063</v>
      </c>
      <c r="C535" s="150" t="s">
        <v>1666</v>
      </c>
      <c r="D535" s="151">
        <v>1</v>
      </c>
      <c r="E535" s="152"/>
      <c r="F535" s="151">
        <v>1</v>
      </c>
      <c r="G535" s="153"/>
    </row>
    <row r="536" spans="1:7" ht="10.5" customHeight="1">
      <c r="A536" s="150" t="s">
        <v>724</v>
      </c>
      <c r="B536" s="150" t="s">
        <v>2064</v>
      </c>
      <c r="C536" s="150" t="s">
        <v>2065</v>
      </c>
      <c r="D536" s="151">
        <v>40</v>
      </c>
      <c r="E536" s="151">
        <v>40</v>
      </c>
      <c r="F536" s="152"/>
      <c r="G536" s="151">
        <v>248</v>
      </c>
    </row>
    <row r="537" spans="1:7" ht="10.5" customHeight="1">
      <c r="A537" s="150" t="s">
        <v>964</v>
      </c>
      <c r="B537" s="150" t="s">
        <v>2066</v>
      </c>
      <c r="C537" s="150" t="s">
        <v>2065</v>
      </c>
      <c r="D537" s="151">
        <v>48</v>
      </c>
      <c r="E537" s="151">
        <v>48</v>
      </c>
      <c r="F537" s="152"/>
      <c r="G537" s="151">
        <v>212</v>
      </c>
    </row>
    <row r="538" spans="1:7" ht="10.5" customHeight="1">
      <c r="A538" s="150" t="s">
        <v>2067</v>
      </c>
      <c r="B538" s="150" t="s">
        <v>2068</v>
      </c>
      <c r="C538" s="150" t="s">
        <v>1759</v>
      </c>
      <c r="D538" s="151">
        <v>20</v>
      </c>
      <c r="E538" s="151">
        <v>20</v>
      </c>
      <c r="F538" s="152"/>
      <c r="G538" s="151">
        <v>58</v>
      </c>
    </row>
    <row r="539" spans="1:7" ht="10.5" customHeight="1">
      <c r="A539" s="150" t="s">
        <v>727</v>
      </c>
      <c r="B539" s="150" t="s">
        <v>2069</v>
      </c>
      <c r="C539" s="150" t="s">
        <v>2070</v>
      </c>
      <c r="D539" s="151">
        <v>300</v>
      </c>
      <c r="E539" s="151">
        <v>300</v>
      </c>
      <c r="F539" s="152"/>
      <c r="G539" s="151">
        <v>158</v>
      </c>
    </row>
    <row r="540" spans="1:7" ht="10.5" customHeight="1">
      <c r="A540" s="150" t="s">
        <v>730</v>
      </c>
      <c r="B540" s="150" t="s">
        <v>2071</v>
      </c>
      <c r="C540" s="150" t="s">
        <v>2072</v>
      </c>
      <c r="D540" s="151">
        <v>80</v>
      </c>
      <c r="E540" s="151">
        <v>40</v>
      </c>
      <c r="F540" s="151">
        <v>40</v>
      </c>
      <c r="G540" s="151">
        <v>169</v>
      </c>
    </row>
    <row r="541" spans="1:7" ht="10.5" customHeight="1">
      <c r="A541" s="150" t="s">
        <v>731</v>
      </c>
      <c r="B541" s="150" t="s">
        <v>2073</v>
      </c>
      <c r="C541" s="150" t="s">
        <v>2074</v>
      </c>
      <c r="D541" s="151">
        <v>40</v>
      </c>
      <c r="E541" s="151">
        <v>40</v>
      </c>
      <c r="F541" s="152"/>
      <c r="G541" s="151">
        <v>219</v>
      </c>
    </row>
    <row r="542" spans="1:7" ht="10.5" customHeight="1">
      <c r="A542" s="150" t="s">
        <v>454</v>
      </c>
      <c r="B542" s="150" t="s">
        <v>455</v>
      </c>
      <c r="C542" s="150" t="s">
        <v>2075</v>
      </c>
      <c r="D542" s="151">
        <v>209</v>
      </c>
      <c r="E542" s="151">
        <v>54</v>
      </c>
      <c r="F542" s="151">
        <v>155</v>
      </c>
      <c r="G542" s="151">
        <v>144</v>
      </c>
    </row>
    <row r="543" spans="1:7" ht="10.5" customHeight="1">
      <c r="A543" s="150" t="s">
        <v>966</v>
      </c>
      <c r="B543" s="150" t="s">
        <v>2076</v>
      </c>
      <c r="C543" s="150" t="s">
        <v>2077</v>
      </c>
      <c r="D543" s="151">
        <v>80</v>
      </c>
      <c r="E543" s="151">
        <v>80</v>
      </c>
      <c r="F543" s="152"/>
      <c r="G543" s="151">
        <v>158</v>
      </c>
    </row>
  </sheetData>
  <mergeCells count="20">
    <mergeCell ref="A311:C311"/>
    <mergeCell ref="A363:C363"/>
    <mergeCell ref="A234:C234"/>
    <mergeCell ref="A241:C241"/>
    <mergeCell ref="A266:C266"/>
    <mergeCell ref="A302:C302"/>
    <mergeCell ref="A305:C305"/>
    <mergeCell ref="A307:C307"/>
    <mergeCell ref="A231:C231"/>
    <mergeCell ref="A7:C7"/>
    <mergeCell ref="D7:F7"/>
    <mergeCell ref="A9:C9"/>
    <mergeCell ref="A58:C58"/>
    <mergeCell ref="A62:C62"/>
    <mergeCell ref="A66:C66"/>
    <mergeCell ref="A87:C87"/>
    <mergeCell ref="A94:C94"/>
    <mergeCell ref="A96:C96"/>
    <mergeCell ref="A98:C98"/>
    <mergeCell ref="A166:C16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528"/>
  <sheetViews>
    <sheetView showGridLines="0" tabSelected="1" zoomScaleNormal="100" workbookViewId="0">
      <selection activeCell="K36" sqref="K36"/>
    </sheetView>
  </sheetViews>
  <sheetFormatPr defaultRowHeight="14.4"/>
  <cols>
    <col min="1" max="1" width="8.5546875" style="142" customWidth="1"/>
    <col min="2" max="2" width="21" customWidth="1"/>
    <col min="3" max="3" width="9.5546875" hidden="1" customWidth="1"/>
    <col min="4" max="4" width="7.33203125" customWidth="1"/>
    <col min="5" max="5" width="46.44140625" customWidth="1"/>
    <col min="6" max="6" width="14.88671875" customWidth="1"/>
    <col min="7" max="7" width="17.109375" customWidth="1"/>
    <col min="8" max="8" width="10" customWidth="1"/>
    <col min="9" max="9" width="8.33203125" customWidth="1"/>
    <col min="10" max="10" width="6.5546875" style="2" hidden="1" customWidth="1"/>
    <col min="11" max="11" width="11" customWidth="1"/>
    <col min="12" max="12" width="16.44140625" customWidth="1"/>
    <col min="13" max="13" width="10.109375" style="3" customWidth="1"/>
    <col min="14" max="14" width="12.5546875" style="4" customWidth="1"/>
  </cols>
  <sheetData>
    <row r="1" spans="2:14">
      <c r="B1" s="1"/>
      <c r="C1" s="1"/>
      <c r="D1" s="1"/>
      <c r="E1" s="1"/>
      <c r="F1" s="1"/>
    </row>
    <row r="2" spans="2:14" ht="23.4">
      <c r="B2" s="1"/>
      <c r="C2" s="5"/>
      <c r="D2" s="5"/>
      <c r="F2" s="6" t="s">
        <v>0</v>
      </c>
    </row>
    <row r="3" spans="2:14">
      <c r="B3" s="1"/>
      <c r="C3" s="7"/>
      <c r="D3" s="8"/>
      <c r="F3" s="9" t="s">
        <v>1</v>
      </c>
    </row>
    <row r="4" spans="2:14" ht="12.75" customHeight="1">
      <c r="B4" s="1"/>
      <c r="C4" s="7"/>
      <c r="D4" s="8"/>
    </row>
    <row r="5" spans="2:14" ht="16.5" customHeight="1">
      <c r="B5" s="1"/>
      <c r="C5" s="7"/>
      <c r="D5" s="8"/>
      <c r="E5" s="10"/>
      <c r="F5" s="11" t="s">
        <v>2</v>
      </c>
      <c r="G5" s="12"/>
      <c r="H5" s="12"/>
      <c r="I5" s="10"/>
      <c r="J5" s="10"/>
      <c r="K5" s="10"/>
      <c r="L5" s="13"/>
      <c r="M5" s="3" t="s">
        <v>5</v>
      </c>
    </row>
    <row r="6" spans="2:14">
      <c r="B6" s="1"/>
      <c r="C6" s="7"/>
      <c r="D6" s="8"/>
      <c r="E6" s="185" t="s">
        <v>3</v>
      </c>
      <c r="F6" s="185"/>
      <c r="G6" s="185"/>
      <c r="H6" s="14"/>
      <c r="I6" s="14"/>
      <c r="J6" s="15"/>
      <c r="K6" s="14"/>
      <c r="L6" s="14"/>
    </row>
    <row r="7" spans="2:14">
      <c r="B7" s="1"/>
      <c r="C7" s="7"/>
      <c r="D7" s="8"/>
      <c r="E7" s="16"/>
      <c r="F7" s="17" t="s">
        <v>4</v>
      </c>
      <c r="G7" s="18" t="s">
        <v>990</v>
      </c>
      <c r="H7" s="16"/>
      <c r="I7" s="16"/>
      <c r="J7" s="19"/>
      <c r="K7" s="16"/>
      <c r="L7" s="16"/>
    </row>
    <row r="8" spans="2:14">
      <c r="B8" s="1"/>
      <c r="C8" s="7"/>
      <c r="D8" s="8"/>
      <c r="E8" s="20"/>
      <c r="H8" s="21"/>
      <c r="I8" s="22" t="s">
        <v>5</v>
      </c>
      <c r="J8" s="22"/>
      <c r="K8" s="22"/>
      <c r="L8" s="13"/>
    </row>
    <row r="9" spans="2:14">
      <c r="I9" s="23"/>
      <c r="J9" s="24"/>
      <c r="K9" s="25" t="s">
        <v>6</v>
      </c>
      <c r="L9" s="25" t="s">
        <v>7</v>
      </c>
      <c r="N9"/>
    </row>
    <row r="10" spans="2:14" ht="15" customHeight="1">
      <c r="I10" s="13" t="s">
        <v>8</v>
      </c>
      <c r="J10" s="26"/>
      <c r="K10" s="27">
        <f>SUMIF($B$22:$B$6031,"Клематисы ОКС и Р7",$K$22:$K$6031)</f>
        <v>0</v>
      </c>
      <c r="L10" s="28">
        <f>SUMIF($B$22:$B$6031,"Клематисы ОКС и Р7",$L$22:$L$6031)</f>
        <v>0</v>
      </c>
      <c r="N10"/>
    </row>
    <row r="11" spans="2:14">
      <c r="D11" s="29" t="s">
        <v>2078</v>
      </c>
      <c r="I11" s="13" t="s">
        <v>9</v>
      </c>
      <c r="J11" s="26"/>
      <c r="K11" s="27">
        <f>SUMIF($B$22:$B$6031,"Гортензии в Р8-Р13 и в кассетах",$K$22:$K$6031)</f>
        <v>0</v>
      </c>
      <c r="L11" s="28">
        <f>SUMIF($B$22:$B$6031,"Гортензии в Р8-Р13 и в кассетах",$L$22:$L$6031)</f>
        <v>0</v>
      </c>
      <c r="N11"/>
    </row>
    <row r="12" spans="2:14" hidden="1">
      <c r="C12" s="1"/>
      <c r="F12" s="23"/>
      <c r="I12" s="13" t="s">
        <v>11</v>
      </c>
      <c r="J12" s="26"/>
      <c r="K12" s="27">
        <f>SUMIF($B$22:$B$6031,"Луковицы лилий",$K$22:$K$6031)</f>
        <v>0</v>
      </c>
      <c r="L12" s="28">
        <f>SUMIF($B$22:$B$6031,"Луковицы лилий",$L$22:$L$6031)</f>
        <v>0</v>
      </c>
      <c r="N12"/>
    </row>
    <row r="13" spans="2:14">
      <c r="D13" s="29" t="s">
        <v>10</v>
      </c>
      <c r="I13" s="13" t="s">
        <v>13</v>
      </c>
      <c r="J13" s="26"/>
      <c r="K13" s="27">
        <f>SUMIF($B$22:$B$6031,"Луковичные JUB",$K$22:$K$6031)</f>
        <v>0</v>
      </c>
      <c r="L13" s="28">
        <f>SUMIF($B$22:$B$6031,"Луковичные JUB",$L$22:$L$6031)</f>
        <v>0</v>
      </c>
      <c r="N13"/>
    </row>
    <row r="14" spans="2:14">
      <c r="D14" s="30" t="s">
        <v>12</v>
      </c>
      <c r="I14" s="13" t="s">
        <v>15</v>
      </c>
      <c r="J14" s="26"/>
      <c r="K14" s="27">
        <f>SUMIF($B$22:$B$6031,"Хосты с ОКС",$K$22:$K$6031)</f>
        <v>0</v>
      </c>
      <c r="L14" s="28">
        <f>SUMIF($B$22:$B$6031,"Хосты с ОКС",$L$22:$L$6031)</f>
        <v>0</v>
      </c>
      <c r="N14"/>
    </row>
    <row r="15" spans="2:14">
      <c r="B15" s="142" t="s">
        <v>5</v>
      </c>
      <c r="C15" s="7"/>
      <c r="D15" s="30" t="s">
        <v>14</v>
      </c>
      <c r="G15" s="23"/>
      <c r="I15" s="13" t="s">
        <v>17</v>
      </c>
      <c r="J15" s="26"/>
      <c r="K15" s="27">
        <f>SUMIF($B$22:$B$6031,"Пионы с ОКС",$K$22:$K$6031)</f>
        <v>0</v>
      </c>
      <c r="L15" s="28">
        <f>SUMIF($B$22:$B$6031,"Пионы с ОКС",$L$22:$L$6031)</f>
        <v>0</v>
      </c>
      <c r="N15"/>
    </row>
    <row r="16" spans="2:14">
      <c r="B16" s="124" t="s">
        <v>5</v>
      </c>
      <c r="C16" s="7"/>
      <c r="D16" s="30" t="s">
        <v>16</v>
      </c>
      <c r="F16" s="24"/>
      <c r="I16" s="13" t="s">
        <v>18</v>
      </c>
      <c r="J16" s="26"/>
      <c r="K16" s="27">
        <f>SUMIF($B$22:$B$6031,"Черенки в кассетах",$K$22:$K$6031)</f>
        <v>0</v>
      </c>
      <c r="L16" s="28">
        <f>SUMIF($B$22:$B$6031,"Черенки в кассетах",$L$22:$L$6031)</f>
        <v>0</v>
      </c>
      <c r="N16"/>
    </row>
    <row r="17" spans="1:17" ht="15" thickBot="1">
      <c r="B17" s="1"/>
      <c r="C17" s="7"/>
      <c r="D17" s="31"/>
      <c r="F17" s="24"/>
      <c r="I17" s="13" t="s">
        <v>19</v>
      </c>
      <c r="J17" s="26"/>
      <c r="K17" s="27">
        <f>SUMIF($B$22:$B$6031,"Черенки в P9-P13",$K$22:$K$6031)</f>
        <v>0</v>
      </c>
      <c r="L17" s="28">
        <f>SUMIF($B$22:$B$6031,"Черенки в P9-P13",$L$22:$L$6031)</f>
        <v>0</v>
      </c>
    </row>
    <row r="18" spans="1:17" ht="15" thickTop="1">
      <c r="B18" s="1"/>
      <c r="C18" s="7"/>
      <c r="D18" s="31"/>
      <c r="F18" s="23"/>
      <c r="I18" s="13" t="s">
        <v>20</v>
      </c>
      <c r="J18" s="26"/>
      <c r="K18" s="32">
        <f>SUM(K10:K17)</f>
        <v>0</v>
      </c>
      <c r="L18" s="33">
        <f>IF(SUM(L10:L17)&lt;100000,SUM(L10:L17),SUM(L10:L17)*0.95)</f>
        <v>0</v>
      </c>
    </row>
    <row r="19" spans="1:17">
      <c r="B19" s="1"/>
      <c r="C19" s="7"/>
      <c r="D19" s="31"/>
      <c r="F19" s="23"/>
    </row>
    <row r="20" spans="1:17" s="1" customFormat="1" ht="21" customHeight="1">
      <c r="A20" s="142"/>
      <c r="B20" s="34"/>
      <c r="C20" s="34"/>
      <c r="D20" s="34" t="s">
        <v>8</v>
      </c>
      <c r="E20" s="35"/>
      <c r="F20" s="35"/>
      <c r="G20" s="35"/>
      <c r="H20" s="35"/>
      <c r="I20" s="35"/>
      <c r="J20" s="36"/>
      <c r="K20" s="35"/>
      <c r="L20" s="37"/>
      <c r="M20" s="38"/>
      <c r="N20" s="8"/>
      <c r="Q20" s="39" t="s">
        <v>5</v>
      </c>
    </row>
    <row r="21" spans="1:17" s="1" customFormat="1" ht="25.5" customHeight="1">
      <c r="A21" s="142"/>
      <c r="B21" s="40"/>
      <c r="C21" s="40" t="s">
        <v>21</v>
      </c>
      <c r="D21" s="40" t="s">
        <v>22</v>
      </c>
      <c r="E21" s="41"/>
      <c r="F21" s="41"/>
      <c r="G21" s="40" t="s">
        <v>23</v>
      </c>
      <c r="H21" s="42" t="s">
        <v>24</v>
      </c>
      <c r="I21" s="42" t="s">
        <v>25</v>
      </c>
      <c r="J21" s="43" t="s">
        <v>26</v>
      </c>
      <c r="K21" s="44" t="s">
        <v>27</v>
      </c>
      <c r="L21" s="45" t="s">
        <v>28</v>
      </c>
      <c r="M21" s="58" t="s">
        <v>2084</v>
      </c>
      <c r="N21" s="46"/>
    </row>
    <row r="22" spans="1:17" s="1" customFormat="1" ht="15" hidden="1" customHeight="1">
      <c r="A22" s="142"/>
      <c r="B22" s="126" t="s">
        <v>8</v>
      </c>
      <c r="C22" s="126" t="s">
        <v>29</v>
      </c>
      <c r="D22" s="127" t="s">
        <v>30</v>
      </c>
      <c r="E22" s="128" t="s">
        <v>31</v>
      </c>
      <c r="F22" s="129" t="s">
        <v>32</v>
      </c>
      <c r="G22" s="130" t="s">
        <v>33</v>
      </c>
      <c r="H22" s="130">
        <v>472</v>
      </c>
      <c r="I22" s="131">
        <v>20</v>
      </c>
      <c r="J22" s="173">
        <f>ROUNDUP(K22/I22,0)</f>
        <v>0</v>
      </c>
      <c r="K22" s="132"/>
      <c r="L22" s="133">
        <f>H22*K22</f>
        <v>0</v>
      </c>
      <c r="M22" s="143">
        <v>0</v>
      </c>
      <c r="N22" s="55"/>
    </row>
    <row r="23" spans="1:17" s="1" customFormat="1" ht="15" hidden="1" customHeight="1">
      <c r="A23" s="142"/>
      <c r="B23" s="126" t="s">
        <v>8</v>
      </c>
      <c r="C23" s="126" t="s">
        <v>996</v>
      </c>
      <c r="D23" s="127" t="s">
        <v>30</v>
      </c>
      <c r="E23" s="128" t="s">
        <v>997</v>
      </c>
      <c r="F23" s="129" t="s">
        <v>32</v>
      </c>
      <c r="G23" s="130" t="s">
        <v>38</v>
      </c>
      <c r="H23" s="130">
        <v>295</v>
      </c>
      <c r="I23" s="131">
        <v>20</v>
      </c>
      <c r="J23" s="173">
        <f t="shared" ref="J23:J36" si="0">ROUNDUP(K23/I23,0)</f>
        <v>0</v>
      </c>
      <c r="K23" s="132"/>
      <c r="L23" s="133">
        <f t="shared" ref="L23:L71" si="1">H23*K23</f>
        <v>0</v>
      </c>
      <c r="M23" s="143">
        <v>0</v>
      </c>
      <c r="N23" s="55"/>
    </row>
    <row r="24" spans="1:17" s="1" customFormat="1" ht="15" hidden="1" customHeight="1">
      <c r="A24" s="142"/>
      <c r="B24" s="126" t="s">
        <v>8</v>
      </c>
      <c r="C24" s="126" t="s">
        <v>1032</v>
      </c>
      <c r="D24" s="127"/>
      <c r="E24" s="128" t="s">
        <v>1033</v>
      </c>
      <c r="F24" s="129" t="s">
        <v>32</v>
      </c>
      <c r="G24" s="130" t="s">
        <v>33</v>
      </c>
      <c r="H24" s="130">
        <v>472</v>
      </c>
      <c r="I24" s="131">
        <v>20</v>
      </c>
      <c r="J24" s="173">
        <f t="shared" si="0"/>
        <v>0</v>
      </c>
      <c r="K24" s="132"/>
      <c r="L24" s="133">
        <f t="shared" si="1"/>
        <v>0</v>
      </c>
      <c r="M24" s="143">
        <v>0</v>
      </c>
      <c r="N24" s="55"/>
    </row>
    <row r="25" spans="1:17" s="1" customFormat="1" ht="15" hidden="1" customHeight="1">
      <c r="A25" s="142"/>
      <c r="B25" s="126" t="s">
        <v>8</v>
      </c>
      <c r="C25" s="126" t="s">
        <v>34</v>
      </c>
      <c r="D25" s="127" t="s">
        <v>30</v>
      </c>
      <c r="E25" s="128" t="s">
        <v>35</v>
      </c>
      <c r="F25" s="129" t="s">
        <v>32</v>
      </c>
      <c r="G25" s="130" t="s">
        <v>33</v>
      </c>
      <c r="H25" s="130">
        <v>491</v>
      </c>
      <c r="I25" s="131">
        <v>20</v>
      </c>
      <c r="J25" s="173">
        <f t="shared" si="0"/>
        <v>0</v>
      </c>
      <c r="K25" s="132"/>
      <c r="L25" s="133">
        <f t="shared" si="1"/>
        <v>0</v>
      </c>
      <c r="M25" s="143">
        <v>0</v>
      </c>
      <c r="N25" s="55"/>
    </row>
    <row r="26" spans="1:17" s="1" customFormat="1" ht="15" hidden="1" customHeight="1">
      <c r="A26" s="142"/>
      <c r="B26" s="126" t="s">
        <v>8</v>
      </c>
      <c r="C26" s="126" t="s">
        <v>998</v>
      </c>
      <c r="D26" s="127" t="s">
        <v>30</v>
      </c>
      <c r="E26" s="128" t="s">
        <v>999</v>
      </c>
      <c r="F26" s="129" t="s">
        <v>32</v>
      </c>
      <c r="G26" s="130" t="s">
        <v>38</v>
      </c>
      <c r="H26" s="130">
        <v>272</v>
      </c>
      <c r="I26" s="131">
        <v>20</v>
      </c>
      <c r="J26" s="173">
        <f t="shared" si="0"/>
        <v>0</v>
      </c>
      <c r="K26" s="132"/>
      <c r="L26" s="133">
        <f t="shared" si="1"/>
        <v>0</v>
      </c>
      <c r="M26" s="143">
        <v>0</v>
      </c>
      <c r="N26" s="55"/>
    </row>
    <row r="27" spans="1:17" s="1" customFormat="1" ht="15" hidden="1" customHeight="1">
      <c r="A27" s="142"/>
      <c r="B27" s="126" t="s">
        <v>8</v>
      </c>
      <c r="C27" s="126" t="s">
        <v>36</v>
      </c>
      <c r="D27" s="127" t="s">
        <v>30</v>
      </c>
      <c r="E27" s="128" t="s">
        <v>37</v>
      </c>
      <c r="F27" s="129" t="s">
        <v>32</v>
      </c>
      <c r="G27" s="130" t="s">
        <v>38</v>
      </c>
      <c r="H27" s="130">
        <v>295</v>
      </c>
      <c r="I27" s="131">
        <v>20</v>
      </c>
      <c r="J27" s="173">
        <f t="shared" si="0"/>
        <v>0</v>
      </c>
      <c r="K27" s="132"/>
      <c r="L27" s="133">
        <f t="shared" si="1"/>
        <v>0</v>
      </c>
      <c r="M27" s="143">
        <v>0</v>
      </c>
      <c r="N27" s="55"/>
    </row>
    <row r="28" spans="1:17" s="1" customFormat="1" ht="15" hidden="1" customHeight="1">
      <c r="A28" s="142"/>
      <c r="B28" s="126" t="s">
        <v>8</v>
      </c>
      <c r="C28" s="126" t="s">
        <v>39</v>
      </c>
      <c r="D28" s="127" t="s">
        <v>30</v>
      </c>
      <c r="E28" s="128" t="s">
        <v>40</v>
      </c>
      <c r="F28" s="129" t="s">
        <v>32</v>
      </c>
      <c r="G28" s="130" t="s">
        <v>33</v>
      </c>
      <c r="H28" s="130">
        <v>438</v>
      </c>
      <c r="I28" s="131">
        <v>20</v>
      </c>
      <c r="J28" s="173">
        <f t="shared" si="0"/>
        <v>0</v>
      </c>
      <c r="K28" s="132"/>
      <c r="L28" s="133">
        <f t="shared" si="1"/>
        <v>0</v>
      </c>
      <c r="M28" s="143">
        <v>0</v>
      </c>
      <c r="N28" s="55"/>
    </row>
    <row r="29" spans="1:17" s="1" customFormat="1" ht="15" hidden="1" customHeight="1">
      <c r="A29" s="142"/>
      <c r="B29" s="126" t="s">
        <v>8</v>
      </c>
      <c r="C29" s="126" t="s">
        <v>1000</v>
      </c>
      <c r="D29" s="127" t="s">
        <v>30</v>
      </c>
      <c r="E29" s="128" t="s">
        <v>1001</v>
      </c>
      <c r="F29" s="129" t="s">
        <v>32</v>
      </c>
      <c r="G29" s="130" t="s">
        <v>38</v>
      </c>
      <c r="H29" s="130">
        <v>295</v>
      </c>
      <c r="I29" s="131">
        <v>20</v>
      </c>
      <c r="J29" s="173">
        <f t="shared" si="0"/>
        <v>0</v>
      </c>
      <c r="K29" s="132"/>
      <c r="L29" s="133">
        <f t="shared" si="1"/>
        <v>0</v>
      </c>
      <c r="M29" s="143">
        <v>0</v>
      </c>
      <c r="N29" s="55"/>
    </row>
    <row r="30" spans="1:17" s="1" customFormat="1" ht="15" hidden="1" customHeight="1">
      <c r="A30" s="142"/>
      <c r="B30" s="126" t="s">
        <v>8</v>
      </c>
      <c r="C30" s="126" t="s">
        <v>41</v>
      </c>
      <c r="D30" s="127" t="s">
        <v>30</v>
      </c>
      <c r="E30" s="128" t="s">
        <v>42</v>
      </c>
      <c r="F30" s="129" t="s">
        <v>32</v>
      </c>
      <c r="G30" s="130" t="s">
        <v>33</v>
      </c>
      <c r="H30" s="130">
        <v>438</v>
      </c>
      <c r="I30" s="131">
        <v>20</v>
      </c>
      <c r="J30" s="173">
        <f t="shared" si="0"/>
        <v>0</v>
      </c>
      <c r="K30" s="132"/>
      <c r="L30" s="133">
        <f t="shared" si="1"/>
        <v>0</v>
      </c>
      <c r="M30" s="143">
        <v>0</v>
      </c>
      <c r="N30" s="55"/>
    </row>
    <row r="31" spans="1:17" s="1" customFormat="1" ht="15" hidden="1" customHeight="1">
      <c r="A31" s="142"/>
      <c r="B31" s="126" t="s">
        <v>8</v>
      </c>
      <c r="C31" s="126" t="s">
        <v>43</v>
      </c>
      <c r="D31" s="127" t="s">
        <v>30</v>
      </c>
      <c r="E31" s="128" t="s">
        <v>44</v>
      </c>
      <c r="F31" s="129" t="s">
        <v>32</v>
      </c>
      <c r="G31" s="130" t="s">
        <v>33</v>
      </c>
      <c r="H31" s="130">
        <v>438</v>
      </c>
      <c r="I31" s="131">
        <v>20</v>
      </c>
      <c r="J31" s="173">
        <f t="shared" si="0"/>
        <v>0</v>
      </c>
      <c r="K31" s="132"/>
      <c r="L31" s="133">
        <f t="shared" si="1"/>
        <v>0</v>
      </c>
      <c r="M31" s="143">
        <v>0</v>
      </c>
      <c r="N31" s="55"/>
    </row>
    <row r="32" spans="1:17" s="1" customFormat="1" ht="15" hidden="1" customHeight="1">
      <c r="A32" s="142"/>
      <c r="B32" s="126" t="s">
        <v>8</v>
      </c>
      <c r="C32" s="126" t="s">
        <v>1002</v>
      </c>
      <c r="D32" s="127" t="s">
        <v>30</v>
      </c>
      <c r="E32" s="128" t="s">
        <v>1003</v>
      </c>
      <c r="F32" s="129" t="s">
        <v>32</v>
      </c>
      <c r="G32" s="130" t="s">
        <v>38</v>
      </c>
      <c r="H32" s="130">
        <v>395</v>
      </c>
      <c r="I32" s="131">
        <v>20</v>
      </c>
      <c r="J32" s="173">
        <f t="shared" si="0"/>
        <v>0</v>
      </c>
      <c r="K32" s="132"/>
      <c r="L32" s="133">
        <f t="shared" si="1"/>
        <v>0</v>
      </c>
      <c r="M32" s="143">
        <v>0</v>
      </c>
      <c r="N32" s="55"/>
    </row>
    <row r="33" spans="1:14" s="1" customFormat="1" ht="15" hidden="1" customHeight="1">
      <c r="A33" s="142"/>
      <c r="B33" s="126" t="s">
        <v>8</v>
      </c>
      <c r="C33" s="126" t="s">
        <v>45</v>
      </c>
      <c r="D33" s="127" t="s">
        <v>30</v>
      </c>
      <c r="E33" s="128" t="s">
        <v>46</v>
      </c>
      <c r="F33" s="129" t="s">
        <v>32</v>
      </c>
      <c r="G33" s="130" t="s">
        <v>33</v>
      </c>
      <c r="H33" s="130">
        <v>472</v>
      </c>
      <c r="I33" s="131">
        <v>20</v>
      </c>
      <c r="J33" s="173">
        <f t="shared" si="0"/>
        <v>0</v>
      </c>
      <c r="K33" s="132"/>
      <c r="L33" s="133">
        <f t="shared" si="1"/>
        <v>0</v>
      </c>
      <c r="M33" s="143">
        <v>0</v>
      </c>
      <c r="N33" s="55"/>
    </row>
    <row r="34" spans="1:14" s="1" customFormat="1" ht="15" hidden="1" customHeight="1">
      <c r="A34" s="142"/>
      <c r="B34" s="126" t="s">
        <v>8</v>
      </c>
      <c r="C34" s="126" t="s">
        <v>47</v>
      </c>
      <c r="D34" s="127" t="s">
        <v>30</v>
      </c>
      <c r="E34" s="128" t="s">
        <v>48</v>
      </c>
      <c r="F34" s="129" t="s">
        <v>32</v>
      </c>
      <c r="G34" s="130" t="s">
        <v>33</v>
      </c>
      <c r="H34" s="130">
        <v>472</v>
      </c>
      <c r="I34" s="131">
        <v>20</v>
      </c>
      <c r="J34" s="173">
        <f t="shared" si="0"/>
        <v>0</v>
      </c>
      <c r="K34" s="132"/>
      <c r="L34" s="133">
        <f t="shared" si="1"/>
        <v>0</v>
      </c>
      <c r="M34" s="143">
        <v>0</v>
      </c>
      <c r="N34" s="55"/>
    </row>
    <row r="35" spans="1:14" s="1" customFormat="1" ht="15" hidden="1" customHeight="1">
      <c r="A35" s="142"/>
      <c r="B35" s="126" t="s">
        <v>8</v>
      </c>
      <c r="C35" s="126" t="s">
        <v>49</v>
      </c>
      <c r="D35" s="127" t="s">
        <v>30</v>
      </c>
      <c r="E35" s="128" t="s">
        <v>50</v>
      </c>
      <c r="F35" s="129" t="s">
        <v>32</v>
      </c>
      <c r="G35" s="130" t="s">
        <v>38</v>
      </c>
      <c r="H35" s="130">
        <v>409</v>
      </c>
      <c r="I35" s="131">
        <v>20</v>
      </c>
      <c r="J35" s="173">
        <f t="shared" si="0"/>
        <v>0</v>
      </c>
      <c r="K35" s="132"/>
      <c r="L35" s="133">
        <f t="shared" si="1"/>
        <v>0</v>
      </c>
      <c r="M35" s="143">
        <v>0</v>
      </c>
      <c r="N35" s="55"/>
    </row>
    <row r="36" spans="1:14" s="1" customFormat="1" ht="15" customHeight="1">
      <c r="A36" s="142"/>
      <c r="B36" s="47" t="s">
        <v>8</v>
      </c>
      <c r="C36" s="47" t="s">
        <v>1027</v>
      </c>
      <c r="D36" s="48"/>
      <c r="E36" s="59" t="s">
        <v>1028</v>
      </c>
      <c r="F36" s="49" t="s">
        <v>32</v>
      </c>
      <c r="G36" s="50" t="s">
        <v>33</v>
      </c>
      <c r="H36" s="50">
        <v>472</v>
      </c>
      <c r="I36" s="51">
        <v>20</v>
      </c>
      <c r="J36" s="52">
        <f t="shared" si="0"/>
        <v>0</v>
      </c>
      <c r="K36" s="53"/>
      <c r="L36" s="54">
        <f t="shared" si="1"/>
        <v>0</v>
      </c>
      <c r="M36" s="143">
        <v>40</v>
      </c>
      <c r="N36" s="55"/>
    </row>
    <row r="37" spans="1:14" s="1" customFormat="1" ht="15" hidden="1" customHeight="1">
      <c r="A37" s="142"/>
      <c r="B37" s="126" t="s">
        <v>8</v>
      </c>
      <c r="C37" s="126" t="s">
        <v>51</v>
      </c>
      <c r="D37" s="127" t="s">
        <v>30</v>
      </c>
      <c r="E37" s="128" t="s">
        <v>52</v>
      </c>
      <c r="F37" s="129" t="s">
        <v>53</v>
      </c>
      <c r="G37" s="130" t="s">
        <v>54</v>
      </c>
      <c r="H37" s="130">
        <v>417</v>
      </c>
      <c r="I37" s="131">
        <v>25</v>
      </c>
      <c r="J37" s="173">
        <f t="shared" ref="J37:J39" si="2">ROUNDUP(K37/I37,0)</f>
        <v>0</v>
      </c>
      <c r="K37" s="132"/>
      <c r="L37" s="133">
        <f t="shared" si="1"/>
        <v>0</v>
      </c>
      <c r="M37" s="143">
        <v>0</v>
      </c>
      <c r="N37" s="55"/>
    </row>
    <row r="38" spans="1:14" s="1" customFormat="1" ht="15" hidden="1" customHeight="1">
      <c r="A38" s="142"/>
      <c r="B38" s="126" t="s">
        <v>8</v>
      </c>
      <c r="C38" s="126" t="s">
        <v>55</v>
      </c>
      <c r="D38" s="127" t="s">
        <v>30</v>
      </c>
      <c r="E38" s="128" t="s">
        <v>56</v>
      </c>
      <c r="F38" s="129" t="s">
        <v>53</v>
      </c>
      <c r="G38" s="130" t="s">
        <v>54</v>
      </c>
      <c r="H38" s="130">
        <v>307</v>
      </c>
      <c r="I38" s="131">
        <v>25</v>
      </c>
      <c r="J38" s="173">
        <f t="shared" si="2"/>
        <v>0</v>
      </c>
      <c r="K38" s="132"/>
      <c r="L38" s="133">
        <f t="shared" si="1"/>
        <v>0</v>
      </c>
      <c r="M38" s="143">
        <v>0</v>
      </c>
      <c r="N38" s="55"/>
    </row>
    <row r="39" spans="1:14" s="1" customFormat="1" ht="15" hidden="1" customHeight="1">
      <c r="A39" s="142"/>
      <c r="B39" s="126" t="s">
        <v>8</v>
      </c>
      <c r="C39" s="126" t="s">
        <v>1023</v>
      </c>
      <c r="D39" s="127" t="s">
        <v>30</v>
      </c>
      <c r="E39" s="128" t="s">
        <v>1024</v>
      </c>
      <c r="F39" s="129" t="s">
        <v>53</v>
      </c>
      <c r="G39" s="130" t="s">
        <v>62</v>
      </c>
      <c r="H39" s="130">
        <v>300</v>
      </c>
      <c r="I39" s="131">
        <v>5</v>
      </c>
      <c r="J39" s="173">
        <f t="shared" si="2"/>
        <v>0</v>
      </c>
      <c r="K39" s="132"/>
      <c r="L39" s="133">
        <f t="shared" si="1"/>
        <v>0</v>
      </c>
      <c r="M39" s="143">
        <v>0</v>
      </c>
      <c r="N39" s="55"/>
    </row>
    <row r="40" spans="1:14" s="1" customFormat="1" ht="15" hidden="1" customHeight="1">
      <c r="A40" s="142"/>
      <c r="B40" s="126" t="s">
        <v>8</v>
      </c>
      <c r="C40" s="126" t="s">
        <v>57</v>
      </c>
      <c r="D40" s="127" t="s">
        <v>30</v>
      </c>
      <c r="E40" s="128" t="s">
        <v>58</v>
      </c>
      <c r="F40" s="129" t="s">
        <v>53</v>
      </c>
      <c r="G40" s="130" t="s">
        <v>54</v>
      </c>
      <c r="H40" s="130">
        <v>307</v>
      </c>
      <c r="I40" s="131">
        <v>25</v>
      </c>
      <c r="J40" s="173">
        <f>ROUNDUP(K40/I40,0)</f>
        <v>0</v>
      </c>
      <c r="K40" s="132"/>
      <c r="L40" s="133">
        <f t="shared" si="1"/>
        <v>0</v>
      </c>
      <c r="M40" s="143">
        <v>0</v>
      </c>
      <c r="N40" s="55"/>
    </row>
    <row r="41" spans="1:14" s="1" customFormat="1" ht="15" hidden="1" customHeight="1">
      <c r="A41" s="142"/>
      <c r="B41" s="126" t="s">
        <v>8</v>
      </c>
      <c r="C41" s="126" t="s">
        <v>59</v>
      </c>
      <c r="D41" s="127" t="s">
        <v>30</v>
      </c>
      <c r="E41" s="128" t="s">
        <v>60</v>
      </c>
      <c r="F41" s="129" t="s">
        <v>61</v>
      </c>
      <c r="G41" s="130" t="s">
        <v>62</v>
      </c>
      <c r="H41" s="130">
        <v>222</v>
      </c>
      <c r="I41" s="131">
        <v>25</v>
      </c>
      <c r="J41" s="173">
        <f>(K41/25)/15</f>
        <v>0</v>
      </c>
      <c r="K41" s="132"/>
      <c r="L41" s="133">
        <f t="shared" si="1"/>
        <v>0</v>
      </c>
      <c r="M41" s="143">
        <v>0</v>
      </c>
      <c r="N41" s="55"/>
    </row>
    <row r="42" spans="1:14" s="1" customFormat="1" ht="15" hidden="1" customHeight="1">
      <c r="A42" s="142"/>
      <c r="B42" s="126" t="s">
        <v>8</v>
      </c>
      <c r="C42" s="126" t="s">
        <v>63</v>
      </c>
      <c r="D42" s="127" t="s">
        <v>30</v>
      </c>
      <c r="E42" s="128" t="s">
        <v>64</v>
      </c>
      <c r="F42" s="129" t="s">
        <v>65</v>
      </c>
      <c r="G42" s="130" t="s">
        <v>38</v>
      </c>
      <c r="H42" s="130">
        <v>142</v>
      </c>
      <c r="I42" s="131">
        <v>25</v>
      </c>
      <c r="J42" s="173">
        <f t="shared" ref="J42:J71" si="3">(K42/25)/15</f>
        <v>0</v>
      </c>
      <c r="K42" s="132"/>
      <c r="L42" s="133">
        <f t="shared" si="1"/>
        <v>0</v>
      </c>
      <c r="M42" s="143">
        <v>0</v>
      </c>
      <c r="N42" s="55"/>
    </row>
    <row r="43" spans="1:14" s="1" customFormat="1" ht="15" hidden="1" customHeight="1">
      <c r="A43" s="142"/>
      <c r="B43" s="126" t="s">
        <v>8</v>
      </c>
      <c r="C43" s="126" t="s">
        <v>1004</v>
      </c>
      <c r="D43" s="127"/>
      <c r="E43" s="128" t="s">
        <v>1005</v>
      </c>
      <c r="F43" s="129" t="s">
        <v>65</v>
      </c>
      <c r="G43" s="130" t="s">
        <v>38</v>
      </c>
      <c r="H43" s="130">
        <v>138</v>
      </c>
      <c r="I43" s="131">
        <v>25</v>
      </c>
      <c r="J43" s="173">
        <f t="shared" si="3"/>
        <v>0</v>
      </c>
      <c r="K43" s="132"/>
      <c r="L43" s="133">
        <f t="shared" si="1"/>
        <v>0</v>
      </c>
      <c r="M43" s="143">
        <v>0</v>
      </c>
      <c r="N43" s="55"/>
    </row>
    <row r="44" spans="1:14" s="1" customFormat="1" ht="15" hidden="1" customHeight="1">
      <c r="A44" s="142"/>
      <c r="B44" s="126" t="s">
        <v>8</v>
      </c>
      <c r="C44" s="126" t="s">
        <v>66</v>
      </c>
      <c r="D44" s="127" t="s">
        <v>30</v>
      </c>
      <c r="E44" s="128" t="s">
        <v>67</v>
      </c>
      <c r="F44" s="129" t="s">
        <v>65</v>
      </c>
      <c r="G44" s="130" t="s">
        <v>38</v>
      </c>
      <c r="H44" s="130">
        <v>250</v>
      </c>
      <c r="I44" s="131">
        <v>25</v>
      </c>
      <c r="J44" s="173">
        <f t="shared" si="3"/>
        <v>0</v>
      </c>
      <c r="K44" s="132"/>
      <c r="L44" s="133">
        <f t="shared" si="1"/>
        <v>0</v>
      </c>
      <c r="M44" s="143">
        <v>0</v>
      </c>
      <c r="N44" s="55"/>
    </row>
    <row r="45" spans="1:14" s="1" customFormat="1" ht="15" hidden="1" customHeight="1">
      <c r="A45" s="142"/>
      <c r="B45" s="126" t="s">
        <v>8</v>
      </c>
      <c r="C45" s="126" t="s">
        <v>1006</v>
      </c>
      <c r="D45" s="127"/>
      <c r="E45" s="128" t="s">
        <v>1007</v>
      </c>
      <c r="F45" s="129" t="s">
        <v>65</v>
      </c>
      <c r="G45" s="130" t="s">
        <v>38</v>
      </c>
      <c r="H45" s="130">
        <v>250</v>
      </c>
      <c r="I45" s="131">
        <v>25</v>
      </c>
      <c r="J45" s="173">
        <f t="shared" si="3"/>
        <v>0</v>
      </c>
      <c r="K45" s="132"/>
      <c r="L45" s="133">
        <f t="shared" si="1"/>
        <v>0</v>
      </c>
      <c r="M45" s="143">
        <v>0</v>
      </c>
      <c r="N45" s="55"/>
    </row>
    <row r="46" spans="1:14" s="1" customFormat="1" ht="15" hidden="1" customHeight="1">
      <c r="A46" s="142"/>
      <c r="B46" s="126" t="s">
        <v>8</v>
      </c>
      <c r="C46" s="126" t="s">
        <v>68</v>
      </c>
      <c r="D46" s="127" t="s">
        <v>30</v>
      </c>
      <c r="E46" s="128" t="s">
        <v>69</v>
      </c>
      <c r="F46" s="129" t="s">
        <v>65</v>
      </c>
      <c r="G46" s="130" t="s">
        <v>38</v>
      </c>
      <c r="H46" s="130">
        <v>137</v>
      </c>
      <c r="I46" s="131">
        <v>25</v>
      </c>
      <c r="J46" s="173">
        <f t="shared" si="3"/>
        <v>0</v>
      </c>
      <c r="K46" s="132"/>
      <c r="L46" s="133">
        <f t="shared" si="1"/>
        <v>0</v>
      </c>
      <c r="M46" s="143">
        <v>0</v>
      </c>
      <c r="N46" s="55"/>
    </row>
    <row r="47" spans="1:14" s="1" customFormat="1" ht="15" hidden="1" customHeight="1">
      <c r="A47" s="142"/>
      <c r="B47" s="126" t="s">
        <v>8</v>
      </c>
      <c r="C47" s="126" t="s">
        <v>1008</v>
      </c>
      <c r="D47" s="127"/>
      <c r="E47" s="128" t="s">
        <v>1009</v>
      </c>
      <c r="F47" s="129" t="s">
        <v>65</v>
      </c>
      <c r="G47" s="130" t="s">
        <v>38</v>
      </c>
      <c r="H47" s="130">
        <v>142</v>
      </c>
      <c r="I47" s="131">
        <v>25</v>
      </c>
      <c r="J47" s="173">
        <f t="shared" si="3"/>
        <v>0</v>
      </c>
      <c r="K47" s="132"/>
      <c r="L47" s="133">
        <f t="shared" si="1"/>
        <v>0</v>
      </c>
      <c r="M47" s="143">
        <v>0</v>
      </c>
      <c r="N47" s="55"/>
    </row>
    <row r="48" spans="1:14" s="1" customFormat="1" ht="15" hidden="1" customHeight="1">
      <c r="A48" s="142"/>
      <c r="B48" s="126" t="s">
        <v>8</v>
      </c>
      <c r="C48" s="126" t="s">
        <v>70</v>
      </c>
      <c r="D48" s="127" t="s">
        <v>30</v>
      </c>
      <c r="E48" s="128" t="s">
        <v>71</v>
      </c>
      <c r="F48" s="129" t="s">
        <v>65</v>
      </c>
      <c r="G48" s="130" t="s">
        <v>38</v>
      </c>
      <c r="H48" s="130">
        <v>250</v>
      </c>
      <c r="I48" s="131">
        <v>25</v>
      </c>
      <c r="J48" s="173">
        <f t="shared" si="3"/>
        <v>0</v>
      </c>
      <c r="K48" s="132"/>
      <c r="L48" s="133">
        <f t="shared" si="1"/>
        <v>0</v>
      </c>
      <c r="M48" s="143">
        <v>0</v>
      </c>
      <c r="N48" s="55"/>
    </row>
    <row r="49" spans="1:14" s="1" customFormat="1" ht="15" hidden="1" customHeight="1">
      <c r="A49" s="142"/>
      <c r="B49" s="126" t="s">
        <v>8</v>
      </c>
      <c r="C49" s="126" t="s">
        <v>72</v>
      </c>
      <c r="D49" s="127" t="s">
        <v>30</v>
      </c>
      <c r="E49" s="128" t="s">
        <v>73</v>
      </c>
      <c r="F49" s="129" t="s">
        <v>65</v>
      </c>
      <c r="G49" s="130" t="s">
        <v>38</v>
      </c>
      <c r="H49" s="130">
        <v>122</v>
      </c>
      <c r="I49" s="131">
        <v>25</v>
      </c>
      <c r="J49" s="173">
        <f t="shared" si="3"/>
        <v>0</v>
      </c>
      <c r="K49" s="132"/>
      <c r="L49" s="133">
        <f t="shared" si="1"/>
        <v>0</v>
      </c>
      <c r="M49" s="143">
        <v>0</v>
      </c>
      <c r="N49" s="55"/>
    </row>
    <row r="50" spans="1:14" s="1" customFormat="1" ht="15" hidden="1" customHeight="1">
      <c r="A50" s="142"/>
      <c r="B50" s="126" t="s">
        <v>8</v>
      </c>
      <c r="C50" s="126" t="s">
        <v>1010</v>
      </c>
      <c r="D50" s="134" t="s">
        <v>30</v>
      </c>
      <c r="E50" s="128" t="s">
        <v>1025</v>
      </c>
      <c r="F50" s="129" t="s">
        <v>65</v>
      </c>
      <c r="G50" s="130" t="s">
        <v>38</v>
      </c>
      <c r="H50" s="130">
        <v>250</v>
      </c>
      <c r="I50" s="131">
        <v>25</v>
      </c>
      <c r="J50" s="173">
        <f t="shared" si="3"/>
        <v>0</v>
      </c>
      <c r="K50" s="132"/>
      <c r="L50" s="133">
        <f t="shared" si="1"/>
        <v>0</v>
      </c>
      <c r="M50" s="143">
        <v>0</v>
      </c>
      <c r="N50" s="55"/>
    </row>
    <row r="51" spans="1:14" s="1" customFormat="1" ht="15" hidden="1" customHeight="1">
      <c r="A51" s="142"/>
      <c r="B51" s="126" t="s">
        <v>8</v>
      </c>
      <c r="C51" s="126" t="s">
        <v>74</v>
      </c>
      <c r="D51" s="127" t="s">
        <v>30</v>
      </c>
      <c r="E51" s="128" t="s">
        <v>75</v>
      </c>
      <c r="F51" s="129" t="s">
        <v>65</v>
      </c>
      <c r="G51" s="130" t="s">
        <v>38</v>
      </c>
      <c r="H51" s="130">
        <v>250</v>
      </c>
      <c r="I51" s="131">
        <v>25</v>
      </c>
      <c r="J51" s="173">
        <f t="shared" si="3"/>
        <v>0</v>
      </c>
      <c r="K51" s="132"/>
      <c r="L51" s="133">
        <f t="shared" si="1"/>
        <v>0</v>
      </c>
      <c r="M51" s="143">
        <v>0</v>
      </c>
      <c r="N51" s="55"/>
    </row>
    <row r="52" spans="1:14" s="1" customFormat="1" ht="15" hidden="1" customHeight="1">
      <c r="A52" s="142"/>
      <c r="B52" s="126" t="s">
        <v>8</v>
      </c>
      <c r="C52" s="126" t="s">
        <v>76</v>
      </c>
      <c r="D52" s="127" t="s">
        <v>30</v>
      </c>
      <c r="E52" s="128" t="s">
        <v>77</v>
      </c>
      <c r="F52" s="129" t="s">
        <v>65</v>
      </c>
      <c r="G52" s="130" t="s">
        <v>38</v>
      </c>
      <c r="H52" s="130">
        <v>250</v>
      </c>
      <c r="I52" s="131">
        <v>25</v>
      </c>
      <c r="J52" s="173">
        <f t="shared" si="3"/>
        <v>0</v>
      </c>
      <c r="K52" s="132"/>
      <c r="L52" s="133">
        <f t="shared" si="1"/>
        <v>0</v>
      </c>
      <c r="M52" s="143">
        <v>0</v>
      </c>
      <c r="N52" s="55"/>
    </row>
    <row r="53" spans="1:14" s="1" customFormat="1" ht="15" hidden="1" customHeight="1">
      <c r="A53" s="142"/>
      <c r="B53" s="126" t="s">
        <v>8</v>
      </c>
      <c r="C53" s="126" t="s">
        <v>78</v>
      </c>
      <c r="D53" s="127" t="s">
        <v>30</v>
      </c>
      <c r="E53" s="128" t="s">
        <v>79</v>
      </c>
      <c r="F53" s="129" t="s">
        <v>65</v>
      </c>
      <c r="G53" s="130" t="s">
        <v>38</v>
      </c>
      <c r="H53" s="130">
        <v>250</v>
      </c>
      <c r="I53" s="131">
        <v>25</v>
      </c>
      <c r="J53" s="173">
        <f t="shared" si="3"/>
        <v>0</v>
      </c>
      <c r="K53" s="132"/>
      <c r="L53" s="133">
        <f t="shared" si="1"/>
        <v>0</v>
      </c>
      <c r="M53" s="143">
        <v>0</v>
      </c>
      <c r="N53" s="55"/>
    </row>
    <row r="54" spans="1:14" s="1" customFormat="1" ht="15" hidden="1" customHeight="1">
      <c r="A54" s="142"/>
      <c r="B54" s="126" t="s">
        <v>8</v>
      </c>
      <c r="C54" s="126" t="s">
        <v>80</v>
      </c>
      <c r="D54" s="127" t="s">
        <v>30</v>
      </c>
      <c r="E54" s="128" t="s">
        <v>81</v>
      </c>
      <c r="F54" s="129" t="s">
        <v>65</v>
      </c>
      <c r="G54" s="130" t="s">
        <v>38</v>
      </c>
      <c r="H54" s="130">
        <v>250</v>
      </c>
      <c r="I54" s="131">
        <v>25</v>
      </c>
      <c r="J54" s="173">
        <f t="shared" si="3"/>
        <v>0</v>
      </c>
      <c r="K54" s="132"/>
      <c r="L54" s="133">
        <f t="shared" si="1"/>
        <v>0</v>
      </c>
      <c r="M54" s="143">
        <v>0</v>
      </c>
      <c r="N54" s="55"/>
    </row>
    <row r="55" spans="1:14" s="1" customFormat="1" ht="15" hidden="1" customHeight="1">
      <c r="A55" s="142"/>
      <c r="B55" s="126" t="s">
        <v>8</v>
      </c>
      <c r="C55" s="126" t="s">
        <v>82</v>
      </c>
      <c r="D55" s="127" t="s">
        <v>30</v>
      </c>
      <c r="E55" s="128" t="s">
        <v>83</v>
      </c>
      <c r="F55" s="129" t="s">
        <v>65</v>
      </c>
      <c r="G55" s="130" t="s">
        <v>38</v>
      </c>
      <c r="H55" s="130">
        <v>250</v>
      </c>
      <c r="I55" s="131">
        <v>25</v>
      </c>
      <c r="J55" s="173">
        <f t="shared" si="3"/>
        <v>0</v>
      </c>
      <c r="K55" s="132"/>
      <c r="L55" s="133">
        <f t="shared" si="1"/>
        <v>0</v>
      </c>
      <c r="M55" s="143">
        <v>0</v>
      </c>
      <c r="N55" s="55"/>
    </row>
    <row r="56" spans="1:14" s="1" customFormat="1" ht="15" hidden="1" customHeight="1">
      <c r="A56" s="142"/>
      <c r="B56" s="126" t="s">
        <v>8</v>
      </c>
      <c r="C56" s="126" t="s">
        <v>1011</v>
      </c>
      <c r="D56" s="127" t="s">
        <v>30</v>
      </c>
      <c r="E56" s="128" t="s">
        <v>1026</v>
      </c>
      <c r="F56" s="129" t="s">
        <v>65</v>
      </c>
      <c r="G56" s="130" t="s">
        <v>38</v>
      </c>
      <c r="H56" s="130">
        <v>252</v>
      </c>
      <c r="I56" s="131">
        <v>25</v>
      </c>
      <c r="J56" s="173">
        <f t="shared" si="3"/>
        <v>0</v>
      </c>
      <c r="K56" s="132"/>
      <c r="L56" s="133">
        <f t="shared" si="1"/>
        <v>0</v>
      </c>
      <c r="M56" s="143">
        <v>0</v>
      </c>
      <c r="N56" s="55"/>
    </row>
    <row r="57" spans="1:14" s="1" customFormat="1" ht="15" hidden="1" customHeight="1">
      <c r="A57" s="142"/>
      <c r="B57" s="126" t="s">
        <v>8</v>
      </c>
      <c r="C57" s="126" t="s">
        <v>84</v>
      </c>
      <c r="D57" s="127" t="s">
        <v>30</v>
      </c>
      <c r="E57" s="128" t="s">
        <v>85</v>
      </c>
      <c r="F57" s="129" t="s">
        <v>65</v>
      </c>
      <c r="G57" s="130" t="s">
        <v>62</v>
      </c>
      <c r="H57" s="130">
        <v>161</v>
      </c>
      <c r="I57" s="131">
        <v>25</v>
      </c>
      <c r="J57" s="173">
        <f t="shared" si="3"/>
        <v>0</v>
      </c>
      <c r="K57" s="132"/>
      <c r="L57" s="133">
        <f t="shared" si="1"/>
        <v>0</v>
      </c>
      <c r="M57" s="143">
        <v>0</v>
      </c>
      <c r="N57" s="55"/>
    </row>
    <row r="58" spans="1:14" s="1" customFormat="1" ht="15" hidden="1" customHeight="1">
      <c r="A58" s="142"/>
      <c r="B58" s="126" t="s">
        <v>8</v>
      </c>
      <c r="C58" s="126" t="s">
        <v>1012</v>
      </c>
      <c r="D58" s="127" t="s">
        <v>30</v>
      </c>
      <c r="E58" s="128" t="s">
        <v>1013</v>
      </c>
      <c r="F58" s="129" t="s">
        <v>65</v>
      </c>
      <c r="G58" s="130" t="s">
        <v>38</v>
      </c>
      <c r="H58" s="130">
        <v>144</v>
      </c>
      <c r="I58" s="131">
        <v>25</v>
      </c>
      <c r="J58" s="173">
        <f t="shared" si="3"/>
        <v>0</v>
      </c>
      <c r="K58" s="132"/>
      <c r="L58" s="133">
        <f t="shared" si="1"/>
        <v>0</v>
      </c>
      <c r="M58" s="143">
        <v>0</v>
      </c>
      <c r="N58" s="55"/>
    </row>
    <row r="59" spans="1:14" s="1" customFormat="1" ht="15" hidden="1" customHeight="1">
      <c r="A59" s="142"/>
      <c r="B59" s="126" t="s">
        <v>8</v>
      </c>
      <c r="C59" s="126" t="s">
        <v>86</v>
      </c>
      <c r="D59" s="127" t="s">
        <v>30</v>
      </c>
      <c r="E59" s="128" t="s">
        <v>87</v>
      </c>
      <c r="F59" s="129" t="s">
        <v>65</v>
      </c>
      <c r="G59" s="130" t="s">
        <v>38</v>
      </c>
      <c r="H59" s="130">
        <v>138</v>
      </c>
      <c r="I59" s="131">
        <v>25</v>
      </c>
      <c r="J59" s="173">
        <f t="shared" si="3"/>
        <v>0</v>
      </c>
      <c r="K59" s="132"/>
      <c r="L59" s="133">
        <f t="shared" si="1"/>
        <v>0</v>
      </c>
      <c r="M59" s="143">
        <v>0</v>
      </c>
      <c r="N59" s="55"/>
    </row>
    <row r="60" spans="1:14" s="1" customFormat="1" ht="15" hidden="1" customHeight="1">
      <c r="A60" s="142"/>
      <c r="B60" s="126" t="s">
        <v>8</v>
      </c>
      <c r="C60" s="126" t="s">
        <v>88</v>
      </c>
      <c r="D60" s="127" t="s">
        <v>30</v>
      </c>
      <c r="E60" s="128" t="s">
        <v>89</v>
      </c>
      <c r="F60" s="129" t="s">
        <v>65</v>
      </c>
      <c r="G60" s="130" t="s">
        <v>38</v>
      </c>
      <c r="H60" s="130">
        <v>122</v>
      </c>
      <c r="I60" s="131">
        <v>25</v>
      </c>
      <c r="J60" s="173">
        <f t="shared" si="3"/>
        <v>0</v>
      </c>
      <c r="K60" s="132"/>
      <c r="L60" s="133">
        <f t="shared" si="1"/>
        <v>0</v>
      </c>
      <c r="M60" s="143">
        <v>0</v>
      </c>
      <c r="N60" s="55"/>
    </row>
    <row r="61" spans="1:14" s="1" customFormat="1" ht="15" hidden="1" customHeight="1">
      <c r="A61" s="142"/>
      <c r="B61" s="126" t="s">
        <v>8</v>
      </c>
      <c r="C61" s="126" t="s">
        <v>90</v>
      </c>
      <c r="D61" s="127" t="s">
        <v>30</v>
      </c>
      <c r="E61" s="128" t="s">
        <v>91</v>
      </c>
      <c r="F61" s="129" t="s">
        <v>65</v>
      </c>
      <c r="G61" s="130" t="s">
        <v>38</v>
      </c>
      <c r="H61" s="130">
        <v>152</v>
      </c>
      <c r="I61" s="131">
        <v>25</v>
      </c>
      <c r="J61" s="173">
        <f t="shared" si="3"/>
        <v>0</v>
      </c>
      <c r="K61" s="132"/>
      <c r="L61" s="133">
        <f t="shared" si="1"/>
        <v>0</v>
      </c>
      <c r="M61" s="143">
        <v>0</v>
      </c>
      <c r="N61" s="55"/>
    </row>
    <row r="62" spans="1:14" s="1" customFormat="1" ht="15" hidden="1" customHeight="1">
      <c r="A62" s="142"/>
      <c r="B62" s="126" t="s">
        <v>8</v>
      </c>
      <c r="C62" s="126" t="s">
        <v>92</v>
      </c>
      <c r="D62" s="127" t="s">
        <v>30</v>
      </c>
      <c r="E62" s="128" t="s">
        <v>93</v>
      </c>
      <c r="F62" s="129" t="s">
        <v>65</v>
      </c>
      <c r="G62" s="130" t="s">
        <v>38</v>
      </c>
      <c r="H62" s="130">
        <v>250</v>
      </c>
      <c r="I62" s="131">
        <v>25</v>
      </c>
      <c r="J62" s="173">
        <f t="shared" si="3"/>
        <v>0</v>
      </c>
      <c r="K62" s="132"/>
      <c r="L62" s="133">
        <f t="shared" si="1"/>
        <v>0</v>
      </c>
      <c r="M62" s="143">
        <v>0</v>
      </c>
      <c r="N62" s="55"/>
    </row>
    <row r="63" spans="1:14" s="1" customFormat="1" ht="15" hidden="1" customHeight="1">
      <c r="A63" s="142"/>
      <c r="B63" s="126" t="s">
        <v>8</v>
      </c>
      <c r="C63" s="126" t="s">
        <v>94</v>
      </c>
      <c r="D63" s="127" t="s">
        <v>30</v>
      </c>
      <c r="E63" s="128" t="s">
        <v>95</v>
      </c>
      <c r="F63" s="129" t="s">
        <v>65</v>
      </c>
      <c r="G63" s="130" t="s">
        <v>38</v>
      </c>
      <c r="H63" s="130">
        <v>250</v>
      </c>
      <c r="I63" s="131">
        <v>25</v>
      </c>
      <c r="J63" s="173">
        <f t="shared" si="3"/>
        <v>0</v>
      </c>
      <c r="K63" s="132"/>
      <c r="L63" s="133">
        <f t="shared" si="1"/>
        <v>0</v>
      </c>
      <c r="M63" s="143">
        <v>0</v>
      </c>
      <c r="N63" s="55"/>
    </row>
    <row r="64" spans="1:14" s="1" customFormat="1" ht="15" hidden="1" customHeight="1">
      <c r="A64" s="142"/>
      <c r="B64" s="126" t="s">
        <v>8</v>
      </c>
      <c r="C64" s="126" t="s">
        <v>1014</v>
      </c>
      <c r="D64" s="127" t="s">
        <v>30</v>
      </c>
      <c r="E64" s="128" t="s">
        <v>1015</v>
      </c>
      <c r="F64" s="129" t="s">
        <v>65</v>
      </c>
      <c r="G64" s="130" t="s">
        <v>38</v>
      </c>
      <c r="H64" s="130">
        <v>122</v>
      </c>
      <c r="I64" s="131">
        <v>25</v>
      </c>
      <c r="J64" s="173">
        <f t="shared" si="3"/>
        <v>0</v>
      </c>
      <c r="K64" s="132"/>
      <c r="L64" s="133">
        <f t="shared" si="1"/>
        <v>0</v>
      </c>
      <c r="M64" s="143">
        <v>0</v>
      </c>
      <c r="N64" s="55"/>
    </row>
    <row r="65" spans="1:14" s="1" customFormat="1" ht="15" hidden="1" customHeight="1">
      <c r="A65" s="142"/>
      <c r="B65" s="126" t="s">
        <v>8</v>
      </c>
      <c r="C65" s="126" t="s">
        <v>1016</v>
      </c>
      <c r="D65" s="127" t="s">
        <v>30</v>
      </c>
      <c r="E65" s="128" t="s">
        <v>1017</v>
      </c>
      <c r="F65" s="129" t="s">
        <v>65</v>
      </c>
      <c r="G65" s="130" t="s">
        <v>38</v>
      </c>
      <c r="H65" s="130">
        <v>159</v>
      </c>
      <c r="I65" s="131">
        <v>25</v>
      </c>
      <c r="J65" s="173">
        <f t="shared" si="3"/>
        <v>0</v>
      </c>
      <c r="K65" s="132"/>
      <c r="L65" s="133">
        <f t="shared" si="1"/>
        <v>0</v>
      </c>
      <c r="M65" s="143">
        <v>0</v>
      </c>
      <c r="N65" s="55"/>
    </row>
    <row r="66" spans="1:14" s="1" customFormat="1" ht="15" hidden="1" customHeight="1">
      <c r="A66" s="142"/>
      <c r="B66" s="126" t="s">
        <v>8</v>
      </c>
      <c r="C66" s="126" t="s">
        <v>96</v>
      </c>
      <c r="D66" s="127" t="s">
        <v>30</v>
      </c>
      <c r="E66" s="128" t="s">
        <v>97</v>
      </c>
      <c r="F66" s="129" t="s">
        <v>65</v>
      </c>
      <c r="G66" s="130" t="s">
        <v>62</v>
      </c>
      <c r="H66" s="130">
        <v>201</v>
      </c>
      <c r="I66" s="131">
        <v>25</v>
      </c>
      <c r="J66" s="173">
        <f t="shared" si="3"/>
        <v>0</v>
      </c>
      <c r="K66" s="132"/>
      <c r="L66" s="133">
        <f t="shared" si="1"/>
        <v>0</v>
      </c>
      <c r="M66" s="143">
        <v>0</v>
      </c>
      <c r="N66" s="55"/>
    </row>
    <row r="67" spans="1:14" s="1" customFormat="1" ht="15" hidden="1" customHeight="1">
      <c r="A67" s="142"/>
      <c r="B67" s="126" t="s">
        <v>8</v>
      </c>
      <c r="C67" s="126" t="s">
        <v>1030</v>
      </c>
      <c r="D67" s="127" t="s">
        <v>30</v>
      </c>
      <c r="E67" s="128" t="s">
        <v>1018</v>
      </c>
      <c r="F67" s="129" t="s">
        <v>65</v>
      </c>
      <c r="G67" s="130" t="s">
        <v>38</v>
      </c>
      <c r="H67" s="130">
        <v>128</v>
      </c>
      <c r="I67" s="131">
        <v>25</v>
      </c>
      <c r="J67" s="173">
        <f t="shared" si="3"/>
        <v>0</v>
      </c>
      <c r="K67" s="132"/>
      <c r="L67" s="133">
        <f t="shared" si="1"/>
        <v>0</v>
      </c>
      <c r="M67" s="143">
        <v>0</v>
      </c>
      <c r="N67" s="55"/>
    </row>
    <row r="68" spans="1:14" s="1" customFormat="1" ht="15" hidden="1" customHeight="1">
      <c r="A68" s="142"/>
      <c r="B68" s="126" t="s">
        <v>8</v>
      </c>
      <c r="C68" s="126" t="s">
        <v>1019</v>
      </c>
      <c r="D68" s="127" t="s">
        <v>30</v>
      </c>
      <c r="E68" s="128" t="s">
        <v>1020</v>
      </c>
      <c r="F68" s="129" t="s">
        <v>65</v>
      </c>
      <c r="G68" s="130" t="s">
        <v>38</v>
      </c>
      <c r="H68" s="130">
        <v>250</v>
      </c>
      <c r="I68" s="131">
        <v>25</v>
      </c>
      <c r="J68" s="173">
        <f t="shared" si="3"/>
        <v>0</v>
      </c>
      <c r="K68" s="132"/>
      <c r="L68" s="133">
        <f t="shared" si="1"/>
        <v>0</v>
      </c>
      <c r="M68" s="143">
        <v>0</v>
      </c>
      <c r="N68" s="55"/>
    </row>
    <row r="69" spans="1:14" s="1" customFormat="1" ht="15" hidden="1" customHeight="1">
      <c r="A69" s="142"/>
      <c r="B69" s="126" t="s">
        <v>8</v>
      </c>
      <c r="C69" s="126" t="s">
        <v>98</v>
      </c>
      <c r="D69" s="127" t="s">
        <v>30</v>
      </c>
      <c r="E69" s="128" t="s">
        <v>99</v>
      </c>
      <c r="F69" s="129" t="s">
        <v>65</v>
      </c>
      <c r="G69" s="130" t="s">
        <v>38</v>
      </c>
      <c r="H69" s="130">
        <v>152</v>
      </c>
      <c r="I69" s="131">
        <v>25</v>
      </c>
      <c r="J69" s="173">
        <f t="shared" si="3"/>
        <v>0</v>
      </c>
      <c r="K69" s="132"/>
      <c r="L69" s="133">
        <f t="shared" si="1"/>
        <v>0</v>
      </c>
      <c r="M69" s="143">
        <v>0</v>
      </c>
      <c r="N69" s="55"/>
    </row>
    <row r="70" spans="1:14" s="1" customFormat="1" ht="15" hidden="1" customHeight="1">
      <c r="A70" s="142"/>
      <c r="B70" s="126" t="s">
        <v>8</v>
      </c>
      <c r="C70" s="126" t="s">
        <v>100</v>
      </c>
      <c r="D70" s="127" t="s">
        <v>30</v>
      </c>
      <c r="E70" s="128" t="s">
        <v>101</v>
      </c>
      <c r="F70" s="129" t="s">
        <v>65</v>
      </c>
      <c r="G70" s="130" t="s">
        <v>38</v>
      </c>
      <c r="H70" s="130">
        <v>250</v>
      </c>
      <c r="I70" s="131">
        <v>25</v>
      </c>
      <c r="J70" s="173">
        <f t="shared" si="3"/>
        <v>0</v>
      </c>
      <c r="K70" s="132"/>
      <c r="L70" s="133">
        <f t="shared" si="1"/>
        <v>0</v>
      </c>
      <c r="M70" s="143">
        <v>0</v>
      </c>
      <c r="N70" s="55"/>
    </row>
    <row r="71" spans="1:14" s="1" customFormat="1" ht="15" hidden="1" customHeight="1">
      <c r="A71" s="142"/>
      <c r="B71" s="126" t="s">
        <v>8</v>
      </c>
      <c r="C71" s="126" t="s">
        <v>1021</v>
      </c>
      <c r="D71" s="127" t="s">
        <v>30</v>
      </c>
      <c r="E71" s="128" t="s">
        <v>1022</v>
      </c>
      <c r="F71" s="129" t="s">
        <v>65</v>
      </c>
      <c r="G71" s="130" t="s">
        <v>38</v>
      </c>
      <c r="H71" s="130">
        <v>138</v>
      </c>
      <c r="I71" s="131">
        <v>25</v>
      </c>
      <c r="J71" s="173">
        <f t="shared" si="3"/>
        <v>0</v>
      </c>
      <c r="K71" s="132"/>
      <c r="L71" s="133">
        <f t="shared" si="1"/>
        <v>0</v>
      </c>
      <c r="M71" s="143">
        <v>0</v>
      </c>
      <c r="N71" s="55"/>
    </row>
    <row r="72" spans="1:14" ht="15" customHeight="1">
      <c r="D72" s="56"/>
      <c r="G72" s="4"/>
      <c r="M72" s="143" t="s">
        <v>1029</v>
      </c>
      <c r="N72" s="55"/>
    </row>
    <row r="73" spans="1:14" ht="15" customHeight="1">
      <c r="D73" s="56"/>
      <c r="G73" s="4"/>
      <c r="M73" s="143" t="s">
        <v>1029</v>
      </c>
      <c r="N73" s="55"/>
    </row>
    <row r="74" spans="1:14" s="1" customFormat="1" ht="21" customHeight="1">
      <c r="A74" s="142"/>
      <c r="B74" s="34"/>
      <c r="C74" s="34"/>
      <c r="D74" s="34" t="s">
        <v>931</v>
      </c>
      <c r="E74" s="35"/>
      <c r="F74" s="35"/>
      <c r="G74" s="57"/>
      <c r="H74" s="35"/>
      <c r="I74" s="35"/>
      <c r="J74" s="36"/>
      <c r="K74" s="35"/>
      <c r="L74" s="37"/>
      <c r="M74" s="143" t="s">
        <v>1029</v>
      </c>
      <c r="N74" s="55"/>
    </row>
    <row r="75" spans="1:14" s="1" customFormat="1" ht="25.5" customHeight="1">
      <c r="A75" s="142"/>
      <c r="B75" s="40"/>
      <c r="C75" s="40" t="s">
        <v>21</v>
      </c>
      <c r="D75" s="40" t="s">
        <v>22</v>
      </c>
      <c r="E75" s="41"/>
      <c r="F75" s="41"/>
      <c r="G75" s="40" t="s">
        <v>23</v>
      </c>
      <c r="H75" s="42" t="s">
        <v>24</v>
      </c>
      <c r="I75" s="42" t="s">
        <v>25</v>
      </c>
      <c r="J75" s="43" t="s">
        <v>26</v>
      </c>
      <c r="K75" s="44" t="s">
        <v>27</v>
      </c>
      <c r="L75" s="45" t="s">
        <v>28</v>
      </c>
      <c r="M75" s="143" t="s">
        <v>1029</v>
      </c>
      <c r="N75" s="55"/>
    </row>
    <row r="76" spans="1:14" s="1" customFormat="1" ht="15" hidden="1" customHeight="1">
      <c r="A76" s="142"/>
      <c r="B76" s="126" t="s">
        <v>931</v>
      </c>
      <c r="C76" s="126" t="s">
        <v>946</v>
      </c>
      <c r="D76" s="135" t="s">
        <v>30</v>
      </c>
      <c r="E76" s="128" t="s">
        <v>989</v>
      </c>
      <c r="F76" s="136" t="s">
        <v>53</v>
      </c>
      <c r="G76" s="130" t="s">
        <v>38</v>
      </c>
      <c r="H76" s="130">
        <v>188</v>
      </c>
      <c r="I76" s="131">
        <v>40</v>
      </c>
      <c r="J76" s="173">
        <f>ROUNDUP(K76/I76,0)</f>
        <v>0</v>
      </c>
      <c r="K76" s="132"/>
      <c r="L76" s="138">
        <f>H76*K76</f>
        <v>0</v>
      </c>
      <c r="M76" s="143">
        <v>0</v>
      </c>
      <c r="N76" s="55"/>
    </row>
    <row r="77" spans="1:14" s="1" customFormat="1" ht="15" hidden="1" customHeight="1">
      <c r="A77" s="142"/>
      <c r="B77" s="126" t="s">
        <v>931</v>
      </c>
      <c r="C77" s="126" t="s">
        <v>531</v>
      </c>
      <c r="D77" s="137" t="s">
        <v>5</v>
      </c>
      <c r="E77" s="128" t="s">
        <v>911</v>
      </c>
      <c r="F77" s="136" t="s">
        <v>744</v>
      </c>
      <c r="G77" s="130" t="s">
        <v>38</v>
      </c>
      <c r="H77" s="130">
        <v>472</v>
      </c>
      <c r="I77" s="131">
        <v>25</v>
      </c>
      <c r="J77" s="173">
        <f t="shared" ref="J77:J103" si="4">ROUNDUP(K77/I77,0)</f>
        <v>0</v>
      </c>
      <c r="K77" s="132"/>
      <c r="L77" s="138">
        <f t="shared" ref="L77:L103" si="5">H77*K77</f>
        <v>0</v>
      </c>
      <c r="M77" s="143">
        <v>0</v>
      </c>
      <c r="N77" s="55"/>
    </row>
    <row r="78" spans="1:14" s="1" customFormat="1" ht="15" customHeight="1">
      <c r="A78" s="142"/>
      <c r="B78" s="47" t="s">
        <v>931</v>
      </c>
      <c r="C78" s="47" t="s">
        <v>102</v>
      </c>
      <c r="D78" s="48" t="s">
        <v>30</v>
      </c>
      <c r="E78" s="59" t="s">
        <v>909</v>
      </c>
      <c r="F78" s="49" t="s">
        <v>103</v>
      </c>
      <c r="G78" s="50" t="s">
        <v>54</v>
      </c>
      <c r="H78" s="50">
        <v>340</v>
      </c>
      <c r="I78" s="51">
        <v>24</v>
      </c>
      <c r="J78" s="52">
        <f t="shared" si="4"/>
        <v>0</v>
      </c>
      <c r="K78" s="53"/>
      <c r="L78" s="64">
        <f t="shared" si="5"/>
        <v>0</v>
      </c>
      <c r="M78" s="143">
        <v>51</v>
      </c>
      <c r="N78" s="55"/>
    </row>
    <row r="79" spans="1:14" s="1" customFormat="1" ht="15" hidden="1" customHeight="1">
      <c r="A79" s="142"/>
      <c r="B79" s="126" t="s">
        <v>931</v>
      </c>
      <c r="C79" s="126" t="s">
        <v>597</v>
      </c>
      <c r="D79" s="135" t="s">
        <v>30</v>
      </c>
      <c r="E79" s="128" t="s">
        <v>912</v>
      </c>
      <c r="F79" s="136" t="s">
        <v>53</v>
      </c>
      <c r="G79" s="130" t="s">
        <v>38</v>
      </c>
      <c r="H79" s="130">
        <v>606.99999999999989</v>
      </c>
      <c r="I79" s="131">
        <v>40</v>
      </c>
      <c r="J79" s="173">
        <f t="shared" si="4"/>
        <v>0</v>
      </c>
      <c r="K79" s="132"/>
      <c r="L79" s="138">
        <f t="shared" si="5"/>
        <v>0</v>
      </c>
      <c r="M79" s="143">
        <v>0</v>
      </c>
      <c r="N79" s="55"/>
    </row>
    <row r="80" spans="1:14" s="1" customFormat="1" ht="15" customHeight="1">
      <c r="A80" s="142"/>
      <c r="B80" s="47" t="s">
        <v>931</v>
      </c>
      <c r="C80" s="47" t="s">
        <v>598</v>
      </c>
      <c r="D80" s="123" t="s">
        <v>30</v>
      </c>
      <c r="E80" s="59" t="s">
        <v>913</v>
      </c>
      <c r="F80" s="60" t="s">
        <v>53</v>
      </c>
      <c r="G80" s="50" t="s">
        <v>38</v>
      </c>
      <c r="H80" s="50">
        <v>606.99999999999989</v>
      </c>
      <c r="I80" s="51">
        <v>40</v>
      </c>
      <c r="J80" s="52">
        <f t="shared" si="4"/>
        <v>0</v>
      </c>
      <c r="K80" s="53"/>
      <c r="L80" s="64">
        <f t="shared" si="5"/>
        <v>0</v>
      </c>
      <c r="M80" s="143">
        <v>40</v>
      </c>
      <c r="N80" s="55"/>
    </row>
    <row r="81" spans="1:14" s="1" customFormat="1" ht="15" hidden="1" customHeight="1">
      <c r="A81" s="142"/>
      <c r="B81" s="126" t="s">
        <v>931</v>
      </c>
      <c r="C81" s="126" t="s">
        <v>599</v>
      </c>
      <c r="D81" s="135" t="s">
        <v>30</v>
      </c>
      <c r="E81" s="128" t="s">
        <v>914</v>
      </c>
      <c r="F81" s="136" t="s">
        <v>53</v>
      </c>
      <c r="G81" s="130" t="s">
        <v>38</v>
      </c>
      <c r="H81" s="130">
        <v>606.99999999999989</v>
      </c>
      <c r="I81" s="131">
        <v>40</v>
      </c>
      <c r="J81" s="173">
        <f t="shared" si="4"/>
        <v>0</v>
      </c>
      <c r="K81" s="132"/>
      <c r="L81" s="138">
        <f t="shared" si="5"/>
        <v>0</v>
      </c>
      <c r="M81" s="143">
        <v>0</v>
      </c>
      <c r="N81" s="55"/>
    </row>
    <row r="82" spans="1:14" s="1" customFormat="1" ht="15" hidden="1" customHeight="1">
      <c r="A82" s="142"/>
      <c r="B82" s="126" t="s">
        <v>931</v>
      </c>
      <c r="C82" s="126" t="s">
        <v>600</v>
      </c>
      <c r="D82" s="135" t="s">
        <v>30</v>
      </c>
      <c r="E82" s="128" t="s">
        <v>915</v>
      </c>
      <c r="F82" s="136" t="s">
        <v>744</v>
      </c>
      <c r="G82" s="130" t="s">
        <v>38</v>
      </c>
      <c r="H82" s="130">
        <v>225</v>
      </c>
      <c r="I82" s="131">
        <v>25</v>
      </c>
      <c r="J82" s="173">
        <f t="shared" si="4"/>
        <v>0</v>
      </c>
      <c r="K82" s="132"/>
      <c r="L82" s="138">
        <f t="shared" si="5"/>
        <v>0</v>
      </c>
      <c r="M82" s="143">
        <v>0</v>
      </c>
      <c r="N82" s="55"/>
    </row>
    <row r="83" spans="1:14" s="1" customFormat="1" ht="15" hidden="1" customHeight="1">
      <c r="A83" s="142"/>
      <c r="B83" s="126" t="s">
        <v>931</v>
      </c>
      <c r="C83" s="126" t="s">
        <v>601</v>
      </c>
      <c r="D83" s="137" t="s">
        <v>5</v>
      </c>
      <c r="E83" s="128" t="s">
        <v>916</v>
      </c>
      <c r="F83" s="136" t="s">
        <v>744</v>
      </c>
      <c r="G83" s="130" t="s">
        <v>38</v>
      </c>
      <c r="H83" s="130">
        <v>225</v>
      </c>
      <c r="I83" s="131">
        <v>25</v>
      </c>
      <c r="J83" s="173">
        <f t="shared" si="4"/>
        <v>0</v>
      </c>
      <c r="K83" s="132"/>
      <c r="L83" s="138">
        <f t="shared" si="5"/>
        <v>0</v>
      </c>
      <c r="M83" s="143">
        <v>0</v>
      </c>
      <c r="N83" s="55"/>
    </row>
    <row r="84" spans="1:14" s="1" customFormat="1" ht="15" hidden="1" customHeight="1">
      <c r="A84" s="142"/>
      <c r="B84" s="126" t="s">
        <v>931</v>
      </c>
      <c r="C84" s="126" t="s">
        <v>602</v>
      </c>
      <c r="D84" s="135" t="s">
        <v>30</v>
      </c>
      <c r="E84" s="128" t="s">
        <v>917</v>
      </c>
      <c r="F84" s="136" t="s">
        <v>744</v>
      </c>
      <c r="G84" s="130" t="s">
        <v>38</v>
      </c>
      <c r="H84" s="130">
        <v>188</v>
      </c>
      <c r="I84" s="131">
        <v>25</v>
      </c>
      <c r="J84" s="173">
        <f t="shared" si="4"/>
        <v>0</v>
      </c>
      <c r="K84" s="132"/>
      <c r="L84" s="138">
        <f t="shared" si="5"/>
        <v>0</v>
      </c>
      <c r="M84" s="143">
        <v>0</v>
      </c>
      <c r="N84" s="55"/>
    </row>
    <row r="85" spans="1:14" s="1" customFormat="1" ht="15" hidden="1" customHeight="1">
      <c r="A85" s="142"/>
      <c r="B85" s="126" t="s">
        <v>931</v>
      </c>
      <c r="C85" s="126" t="s">
        <v>603</v>
      </c>
      <c r="D85" s="137" t="s">
        <v>5</v>
      </c>
      <c r="E85" s="128" t="s">
        <v>918</v>
      </c>
      <c r="F85" s="136" t="s">
        <v>744</v>
      </c>
      <c r="G85" s="130" t="s">
        <v>38</v>
      </c>
      <c r="H85" s="130">
        <v>284.99999999999994</v>
      </c>
      <c r="I85" s="131">
        <v>25</v>
      </c>
      <c r="J85" s="173">
        <f t="shared" si="4"/>
        <v>0</v>
      </c>
      <c r="K85" s="132"/>
      <c r="L85" s="138">
        <f t="shared" si="5"/>
        <v>0</v>
      </c>
      <c r="M85" s="143">
        <v>0</v>
      </c>
      <c r="N85" s="55"/>
    </row>
    <row r="86" spans="1:14" s="1" customFormat="1" ht="15" hidden="1" customHeight="1">
      <c r="A86" s="142"/>
      <c r="B86" s="126" t="s">
        <v>931</v>
      </c>
      <c r="C86" s="126" t="s">
        <v>604</v>
      </c>
      <c r="D86" s="135" t="s">
        <v>30</v>
      </c>
      <c r="E86" s="128" t="s">
        <v>919</v>
      </c>
      <c r="F86" s="136" t="s">
        <v>744</v>
      </c>
      <c r="G86" s="130" t="s">
        <v>38</v>
      </c>
      <c r="H86" s="130">
        <v>284.99999999999994</v>
      </c>
      <c r="I86" s="131">
        <v>25</v>
      </c>
      <c r="J86" s="173">
        <f t="shared" si="4"/>
        <v>0</v>
      </c>
      <c r="K86" s="132"/>
      <c r="L86" s="138">
        <f t="shared" si="5"/>
        <v>0</v>
      </c>
      <c r="M86" s="143">
        <v>0</v>
      </c>
      <c r="N86" s="55"/>
    </row>
    <row r="87" spans="1:14" s="1" customFormat="1" ht="15" hidden="1" customHeight="1">
      <c r="A87" s="142"/>
      <c r="B87" s="126" t="s">
        <v>931</v>
      </c>
      <c r="C87" s="126" t="s">
        <v>605</v>
      </c>
      <c r="D87" s="135" t="s">
        <v>30</v>
      </c>
      <c r="E87" s="128" t="s">
        <v>920</v>
      </c>
      <c r="F87" s="136" t="s">
        <v>744</v>
      </c>
      <c r="G87" s="130" t="s">
        <v>38</v>
      </c>
      <c r="H87" s="130">
        <v>284.99999999999994</v>
      </c>
      <c r="I87" s="131">
        <v>25</v>
      </c>
      <c r="J87" s="173">
        <f t="shared" si="4"/>
        <v>0</v>
      </c>
      <c r="K87" s="132"/>
      <c r="L87" s="138">
        <f t="shared" si="5"/>
        <v>0</v>
      </c>
      <c r="M87" s="143">
        <v>0</v>
      </c>
      <c r="N87" s="55"/>
    </row>
    <row r="88" spans="1:14" s="1" customFormat="1" ht="15" customHeight="1">
      <c r="A88" s="142"/>
      <c r="B88" s="47" t="s">
        <v>931</v>
      </c>
      <c r="C88" s="47" t="s">
        <v>606</v>
      </c>
      <c r="D88" s="123" t="s">
        <v>30</v>
      </c>
      <c r="E88" s="59" t="s">
        <v>921</v>
      </c>
      <c r="F88" s="60" t="s">
        <v>744</v>
      </c>
      <c r="G88" s="50" t="s">
        <v>38</v>
      </c>
      <c r="H88" s="50">
        <v>225</v>
      </c>
      <c r="I88" s="51">
        <v>25</v>
      </c>
      <c r="J88" s="52">
        <f t="shared" si="4"/>
        <v>0</v>
      </c>
      <c r="K88" s="53"/>
      <c r="L88" s="64">
        <f t="shared" si="5"/>
        <v>0</v>
      </c>
      <c r="M88" s="143">
        <v>15</v>
      </c>
      <c r="N88" s="55"/>
    </row>
    <row r="89" spans="1:14" s="1" customFormat="1" ht="15" hidden="1" customHeight="1">
      <c r="A89" s="142"/>
      <c r="B89" s="126" t="s">
        <v>931</v>
      </c>
      <c r="C89" s="126" t="s">
        <v>532</v>
      </c>
      <c r="D89" s="135" t="s">
        <v>30</v>
      </c>
      <c r="E89" s="128" t="s">
        <v>922</v>
      </c>
      <c r="F89" s="136" t="s">
        <v>744</v>
      </c>
      <c r="G89" s="130" t="s">
        <v>38</v>
      </c>
      <c r="H89" s="130">
        <v>284.99999999999994</v>
      </c>
      <c r="I89" s="131">
        <v>25</v>
      </c>
      <c r="J89" s="173">
        <f t="shared" si="4"/>
        <v>0</v>
      </c>
      <c r="K89" s="132"/>
      <c r="L89" s="138">
        <f t="shared" si="5"/>
        <v>0</v>
      </c>
      <c r="M89" s="143">
        <v>0</v>
      </c>
      <c r="N89" s="55"/>
    </row>
    <row r="90" spans="1:14" s="1" customFormat="1" ht="15" hidden="1" customHeight="1">
      <c r="A90" s="142"/>
      <c r="B90" s="126" t="s">
        <v>931</v>
      </c>
      <c r="C90" s="126" t="s">
        <v>607</v>
      </c>
      <c r="D90" s="137" t="s">
        <v>5</v>
      </c>
      <c r="E90" s="128" t="s">
        <v>923</v>
      </c>
      <c r="F90" s="136" t="s">
        <v>744</v>
      </c>
      <c r="G90" s="130" t="s">
        <v>38</v>
      </c>
      <c r="H90" s="130">
        <v>284.99999999999994</v>
      </c>
      <c r="I90" s="131">
        <v>25</v>
      </c>
      <c r="J90" s="173">
        <f t="shared" si="4"/>
        <v>0</v>
      </c>
      <c r="K90" s="132"/>
      <c r="L90" s="138">
        <f t="shared" si="5"/>
        <v>0</v>
      </c>
      <c r="M90" s="143">
        <v>0</v>
      </c>
      <c r="N90" s="55"/>
    </row>
    <row r="91" spans="1:14" s="1" customFormat="1" ht="15" customHeight="1">
      <c r="A91" s="142"/>
      <c r="B91" s="47" t="s">
        <v>931</v>
      </c>
      <c r="C91" s="47" t="s">
        <v>104</v>
      </c>
      <c r="D91" s="48" t="s">
        <v>30</v>
      </c>
      <c r="E91" s="59" t="s">
        <v>910</v>
      </c>
      <c r="F91" s="49" t="s">
        <v>103</v>
      </c>
      <c r="G91" s="50" t="s">
        <v>54</v>
      </c>
      <c r="H91" s="50">
        <v>340</v>
      </c>
      <c r="I91" s="51">
        <v>24</v>
      </c>
      <c r="J91" s="52">
        <f t="shared" si="4"/>
        <v>0</v>
      </c>
      <c r="K91" s="53"/>
      <c r="L91" s="64">
        <f t="shared" si="5"/>
        <v>0</v>
      </c>
      <c r="M91" s="143" t="s">
        <v>2082</v>
      </c>
      <c r="N91" s="55"/>
    </row>
    <row r="92" spans="1:14" s="1" customFormat="1" ht="15" hidden="1" customHeight="1">
      <c r="A92" s="142"/>
      <c r="B92" s="126" t="s">
        <v>931</v>
      </c>
      <c r="C92" s="126" t="s">
        <v>608</v>
      </c>
      <c r="D92" s="135" t="s">
        <v>30</v>
      </c>
      <c r="E92" s="128" t="s">
        <v>924</v>
      </c>
      <c r="F92" s="136" t="s">
        <v>744</v>
      </c>
      <c r="G92" s="130" t="s">
        <v>38</v>
      </c>
      <c r="H92" s="130">
        <v>284.99999999999994</v>
      </c>
      <c r="I92" s="131">
        <v>25</v>
      </c>
      <c r="J92" s="173">
        <f t="shared" si="4"/>
        <v>0</v>
      </c>
      <c r="K92" s="132"/>
      <c r="L92" s="138">
        <f t="shared" si="5"/>
        <v>0</v>
      </c>
      <c r="M92" s="143">
        <v>0</v>
      </c>
      <c r="N92" s="55"/>
    </row>
    <row r="93" spans="1:14" s="1" customFormat="1" ht="15" hidden="1" customHeight="1">
      <c r="A93" s="142"/>
      <c r="B93" s="126" t="s">
        <v>931</v>
      </c>
      <c r="C93" s="126" t="s">
        <v>609</v>
      </c>
      <c r="D93" s="135" t="s">
        <v>30</v>
      </c>
      <c r="E93" s="128" t="s">
        <v>925</v>
      </c>
      <c r="F93" s="136" t="s">
        <v>744</v>
      </c>
      <c r="G93" s="130" t="s">
        <v>38</v>
      </c>
      <c r="H93" s="130">
        <v>284.99999999999994</v>
      </c>
      <c r="I93" s="131">
        <v>25</v>
      </c>
      <c r="J93" s="173">
        <f t="shared" si="4"/>
        <v>0</v>
      </c>
      <c r="K93" s="132"/>
      <c r="L93" s="138">
        <f t="shared" si="5"/>
        <v>0</v>
      </c>
      <c r="M93" s="143">
        <v>0</v>
      </c>
      <c r="N93" s="55"/>
    </row>
    <row r="94" spans="1:14" s="1" customFormat="1" ht="15" hidden="1" customHeight="1">
      <c r="A94" s="142"/>
      <c r="B94" s="126" t="s">
        <v>931</v>
      </c>
      <c r="C94" s="126" t="s">
        <v>610</v>
      </c>
      <c r="D94" s="135" t="s">
        <v>30</v>
      </c>
      <c r="E94" s="128" t="s">
        <v>926</v>
      </c>
      <c r="F94" s="136" t="s">
        <v>744</v>
      </c>
      <c r="G94" s="130" t="s">
        <v>38</v>
      </c>
      <c r="H94" s="130">
        <v>225</v>
      </c>
      <c r="I94" s="131">
        <v>25</v>
      </c>
      <c r="J94" s="173">
        <f t="shared" si="4"/>
        <v>0</v>
      </c>
      <c r="K94" s="132"/>
      <c r="L94" s="138">
        <f t="shared" si="5"/>
        <v>0</v>
      </c>
      <c r="M94" s="143">
        <v>0</v>
      </c>
      <c r="N94" s="55"/>
    </row>
    <row r="95" spans="1:14" s="1" customFormat="1" ht="15" hidden="1" customHeight="1">
      <c r="A95" s="142"/>
      <c r="B95" s="126" t="s">
        <v>931</v>
      </c>
      <c r="C95" s="126" t="s">
        <v>611</v>
      </c>
      <c r="D95" s="135" t="s">
        <v>30</v>
      </c>
      <c r="E95" s="128" t="s">
        <v>927</v>
      </c>
      <c r="F95" s="136" t="s">
        <v>744</v>
      </c>
      <c r="G95" s="130" t="s">
        <v>38</v>
      </c>
      <c r="H95" s="130">
        <v>284.99999999999994</v>
      </c>
      <c r="I95" s="131">
        <v>25</v>
      </c>
      <c r="J95" s="173">
        <f t="shared" si="4"/>
        <v>0</v>
      </c>
      <c r="K95" s="132"/>
      <c r="L95" s="138">
        <f t="shared" si="5"/>
        <v>0</v>
      </c>
      <c r="M95" s="143">
        <v>0</v>
      </c>
      <c r="N95" s="55"/>
    </row>
    <row r="96" spans="1:14" s="1" customFormat="1" ht="15" customHeight="1">
      <c r="A96" s="142"/>
      <c r="B96" s="47" t="s">
        <v>931</v>
      </c>
      <c r="C96" s="47" t="s">
        <v>947</v>
      </c>
      <c r="D96" s="123" t="s">
        <v>30</v>
      </c>
      <c r="E96" s="59" t="s">
        <v>988</v>
      </c>
      <c r="F96" s="60" t="s">
        <v>744</v>
      </c>
      <c r="G96" s="50" t="s">
        <v>38</v>
      </c>
      <c r="H96" s="50">
        <v>284.99999999999994</v>
      </c>
      <c r="I96" s="51">
        <v>25</v>
      </c>
      <c r="J96" s="52">
        <f>ROUNDUP(K96/I96,0)</f>
        <v>0</v>
      </c>
      <c r="K96" s="53"/>
      <c r="L96" s="64">
        <f>H96*K96</f>
        <v>0</v>
      </c>
      <c r="M96" s="143" t="s">
        <v>2082</v>
      </c>
      <c r="N96" s="55"/>
    </row>
    <row r="97" spans="1:14" s="1" customFormat="1" ht="15" hidden="1" customHeight="1">
      <c r="A97" s="142"/>
      <c r="B97" s="126" t="s">
        <v>931</v>
      </c>
      <c r="C97" s="126" t="s">
        <v>948</v>
      </c>
      <c r="D97" s="135" t="s">
        <v>30</v>
      </c>
      <c r="E97" s="128" t="s">
        <v>988</v>
      </c>
      <c r="F97" s="136" t="s">
        <v>53</v>
      </c>
      <c r="G97" s="130" t="s">
        <v>38</v>
      </c>
      <c r="H97" s="130">
        <v>240.99999999999997</v>
      </c>
      <c r="I97" s="131">
        <v>40</v>
      </c>
      <c r="J97" s="173">
        <f>ROUNDUP(K97/I97,0)</f>
        <v>0</v>
      </c>
      <c r="K97" s="132"/>
      <c r="L97" s="138">
        <f>H97*K97</f>
        <v>0</v>
      </c>
      <c r="M97" s="143">
        <v>0</v>
      </c>
      <c r="N97" s="55"/>
    </row>
    <row r="98" spans="1:14" s="1" customFormat="1" ht="15" hidden="1" customHeight="1">
      <c r="A98" s="142"/>
      <c r="B98" s="126" t="s">
        <v>931</v>
      </c>
      <c r="C98" s="126" t="s">
        <v>938</v>
      </c>
      <c r="D98" s="135" t="s">
        <v>30</v>
      </c>
      <c r="E98" s="128" t="s">
        <v>987</v>
      </c>
      <c r="F98" s="136" t="s">
        <v>744</v>
      </c>
      <c r="G98" s="130" t="s">
        <v>38</v>
      </c>
      <c r="H98" s="130">
        <v>284.99999999999994</v>
      </c>
      <c r="I98" s="131">
        <v>25</v>
      </c>
      <c r="J98" s="173">
        <f>ROUNDUP(K98/I98,0)</f>
        <v>0</v>
      </c>
      <c r="K98" s="132"/>
      <c r="L98" s="138">
        <f>H98*K98</f>
        <v>0</v>
      </c>
      <c r="M98" s="143">
        <v>0</v>
      </c>
      <c r="N98" s="55"/>
    </row>
    <row r="99" spans="1:14" s="1" customFormat="1" ht="15" hidden="1" customHeight="1">
      <c r="A99" s="142"/>
      <c r="B99" s="126" t="s">
        <v>931</v>
      </c>
      <c r="C99" s="126" t="s">
        <v>533</v>
      </c>
      <c r="D99" s="137" t="s">
        <v>5</v>
      </c>
      <c r="E99" s="128" t="s">
        <v>928</v>
      </c>
      <c r="F99" s="136" t="s">
        <v>744</v>
      </c>
      <c r="G99" s="130" t="s">
        <v>38</v>
      </c>
      <c r="H99" s="130">
        <v>284.99999999999994</v>
      </c>
      <c r="I99" s="131">
        <v>25</v>
      </c>
      <c r="J99" s="173">
        <f t="shared" si="4"/>
        <v>0</v>
      </c>
      <c r="K99" s="132"/>
      <c r="L99" s="138">
        <f t="shared" si="5"/>
        <v>0</v>
      </c>
      <c r="M99" s="143">
        <v>0</v>
      </c>
      <c r="N99" s="55"/>
    </row>
    <row r="100" spans="1:14" s="1" customFormat="1" ht="15" hidden="1" customHeight="1">
      <c r="A100" s="142"/>
      <c r="B100" s="126" t="s">
        <v>931</v>
      </c>
      <c r="C100" s="126" t="s">
        <v>612</v>
      </c>
      <c r="D100" s="137" t="s">
        <v>5</v>
      </c>
      <c r="E100" s="128" t="s">
        <v>746</v>
      </c>
      <c r="F100" s="136" t="s">
        <v>53</v>
      </c>
      <c r="G100" s="130" t="s">
        <v>38</v>
      </c>
      <c r="H100" s="130">
        <v>382.99999999999994</v>
      </c>
      <c r="I100" s="131">
        <v>40</v>
      </c>
      <c r="J100" s="173">
        <f t="shared" si="4"/>
        <v>0</v>
      </c>
      <c r="K100" s="132"/>
      <c r="L100" s="138">
        <f t="shared" si="5"/>
        <v>0</v>
      </c>
      <c r="M100" s="143">
        <v>0</v>
      </c>
      <c r="N100" s="55"/>
    </row>
    <row r="101" spans="1:14" s="1" customFormat="1" ht="15" hidden="1" customHeight="1">
      <c r="A101" s="142"/>
      <c r="B101" s="126" t="s">
        <v>931</v>
      </c>
      <c r="C101" s="126" t="s">
        <v>613</v>
      </c>
      <c r="D101" s="135" t="s">
        <v>30</v>
      </c>
      <c r="E101" s="128" t="s">
        <v>747</v>
      </c>
      <c r="F101" s="136" t="s">
        <v>53</v>
      </c>
      <c r="G101" s="130" t="s">
        <v>38</v>
      </c>
      <c r="H101" s="130">
        <v>271</v>
      </c>
      <c r="I101" s="131">
        <v>40</v>
      </c>
      <c r="J101" s="173">
        <f t="shared" si="4"/>
        <v>0</v>
      </c>
      <c r="K101" s="132"/>
      <c r="L101" s="138">
        <f t="shared" si="5"/>
        <v>0</v>
      </c>
      <c r="M101" s="143">
        <v>0</v>
      </c>
      <c r="N101" s="55"/>
    </row>
    <row r="102" spans="1:14" s="1" customFormat="1" ht="15" hidden="1" customHeight="1">
      <c r="A102" s="142"/>
      <c r="B102" s="126" t="s">
        <v>931</v>
      </c>
      <c r="C102" s="126" t="s">
        <v>614</v>
      </c>
      <c r="D102" s="135" t="s">
        <v>30</v>
      </c>
      <c r="E102" s="128" t="s">
        <v>748</v>
      </c>
      <c r="F102" s="136" t="s">
        <v>744</v>
      </c>
      <c r="G102" s="130" t="s">
        <v>38</v>
      </c>
      <c r="H102" s="130">
        <v>322</v>
      </c>
      <c r="I102" s="131">
        <v>25</v>
      </c>
      <c r="J102" s="173">
        <f t="shared" si="4"/>
        <v>0</v>
      </c>
      <c r="K102" s="132"/>
      <c r="L102" s="138">
        <f t="shared" si="5"/>
        <v>0</v>
      </c>
      <c r="M102" s="143">
        <v>0</v>
      </c>
      <c r="N102" s="55"/>
    </row>
    <row r="103" spans="1:14" s="1" customFormat="1" ht="15" hidden="1" customHeight="1">
      <c r="A103" s="142"/>
      <c r="B103" s="126" t="s">
        <v>931</v>
      </c>
      <c r="C103" s="126" t="s">
        <v>615</v>
      </c>
      <c r="D103" s="135" t="s">
        <v>30</v>
      </c>
      <c r="E103" s="128" t="s">
        <v>748</v>
      </c>
      <c r="F103" s="136" t="s">
        <v>53</v>
      </c>
      <c r="G103" s="130" t="s">
        <v>38</v>
      </c>
      <c r="H103" s="130">
        <v>271</v>
      </c>
      <c r="I103" s="131">
        <v>40</v>
      </c>
      <c r="J103" s="173">
        <f t="shared" si="4"/>
        <v>0</v>
      </c>
      <c r="K103" s="132"/>
      <c r="L103" s="138">
        <f t="shared" si="5"/>
        <v>0</v>
      </c>
      <c r="M103" s="143">
        <v>0</v>
      </c>
      <c r="N103" s="55"/>
    </row>
    <row r="104" spans="1:14" s="1" customFormat="1" ht="15" customHeight="1">
      <c r="A104" s="142"/>
      <c r="B104" s="47" t="s">
        <v>931</v>
      </c>
      <c r="C104" s="47" t="s">
        <v>105</v>
      </c>
      <c r="D104" s="48" t="s">
        <v>30</v>
      </c>
      <c r="E104" s="59" t="s">
        <v>106</v>
      </c>
      <c r="F104" s="49" t="s">
        <v>103</v>
      </c>
      <c r="G104" s="50" t="s">
        <v>54</v>
      </c>
      <c r="H104" s="50">
        <v>252</v>
      </c>
      <c r="I104" s="51">
        <v>24</v>
      </c>
      <c r="J104" s="52">
        <f t="shared" ref="J104:J129" si="6">ROUNDUP(K104/I104,0)</f>
        <v>0</v>
      </c>
      <c r="K104" s="53"/>
      <c r="L104" s="64">
        <f t="shared" ref="L104:L143" si="7">H104*K104</f>
        <v>0</v>
      </c>
      <c r="M104" s="143">
        <v>56</v>
      </c>
      <c r="N104" s="55"/>
    </row>
    <row r="105" spans="1:14" s="1" customFormat="1" ht="15" hidden="1" customHeight="1">
      <c r="A105" s="142"/>
      <c r="B105" s="126" t="s">
        <v>931</v>
      </c>
      <c r="C105" s="126" t="s">
        <v>107</v>
      </c>
      <c r="D105" s="135" t="s">
        <v>30</v>
      </c>
      <c r="E105" s="128" t="s">
        <v>108</v>
      </c>
      <c r="F105" s="136" t="s">
        <v>53</v>
      </c>
      <c r="G105" s="130" t="s">
        <v>109</v>
      </c>
      <c r="H105" s="130">
        <v>180</v>
      </c>
      <c r="I105" s="131">
        <v>24</v>
      </c>
      <c r="J105" s="173">
        <f t="shared" si="6"/>
        <v>0</v>
      </c>
      <c r="K105" s="132"/>
      <c r="L105" s="138">
        <f t="shared" si="7"/>
        <v>0</v>
      </c>
      <c r="M105" s="143">
        <v>0</v>
      </c>
      <c r="N105" s="55"/>
    </row>
    <row r="106" spans="1:14" s="1" customFormat="1" ht="15" hidden="1" customHeight="1">
      <c r="A106" s="142"/>
      <c r="B106" s="126" t="s">
        <v>931</v>
      </c>
      <c r="C106" s="126" t="s">
        <v>110</v>
      </c>
      <c r="D106" s="127" t="s">
        <v>30</v>
      </c>
      <c r="E106" s="128" t="s">
        <v>111</v>
      </c>
      <c r="F106" s="129" t="s">
        <v>103</v>
      </c>
      <c r="G106" s="130" t="s">
        <v>54</v>
      </c>
      <c r="H106" s="130">
        <v>291</v>
      </c>
      <c r="I106" s="131">
        <v>24</v>
      </c>
      <c r="J106" s="173">
        <f t="shared" si="6"/>
        <v>0</v>
      </c>
      <c r="K106" s="132"/>
      <c r="L106" s="138">
        <f t="shared" si="7"/>
        <v>0</v>
      </c>
      <c r="M106" s="143">
        <v>0</v>
      </c>
      <c r="N106" s="55"/>
    </row>
    <row r="107" spans="1:14" s="1" customFormat="1" ht="15" hidden="1" customHeight="1">
      <c r="A107" s="142"/>
      <c r="B107" s="126" t="s">
        <v>931</v>
      </c>
      <c r="C107" s="126" t="s">
        <v>616</v>
      </c>
      <c r="D107" s="135" t="s">
        <v>30</v>
      </c>
      <c r="E107" s="128" t="s">
        <v>108</v>
      </c>
      <c r="F107" s="136" t="s">
        <v>53</v>
      </c>
      <c r="G107" s="130" t="s">
        <v>38</v>
      </c>
      <c r="H107" s="130">
        <v>271</v>
      </c>
      <c r="I107" s="131">
        <v>40</v>
      </c>
      <c r="J107" s="173">
        <f t="shared" ref="J107:J112" si="8">ROUNDUP(K107/I107,0)</f>
        <v>0</v>
      </c>
      <c r="K107" s="132"/>
      <c r="L107" s="138">
        <f t="shared" ref="L107:L112" si="9">H107*K107</f>
        <v>0</v>
      </c>
      <c r="M107" s="143">
        <v>0</v>
      </c>
      <c r="N107" s="55"/>
    </row>
    <row r="108" spans="1:14" s="1" customFormat="1" ht="15" hidden="1" customHeight="1">
      <c r="A108" s="142"/>
      <c r="B108" s="126" t="s">
        <v>931</v>
      </c>
      <c r="C108" s="126" t="s">
        <v>949</v>
      </c>
      <c r="D108" s="135" t="s">
        <v>30</v>
      </c>
      <c r="E108" s="128" t="s">
        <v>940</v>
      </c>
      <c r="F108" s="136" t="s">
        <v>53</v>
      </c>
      <c r="G108" s="130" t="s">
        <v>38</v>
      </c>
      <c r="H108" s="130">
        <v>292</v>
      </c>
      <c r="I108" s="131">
        <v>40</v>
      </c>
      <c r="J108" s="173">
        <f t="shared" si="8"/>
        <v>0</v>
      </c>
      <c r="K108" s="132"/>
      <c r="L108" s="138">
        <f t="shared" si="9"/>
        <v>0</v>
      </c>
      <c r="M108" s="143">
        <v>0</v>
      </c>
      <c r="N108" s="55"/>
    </row>
    <row r="109" spans="1:14" s="1" customFormat="1" ht="15" hidden="1" customHeight="1">
      <c r="A109" s="142"/>
      <c r="B109" s="126" t="s">
        <v>931</v>
      </c>
      <c r="C109" s="126" t="s">
        <v>617</v>
      </c>
      <c r="D109" s="135" t="s">
        <v>30</v>
      </c>
      <c r="E109" s="128" t="s">
        <v>749</v>
      </c>
      <c r="F109" s="136" t="s">
        <v>53</v>
      </c>
      <c r="G109" s="130" t="s">
        <v>38</v>
      </c>
      <c r="H109" s="130">
        <v>286</v>
      </c>
      <c r="I109" s="131">
        <v>40</v>
      </c>
      <c r="J109" s="173">
        <f t="shared" si="8"/>
        <v>0</v>
      </c>
      <c r="K109" s="132"/>
      <c r="L109" s="138">
        <f t="shared" si="9"/>
        <v>0</v>
      </c>
      <c r="M109" s="143">
        <v>0</v>
      </c>
      <c r="N109" s="55"/>
    </row>
    <row r="110" spans="1:14" s="1" customFormat="1" ht="15" customHeight="1">
      <c r="A110" s="142"/>
      <c r="B110" s="47" t="s">
        <v>931</v>
      </c>
      <c r="C110" s="47" t="s">
        <v>618</v>
      </c>
      <c r="D110" s="123" t="s">
        <v>30</v>
      </c>
      <c r="E110" s="59" t="s">
        <v>750</v>
      </c>
      <c r="F110" s="60" t="s">
        <v>53</v>
      </c>
      <c r="G110" s="50" t="s">
        <v>38</v>
      </c>
      <c r="H110" s="50">
        <v>271</v>
      </c>
      <c r="I110" s="51">
        <v>40</v>
      </c>
      <c r="J110" s="52">
        <f t="shared" si="8"/>
        <v>0</v>
      </c>
      <c r="K110" s="53"/>
      <c r="L110" s="64">
        <f t="shared" si="9"/>
        <v>0</v>
      </c>
      <c r="M110" s="143">
        <v>30</v>
      </c>
      <c r="N110" s="55"/>
    </row>
    <row r="111" spans="1:14" s="1" customFormat="1" ht="15" hidden="1" customHeight="1">
      <c r="A111" s="142"/>
      <c r="B111" s="126" t="s">
        <v>931</v>
      </c>
      <c r="C111" s="126" t="s">
        <v>950</v>
      </c>
      <c r="D111" s="135" t="s">
        <v>30</v>
      </c>
      <c r="E111" s="128" t="s">
        <v>936</v>
      </c>
      <c r="F111" s="136" t="s">
        <v>53</v>
      </c>
      <c r="G111" s="130" t="s">
        <v>38</v>
      </c>
      <c r="H111" s="130">
        <v>286</v>
      </c>
      <c r="I111" s="131">
        <v>40</v>
      </c>
      <c r="J111" s="173">
        <f t="shared" si="8"/>
        <v>0</v>
      </c>
      <c r="K111" s="132"/>
      <c r="L111" s="138">
        <f t="shared" si="9"/>
        <v>0</v>
      </c>
      <c r="M111" s="143">
        <v>0</v>
      </c>
      <c r="N111" s="55"/>
    </row>
    <row r="112" spans="1:14" s="1" customFormat="1" ht="15" hidden="1" customHeight="1">
      <c r="A112" s="142"/>
      <c r="B112" s="126" t="s">
        <v>931</v>
      </c>
      <c r="C112" s="126" t="s">
        <v>619</v>
      </c>
      <c r="D112" s="135" t="s">
        <v>30</v>
      </c>
      <c r="E112" s="128" t="s">
        <v>751</v>
      </c>
      <c r="F112" s="136" t="s">
        <v>53</v>
      </c>
      <c r="G112" s="130" t="s">
        <v>38</v>
      </c>
      <c r="H112" s="130">
        <v>323</v>
      </c>
      <c r="I112" s="131">
        <v>40</v>
      </c>
      <c r="J112" s="173">
        <f t="shared" si="8"/>
        <v>0</v>
      </c>
      <c r="K112" s="132"/>
      <c r="L112" s="138">
        <f t="shared" si="9"/>
        <v>0</v>
      </c>
      <c r="M112" s="143">
        <v>0</v>
      </c>
      <c r="N112" s="55"/>
    </row>
    <row r="113" spans="1:14" s="1" customFormat="1" ht="15" hidden="1" customHeight="1">
      <c r="A113" s="142"/>
      <c r="B113" s="126" t="s">
        <v>931</v>
      </c>
      <c r="C113" s="126" t="s">
        <v>112</v>
      </c>
      <c r="D113" s="127" t="s">
        <v>30</v>
      </c>
      <c r="E113" s="139" t="s">
        <v>113</v>
      </c>
      <c r="F113" s="129" t="s">
        <v>53</v>
      </c>
      <c r="G113" s="130" t="s">
        <v>38</v>
      </c>
      <c r="H113" s="130">
        <v>475</v>
      </c>
      <c r="I113" s="131">
        <v>24</v>
      </c>
      <c r="J113" s="173">
        <f t="shared" si="6"/>
        <v>0</v>
      </c>
      <c r="K113" s="132"/>
      <c r="L113" s="138">
        <f t="shared" si="7"/>
        <v>0</v>
      </c>
      <c r="M113" s="143">
        <v>0</v>
      </c>
      <c r="N113" s="55"/>
    </row>
    <row r="114" spans="1:14" s="1" customFormat="1" ht="15" customHeight="1">
      <c r="A114" s="142"/>
      <c r="B114" s="47" t="s">
        <v>931</v>
      </c>
      <c r="C114" s="47" t="s">
        <v>114</v>
      </c>
      <c r="D114" s="48" t="s">
        <v>30</v>
      </c>
      <c r="E114" s="59" t="s">
        <v>115</v>
      </c>
      <c r="F114" s="49" t="s">
        <v>103</v>
      </c>
      <c r="G114" s="50" t="s">
        <v>54</v>
      </c>
      <c r="H114" s="50">
        <v>375</v>
      </c>
      <c r="I114" s="51">
        <v>24</v>
      </c>
      <c r="J114" s="52">
        <f t="shared" si="6"/>
        <v>0</v>
      </c>
      <c r="K114" s="53"/>
      <c r="L114" s="64">
        <f t="shared" si="7"/>
        <v>0</v>
      </c>
      <c r="M114" s="143">
        <v>76</v>
      </c>
      <c r="N114" s="55"/>
    </row>
    <row r="115" spans="1:14" s="1" customFormat="1" ht="15" customHeight="1">
      <c r="A115" s="142"/>
      <c r="B115" s="47" t="s">
        <v>931</v>
      </c>
      <c r="C115" s="47" t="s">
        <v>116</v>
      </c>
      <c r="D115" s="48" t="s">
        <v>30</v>
      </c>
      <c r="E115" s="59" t="s">
        <v>117</v>
      </c>
      <c r="F115" s="49" t="s">
        <v>103</v>
      </c>
      <c r="G115" s="50" t="s">
        <v>54</v>
      </c>
      <c r="H115" s="50">
        <v>345</v>
      </c>
      <c r="I115" s="51">
        <v>24</v>
      </c>
      <c r="J115" s="52">
        <f t="shared" si="6"/>
        <v>0</v>
      </c>
      <c r="K115" s="53"/>
      <c r="L115" s="64">
        <f t="shared" si="7"/>
        <v>0</v>
      </c>
      <c r="M115" s="143">
        <v>12</v>
      </c>
      <c r="N115" s="55"/>
    </row>
    <row r="116" spans="1:14" s="1" customFormat="1" ht="15" hidden="1" customHeight="1">
      <c r="A116" s="142"/>
      <c r="B116" s="126" t="s">
        <v>931</v>
      </c>
      <c r="C116" s="126" t="s">
        <v>620</v>
      </c>
      <c r="D116" s="135" t="s">
        <v>30</v>
      </c>
      <c r="E116" s="128" t="s">
        <v>752</v>
      </c>
      <c r="F116" s="136" t="s">
        <v>53</v>
      </c>
      <c r="G116" s="130" t="s">
        <v>38</v>
      </c>
      <c r="H116" s="130">
        <v>359.99999999999994</v>
      </c>
      <c r="I116" s="131">
        <v>40</v>
      </c>
      <c r="J116" s="173">
        <f>ROUNDUP(K116/I116,0)</f>
        <v>0</v>
      </c>
      <c r="K116" s="132"/>
      <c r="L116" s="138">
        <f>H116*K116</f>
        <v>0</v>
      </c>
      <c r="M116" s="143">
        <v>0</v>
      </c>
      <c r="N116" s="55"/>
    </row>
    <row r="117" spans="1:14" s="1" customFormat="1" ht="15" hidden="1" customHeight="1">
      <c r="A117" s="142"/>
      <c r="B117" s="126" t="s">
        <v>931</v>
      </c>
      <c r="C117" s="126" t="s">
        <v>118</v>
      </c>
      <c r="D117" s="127" t="s">
        <v>30</v>
      </c>
      <c r="E117" s="128" t="s">
        <v>119</v>
      </c>
      <c r="F117" s="129" t="s">
        <v>120</v>
      </c>
      <c r="G117" s="130" t="s">
        <v>38</v>
      </c>
      <c r="H117" s="130">
        <v>490</v>
      </c>
      <c r="I117" s="131">
        <v>20</v>
      </c>
      <c r="J117" s="173">
        <f t="shared" si="6"/>
        <v>0</v>
      </c>
      <c r="K117" s="132"/>
      <c r="L117" s="138">
        <f t="shared" si="7"/>
        <v>0</v>
      </c>
      <c r="M117" s="143">
        <v>0</v>
      </c>
      <c r="N117" s="55"/>
    </row>
    <row r="118" spans="1:14" s="1" customFormat="1" ht="15" hidden="1" customHeight="1">
      <c r="A118" s="142"/>
      <c r="B118" s="126" t="s">
        <v>931</v>
      </c>
      <c r="C118" s="126" t="s">
        <v>621</v>
      </c>
      <c r="D118" s="135" t="s">
        <v>30</v>
      </c>
      <c r="E118" s="128" t="s">
        <v>753</v>
      </c>
      <c r="F118" s="136" t="s">
        <v>53</v>
      </c>
      <c r="G118" s="130" t="s">
        <v>38</v>
      </c>
      <c r="H118" s="130">
        <v>382.99999999999994</v>
      </c>
      <c r="I118" s="131">
        <v>40</v>
      </c>
      <c r="J118" s="173">
        <f>ROUNDUP(K118/I118,0)</f>
        <v>0</v>
      </c>
      <c r="K118" s="132"/>
      <c r="L118" s="138">
        <f>H118*K118</f>
        <v>0</v>
      </c>
      <c r="M118" s="143">
        <v>0</v>
      </c>
      <c r="N118" s="55"/>
    </row>
    <row r="119" spans="1:14" s="1" customFormat="1" ht="15" hidden="1" customHeight="1">
      <c r="A119" s="142"/>
      <c r="B119" s="126" t="s">
        <v>931</v>
      </c>
      <c r="C119" s="126" t="s">
        <v>121</v>
      </c>
      <c r="D119" s="135" t="s">
        <v>30</v>
      </c>
      <c r="E119" s="128" t="s">
        <v>122</v>
      </c>
      <c r="F119" s="136" t="s">
        <v>53</v>
      </c>
      <c r="G119" s="130" t="s">
        <v>109</v>
      </c>
      <c r="H119" s="130">
        <v>270</v>
      </c>
      <c r="I119" s="131">
        <v>24</v>
      </c>
      <c r="J119" s="173">
        <f t="shared" si="6"/>
        <v>0</v>
      </c>
      <c r="K119" s="132"/>
      <c r="L119" s="138">
        <f t="shared" si="7"/>
        <v>0</v>
      </c>
      <c r="M119" s="143">
        <v>0</v>
      </c>
      <c r="N119" s="55"/>
    </row>
    <row r="120" spans="1:14" s="1" customFormat="1" ht="15" hidden="1" customHeight="1">
      <c r="A120" s="142"/>
      <c r="B120" s="126" t="s">
        <v>931</v>
      </c>
      <c r="C120" s="126" t="s">
        <v>951</v>
      </c>
      <c r="D120" s="135" t="s">
        <v>30</v>
      </c>
      <c r="E120" s="128" t="s">
        <v>937</v>
      </c>
      <c r="F120" s="136" t="s">
        <v>53</v>
      </c>
      <c r="G120" s="130" t="s">
        <v>38</v>
      </c>
      <c r="H120" s="130">
        <v>181</v>
      </c>
      <c r="I120" s="131">
        <v>40</v>
      </c>
      <c r="J120" s="173">
        <f>ROUNDUP(K120/I120,0)</f>
        <v>0</v>
      </c>
      <c r="K120" s="132"/>
      <c r="L120" s="138">
        <f>H120*K120</f>
        <v>0</v>
      </c>
      <c r="M120" s="143">
        <v>0</v>
      </c>
      <c r="N120" s="55"/>
    </row>
    <row r="121" spans="1:14" s="1" customFormat="1" ht="15" customHeight="1">
      <c r="A121" s="142"/>
      <c r="B121" s="47" t="s">
        <v>931</v>
      </c>
      <c r="C121" s="47" t="s">
        <v>952</v>
      </c>
      <c r="D121" s="175" t="s">
        <v>30</v>
      </c>
      <c r="E121" s="59" t="s">
        <v>122</v>
      </c>
      <c r="F121" s="60" t="s">
        <v>53</v>
      </c>
      <c r="G121" s="50" t="s">
        <v>38</v>
      </c>
      <c r="H121" s="50">
        <v>271</v>
      </c>
      <c r="I121" s="51">
        <v>40</v>
      </c>
      <c r="J121" s="52">
        <f>ROUNDUP(K121/I121,0)</f>
        <v>0</v>
      </c>
      <c r="K121" s="53"/>
      <c r="L121" s="64">
        <f>H121*K121</f>
        <v>0</v>
      </c>
      <c r="M121" s="143">
        <v>40</v>
      </c>
      <c r="N121" s="55"/>
    </row>
    <row r="122" spans="1:14" s="1" customFormat="1" ht="15" hidden="1" customHeight="1">
      <c r="A122" s="142"/>
      <c r="B122" s="126" t="s">
        <v>931</v>
      </c>
      <c r="C122" s="126" t="s">
        <v>123</v>
      </c>
      <c r="D122" s="127" t="s">
        <v>30</v>
      </c>
      <c r="E122" s="128" t="s">
        <v>124</v>
      </c>
      <c r="F122" s="129" t="s">
        <v>103</v>
      </c>
      <c r="G122" s="130" t="s">
        <v>54</v>
      </c>
      <c r="H122" s="130">
        <v>345</v>
      </c>
      <c r="I122" s="131">
        <v>24</v>
      </c>
      <c r="J122" s="173">
        <f t="shared" si="6"/>
        <v>0</v>
      </c>
      <c r="K122" s="132"/>
      <c r="L122" s="138">
        <f t="shared" si="7"/>
        <v>0</v>
      </c>
      <c r="M122" s="143">
        <v>0</v>
      </c>
      <c r="N122" s="55"/>
    </row>
    <row r="123" spans="1:14" s="1" customFormat="1" ht="15" customHeight="1">
      <c r="A123" s="142"/>
      <c r="B123" s="47" t="s">
        <v>931</v>
      </c>
      <c r="C123" s="47" t="s">
        <v>125</v>
      </c>
      <c r="D123" s="48" t="s">
        <v>30</v>
      </c>
      <c r="E123" s="59" t="s">
        <v>126</v>
      </c>
      <c r="F123" s="49" t="s">
        <v>103</v>
      </c>
      <c r="G123" s="50" t="s">
        <v>54</v>
      </c>
      <c r="H123" s="50">
        <v>313</v>
      </c>
      <c r="I123" s="51">
        <v>24</v>
      </c>
      <c r="J123" s="52">
        <f t="shared" si="6"/>
        <v>0</v>
      </c>
      <c r="K123" s="53"/>
      <c r="L123" s="64">
        <f t="shared" si="7"/>
        <v>0</v>
      </c>
      <c r="M123" s="143" t="s">
        <v>2082</v>
      </c>
      <c r="N123" s="55"/>
    </row>
    <row r="124" spans="1:14" s="1" customFormat="1" ht="15" customHeight="1">
      <c r="A124" s="142"/>
      <c r="B124" s="47" t="s">
        <v>931</v>
      </c>
      <c r="C124" s="47" t="s">
        <v>127</v>
      </c>
      <c r="D124" s="48" t="s">
        <v>30</v>
      </c>
      <c r="E124" s="59" t="s">
        <v>128</v>
      </c>
      <c r="F124" s="49" t="s">
        <v>103</v>
      </c>
      <c r="G124" s="50" t="s">
        <v>54</v>
      </c>
      <c r="H124" s="50">
        <v>367</v>
      </c>
      <c r="I124" s="51">
        <v>24</v>
      </c>
      <c r="J124" s="52">
        <f t="shared" si="6"/>
        <v>0</v>
      </c>
      <c r="K124" s="53"/>
      <c r="L124" s="64">
        <f t="shared" si="7"/>
        <v>0</v>
      </c>
      <c r="M124" s="143">
        <v>56</v>
      </c>
      <c r="N124" s="55"/>
    </row>
    <row r="125" spans="1:14" s="1" customFormat="1" ht="15" customHeight="1">
      <c r="A125" s="142"/>
      <c r="B125" s="47" t="s">
        <v>931</v>
      </c>
      <c r="C125" s="47" t="s">
        <v>129</v>
      </c>
      <c r="D125" s="48" t="s">
        <v>30</v>
      </c>
      <c r="E125" s="59" t="s">
        <v>130</v>
      </c>
      <c r="F125" s="49" t="s">
        <v>103</v>
      </c>
      <c r="G125" s="50" t="s">
        <v>54</v>
      </c>
      <c r="H125" s="50">
        <v>367</v>
      </c>
      <c r="I125" s="51">
        <v>24</v>
      </c>
      <c r="J125" s="52">
        <f t="shared" si="6"/>
        <v>0</v>
      </c>
      <c r="K125" s="53"/>
      <c r="L125" s="64">
        <f t="shared" si="7"/>
        <v>0</v>
      </c>
      <c r="M125" s="143">
        <v>52</v>
      </c>
      <c r="N125" s="55"/>
    </row>
    <row r="126" spans="1:14" s="1" customFormat="1" ht="15" customHeight="1">
      <c r="A126" s="142"/>
      <c r="B126" s="156" t="s">
        <v>931</v>
      </c>
      <c r="C126" s="156" t="s">
        <v>131</v>
      </c>
      <c r="D126" s="157" t="s">
        <v>30</v>
      </c>
      <c r="E126" s="158" t="s">
        <v>132</v>
      </c>
      <c r="F126" s="159" t="s">
        <v>53</v>
      </c>
      <c r="G126" s="160" t="s">
        <v>109</v>
      </c>
      <c r="H126" s="160">
        <v>270</v>
      </c>
      <c r="I126" s="161">
        <v>24</v>
      </c>
      <c r="J126" s="52">
        <f t="shared" si="6"/>
        <v>0</v>
      </c>
      <c r="K126" s="53"/>
      <c r="L126" s="64">
        <f t="shared" si="7"/>
        <v>0</v>
      </c>
      <c r="M126" s="143">
        <v>68</v>
      </c>
      <c r="N126" s="55"/>
    </row>
    <row r="127" spans="1:14" s="1" customFormat="1" ht="15" hidden="1" customHeight="1">
      <c r="A127" s="142"/>
      <c r="B127" s="126" t="s">
        <v>931</v>
      </c>
      <c r="C127" s="126" t="s">
        <v>953</v>
      </c>
      <c r="D127" s="135" t="s">
        <v>30</v>
      </c>
      <c r="E127" s="128" t="s">
        <v>973</v>
      </c>
      <c r="F127" s="136" t="s">
        <v>53</v>
      </c>
      <c r="G127" s="130" t="s">
        <v>38</v>
      </c>
      <c r="H127" s="130">
        <v>286</v>
      </c>
      <c r="I127" s="131">
        <v>40</v>
      </c>
      <c r="J127" s="173">
        <f>ROUNDUP(K127/I127,0)</f>
        <v>0</v>
      </c>
      <c r="K127" s="132"/>
      <c r="L127" s="138">
        <f>H127*K127</f>
        <v>0</v>
      </c>
      <c r="M127" s="143">
        <v>0</v>
      </c>
      <c r="N127" s="55"/>
    </row>
    <row r="128" spans="1:14" s="1" customFormat="1" ht="15" customHeight="1">
      <c r="A128" s="142"/>
      <c r="B128" s="47" t="s">
        <v>931</v>
      </c>
      <c r="C128" s="47" t="s">
        <v>133</v>
      </c>
      <c r="D128" s="48" t="s">
        <v>30</v>
      </c>
      <c r="E128" s="59" t="s">
        <v>134</v>
      </c>
      <c r="F128" s="49" t="s">
        <v>120</v>
      </c>
      <c r="G128" s="50" t="s">
        <v>38</v>
      </c>
      <c r="H128" s="50">
        <v>490</v>
      </c>
      <c r="I128" s="51">
        <v>20</v>
      </c>
      <c r="J128" s="52">
        <f t="shared" si="6"/>
        <v>0</v>
      </c>
      <c r="K128" s="53"/>
      <c r="L128" s="64">
        <f t="shared" si="7"/>
        <v>0</v>
      </c>
      <c r="M128" s="143" t="s">
        <v>2083</v>
      </c>
      <c r="N128" s="55"/>
    </row>
    <row r="129" spans="1:15" s="1" customFormat="1" ht="15" customHeight="1">
      <c r="A129" s="142"/>
      <c r="B129" s="47" t="s">
        <v>931</v>
      </c>
      <c r="C129" s="47" t="s">
        <v>135</v>
      </c>
      <c r="D129" s="48" t="s">
        <v>30</v>
      </c>
      <c r="E129" s="59" t="s">
        <v>136</v>
      </c>
      <c r="F129" s="49" t="s">
        <v>120</v>
      </c>
      <c r="G129" s="50" t="s">
        <v>38</v>
      </c>
      <c r="H129" s="50">
        <v>435</v>
      </c>
      <c r="I129" s="51">
        <v>20</v>
      </c>
      <c r="J129" s="52">
        <f t="shared" si="6"/>
        <v>0</v>
      </c>
      <c r="K129" s="53"/>
      <c r="L129" s="64">
        <f t="shared" si="7"/>
        <v>0</v>
      </c>
      <c r="M129" s="143">
        <v>20</v>
      </c>
      <c r="N129" s="55"/>
    </row>
    <row r="130" spans="1:15" s="1" customFormat="1" ht="15" hidden="1" customHeight="1">
      <c r="A130" s="142"/>
      <c r="B130" s="126" t="s">
        <v>931</v>
      </c>
      <c r="C130" s="126" t="s">
        <v>622</v>
      </c>
      <c r="D130" s="135" t="s">
        <v>30</v>
      </c>
      <c r="E130" s="128" t="s">
        <v>754</v>
      </c>
      <c r="F130" s="136" t="s">
        <v>53</v>
      </c>
      <c r="G130" s="130" t="s">
        <v>38</v>
      </c>
      <c r="H130" s="130">
        <v>271</v>
      </c>
      <c r="I130" s="131">
        <v>40</v>
      </c>
      <c r="J130" s="173">
        <f t="shared" ref="J130:J136" si="10">ROUNDUP(K130/I130,0)</f>
        <v>0</v>
      </c>
      <c r="K130" s="132"/>
      <c r="L130" s="138">
        <f>H130*K130</f>
        <v>0</v>
      </c>
      <c r="M130" s="143">
        <v>0</v>
      </c>
      <c r="N130" s="55"/>
    </row>
    <row r="131" spans="1:15" s="1" customFormat="1" ht="15" customHeight="1">
      <c r="A131" s="142"/>
      <c r="B131" s="47" t="s">
        <v>931</v>
      </c>
      <c r="C131" s="47" t="s">
        <v>534</v>
      </c>
      <c r="D131" s="123" t="s">
        <v>30</v>
      </c>
      <c r="E131" s="59" t="s">
        <v>929</v>
      </c>
      <c r="F131" s="60" t="s">
        <v>744</v>
      </c>
      <c r="G131" s="50" t="s">
        <v>38</v>
      </c>
      <c r="H131" s="50">
        <v>305</v>
      </c>
      <c r="I131" s="51">
        <v>25</v>
      </c>
      <c r="J131" s="52">
        <f t="shared" si="10"/>
        <v>0</v>
      </c>
      <c r="K131" s="53"/>
      <c r="L131" s="64">
        <f>H131*K131</f>
        <v>0</v>
      </c>
      <c r="M131" s="143" t="s">
        <v>2082</v>
      </c>
      <c r="N131" s="55"/>
    </row>
    <row r="132" spans="1:15" s="1" customFormat="1" ht="15" hidden="1" customHeight="1">
      <c r="A132" s="142"/>
      <c r="B132" s="126" t="s">
        <v>931</v>
      </c>
      <c r="C132" s="126" t="s">
        <v>623</v>
      </c>
      <c r="D132" s="135" t="s">
        <v>30</v>
      </c>
      <c r="E132" s="128" t="s">
        <v>930</v>
      </c>
      <c r="F132" s="136" t="s">
        <v>744</v>
      </c>
      <c r="G132" s="130" t="s">
        <v>38</v>
      </c>
      <c r="H132" s="130">
        <v>305</v>
      </c>
      <c r="I132" s="131">
        <v>25</v>
      </c>
      <c r="J132" s="173">
        <f t="shared" si="10"/>
        <v>0</v>
      </c>
      <c r="K132" s="132"/>
      <c r="L132" s="138">
        <f>H132*K132</f>
        <v>0</v>
      </c>
      <c r="M132" s="143">
        <v>0</v>
      </c>
      <c r="N132" s="55"/>
    </row>
    <row r="133" spans="1:15" s="1" customFormat="1" ht="15" hidden="1" customHeight="1">
      <c r="A133" s="142"/>
      <c r="B133" s="126" t="s">
        <v>931</v>
      </c>
      <c r="C133" s="126" t="s">
        <v>541</v>
      </c>
      <c r="D133" s="135" t="s">
        <v>30</v>
      </c>
      <c r="E133" s="128" t="s">
        <v>907</v>
      </c>
      <c r="F133" s="136" t="s">
        <v>994</v>
      </c>
      <c r="G133" s="130" t="s">
        <v>38</v>
      </c>
      <c r="H133" s="130">
        <v>200.99999999999997</v>
      </c>
      <c r="I133" s="131">
        <v>104</v>
      </c>
      <c r="J133" s="173">
        <f t="shared" si="10"/>
        <v>0</v>
      </c>
      <c r="K133" s="132"/>
      <c r="L133" s="138">
        <f>H133*K133</f>
        <v>0</v>
      </c>
      <c r="M133" s="143">
        <v>0</v>
      </c>
      <c r="N133" s="55"/>
    </row>
    <row r="134" spans="1:15" s="1" customFormat="1" ht="15" hidden="1" customHeight="1">
      <c r="A134" s="142"/>
      <c r="B134" s="126" t="s">
        <v>931</v>
      </c>
      <c r="C134" s="126" t="s">
        <v>993</v>
      </c>
      <c r="D134" s="135" t="s">
        <v>30</v>
      </c>
      <c r="E134" s="128" t="s">
        <v>989</v>
      </c>
      <c r="F134" s="136" t="s">
        <v>994</v>
      </c>
      <c r="G134" s="130" t="s">
        <v>38</v>
      </c>
      <c r="H134" s="130">
        <v>100</v>
      </c>
      <c r="I134" s="131">
        <v>99</v>
      </c>
      <c r="J134" s="173">
        <f t="shared" si="10"/>
        <v>0</v>
      </c>
      <c r="K134" s="132"/>
      <c r="L134" s="138">
        <f t="shared" ref="L134" si="11">H134*K134</f>
        <v>0</v>
      </c>
      <c r="M134" s="143">
        <v>0</v>
      </c>
      <c r="N134" s="55"/>
    </row>
    <row r="135" spans="1:15" s="1" customFormat="1" ht="15" hidden="1" customHeight="1">
      <c r="A135" s="142"/>
      <c r="B135" s="126" t="s">
        <v>931</v>
      </c>
      <c r="C135" s="126" t="s">
        <v>542</v>
      </c>
      <c r="D135" s="135" t="s">
        <v>30</v>
      </c>
      <c r="E135" s="128" t="s">
        <v>908</v>
      </c>
      <c r="F135" s="136" t="s">
        <v>994</v>
      </c>
      <c r="G135" s="130" t="s">
        <v>38</v>
      </c>
      <c r="H135" s="130">
        <v>84</v>
      </c>
      <c r="I135" s="131">
        <v>104</v>
      </c>
      <c r="J135" s="173">
        <f t="shared" si="10"/>
        <v>0</v>
      </c>
      <c r="K135" s="132"/>
      <c r="L135" s="138">
        <f>H135*K135</f>
        <v>0</v>
      </c>
      <c r="M135" s="143">
        <v>0</v>
      </c>
      <c r="N135" s="55"/>
    </row>
    <row r="136" spans="1:15" s="1" customFormat="1" ht="15" hidden="1" customHeight="1">
      <c r="A136" s="142"/>
      <c r="B136" s="126" t="s">
        <v>931</v>
      </c>
      <c r="C136" s="126" t="s">
        <v>137</v>
      </c>
      <c r="D136" s="127" t="s">
        <v>30</v>
      </c>
      <c r="E136" s="128" t="s">
        <v>138</v>
      </c>
      <c r="F136" s="129" t="s">
        <v>139</v>
      </c>
      <c r="G136" s="130" t="s">
        <v>38</v>
      </c>
      <c r="H136" s="130">
        <v>230</v>
      </c>
      <c r="I136" s="131">
        <v>84</v>
      </c>
      <c r="J136" s="173">
        <f t="shared" si="10"/>
        <v>0</v>
      </c>
      <c r="K136" s="132"/>
      <c r="L136" s="138">
        <f t="shared" si="7"/>
        <v>0</v>
      </c>
      <c r="M136" s="143">
        <v>0</v>
      </c>
      <c r="N136" s="55"/>
    </row>
    <row r="137" spans="1:15" s="1" customFormat="1" ht="15" customHeight="1">
      <c r="A137" s="142"/>
      <c r="B137" s="47" t="s">
        <v>931</v>
      </c>
      <c r="C137" s="47" t="s">
        <v>140</v>
      </c>
      <c r="D137" s="48" t="s">
        <v>30</v>
      </c>
      <c r="E137" s="59" t="s">
        <v>141</v>
      </c>
      <c r="F137" s="49" t="s">
        <v>139</v>
      </c>
      <c r="G137" s="50" t="s">
        <v>38</v>
      </c>
      <c r="H137" s="50">
        <v>270</v>
      </c>
      <c r="I137" s="51">
        <v>84</v>
      </c>
      <c r="J137" s="52">
        <f t="shared" ref="J137:J143" si="12">ROUNDUP(K137/I137,0)</f>
        <v>0</v>
      </c>
      <c r="K137" s="53"/>
      <c r="L137" s="64">
        <f t="shared" si="7"/>
        <v>0</v>
      </c>
      <c r="M137" s="143" t="s">
        <v>2083</v>
      </c>
      <c r="N137" s="55"/>
    </row>
    <row r="138" spans="1:15" s="1" customFormat="1" ht="15" customHeight="1">
      <c r="A138" s="142"/>
      <c r="B138" s="47" t="s">
        <v>931</v>
      </c>
      <c r="C138" s="47" t="s">
        <v>142</v>
      </c>
      <c r="D138" s="176" t="s">
        <v>30</v>
      </c>
      <c r="E138" s="59" t="s">
        <v>113</v>
      </c>
      <c r="F138" s="49" t="s">
        <v>139</v>
      </c>
      <c r="G138" s="50" t="s">
        <v>38</v>
      </c>
      <c r="H138" s="50">
        <v>230</v>
      </c>
      <c r="I138" s="51">
        <v>84</v>
      </c>
      <c r="J138" s="52">
        <f t="shared" si="12"/>
        <v>0</v>
      </c>
      <c r="K138" s="53"/>
      <c r="L138" s="64">
        <f t="shared" si="7"/>
        <v>0</v>
      </c>
      <c r="M138" s="143">
        <v>84</v>
      </c>
      <c r="N138" s="55"/>
    </row>
    <row r="139" spans="1:15" s="1" customFormat="1" ht="15" customHeight="1">
      <c r="A139" s="142"/>
      <c r="B139" s="47" t="s">
        <v>931</v>
      </c>
      <c r="C139" s="47" t="s">
        <v>143</v>
      </c>
      <c r="D139" s="48" t="s">
        <v>30</v>
      </c>
      <c r="E139" s="59" t="s">
        <v>144</v>
      </c>
      <c r="F139" s="49" t="s">
        <v>139</v>
      </c>
      <c r="G139" s="50" t="s">
        <v>38</v>
      </c>
      <c r="H139" s="50">
        <v>230</v>
      </c>
      <c r="I139" s="51">
        <v>84</v>
      </c>
      <c r="J139" s="52">
        <f t="shared" si="12"/>
        <v>0</v>
      </c>
      <c r="K139" s="53"/>
      <c r="L139" s="64">
        <f t="shared" si="7"/>
        <v>0</v>
      </c>
      <c r="M139" s="143" t="s">
        <v>2082</v>
      </c>
      <c r="N139" s="55"/>
      <c r="O139" s="181" t="s">
        <v>5</v>
      </c>
    </row>
    <row r="140" spans="1:15" s="1" customFormat="1" ht="15" customHeight="1">
      <c r="A140" s="142"/>
      <c r="B140" s="47" t="s">
        <v>931</v>
      </c>
      <c r="C140" s="47" t="s">
        <v>145</v>
      </c>
      <c r="D140" s="48" t="s">
        <v>30</v>
      </c>
      <c r="E140" s="59" t="s">
        <v>146</v>
      </c>
      <c r="F140" s="49" t="s">
        <v>139</v>
      </c>
      <c r="G140" s="50" t="s">
        <v>38</v>
      </c>
      <c r="H140" s="50">
        <v>230</v>
      </c>
      <c r="I140" s="51">
        <v>84</v>
      </c>
      <c r="J140" s="52">
        <f t="shared" si="12"/>
        <v>0</v>
      </c>
      <c r="K140" s="53"/>
      <c r="L140" s="64">
        <f t="shared" si="7"/>
        <v>0</v>
      </c>
      <c r="M140" s="143">
        <v>84</v>
      </c>
      <c r="N140" s="55"/>
    </row>
    <row r="141" spans="1:15" s="1" customFormat="1" ht="15" hidden="1" customHeight="1">
      <c r="A141" s="142"/>
      <c r="B141" s="126" t="s">
        <v>931</v>
      </c>
      <c r="C141" s="126" t="s">
        <v>147</v>
      </c>
      <c r="D141" s="127" t="s">
        <v>30</v>
      </c>
      <c r="E141" s="128" t="s">
        <v>148</v>
      </c>
      <c r="F141" s="129" t="s">
        <v>139</v>
      </c>
      <c r="G141" s="130" t="s">
        <v>38</v>
      </c>
      <c r="H141" s="130">
        <v>230</v>
      </c>
      <c r="I141" s="131">
        <v>84</v>
      </c>
      <c r="J141" s="173">
        <f t="shared" si="12"/>
        <v>0</v>
      </c>
      <c r="K141" s="132"/>
      <c r="L141" s="138">
        <f t="shared" si="7"/>
        <v>0</v>
      </c>
      <c r="M141" s="143">
        <v>0</v>
      </c>
      <c r="N141" s="55"/>
    </row>
    <row r="142" spans="1:15" s="1" customFormat="1" ht="15" hidden="1" customHeight="1">
      <c r="A142" s="142"/>
      <c r="B142" s="126" t="s">
        <v>931</v>
      </c>
      <c r="C142" s="126" t="s">
        <v>149</v>
      </c>
      <c r="D142" s="127" t="s">
        <v>30</v>
      </c>
      <c r="E142" s="128" t="s">
        <v>150</v>
      </c>
      <c r="F142" s="129" t="s">
        <v>139</v>
      </c>
      <c r="G142" s="130" t="s">
        <v>38</v>
      </c>
      <c r="H142" s="130">
        <v>230</v>
      </c>
      <c r="I142" s="131">
        <v>84</v>
      </c>
      <c r="J142" s="173">
        <f t="shared" si="12"/>
        <v>0</v>
      </c>
      <c r="K142" s="132"/>
      <c r="L142" s="138">
        <f t="shared" si="7"/>
        <v>0</v>
      </c>
      <c r="M142" s="143">
        <v>0</v>
      </c>
      <c r="N142" s="55"/>
    </row>
    <row r="143" spans="1:15" s="1" customFormat="1" ht="15" customHeight="1">
      <c r="A143" s="142"/>
      <c r="B143" s="47" t="s">
        <v>931</v>
      </c>
      <c r="C143" s="47" t="s">
        <v>151</v>
      </c>
      <c r="D143" s="48" t="s">
        <v>30</v>
      </c>
      <c r="E143" s="59" t="s">
        <v>152</v>
      </c>
      <c r="F143" s="49" t="s">
        <v>139</v>
      </c>
      <c r="G143" s="50" t="s">
        <v>38</v>
      </c>
      <c r="H143" s="50">
        <v>230</v>
      </c>
      <c r="I143" s="51">
        <v>84</v>
      </c>
      <c r="J143" s="52">
        <f t="shared" si="12"/>
        <v>0</v>
      </c>
      <c r="K143" s="53"/>
      <c r="L143" s="64">
        <f t="shared" si="7"/>
        <v>0</v>
      </c>
      <c r="M143" s="143" t="s">
        <v>2083</v>
      </c>
      <c r="N143" s="55"/>
    </row>
    <row r="144" spans="1:15" hidden="1">
      <c r="B144" s="178"/>
      <c r="C144" s="178"/>
      <c r="D144" s="179"/>
      <c r="E144" s="178"/>
      <c r="F144" s="178"/>
      <c r="G144" s="180"/>
      <c r="H144" s="178"/>
      <c r="I144" s="178"/>
      <c r="J144" s="178"/>
      <c r="K144" s="178"/>
      <c r="L144" s="178"/>
      <c r="M144" s="143">
        <v>0</v>
      </c>
      <c r="N144" s="55"/>
    </row>
    <row r="145" spans="1:15" hidden="1">
      <c r="B145" s="178"/>
      <c r="C145" s="178"/>
      <c r="D145" s="179"/>
      <c r="E145" s="178"/>
      <c r="F145" s="178"/>
      <c r="G145" s="178"/>
      <c r="H145" s="178"/>
      <c r="I145" s="178"/>
      <c r="J145" s="178"/>
      <c r="K145" s="178"/>
      <c r="L145" s="178"/>
      <c r="M145" s="143">
        <v>0</v>
      </c>
      <c r="N145" s="55"/>
    </row>
    <row r="146" spans="1:15" s="1" customFormat="1" ht="21" hidden="1" customHeight="1">
      <c r="A146" s="142"/>
      <c r="B146" s="163"/>
      <c r="C146" s="163"/>
      <c r="D146" s="163" t="s">
        <v>11</v>
      </c>
      <c r="E146" s="164"/>
      <c r="F146" s="164"/>
      <c r="G146" s="165"/>
      <c r="H146" s="164"/>
      <c r="I146" s="164"/>
      <c r="J146" s="164"/>
      <c r="K146" s="164"/>
      <c r="L146" s="166"/>
      <c r="M146" s="143">
        <v>0</v>
      </c>
      <c r="N146" s="55"/>
    </row>
    <row r="147" spans="1:15" s="1" customFormat="1" ht="25.5" hidden="1" customHeight="1">
      <c r="A147" s="142"/>
      <c r="B147" s="167"/>
      <c r="C147" s="167" t="s">
        <v>21</v>
      </c>
      <c r="D147" s="167" t="s">
        <v>22</v>
      </c>
      <c r="E147" s="168"/>
      <c r="F147" s="168"/>
      <c r="G147" s="167" t="s">
        <v>23</v>
      </c>
      <c r="H147" s="169" t="s">
        <v>24</v>
      </c>
      <c r="I147" s="169" t="s">
        <v>25</v>
      </c>
      <c r="J147" s="170" t="s">
        <v>26</v>
      </c>
      <c r="K147" s="171" t="s">
        <v>27</v>
      </c>
      <c r="L147" s="172" t="s">
        <v>28</v>
      </c>
      <c r="M147" s="143">
        <v>0</v>
      </c>
      <c r="N147" s="55"/>
    </row>
    <row r="148" spans="1:15" s="1" customFormat="1" ht="15" hidden="1" customHeight="1">
      <c r="A148" s="142"/>
      <c r="B148" s="126" t="s">
        <v>11</v>
      </c>
      <c r="C148" s="126" t="s">
        <v>153</v>
      </c>
      <c r="D148" s="127" t="s">
        <v>30</v>
      </c>
      <c r="E148" s="128" t="s">
        <v>154</v>
      </c>
      <c r="F148" s="136" t="s">
        <v>155</v>
      </c>
      <c r="G148" s="130" t="s">
        <v>38</v>
      </c>
      <c r="H148" s="130">
        <v>95</v>
      </c>
      <c r="I148" s="131">
        <v>200</v>
      </c>
      <c r="J148" s="173">
        <f>ROUNDUP(K148/I148,0)</f>
        <v>0</v>
      </c>
      <c r="K148" s="132"/>
      <c r="L148" s="138">
        <f t="shared" ref="L148:L157" si="13">H148*K148</f>
        <v>0</v>
      </c>
      <c r="M148" s="143">
        <v>0</v>
      </c>
      <c r="N148" s="55"/>
    </row>
    <row r="149" spans="1:15" s="1" customFormat="1" ht="15" hidden="1" customHeight="1">
      <c r="A149" s="142"/>
      <c r="B149" s="126" t="s">
        <v>11</v>
      </c>
      <c r="C149" s="126" t="s">
        <v>156</v>
      </c>
      <c r="D149" s="127" t="s">
        <v>30</v>
      </c>
      <c r="E149" s="128" t="s">
        <v>157</v>
      </c>
      <c r="F149" s="136" t="s">
        <v>155</v>
      </c>
      <c r="G149" s="130" t="s">
        <v>38</v>
      </c>
      <c r="H149" s="130">
        <v>95</v>
      </c>
      <c r="I149" s="131">
        <v>200</v>
      </c>
      <c r="J149" s="173">
        <f t="shared" ref="J149:J157" si="14">ROUNDUP(K149/I149,0)</f>
        <v>0</v>
      </c>
      <c r="K149" s="132"/>
      <c r="L149" s="138">
        <f t="shared" si="13"/>
        <v>0</v>
      </c>
      <c r="M149" s="143">
        <v>0</v>
      </c>
      <c r="N149" s="55"/>
      <c r="O149" s="125"/>
    </row>
    <row r="150" spans="1:15" s="1" customFormat="1" ht="15" hidden="1" customHeight="1">
      <c r="A150" s="142"/>
      <c r="B150" s="126" t="s">
        <v>11</v>
      </c>
      <c r="C150" s="126" t="s">
        <v>158</v>
      </c>
      <c r="D150" s="127" t="s">
        <v>30</v>
      </c>
      <c r="E150" s="128" t="s">
        <v>159</v>
      </c>
      <c r="F150" s="136" t="s">
        <v>155</v>
      </c>
      <c r="G150" s="130" t="s">
        <v>38</v>
      </c>
      <c r="H150" s="130">
        <v>96</v>
      </c>
      <c r="I150" s="131">
        <v>175</v>
      </c>
      <c r="J150" s="173">
        <f t="shared" si="14"/>
        <v>0</v>
      </c>
      <c r="K150" s="132"/>
      <c r="L150" s="138">
        <f t="shared" si="13"/>
        <v>0</v>
      </c>
      <c r="M150" s="143">
        <v>0</v>
      </c>
      <c r="N150" s="55"/>
    </row>
    <row r="151" spans="1:15" s="1" customFormat="1" ht="15" hidden="1" customHeight="1">
      <c r="A151" s="142"/>
      <c r="B151" s="126" t="s">
        <v>11</v>
      </c>
      <c r="C151" s="126" t="s">
        <v>160</v>
      </c>
      <c r="D151" s="127" t="s">
        <v>30</v>
      </c>
      <c r="E151" s="128" t="s">
        <v>161</v>
      </c>
      <c r="F151" s="136" t="s">
        <v>162</v>
      </c>
      <c r="G151" s="130" t="s">
        <v>38</v>
      </c>
      <c r="H151" s="130">
        <v>55</v>
      </c>
      <c r="I151" s="131">
        <v>300</v>
      </c>
      <c r="J151" s="173">
        <f t="shared" si="14"/>
        <v>0</v>
      </c>
      <c r="K151" s="132"/>
      <c r="L151" s="138">
        <f t="shared" si="13"/>
        <v>0</v>
      </c>
      <c r="M151" s="143">
        <v>0</v>
      </c>
      <c r="N151" s="55"/>
    </row>
    <row r="152" spans="1:15" s="1" customFormat="1" ht="15" hidden="1" customHeight="1">
      <c r="A152" s="142"/>
      <c r="B152" s="126" t="s">
        <v>11</v>
      </c>
      <c r="C152" s="126" t="s">
        <v>163</v>
      </c>
      <c r="D152" s="127" t="s">
        <v>30</v>
      </c>
      <c r="E152" s="128" t="s">
        <v>164</v>
      </c>
      <c r="F152" s="136" t="s">
        <v>155</v>
      </c>
      <c r="G152" s="130" t="s">
        <v>38</v>
      </c>
      <c r="H152" s="130">
        <v>95</v>
      </c>
      <c r="I152" s="131">
        <v>200</v>
      </c>
      <c r="J152" s="173">
        <f t="shared" si="14"/>
        <v>0</v>
      </c>
      <c r="K152" s="132"/>
      <c r="L152" s="138">
        <f t="shared" si="13"/>
        <v>0</v>
      </c>
      <c r="M152" s="143">
        <v>0</v>
      </c>
      <c r="N152" s="55"/>
    </row>
    <row r="153" spans="1:15" s="1" customFormat="1" ht="15" hidden="1" customHeight="1">
      <c r="A153" s="142"/>
      <c r="B153" s="126" t="s">
        <v>11</v>
      </c>
      <c r="C153" s="126" t="s">
        <v>165</v>
      </c>
      <c r="D153" s="127" t="s">
        <v>30</v>
      </c>
      <c r="E153" s="128" t="s">
        <v>166</v>
      </c>
      <c r="F153" s="136" t="s">
        <v>155</v>
      </c>
      <c r="G153" s="130" t="s">
        <v>38</v>
      </c>
      <c r="H153" s="130">
        <v>95</v>
      </c>
      <c r="I153" s="131">
        <v>200</v>
      </c>
      <c r="J153" s="173">
        <f t="shared" si="14"/>
        <v>0</v>
      </c>
      <c r="K153" s="132"/>
      <c r="L153" s="138">
        <f t="shared" si="13"/>
        <v>0</v>
      </c>
      <c r="M153" s="143">
        <v>0</v>
      </c>
      <c r="N153" s="55"/>
    </row>
    <row r="154" spans="1:15" s="1" customFormat="1" ht="15" hidden="1" customHeight="1">
      <c r="A154" s="142"/>
      <c r="B154" s="126" t="s">
        <v>11</v>
      </c>
      <c r="C154" s="126" t="s">
        <v>167</v>
      </c>
      <c r="D154" s="127" t="s">
        <v>30</v>
      </c>
      <c r="E154" s="128" t="s">
        <v>168</v>
      </c>
      <c r="F154" s="136" t="s">
        <v>162</v>
      </c>
      <c r="G154" s="130" t="s">
        <v>38</v>
      </c>
      <c r="H154" s="130">
        <v>73</v>
      </c>
      <c r="I154" s="131">
        <v>250</v>
      </c>
      <c r="J154" s="173">
        <f t="shared" si="14"/>
        <v>0</v>
      </c>
      <c r="K154" s="132"/>
      <c r="L154" s="138">
        <f t="shared" si="13"/>
        <v>0</v>
      </c>
      <c r="M154" s="143">
        <v>0</v>
      </c>
      <c r="N154" s="55"/>
    </row>
    <row r="155" spans="1:15" s="1" customFormat="1" ht="15" hidden="1" customHeight="1">
      <c r="A155" s="142"/>
      <c r="B155" s="126" t="s">
        <v>11</v>
      </c>
      <c r="C155" s="126" t="s">
        <v>169</v>
      </c>
      <c r="D155" s="127" t="s">
        <v>30</v>
      </c>
      <c r="E155" s="128" t="s">
        <v>170</v>
      </c>
      <c r="F155" s="136" t="s">
        <v>155</v>
      </c>
      <c r="G155" s="130" t="s">
        <v>38</v>
      </c>
      <c r="H155" s="130">
        <v>95</v>
      </c>
      <c r="I155" s="131">
        <v>200</v>
      </c>
      <c r="J155" s="173">
        <f t="shared" si="14"/>
        <v>0</v>
      </c>
      <c r="K155" s="132"/>
      <c r="L155" s="138">
        <f t="shared" si="13"/>
        <v>0</v>
      </c>
      <c r="M155" s="143">
        <v>0</v>
      </c>
      <c r="N155" s="55"/>
    </row>
    <row r="156" spans="1:15" s="1" customFormat="1" ht="15" hidden="1" customHeight="1">
      <c r="A156" s="142"/>
      <c r="B156" s="126" t="s">
        <v>11</v>
      </c>
      <c r="C156" s="126" t="s">
        <v>171</v>
      </c>
      <c r="D156" s="127" t="s">
        <v>30</v>
      </c>
      <c r="E156" s="128" t="s">
        <v>172</v>
      </c>
      <c r="F156" s="136" t="s">
        <v>173</v>
      </c>
      <c r="G156" s="130" t="s">
        <v>38</v>
      </c>
      <c r="H156" s="130">
        <v>115</v>
      </c>
      <c r="I156" s="131">
        <v>150</v>
      </c>
      <c r="J156" s="173">
        <f t="shared" si="14"/>
        <v>0</v>
      </c>
      <c r="K156" s="132"/>
      <c r="L156" s="138">
        <f t="shared" si="13"/>
        <v>0</v>
      </c>
      <c r="M156" s="143">
        <v>0</v>
      </c>
      <c r="N156" s="55"/>
    </row>
    <row r="157" spans="1:15" s="1" customFormat="1" ht="15" hidden="1" customHeight="1">
      <c r="A157" s="142"/>
      <c r="B157" s="126" t="s">
        <v>11</v>
      </c>
      <c r="C157" s="126" t="s">
        <v>174</v>
      </c>
      <c r="D157" s="174" t="s">
        <v>30</v>
      </c>
      <c r="E157" s="128" t="s">
        <v>175</v>
      </c>
      <c r="F157" s="136" t="s">
        <v>155</v>
      </c>
      <c r="G157" s="130" t="s">
        <v>38</v>
      </c>
      <c r="H157" s="130">
        <v>55</v>
      </c>
      <c r="I157" s="131">
        <v>200</v>
      </c>
      <c r="J157" s="173">
        <f t="shared" si="14"/>
        <v>0</v>
      </c>
      <c r="K157" s="132"/>
      <c r="L157" s="138">
        <f t="shared" si="13"/>
        <v>0</v>
      </c>
      <c r="M157" s="143">
        <v>0</v>
      </c>
      <c r="N157" s="55"/>
    </row>
    <row r="158" spans="1:15">
      <c r="D158" s="56"/>
      <c r="M158" s="143" t="s">
        <v>1029</v>
      </c>
      <c r="N158" s="55"/>
    </row>
    <row r="159" spans="1:15">
      <c r="D159" s="56"/>
      <c r="M159" s="143" t="s">
        <v>1029</v>
      </c>
      <c r="N159" s="55"/>
    </row>
    <row r="160" spans="1:15" s="1" customFormat="1" ht="21" customHeight="1">
      <c r="A160" s="142"/>
      <c r="B160" s="34"/>
      <c r="C160" s="34"/>
      <c r="D160" s="34" t="s">
        <v>13</v>
      </c>
      <c r="E160" s="35"/>
      <c r="F160" s="35"/>
      <c r="G160" s="57"/>
      <c r="H160" s="35"/>
      <c r="I160" s="35"/>
      <c r="J160" s="36"/>
      <c r="K160" s="35"/>
      <c r="L160" s="37"/>
      <c r="M160" s="143" t="s">
        <v>1029</v>
      </c>
      <c r="N160" s="55"/>
    </row>
    <row r="161" spans="1:15" s="1" customFormat="1" ht="25.5" customHeight="1">
      <c r="A161" s="142"/>
      <c r="B161" s="40"/>
      <c r="C161" s="40" t="s">
        <v>21</v>
      </c>
      <c r="D161" s="40" t="s">
        <v>22</v>
      </c>
      <c r="E161" s="41"/>
      <c r="F161" s="41"/>
      <c r="G161" s="40" t="s">
        <v>23</v>
      </c>
      <c r="H161" s="42" t="s">
        <v>24</v>
      </c>
      <c r="I161" s="42" t="s">
        <v>25</v>
      </c>
      <c r="J161" s="43" t="s">
        <v>26</v>
      </c>
      <c r="K161" s="44" t="s">
        <v>27</v>
      </c>
      <c r="L161" s="45" t="s">
        <v>28</v>
      </c>
      <c r="M161" s="143" t="s">
        <v>1029</v>
      </c>
      <c r="N161" s="55"/>
      <c r="O161" s="181" t="s">
        <v>5</v>
      </c>
    </row>
    <row r="162" spans="1:15" s="1" customFormat="1" ht="15" hidden="1" customHeight="1">
      <c r="A162" s="142"/>
      <c r="B162" s="126" t="s">
        <v>13</v>
      </c>
      <c r="C162" s="126" t="s">
        <v>176</v>
      </c>
      <c r="D162" s="127"/>
      <c r="E162" s="128" t="s">
        <v>177</v>
      </c>
      <c r="F162" s="140" t="s">
        <v>178</v>
      </c>
      <c r="G162" s="130" t="s">
        <v>38</v>
      </c>
      <c r="H162" s="130">
        <v>207</v>
      </c>
      <c r="I162" s="131">
        <v>1</v>
      </c>
      <c r="J162" s="173">
        <f>K162/80</f>
        <v>0</v>
      </c>
      <c r="K162" s="132"/>
      <c r="L162" s="138">
        <f t="shared" ref="L162:L166" si="15">H162*K162</f>
        <v>0</v>
      </c>
      <c r="M162" s="143">
        <v>0</v>
      </c>
      <c r="N162" s="55"/>
    </row>
    <row r="163" spans="1:15" s="1" customFormat="1" ht="15" customHeight="1">
      <c r="A163" s="142"/>
      <c r="B163" s="47" t="s">
        <v>13</v>
      </c>
      <c r="C163" s="47" t="s">
        <v>179</v>
      </c>
      <c r="D163" s="48"/>
      <c r="E163" s="59" t="s">
        <v>180</v>
      </c>
      <c r="F163" s="60" t="s">
        <v>181</v>
      </c>
      <c r="G163" s="50" t="s">
        <v>38</v>
      </c>
      <c r="H163" s="50">
        <v>195</v>
      </c>
      <c r="I163" s="51">
        <v>5</v>
      </c>
      <c r="J163" s="52">
        <f>K163/50</f>
        <v>0</v>
      </c>
      <c r="K163" s="53"/>
      <c r="L163" s="64">
        <f t="shared" si="15"/>
        <v>0</v>
      </c>
      <c r="M163" s="143">
        <v>20</v>
      </c>
      <c r="N163" s="55"/>
    </row>
    <row r="164" spans="1:15" s="1" customFormat="1" ht="15" customHeight="1">
      <c r="A164" s="142"/>
      <c r="B164" s="47" t="s">
        <v>13</v>
      </c>
      <c r="C164" s="47" t="s">
        <v>182</v>
      </c>
      <c r="D164" s="48"/>
      <c r="E164" s="59" t="s">
        <v>183</v>
      </c>
      <c r="F164" s="60" t="s">
        <v>181</v>
      </c>
      <c r="G164" s="50" t="s">
        <v>38</v>
      </c>
      <c r="H164" s="50">
        <v>197</v>
      </c>
      <c r="I164" s="51">
        <v>5</v>
      </c>
      <c r="J164" s="52">
        <f>K164/50</f>
        <v>0</v>
      </c>
      <c r="K164" s="53"/>
      <c r="L164" s="64">
        <f t="shared" si="15"/>
        <v>0</v>
      </c>
      <c r="M164" s="143">
        <v>5</v>
      </c>
      <c r="N164" s="55"/>
    </row>
    <row r="165" spans="1:15" s="1" customFormat="1" ht="15" hidden="1" customHeight="1">
      <c r="A165" s="142"/>
      <c r="B165" s="126" t="s">
        <v>13</v>
      </c>
      <c r="C165" s="126" t="s">
        <v>184</v>
      </c>
      <c r="D165" s="127"/>
      <c r="E165" s="128" t="s">
        <v>185</v>
      </c>
      <c r="F165" s="136" t="s">
        <v>186</v>
      </c>
      <c r="G165" s="130" t="s">
        <v>38</v>
      </c>
      <c r="H165" s="130">
        <v>213</v>
      </c>
      <c r="I165" s="131">
        <v>5</v>
      </c>
      <c r="J165" s="173">
        <f>K165/60</f>
        <v>0</v>
      </c>
      <c r="K165" s="132"/>
      <c r="L165" s="138">
        <f t="shared" si="15"/>
        <v>0</v>
      </c>
      <c r="M165" s="143">
        <v>0</v>
      </c>
      <c r="N165" s="55"/>
    </row>
    <row r="166" spans="1:15" s="1" customFormat="1" ht="15" customHeight="1">
      <c r="A166" s="142"/>
      <c r="B166" s="47" t="s">
        <v>13</v>
      </c>
      <c r="C166" s="47" t="s">
        <v>187</v>
      </c>
      <c r="D166" s="48"/>
      <c r="E166" s="59" t="s">
        <v>188</v>
      </c>
      <c r="F166" s="60" t="s">
        <v>186</v>
      </c>
      <c r="G166" s="50" t="s">
        <v>38</v>
      </c>
      <c r="H166" s="50">
        <v>181</v>
      </c>
      <c r="I166" s="51">
        <v>5</v>
      </c>
      <c r="J166" s="52">
        <f>K166/120</f>
        <v>0</v>
      </c>
      <c r="K166" s="53"/>
      <c r="L166" s="64">
        <f t="shared" si="15"/>
        <v>0</v>
      </c>
      <c r="M166" s="143">
        <v>10</v>
      </c>
      <c r="N166" s="55"/>
    </row>
    <row r="167" spans="1:15">
      <c r="D167" s="56"/>
      <c r="M167" s="143" t="s">
        <v>1029</v>
      </c>
      <c r="N167" s="55"/>
    </row>
    <row r="168" spans="1:15">
      <c r="D168" s="56"/>
      <c r="M168" s="143" t="s">
        <v>1029</v>
      </c>
      <c r="N168" s="55"/>
    </row>
    <row r="169" spans="1:15" s="1" customFormat="1" ht="21" customHeight="1">
      <c r="A169" s="142"/>
      <c r="B169" s="34"/>
      <c r="C169" s="34"/>
      <c r="D169" s="34" t="s">
        <v>2079</v>
      </c>
      <c r="E169" s="35"/>
      <c r="F169" s="35"/>
      <c r="G169" s="57"/>
      <c r="H169" s="35"/>
      <c r="I169" s="35"/>
      <c r="J169" s="36"/>
      <c r="K169" s="35"/>
      <c r="L169" s="37"/>
      <c r="M169" s="143" t="s">
        <v>1029</v>
      </c>
      <c r="N169" s="55"/>
    </row>
    <row r="170" spans="1:15" s="1" customFormat="1" ht="25.5" customHeight="1">
      <c r="A170" s="142"/>
      <c r="B170" s="40"/>
      <c r="C170" s="40" t="s">
        <v>21</v>
      </c>
      <c r="D170" s="40" t="s">
        <v>22</v>
      </c>
      <c r="E170" s="41"/>
      <c r="F170" s="41"/>
      <c r="G170" s="40" t="s">
        <v>23</v>
      </c>
      <c r="H170" s="42" t="s">
        <v>24</v>
      </c>
      <c r="I170" s="42" t="s">
        <v>25</v>
      </c>
      <c r="J170" s="43" t="s">
        <v>26</v>
      </c>
      <c r="K170" s="44" t="s">
        <v>27</v>
      </c>
      <c r="L170" s="45" t="s">
        <v>28</v>
      </c>
      <c r="M170" s="143" t="s">
        <v>1029</v>
      </c>
      <c r="N170" s="55"/>
    </row>
    <row r="171" spans="1:15" s="1" customFormat="1" ht="15" hidden="1" customHeight="1">
      <c r="A171" s="142"/>
      <c r="B171" s="126" t="s">
        <v>15</v>
      </c>
      <c r="C171" s="126" t="s">
        <v>189</v>
      </c>
      <c r="D171" s="127" t="s">
        <v>30</v>
      </c>
      <c r="E171" s="128" t="s">
        <v>190</v>
      </c>
      <c r="F171" s="136" t="s">
        <v>191</v>
      </c>
      <c r="G171" s="130" t="s">
        <v>38</v>
      </c>
      <c r="H171" s="130">
        <v>162</v>
      </c>
      <c r="I171" s="131">
        <v>25</v>
      </c>
      <c r="J171" s="173">
        <f>K171/125</f>
        <v>0</v>
      </c>
      <c r="K171" s="132"/>
      <c r="L171" s="138">
        <f t="shared" ref="L171:L181" si="16">H171*K171</f>
        <v>0</v>
      </c>
      <c r="M171" s="143">
        <v>0</v>
      </c>
      <c r="N171" s="55"/>
      <c r="O171" s="125"/>
    </row>
    <row r="172" spans="1:15" s="1" customFormat="1" ht="15" hidden="1" customHeight="1">
      <c r="A172" s="142"/>
      <c r="B172" s="126" t="s">
        <v>15</v>
      </c>
      <c r="C172" s="126" t="s">
        <v>192</v>
      </c>
      <c r="D172" s="127" t="s">
        <v>30</v>
      </c>
      <c r="E172" s="128" t="s">
        <v>193</v>
      </c>
      <c r="F172" s="136" t="s">
        <v>191</v>
      </c>
      <c r="G172" s="130" t="s">
        <v>38</v>
      </c>
      <c r="H172" s="130">
        <v>144</v>
      </c>
      <c r="I172" s="131">
        <v>25</v>
      </c>
      <c r="J172" s="173">
        <f t="shared" ref="J172:J181" si="17">K172/125</f>
        <v>0</v>
      </c>
      <c r="K172" s="132"/>
      <c r="L172" s="138">
        <f t="shared" si="16"/>
        <v>0</v>
      </c>
      <c r="M172" s="143">
        <v>0</v>
      </c>
      <c r="N172" s="55"/>
      <c r="O172" s="181" t="s">
        <v>5</v>
      </c>
    </row>
    <row r="173" spans="1:15" s="1" customFormat="1" ht="15" hidden="1" customHeight="1">
      <c r="A173" s="142"/>
      <c r="B173" s="126" t="s">
        <v>15</v>
      </c>
      <c r="C173" s="126" t="s">
        <v>194</v>
      </c>
      <c r="D173" s="127" t="s">
        <v>30</v>
      </c>
      <c r="E173" s="128" t="s">
        <v>195</v>
      </c>
      <c r="F173" s="136" t="s">
        <v>191</v>
      </c>
      <c r="G173" s="130" t="s">
        <v>38</v>
      </c>
      <c r="H173" s="130">
        <v>138</v>
      </c>
      <c r="I173" s="131">
        <v>25</v>
      </c>
      <c r="J173" s="173">
        <f t="shared" si="17"/>
        <v>0</v>
      </c>
      <c r="K173" s="132"/>
      <c r="L173" s="138">
        <f t="shared" si="16"/>
        <v>0</v>
      </c>
      <c r="M173" s="143">
        <v>0</v>
      </c>
      <c r="N173" s="55"/>
    </row>
    <row r="174" spans="1:15" s="1" customFormat="1" ht="15" hidden="1" customHeight="1">
      <c r="A174" s="142"/>
      <c r="B174" s="126" t="s">
        <v>15</v>
      </c>
      <c r="C174" s="126" t="s">
        <v>196</v>
      </c>
      <c r="D174" s="127" t="s">
        <v>30</v>
      </c>
      <c r="E174" s="128" t="s">
        <v>197</v>
      </c>
      <c r="F174" s="136" t="s">
        <v>191</v>
      </c>
      <c r="G174" s="130" t="s">
        <v>38</v>
      </c>
      <c r="H174" s="130">
        <v>251</v>
      </c>
      <c r="I174" s="131">
        <v>25</v>
      </c>
      <c r="J174" s="173">
        <f t="shared" si="17"/>
        <v>0</v>
      </c>
      <c r="K174" s="132"/>
      <c r="L174" s="138">
        <f t="shared" si="16"/>
        <v>0</v>
      </c>
      <c r="M174" s="143">
        <v>0</v>
      </c>
      <c r="N174" s="55"/>
    </row>
    <row r="175" spans="1:15" s="1" customFormat="1" ht="15" hidden="1" customHeight="1">
      <c r="A175" s="142"/>
      <c r="B175" s="126" t="s">
        <v>15</v>
      </c>
      <c r="C175" s="126" t="s">
        <v>198</v>
      </c>
      <c r="D175" s="127" t="s">
        <v>30</v>
      </c>
      <c r="E175" s="128" t="s">
        <v>199</v>
      </c>
      <c r="F175" s="136" t="s">
        <v>191</v>
      </c>
      <c r="G175" s="130" t="s">
        <v>38</v>
      </c>
      <c r="H175" s="130">
        <v>272</v>
      </c>
      <c r="I175" s="131">
        <v>25</v>
      </c>
      <c r="J175" s="173">
        <f t="shared" si="17"/>
        <v>0</v>
      </c>
      <c r="K175" s="132"/>
      <c r="L175" s="138">
        <f t="shared" si="16"/>
        <v>0</v>
      </c>
      <c r="M175" s="143">
        <v>0</v>
      </c>
      <c r="N175" s="55"/>
    </row>
    <row r="176" spans="1:15" s="1" customFormat="1" ht="15" customHeight="1">
      <c r="A176" s="142"/>
      <c r="B176" s="47" t="s">
        <v>15</v>
      </c>
      <c r="C176" s="47" t="s">
        <v>200</v>
      </c>
      <c r="D176" s="48" t="s">
        <v>30</v>
      </c>
      <c r="E176" s="59" t="s">
        <v>201</v>
      </c>
      <c r="F176" s="60" t="s">
        <v>191</v>
      </c>
      <c r="G176" s="50" t="s">
        <v>38</v>
      </c>
      <c r="H176" s="50">
        <v>155</v>
      </c>
      <c r="I176" s="51">
        <v>25</v>
      </c>
      <c r="J176" s="52">
        <f t="shared" si="17"/>
        <v>0</v>
      </c>
      <c r="K176" s="53"/>
      <c r="L176" s="64">
        <f t="shared" si="16"/>
        <v>0</v>
      </c>
      <c r="M176" s="143">
        <v>100</v>
      </c>
      <c r="N176" s="55"/>
    </row>
    <row r="177" spans="1:15" s="1" customFormat="1" ht="15" hidden="1" customHeight="1">
      <c r="A177" s="142"/>
      <c r="B177" s="126" t="s">
        <v>15</v>
      </c>
      <c r="C177" s="126" t="s">
        <v>202</v>
      </c>
      <c r="D177" s="127" t="s">
        <v>30</v>
      </c>
      <c r="E177" s="128" t="s">
        <v>203</v>
      </c>
      <c r="F177" s="136" t="s">
        <v>191</v>
      </c>
      <c r="G177" s="130" t="s">
        <v>38</v>
      </c>
      <c r="H177" s="130">
        <v>167</v>
      </c>
      <c r="I177" s="131">
        <v>25</v>
      </c>
      <c r="J177" s="173">
        <f t="shared" si="17"/>
        <v>0</v>
      </c>
      <c r="K177" s="132"/>
      <c r="L177" s="138">
        <f t="shared" si="16"/>
        <v>0</v>
      </c>
      <c r="M177" s="143">
        <v>0</v>
      </c>
      <c r="N177" s="55"/>
    </row>
    <row r="178" spans="1:15" s="1" customFormat="1" ht="15" hidden="1" customHeight="1">
      <c r="A178" s="142"/>
      <c r="B178" s="126" t="s">
        <v>15</v>
      </c>
      <c r="C178" s="126" t="s">
        <v>204</v>
      </c>
      <c r="D178" s="127" t="s">
        <v>30</v>
      </c>
      <c r="E178" s="128" t="s">
        <v>205</v>
      </c>
      <c r="F178" s="136" t="s">
        <v>191</v>
      </c>
      <c r="G178" s="130" t="s">
        <v>38</v>
      </c>
      <c r="H178" s="130">
        <v>240</v>
      </c>
      <c r="I178" s="131">
        <v>25</v>
      </c>
      <c r="J178" s="173">
        <f t="shared" si="17"/>
        <v>0</v>
      </c>
      <c r="K178" s="132"/>
      <c r="L178" s="138">
        <f t="shared" si="16"/>
        <v>0</v>
      </c>
      <c r="M178" s="143">
        <v>0</v>
      </c>
      <c r="N178" s="55"/>
    </row>
    <row r="179" spans="1:15" s="1" customFormat="1" ht="15" hidden="1" customHeight="1">
      <c r="A179" s="142"/>
      <c r="B179" s="126" t="s">
        <v>15</v>
      </c>
      <c r="C179" s="126" t="s">
        <v>206</v>
      </c>
      <c r="D179" s="127" t="s">
        <v>30</v>
      </c>
      <c r="E179" s="128" t="s">
        <v>207</v>
      </c>
      <c r="F179" s="136" t="s">
        <v>191</v>
      </c>
      <c r="G179" s="130" t="s">
        <v>38</v>
      </c>
      <c r="H179" s="130">
        <v>240</v>
      </c>
      <c r="I179" s="131">
        <v>25</v>
      </c>
      <c r="J179" s="173">
        <f t="shared" si="17"/>
        <v>0</v>
      </c>
      <c r="K179" s="132"/>
      <c r="L179" s="138">
        <f t="shared" si="16"/>
        <v>0</v>
      </c>
      <c r="M179" s="143">
        <v>0</v>
      </c>
      <c r="N179" s="55"/>
    </row>
    <row r="180" spans="1:15" s="1" customFormat="1" ht="15" customHeight="1">
      <c r="A180" s="142"/>
      <c r="B180" s="177" t="s">
        <v>15</v>
      </c>
      <c r="C180" s="47" t="s">
        <v>1289</v>
      </c>
      <c r="D180" s="48"/>
      <c r="E180" s="59" t="s">
        <v>2080</v>
      </c>
      <c r="F180" s="60" t="s">
        <v>181</v>
      </c>
      <c r="G180" s="50" t="s">
        <v>109</v>
      </c>
      <c r="H180" s="50">
        <v>19</v>
      </c>
      <c r="I180" s="51">
        <v>25</v>
      </c>
      <c r="J180" s="52">
        <f t="shared" si="17"/>
        <v>0</v>
      </c>
      <c r="K180" s="53"/>
      <c r="L180" s="138">
        <f t="shared" si="16"/>
        <v>0</v>
      </c>
      <c r="M180" s="143">
        <v>25</v>
      </c>
      <c r="N180" s="55"/>
    </row>
    <row r="181" spans="1:15" s="1" customFormat="1" ht="15" customHeight="1">
      <c r="A181" s="142"/>
      <c r="B181" s="177" t="s">
        <v>15</v>
      </c>
      <c r="C181" s="47" t="s">
        <v>1291</v>
      </c>
      <c r="D181" s="48"/>
      <c r="E181" s="59" t="s">
        <v>2081</v>
      </c>
      <c r="F181" s="60" t="s">
        <v>181</v>
      </c>
      <c r="G181" s="50" t="s">
        <v>109</v>
      </c>
      <c r="H181" s="50">
        <v>36</v>
      </c>
      <c r="I181" s="51">
        <v>25</v>
      </c>
      <c r="J181" s="52">
        <f t="shared" si="17"/>
        <v>0</v>
      </c>
      <c r="K181" s="53"/>
      <c r="L181" s="138">
        <f t="shared" si="16"/>
        <v>0</v>
      </c>
      <c r="M181" s="143">
        <v>25</v>
      </c>
      <c r="N181" s="55"/>
    </row>
    <row r="182" spans="1:15">
      <c r="D182" s="56"/>
      <c r="M182" s="143" t="s">
        <v>1029</v>
      </c>
      <c r="N182" s="55"/>
    </row>
    <row r="183" spans="1:15">
      <c r="D183" s="56"/>
      <c r="M183" s="143" t="s">
        <v>1029</v>
      </c>
      <c r="N183" s="55"/>
    </row>
    <row r="184" spans="1:15" s="1" customFormat="1" ht="21" customHeight="1">
      <c r="A184" s="142"/>
      <c r="B184" s="34"/>
      <c r="C184" s="34"/>
      <c r="D184" s="34" t="s">
        <v>17</v>
      </c>
      <c r="E184" s="35"/>
      <c r="F184" s="35"/>
      <c r="G184" s="57"/>
      <c r="H184" s="35"/>
      <c r="I184" s="35"/>
      <c r="J184" s="36"/>
      <c r="K184" s="35"/>
      <c r="L184" s="37"/>
      <c r="M184" s="143" t="s">
        <v>1029</v>
      </c>
      <c r="N184" s="55"/>
      <c r="O184" s="125"/>
    </row>
    <row r="185" spans="1:15" s="1" customFormat="1" ht="25.5" customHeight="1">
      <c r="A185" s="142"/>
      <c r="B185" s="40"/>
      <c r="C185" s="40" t="s">
        <v>21</v>
      </c>
      <c r="D185" s="40" t="s">
        <v>22</v>
      </c>
      <c r="E185" s="41"/>
      <c r="F185" s="41"/>
      <c r="G185" s="40" t="s">
        <v>23</v>
      </c>
      <c r="H185" s="42" t="s">
        <v>24</v>
      </c>
      <c r="I185" s="42" t="s">
        <v>25</v>
      </c>
      <c r="J185" s="43" t="s">
        <v>26</v>
      </c>
      <c r="K185" s="44" t="s">
        <v>27</v>
      </c>
      <c r="L185" s="45" t="s">
        <v>28</v>
      </c>
      <c r="M185" s="143" t="s">
        <v>1029</v>
      </c>
      <c r="N185" s="55"/>
      <c r="O185" s="181" t="s">
        <v>5</v>
      </c>
    </row>
    <row r="186" spans="1:15" s="1" customFormat="1" ht="15" customHeight="1">
      <c r="A186" s="142"/>
      <c r="B186" s="47" t="s">
        <v>17</v>
      </c>
      <c r="C186" s="47" t="s">
        <v>208</v>
      </c>
      <c r="D186" s="48" t="s">
        <v>30</v>
      </c>
      <c r="E186" s="59" t="s">
        <v>209</v>
      </c>
      <c r="F186" s="60" t="s">
        <v>210</v>
      </c>
      <c r="G186" s="50" t="s">
        <v>38</v>
      </c>
      <c r="H186" s="50">
        <v>349</v>
      </c>
      <c r="I186" s="51">
        <v>5</v>
      </c>
      <c r="J186" s="52">
        <f>K186/65</f>
        <v>0</v>
      </c>
      <c r="K186" s="53"/>
      <c r="L186" s="64">
        <f t="shared" ref="L186:L249" si="18">H186*K186</f>
        <v>0</v>
      </c>
      <c r="M186" s="143">
        <v>5</v>
      </c>
      <c r="N186" s="55"/>
    </row>
    <row r="187" spans="1:15" s="1" customFormat="1" ht="15" customHeight="1">
      <c r="A187" s="142"/>
      <c r="B187" s="47" t="s">
        <v>17</v>
      </c>
      <c r="C187" s="47" t="s">
        <v>211</v>
      </c>
      <c r="D187" s="48" t="s">
        <v>30</v>
      </c>
      <c r="E187" s="59" t="s">
        <v>209</v>
      </c>
      <c r="F187" s="60" t="s">
        <v>212</v>
      </c>
      <c r="G187" s="50" t="s">
        <v>38</v>
      </c>
      <c r="H187" s="50">
        <v>469</v>
      </c>
      <c r="I187" s="51">
        <v>5</v>
      </c>
      <c r="J187" s="52">
        <f>K187/40</f>
        <v>0</v>
      </c>
      <c r="K187" s="53"/>
      <c r="L187" s="64">
        <f t="shared" si="18"/>
        <v>0</v>
      </c>
      <c r="M187" s="143">
        <v>31</v>
      </c>
      <c r="N187" s="55"/>
    </row>
    <row r="188" spans="1:15" s="1" customFormat="1" ht="15" hidden="1" customHeight="1">
      <c r="A188" s="142"/>
      <c r="B188" s="126" t="s">
        <v>17</v>
      </c>
      <c r="C188" s="126" t="s">
        <v>213</v>
      </c>
      <c r="D188" s="127" t="s">
        <v>30</v>
      </c>
      <c r="E188" s="128" t="s">
        <v>214</v>
      </c>
      <c r="F188" s="136" t="s">
        <v>212</v>
      </c>
      <c r="G188" s="130" t="s">
        <v>38</v>
      </c>
      <c r="H188" s="130">
        <v>754</v>
      </c>
      <c r="I188" s="131">
        <v>5</v>
      </c>
      <c r="J188" s="173">
        <f t="shared" ref="J188:J189" si="19">K188/40</f>
        <v>0</v>
      </c>
      <c r="K188" s="132"/>
      <c r="L188" s="138">
        <f t="shared" si="18"/>
        <v>0</v>
      </c>
      <c r="M188" s="143">
        <v>0</v>
      </c>
      <c r="N188" s="55"/>
    </row>
    <row r="189" spans="1:15" s="1" customFormat="1" ht="15" customHeight="1">
      <c r="A189" s="142"/>
      <c r="B189" s="47" t="s">
        <v>17</v>
      </c>
      <c r="C189" s="47" t="s">
        <v>215</v>
      </c>
      <c r="D189" s="48" t="s">
        <v>30</v>
      </c>
      <c r="E189" s="59" t="s">
        <v>216</v>
      </c>
      <c r="F189" s="60" t="s">
        <v>212</v>
      </c>
      <c r="G189" s="50" t="s">
        <v>38</v>
      </c>
      <c r="H189" s="50">
        <v>371</v>
      </c>
      <c r="I189" s="51">
        <v>5</v>
      </c>
      <c r="J189" s="52">
        <f t="shared" si="19"/>
        <v>0</v>
      </c>
      <c r="K189" s="53"/>
      <c r="L189" s="64">
        <f t="shared" si="18"/>
        <v>0</v>
      </c>
      <c r="M189" s="143">
        <v>35</v>
      </c>
      <c r="N189" s="55"/>
    </row>
    <row r="190" spans="1:15" s="1" customFormat="1" ht="15" customHeight="1">
      <c r="A190" s="142"/>
      <c r="B190" s="47" t="s">
        <v>17</v>
      </c>
      <c r="C190" s="47" t="s">
        <v>217</v>
      </c>
      <c r="D190" s="48" t="s">
        <v>30</v>
      </c>
      <c r="E190" s="59" t="s">
        <v>218</v>
      </c>
      <c r="F190" s="60" t="s">
        <v>210</v>
      </c>
      <c r="G190" s="50" t="s">
        <v>38</v>
      </c>
      <c r="H190" s="50">
        <v>995</v>
      </c>
      <c r="I190" s="51">
        <v>5</v>
      </c>
      <c r="J190" s="52">
        <f t="shared" ref="J190:J192" si="20">K190/65</f>
        <v>0</v>
      </c>
      <c r="K190" s="53"/>
      <c r="L190" s="64">
        <f t="shared" si="18"/>
        <v>0</v>
      </c>
      <c r="M190" s="143">
        <v>5</v>
      </c>
      <c r="N190" s="55"/>
    </row>
    <row r="191" spans="1:15" s="1" customFormat="1" ht="15" customHeight="1">
      <c r="A191" s="142"/>
      <c r="B191" s="47" t="s">
        <v>17</v>
      </c>
      <c r="C191" s="47" t="s">
        <v>219</v>
      </c>
      <c r="D191" s="48" t="s">
        <v>30</v>
      </c>
      <c r="E191" s="59" t="s">
        <v>220</v>
      </c>
      <c r="F191" s="60" t="s">
        <v>210</v>
      </c>
      <c r="G191" s="50" t="s">
        <v>38</v>
      </c>
      <c r="H191" s="50">
        <v>427</v>
      </c>
      <c r="I191" s="51">
        <v>5</v>
      </c>
      <c r="J191" s="52">
        <f t="shared" si="20"/>
        <v>0</v>
      </c>
      <c r="K191" s="53"/>
      <c r="L191" s="64">
        <f t="shared" si="18"/>
        <v>0</v>
      </c>
      <c r="M191" s="143">
        <v>30</v>
      </c>
      <c r="N191" s="55"/>
    </row>
    <row r="192" spans="1:15" s="1" customFormat="1" ht="15" customHeight="1">
      <c r="A192" s="142"/>
      <c r="B192" s="47" t="s">
        <v>17</v>
      </c>
      <c r="C192" s="47" t="s">
        <v>221</v>
      </c>
      <c r="D192" s="48" t="s">
        <v>30</v>
      </c>
      <c r="E192" s="59" t="s">
        <v>222</v>
      </c>
      <c r="F192" s="60" t="s">
        <v>210</v>
      </c>
      <c r="G192" s="50" t="s">
        <v>38</v>
      </c>
      <c r="H192" s="50">
        <v>899</v>
      </c>
      <c r="I192" s="51">
        <v>5</v>
      </c>
      <c r="J192" s="52">
        <f t="shared" si="20"/>
        <v>0</v>
      </c>
      <c r="K192" s="53"/>
      <c r="L192" s="64">
        <f t="shared" si="18"/>
        <v>0</v>
      </c>
      <c r="M192" s="143">
        <v>95</v>
      </c>
      <c r="N192" s="55"/>
    </row>
    <row r="193" spans="1:14" s="1" customFormat="1" ht="15" customHeight="1">
      <c r="A193" s="142"/>
      <c r="B193" s="47" t="s">
        <v>17</v>
      </c>
      <c r="C193" s="47" t="s">
        <v>223</v>
      </c>
      <c r="D193" s="48" t="s">
        <v>30</v>
      </c>
      <c r="E193" s="122" t="s">
        <v>224</v>
      </c>
      <c r="F193" s="60" t="s">
        <v>212</v>
      </c>
      <c r="G193" s="50" t="s">
        <v>38</v>
      </c>
      <c r="H193" s="50">
        <v>991</v>
      </c>
      <c r="I193" s="51">
        <v>5</v>
      </c>
      <c r="J193" s="52">
        <f>K193/40</f>
        <v>0</v>
      </c>
      <c r="K193" s="53"/>
      <c r="L193" s="64">
        <f t="shared" si="18"/>
        <v>0</v>
      </c>
      <c r="M193" s="143">
        <v>2</v>
      </c>
      <c r="N193" s="55"/>
    </row>
    <row r="194" spans="1:14" s="1" customFormat="1" ht="15" customHeight="1">
      <c r="A194" s="142"/>
      <c r="B194" s="47" t="s">
        <v>17</v>
      </c>
      <c r="C194" s="47" t="s">
        <v>225</v>
      </c>
      <c r="D194" s="48" t="s">
        <v>30</v>
      </c>
      <c r="E194" s="59" t="s">
        <v>226</v>
      </c>
      <c r="F194" s="60" t="s">
        <v>210</v>
      </c>
      <c r="G194" s="50" t="s">
        <v>38</v>
      </c>
      <c r="H194" s="50">
        <v>2704</v>
      </c>
      <c r="I194" s="51">
        <v>5</v>
      </c>
      <c r="J194" s="52">
        <f>K194/65</f>
        <v>0</v>
      </c>
      <c r="K194" s="53"/>
      <c r="L194" s="64">
        <f t="shared" si="18"/>
        <v>0</v>
      </c>
      <c r="M194" s="143">
        <v>40</v>
      </c>
      <c r="N194" s="55"/>
    </row>
    <row r="195" spans="1:14" s="1" customFormat="1" ht="15" hidden="1" customHeight="1">
      <c r="A195" s="142"/>
      <c r="B195" s="126" t="s">
        <v>17</v>
      </c>
      <c r="C195" s="126" t="s">
        <v>227</v>
      </c>
      <c r="D195" s="127" t="s">
        <v>30</v>
      </c>
      <c r="E195" s="128" t="s">
        <v>228</v>
      </c>
      <c r="F195" s="136" t="s">
        <v>212</v>
      </c>
      <c r="G195" s="130" t="s">
        <v>38</v>
      </c>
      <c r="H195" s="130">
        <v>404</v>
      </c>
      <c r="I195" s="131">
        <v>5</v>
      </c>
      <c r="J195" s="173">
        <f t="shared" ref="J195:J199" si="21">K195/40</f>
        <v>0</v>
      </c>
      <c r="K195" s="132"/>
      <c r="L195" s="138">
        <f t="shared" si="18"/>
        <v>0</v>
      </c>
      <c r="M195" s="143">
        <v>0</v>
      </c>
      <c r="N195" s="55"/>
    </row>
    <row r="196" spans="1:14" s="1" customFormat="1" ht="15" customHeight="1">
      <c r="A196" s="142"/>
      <c r="B196" s="47" t="s">
        <v>17</v>
      </c>
      <c r="C196" s="47" t="s">
        <v>229</v>
      </c>
      <c r="D196" s="48" t="s">
        <v>30</v>
      </c>
      <c r="E196" s="59" t="s">
        <v>230</v>
      </c>
      <c r="F196" s="60" t="s">
        <v>212</v>
      </c>
      <c r="G196" s="50" t="s">
        <v>38</v>
      </c>
      <c r="H196" s="50">
        <v>1834</v>
      </c>
      <c r="I196" s="51">
        <v>5</v>
      </c>
      <c r="J196" s="52">
        <f t="shared" si="21"/>
        <v>0</v>
      </c>
      <c r="K196" s="53"/>
      <c r="L196" s="64">
        <f t="shared" si="18"/>
        <v>0</v>
      </c>
      <c r="M196" s="143">
        <v>13</v>
      </c>
      <c r="N196" s="55"/>
    </row>
    <row r="197" spans="1:14" s="1" customFormat="1" ht="15" customHeight="1">
      <c r="A197" s="142"/>
      <c r="B197" s="47" t="s">
        <v>17</v>
      </c>
      <c r="C197" s="47" t="s">
        <v>231</v>
      </c>
      <c r="D197" s="48" t="s">
        <v>30</v>
      </c>
      <c r="E197" s="59" t="s">
        <v>232</v>
      </c>
      <c r="F197" s="60" t="s">
        <v>212</v>
      </c>
      <c r="G197" s="50" t="s">
        <v>38</v>
      </c>
      <c r="H197" s="50">
        <v>428</v>
      </c>
      <c r="I197" s="51">
        <v>5</v>
      </c>
      <c r="J197" s="52">
        <f t="shared" si="21"/>
        <v>0</v>
      </c>
      <c r="K197" s="53"/>
      <c r="L197" s="64">
        <f t="shared" si="18"/>
        <v>0</v>
      </c>
      <c r="M197" s="143">
        <v>10</v>
      </c>
      <c r="N197" s="55"/>
    </row>
    <row r="198" spans="1:14" s="1" customFormat="1" ht="15" customHeight="1">
      <c r="A198" s="142"/>
      <c r="B198" s="47" t="s">
        <v>17</v>
      </c>
      <c r="C198" s="47" t="s">
        <v>233</v>
      </c>
      <c r="D198" s="48" t="s">
        <v>30</v>
      </c>
      <c r="E198" s="59" t="s">
        <v>234</v>
      </c>
      <c r="F198" s="60" t="s">
        <v>212</v>
      </c>
      <c r="G198" s="50" t="s">
        <v>38</v>
      </c>
      <c r="H198" s="50">
        <v>11620</v>
      </c>
      <c r="I198" s="51">
        <v>1</v>
      </c>
      <c r="J198" s="52">
        <f t="shared" si="21"/>
        <v>0</v>
      </c>
      <c r="K198" s="53"/>
      <c r="L198" s="64">
        <f t="shared" si="18"/>
        <v>0</v>
      </c>
      <c r="M198" s="143">
        <v>23</v>
      </c>
      <c r="N198" s="55"/>
    </row>
    <row r="199" spans="1:14" s="1" customFormat="1" ht="15" customHeight="1">
      <c r="A199" s="142"/>
      <c r="B199" s="47" t="s">
        <v>17</v>
      </c>
      <c r="C199" s="47" t="s">
        <v>235</v>
      </c>
      <c r="D199" s="48" t="s">
        <v>30</v>
      </c>
      <c r="E199" s="59" t="s">
        <v>236</v>
      </c>
      <c r="F199" s="60" t="s">
        <v>212</v>
      </c>
      <c r="G199" s="50" t="s">
        <v>38</v>
      </c>
      <c r="H199" s="50">
        <v>4044</v>
      </c>
      <c r="I199" s="51">
        <v>5</v>
      </c>
      <c r="J199" s="52">
        <f t="shared" si="21"/>
        <v>0</v>
      </c>
      <c r="K199" s="53"/>
      <c r="L199" s="64">
        <f t="shared" si="18"/>
        <v>0</v>
      </c>
      <c r="M199" s="143">
        <v>40</v>
      </c>
      <c r="N199" s="55"/>
    </row>
    <row r="200" spans="1:14" s="1" customFormat="1" ht="15" customHeight="1">
      <c r="A200" s="142"/>
      <c r="B200" s="47" t="s">
        <v>17</v>
      </c>
      <c r="C200" s="47" t="s">
        <v>237</v>
      </c>
      <c r="D200" s="48" t="s">
        <v>30</v>
      </c>
      <c r="E200" s="59" t="s">
        <v>238</v>
      </c>
      <c r="F200" s="60" t="s">
        <v>210</v>
      </c>
      <c r="G200" s="50" t="s">
        <v>38</v>
      </c>
      <c r="H200" s="50">
        <v>260</v>
      </c>
      <c r="I200" s="51">
        <v>5</v>
      </c>
      <c r="J200" s="52">
        <f>K200/65</f>
        <v>0</v>
      </c>
      <c r="K200" s="53"/>
      <c r="L200" s="64">
        <f t="shared" si="18"/>
        <v>0</v>
      </c>
      <c r="M200" s="143">
        <v>6</v>
      </c>
      <c r="N200" s="55"/>
    </row>
    <row r="201" spans="1:14" s="1" customFormat="1" ht="15" customHeight="1">
      <c r="A201" s="142"/>
      <c r="B201" s="47" t="s">
        <v>17</v>
      </c>
      <c r="C201" s="47" t="s">
        <v>239</v>
      </c>
      <c r="D201" s="48" t="s">
        <v>30</v>
      </c>
      <c r="E201" s="59" t="s">
        <v>240</v>
      </c>
      <c r="F201" s="60" t="s">
        <v>212</v>
      </c>
      <c r="G201" s="50" t="s">
        <v>38</v>
      </c>
      <c r="H201" s="50">
        <v>968</v>
      </c>
      <c r="I201" s="51">
        <v>5</v>
      </c>
      <c r="J201" s="52">
        <f t="shared" ref="J201:J202" si="22">K201/40</f>
        <v>0</v>
      </c>
      <c r="K201" s="53"/>
      <c r="L201" s="64">
        <f t="shared" si="18"/>
        <v>0</v>
      </c>
      <c r="M201" s="143">
        <v>20</v>
      </c>
      <c r="N201" s="55"/>
    </row>
    <row r="202" spans="1:14" s="1" customFormat="1" ht="15" customHeight="1">
      <c r="A202" s="142"/>
      <c r="B202" s="47" t="s">
        <v>17</v>
      </c>
      <c r="C202" s="47" t="s">
        <v>241</v>
      </c>
      <c r="D202" s="48" t="s">
        <v>30</v>
      </c>
      <c r="E202" s="59" t="s">
        <v>242</v>
      </c>
      <c r="F202" s="60" t="s">
        <v>212</v>
      </c>
      <c r="G202" s="50" t="s">
        <v>38</v>
      </c>
      <c r="H202" s="50">
        <v>1967</v>
      </c>
      <c r="I202" s="51">
        <v>5</v>
      </c>
      <c r="J202" s="52">
        <f t="shared" si="22"/>
        <v>0</v>
      </c>
      <c r="K202" s="53"/>
      <c r="L202" s="64">
        <f t="shared" si="18"/>
        <v>0</v>
      </c>
      <c r="M202" s="143">
        <v>45</v>
      </c>
      <c r="N202" s="55"/>
    </row>
    <row r="203" spans="1:14" s="1" customFormat="1" ht="15" customHeight="1">
      <c r="A203" s="142"/>
      <c r="B203" s="47" t="s">
        <v>17</v>
      </c>
      <c r="C203" s="47" t="s">
        <v>243</v>
      </c>
      <c r="D203" s="48" t="s">
        <v>30</v>
      </c>
      <c r="E203" s="59" t="s">
        <v>244</v>
      </c>
      <c r="F203" s="60" t="s">
        <v>210</v>
      </c>
      <c r="G203" s="50" t="s">
        <v>38</v>
      </c>
      <c r="H203" s="50">
        <v>715</v>
      </c>
      <c r="I203" s="51">
        <v>5</v>
      </c>
      <c r="J203" s="52">
        <f t="shared" ref="J203:J204" si="23">K203/65</f>
        <v>0</v>
      </c>
      <c r="K203" s="53"/>
      <c r="L203" s="64">
        <f t="shared" si="18"/>
        <v>0</v>
      </c>
      <c r="M203" s="143">
        <v>40</v>
      </c>
      <c r="N203" s="55"/>
    </row>
    <row r="204" spans="1:14" s="1" customFormat="1" ht="15" customHeight="1">
      <c r="A204" s="142"/>
      <c r="B204" s="47" t="s">
        <v>17</v>
      </c>
      <c r="C204" s="47" t="s">
        <v>245</v>
      </c>
      <c r="D204" s="48" t="s">
        <v>30</v>
      </c>
      <c r="E204" s="59" t="s">
        <v>246</v>
      </c>
      <c r="F204" s="60" t="s">
        <v>210</v>
      </c>
      <c r="G204" s="50" t="s">
        <v>38</v>
      </c>
      <c r="H204" s="50">
        <v>754</v>
      </c>
      <c r="I204" s="51">
        <v>5</v>
      </c>
      <c r="J204" s="52">
        <f t="shared" si="23"/>
        <v>0</v>
      </c>
      <c r="K204" s="53"/>
      <c r="L204" s="64">
        <f t="shared" si="18"/>
        <v>0</v>
      </c>
      <c r="M204" s="143">
        <v>22</v>
      </c>
      <c r="N204" s="55"/>
    </row>
    <row r="205" spans="1:14" s="1" customFormat="1" ht="15" hidden="1" customHeight="1">
      <c r="A205" s="142"/>
      <c r="B205" s="126" t="s">
        <v>17</v>
      </c>
      <c r="C205" s="126" t="s">
        <v>247</v>
      </c>
      <c r="D205" s="127" t="s">
        <v>30</v>
      </c>
      <c r="E205" s="128" t="s">
        <v>248</v>
      </c>
      <c r="F205" s="136" t="s">
        <v>212</v>
      </c>
      <c r="G205" s="130" t="s">
        <v>38</v>
      </c>
      <c r="H205" s="130">
        <v>365</v>
      </c>
      <c r="I205" s="131">
        <v>5</v>
      </c>
      <c r="J205" s="173">
        <f t="shared" ref="J205:J206" si="24">K205/40</f>
        <v>0</v>
      </c>
      <c r="K205" s="132"/>
      <c r="L205" s="138">
        <f t="shared" si="18"/>
        <v>0</v>
      </c>
      <c r="M205" s="143">
        <v>0</v>
      </c>
      <c r="N205" s="55"/>
    </row>
    <row r="206" spans="1:14" s="1" customFormat="1" ht="15" customHeight="1">
      <c r="A206" s="142"/>
      <c r="B206" s="47" t="s">
        <v>17</v>
      </c>
      <c r="C206" s="47" t="s">
        <v>249</v>
      </c>
      <c r="D206" s="48" t="s">
        <v>30</v>
      </c>
      <c r="E206" s="59" t="s">
        <v>250</v>
      </c>
      <c r="F206" s="60" t="s">
        <v>212</v>
      </c>
      <c r="G206" s="50" t="s">
        <v>38</v>
      </c>
      <c r="H206" s="50">
        <v>3158</v>
      </c>
      <c r="I206" s="51">
        <v>5</v>
      </c>
      <c r="J206" s="52">
        <f t="shared" si="24"/>
        <v>0</v>
      </c>
      <c r="K206" s="53"/>
      <c r="L206" s="64">
        <f t="shared" si="18"/>
        <v>0</v>
      </c>
      <c r="M206" s="143">
        <v>15</v>
      </c>
      <c r="N206" s="55"/>
    </row>
    <row r="207" spans="1:14" s="1" customFormat="1" ht="15" customHeight="1">
      <c r="A207" s="142"/>
      <c r="B207" s="47" t="s">
        <v>17</v>
      </c>
      <c r="C207" s="47" t="s">
        <v>251</v>
      </c>
      <c r="D207" s="48" t="s">
        <v>30</v>
      </c>
      <c r="E207" s="59" t="s">
        <v>252</v>
      </c>
      <c r="F207" s="60" t="s">
        <v>212</v>
      </c>
      <c r="G207" s="50" t="s">
        <v>38</v>
      </c>
      <c r="H207" s="50">
        <v>2618</v>
      </c>
      <c r="I207" s="51">
        <v>5</v>
      </c>
      <c r="J207" s="52">
        <f>K207/30</f>
        <v>0</v>
      </c>
      <c r="K207" s="53"/>
      <c r="L207" s="64">
        <f t="shared" si="18"/>
        <v>0</v>
      </c>
      <c r="M207" s="143">
        <v>24</v>
      </c>
      <c r="N207" s="55"/>
    </row>
    <row r="208" spans="1:14" s="1" customFormat="1" ht="15" customHeight="1">
      <c r="A208" s="142"/>
      <c r="B208" s="47" t="s">
        <v>17</v>
      </c>
      <c r="C208" s="47" t="s">
        <v>253</v>
      </c>
      <c r="D208" s="48" t="s">
        <v>30</v>
      </c>
      <c r="E208" s="59" t="s">
        <v>254</v>
      </c>
      <c r="F208" s="60" t="s">
        <v>210</v>
      </c>
      <c r="G208" s="50" t="s">
        <v>38</v>
      </c>
      <c r="H208" s="50">
        <v>5383</v>
      </c>
      <c r="I208" s="51">
        <v>5</v>
      </c>
      <c r="J208" s="52">
        <f>K208/40</f>
        <v>0</v>
      </c>
      <c r="K208" s="53"/>
      <c r="L208" s="64">
        <f t="shared" si="18"/>
        <v>0</v>
      </c>
      <c r="M208" s="143">
        <v>20</v>
      </c>
      <c r="N208" s="55"/>
    </row>
    <row r="209" spans="1:14" s="1" customFormat="1" ht="15" customHeight="1">
      <c r="A209" s="142"/>
      <c r="B209" s="47" t="s">
        <v>17</v>
      </c>
      <c r="C209" s="47" t="s">
        <v>255</v>
      </c>
      <c r="D209" s="48" t="s">
        <v>30</v>
      </c>
      <c r="E209" s="59" t="s">
        <v>256</v>
      </c>
      <c r="F209" s="60" t="s">
        <v>257</v>
      </c>
      <c r="G209" s="50" t="s">
        <v>38</v>
      </c>
      <c r="H209" s="50">
        <v>1398</v>
      </c>
      <c r="I209" s="51">
        <v>5</v>
      </c>
      <c r="J209" s="52">
        <f>K209/25</f>
        <v>0</v>
      </c>
      <c r="K209" s="53"/>
      <c r="L209" s="64">
        <f t="shared" si="18"/>
        <v>0</v>
      </c>
      <c r="M209" s="143">
        <v>20</v>
      </c>
      <c r="N209" s="55"/>
    </row>
    <row r="210" spans="1:14" s="1" customFormat="1" ht="15" customHeight="1">
      <c r="A210" s="142"/>
      <c r="B210" s="47" t="s">
        <v>17</v>
      </c>
      <c r="C210" s="47" t="s">
        <v>258</v>
      </c>
      <c r="D210" s="48" t="s">
        <v>30</v>
      </c>
      <c r="E210" s="59" t="s">
        <v>259</v>
      </c>
      <c r="F210" s="60" t="s">
        <v>212</v>
      </c>
      <c r="G210" s="50" t="s">
        <v>38</v>
      </c>
      <c r="H210" s="50">
        <v>935</v>
      </c>
      <c r="I210" s="51">
        <v>5</v>
      </c>
      <c r="J210" s="52">
        <f>K210/30</f>
        <v>0</v>
      </c>
      <c r="K210" s="53"/>
      <c r="L210" s="64">
        <f t="shared" si="18"/>
        <v>0</v>
      </c>
      <c r="M210" s="143" t="s">
        <v>2082</v>
      </c>
      <c r="N210" s="55"/>
    </row>
    <row r="211" spans="1:14" s="1" customFormat="1" ht="15" customHeight="1">
      <c r="A211" s="142"/>
      <c r="B211" s="47" t="s">
        <v>17</v>
      </c>
      <c r="C211" s="47" t="s">
        <v>260</v>
      </c>
      <c r="D211" s="48" t="s">
        <v>30</v>
      </c>
      <c r="E211" s="59" t="s">
        <v>259</v>
      </c>
      <c r="F211" s="60" t="s">
        <v>257</v>
      </c>
      <c r="G211" s="50" t="s">
        <v>38</v>
      </c>
      <c r="H211" s="50">
        <v>1084</v>
      </c>
      <c r="I211" s="51">
        <v>5</v>
      </c>
      <c r="J211" s="52">
        <f>K211/25</f>
        <v>0</v>
      </c>
      <c r="K211" s="53"/>
      <c r="L211" s="64">
        <f t="shared" si="18"/>
        <v>0</v>
      </c>
      <c r="M211" s="143">
        <v>10</v>
      </c>
      <c r="N211" s="55"/>
    </row>
    <row r="212" spans="1:14" s="1" customFormat="1" ht="15" customHeight="1">
      <c r="A212" s="142"/>
      <c r="B212" s="47" t="s">
        <v>17</v>
      </c>
      <c r="C212" s="47" t="s">
        <v>261</v>
      </c>
      <c r="D212" s="48" t="s">
        <v>30</v>
      </c>
      <c r="E212" s="59" t="s">
        <v>262</v>
      </c>
      <c r="F212" s="60" t="s">
        <v>210</v>
      </c>
      <c r="G212" s="50" t="s">
        <v>38</v>
      </c>
      <c r="H212" s="50">
        <v>4497</v>
      </c>
      <c r="I212" s="51">
        <v>5</v>
      </c>
      <c r="J212" s="52">
        <f>K212/40</f>
        <v>0</v>
      </c>
      <c r="K212" s="53"/>
      <c r="L212" s="64">
        <f t="shared" si="18"/>
        <v>0</v>
      </c>
      <c r="M212" s="143">
        <v>5</v>
      </c>
      <c r="N212" s="55"/>
    </row>
    <row r="213" spans="1:14" s="1" customFormat="1" ht="15" customHeight="1">
      <c r="A213" s="142"/>
      <c r="B213" s="47" t="s">
        <v>17</v>
      </c>
      <c r="C213" s="47" t="s">
        <v>263</v>
      </c>
      <c r="D213" s="48" t="s">
        <v>30</v>
      </c>
      <c r="E213" s="59" t="s">
        <v>264</v>
      </c>
      <c r="F213" s="60" t="s">
        <v>212</v>
      </c>
      <c r="G213" s="50" t="s">
        <v>38</v>
      </c>
      <c r="H213" s="50">
        <v>1599</v>
      </c>
      <c r="I213" s="51">
        <v>5</v>
      </c>
      <c r="J213" s="52">
        <f>K213/30</f>
        <v>0</v>
      </c>
      <c r="K213" s="53"/>
      <c r="L213" s="64">
        <f t="shared" si="18"/>
        <v>0</v>
      </c>
      <c r="M213" s="143">
        <v>9</v>
      </c>
      <c r="N213" s="55"/>
    </row>
    <row r="214" spans="1:14" s="1" customFormat="1" ht="15" customHeight="1">
      <c r="A214" s="142"/>
      <c r="B214" s="47" t="s">
        <v>17</v>
      </c>
      <c r="C214" s="47" t="s">
        <v>265</v>
      </c>
      <c r="D214" s="48" t="s">
        <v>30</v>
      </c>
      <c r="E214" s="59" t="s">
        <v>266</v>
      </c>
      <c r="F214" s="60" t="s">
        <v>257</v>
      </c>
      <c r="G214" s="50" t="s">
        <v>38</v>
      </c>
      <c r="H214" s="50">
        <v>1398</v>
      </c>
      <c r="I214" s="51">
        <v>5</v>
      </c>
      <c r="J214" s="52">
        <f>K214/25</f>
        <v>0</v>
      </c>
      <c r="K214" s="53"/>
      <c r="L214" s="64">
        <f t="shared" si="18"/>
        <v>0</v>
      </c>
      <c r="M214" s="143">
        <v>35</v>
      </c>
      <c r="N214" s="55"/>
    </row>
    <row r="215" spans="1:14" s="1" customFormat="1" ht="15" customHeight="1">
      <c r="A215" s="142"/>
      <c r="B215" s="47" t="s">
        <v>17</v>
      </c>
      <c r="C215" s="47" t="s">
        <v>267</v>
      </c>
      <c r="D215" s="48" t="s">
        <v>30</v>
      </c>
      <c r="E215" s="59" t="s">
        <v>268</v>
      </c>
      <c r="F215" s="60" t="s">
        <v>210</v>
      </c>
      <c r="G215" s="50" t="s">
        <v>38</v>
      </c>
      <c r="H215" s="50">
        <v>4497</v>
      </c>
      <c r="I215" s="51">
        <v>5</v>
      </c>
      <c r="J215" s="52">
        <f>K215/40</f>
        <v>0</v>
      </c>
      <c r="K215" s="53"/>
      <c r="L215" s="64">
        <f t="shared" si="18"/>
        <v>0</v>
      </c>
      <c r="M215" s="143">
        <v>25</v>
      </c>
      <c r="N215" s="55"/>
    </row>
    <row r="216" spans="1:14" s="1" customFormat="1" ht="15" customHeight="1">
      <c r="A216" s="142"/>
      <c r="B216" s="47" t="s">
        <v>17</v>
      </c>
      <c r="C216" s="47" t="s">
        <v>269</v>
      </c>
      <c r="D216" s="48" t="s">
        <v>30</v>
      </c>
      <c r="E216" s="59" t="s">
        <v>270</v>
      </c>
      <c r="F216" s="60" t="s">
        <v>212</v>
      </c>
      <c r="G216" s="50" t="s">
        <v>38</v>
      </c>
      <c r="H216" s="50">
        <v>1083</v>
      </c>
      <c r="I216" s="51">
        <v>5</v>
      </c>
      <c r="J216" s="52">
        <f>K216/30</f>
        <v>0</v>
      </c>
      <c r="K216" s="53"/>
      <c r="L216" s="64">
        <f t="shared" si="18"/>
        <v>0</v>
      </c>
      <c r="M216" s="143">
        <v>5</v>
      </c>
      <c r="N216" s="55"/>
    </row>
    <row r="217" spans="1:14" s="1" customFormat="1" ht="15" customHeight="1">
      <c r="A217" s="142"/>
      <c r="B217" s="47" t="s">
        <v>17</v>
      </c>
      <c r="C217" s="47" t="s">
        <v>271</v>
      </c>
      <c r="D217" s="48" t="s">
        <v>30</v>
      </c>
      <c r="E217" s="59" t="s">
        <v>270</v>
      </c>
      <c r="F217" s="60" t="s">
        <v>257</v>
      </c>
      <c r="G217" s="50" t="s">
        <v>38</v>
      </c>
      <c r="H217" s="50">
        <v>1398</v>
      </c>
      <c r="I217" s="51">
        <v>5</v>
      </c>
      <c r="J217" s="52">
        <f>K217/25</f>
        <v>0</v>
      </c>
      <c r="K217" s="53"/>
      <c r="L217" s="64">
        <f t="shared" si="18"/>
        <v>0</v>
      </c>
      <c r="M217" s="143">
        <v>18</v>
      </c>
      <c r="N217" s="55"/>
    </row>
    <row r="218" spans="1:14" s="1" customFormat="1" ht="15" customHeight="1">
      <c r="A218" s="142"/>
      <c r="B218" s="47" t="s">
        <v>17</v>
      </c>
      <c r="C218" s="47" t="s">
        <v>272</v>
      </c>
      <c r="D218" s="48" t="s">
        <v>30</v>
      </c>
      <c r="E218" s="59" t="s">
        <v>273</v>
      </c>
      <c r="F218" s="60" t="s">
        <v>212</v>
      </c>
      <c r="G218" s="50" t="s">
        <v>38</v>
      </c>
      <c r="H218" s="50">
        <v>1505</v>
      </c>
      <c r="I218" s="51">
        <v>5</v>
      </c>
      <c r="J218" s="52">
        <f>K218/30</f>
        <v>0</v>
      </c>
      <c r="K218" s="53"/>
      <c r="L218" s="64">
        <f t="shared" si="18"/>
        <v>0</v>
      </c>
      <c r="M218" s="143">
        <v>35</v>
      </c>
      <c r="N218" s="55"/>
    </row>
    <row r="219" spans="1:14" s="1" customFormat="1" ht="15" customHeight="1">
      <c r="A219" s="142"/>
      <c r="B219" s="47" t="s">
        <v>17</v>
      </c>
      <c r="C219" s="47" t="s">
        <v>274</v>
      </c>
      <c r="D219" s="48" t="s">
        <v>30</v>
      </c>
      <c r="E219" s="59" t="s">
        <v>275</v>
      </c>
      <c r="F219" s="60" t="s">
        <v>210</v>
      </c>
      <c r="G219" s="50" t="s">
        <v>38</v>
      </c>
      <c r="H219" s="50">
        <v>4497</v>
      </c>
      <c r="I219" s="51">
        <v>5</v>
      </c>
      <c r="J219" s="52">
        <f t="shared" ref="J219:J221" si="25">K219/40</f>
        <v>0</v>
      </c>
      <c r="K219" s="53"/>
      <c r="L219" s="64">
        <f t="shared" si="18"/>
        <v>0</v>
      </c>
      <c r="M219" s="143">
        <v>30</v>
      </c>
      <c r="N219" s="55"/>
    </row>
    <row r="220" spans="1:14" s="1" customFormat="1" ht="15" customHeight="1">
      <c r="A220" s="142"/>
      <c r="B220" s="47" t="s">
        <v>17</v>
      </c>
      <c r="C220" s="47" t="s">
        <v>276</v>
      </c>
      <c r="D220" s="48" t="s">
        <v>30</v>
      </c>
      <c r="E220" s="59" t="s">
        <v>277</v>
      </c>
      <c r="F220" s="60" t="s">
        <v>210</v>
      </c>
      <c r="G220" s="50" t="s">
        <v>38</v>
      </c>
      <c r="H220" s="50">
        <v>952</v>
      </c>
      <c r="I220" s="51">
        <v>5</v>
      </c>
      <c r="J220" s="52">
        <f t="shared" si="25"/>
        <v>0</v>
      </c>
      <c r="K220" s="53"/>
      <c r="L220" s="64">
        <f t="shared" si="18"/>
        <v>0</v>
      </c>
      <c r="M220" s="143">
        <v>41</v>
      </c>
      <c r="N220" s="55"/>
    </row>
    <row r="221" spans="1:14" s="1" customFormat="1" ht="15" customHeight="1">
      <c r="A221" s="142"/>
      <c r="B221" s="47" t="s">
        <v>17</v>
      </c>
      <c r="C221" s="47" t="s">
        <v>278</v>
      </c>
      <c r="D221" s="48" t="s">
        <v>30</v>
      </c>
      <c r="E221" s="59" t="s">
        <v>279</v>
      </c>
      <c r="F221" s="60" t="s">
        <v>210</v>
      </c>
      <c r="G221" s="50" t="s">
        <v>38</v>
      </c>
      <c r="H221" s="50">
        <v>1790</v>
      </c>
      <c r="I221" s="51">
        <v>5</v>
      </c>
      <c r="J221" s="52">
        <f t="shared" si="25"/>
        <v>0</v>
      </c>
      <c r="K221" s="53"/>
      <c r="L221" s="64">
        <f t="shared" si="18"/>
        <v>0</v>
      </c>
      <c r="M221" s="143">
        <v>55</v>
      </c>
      <c r="N221" s="55"/>
    </row>
    <row r="222" spans="1:14" s="1" customFormat="1" ht="15" hidden="1" customHeight="1">
      <c r="A222" s="142"/>
      <c r="B222" s="126" t="s">
        <v>17</v>
      </c>
      <c r="C222" s="126" t="s">
        <v>280</v>
      </c>
      <c r="D222" s="127" t="s">
        <v>30</v>
      </c>
      <c r="E222" s="128" t="s">
        <v>279</v>
      </c>
      <c r="F222" s="136" t="s">
        <v>212</v>
      </c>
      <c r="G222" s="130" t="s">
        <v>38</v>
      </c>
      <c r="H222" s="130">
        <v>2019</v>
      </c>
      <c r="I222" s="131">
        <v>5</v>
      </c>
      <c r="J222" s="173">
        <f t="shared" ref="J222:J223" si="26">K222/30</f>
        <v>0</v>
      </c>
      <c r="K222" s="132"/>
      <c r="L222" s="138">
        <f t="shared" si="18"/>
        <v>0</v>
      </c>
      <c r="M222" s="143">
        <v>0</v>
      </c>
      <c r="N222" s="55"/>
    </row>
    <row r="223" spans="1:14" s="1" customFormat="1" ht="15" customHeight="1">
      <c r="A223" s="142"/>
      <c r="B223" s="47" t="s">
        <v>17</v>
      </c>
      <c r="C223" s="47" t="s">
        <v>281</v>
      </c>
      <c r="D223" s="48" t="s">
        <v>30</v>
      </c>
      <c r="E223" s="59" t="s">
        <v>282</v>
      </c>
      <c r="F223" s="60" t="s">
        <v>212</v>
      </c>
      <c r="G223" s="50" t="s">
        <v>38</v>
      </c>
      <c r="H223" s="50">
        <v>1599</v>
      </c>
      <c r="I223" s="51">
        <v>5</v>
      </c>
      <c r="J223" s="52">
        <f t="shared" si="26"/>
        <v>0</v>
      </c>
      <c r="K223" s="53"/>
      <c r="L223" s="64">
        <f t="shared" si="18"/>
        <v>0</v>
      </c>
      <c r="M223" s="143">
        <v>75</v>
      </c>
      <c r="N223" s="55"/>
    </row>
    <row r="224" spans="1:14" s="1" customFormat="1" ht="15" customHeight="1">
      <c r="A224" s="142"/>
      <c r="B224" s="47" t="s">
        <v>17</v>
      </c>
      <c r="C224" s="47" t="s">
        <v>283</v>
      </c>
      <c r="D224" s="48" t="s">
        <v>30</v>
      </c>
      <c r="E224" s="59" t="s">
        <v>284</v>
      </c>
      <c r="F224" s="60" t="s">
        <v>210</v>
      </c>
      <c r="G224" s="50" t="s">
        <v>38</v>
      </c>
      <c r="H224" s="50">
        <v>1201</v>
      </c>
      <c r="I224" s="51">
        <v>5</v>
      </c>
      <c r="J224" s="52">
        <f t="shared" ref="J224:J225" si="27">K224/40</f>
        <v>0</v>
      </c>
      <c r="K224" s="53"/>
      <c r="L224" s="64">
        <f t="shared" si="18"/>
        <v>0</v>
      </c>
      <c r="M224" s="143">
        <v>40</v>
      </c>
      <c r="N224" s="55"/>
    </row>
    <row r="225" spans="1:14" s="1" customFormat="1" ht="15" customHeight="1">
      <c r="A225" s="142"/>
      <c r="B225" s="47" t="s">
        <v>17</v>
      </c>
      <c r="C225" s="47" t="s">
        <v>285</v>
      </c>
      <c r="D225" s="48" t="s">
        <v>30</v>
      </c>
      <c r="E225" s="59" t="s">
        <v>286</v>
      </c>
      <c r="F225" s="60" t="s">
        <v>210</v>
      </c>
      <c r="G225" s="50" t="s">
        <v>38</v>
      </c>
      <c r="H225" s="50">
        <v>1201</v>
      </c>
      <c r="I225" s="51">
        <v>5</v>
      </c>
      <c r="J225" s="52">
        <f t="shared" si="27"/>
        <v>0</v>
      </c>
      <c r="K225" s="53"/>
      <c r="L225" s="64">
        <f t="shared" si="18"/>
        <v>0</v>
      </c>
      <c r="M225" s="143">
        <v>1</v>
      </c>
      <c r="N225" s="55"/>
    </row>
    <row r="226" spans="1:14" s="1" customFormat="1" ht="15" customHeight="1">
      <c r="A226" s="142"/>
      <c r="B226" s="47" t="s">
        <v>17</v>
      </c>
      <c r="C226" s="47" t="s">
        <v>287</v>
      </c>
      <c r="D226" s="48" t="s">
        <v>30</v>
      </c>
      <c r="E226" s="59" t="s">
        <v>288</v>
      </c>
      <c r="F226" s="60" t="s">
        <v>212</v>
      </c>
      <c r="G226" s="50" t="s">
        <v>38</v>
      </c>
      <c r="H226" s="50">
        <v>1397</v>
      </c>
      <c r="I226" s="51">
        <v>5</v>
      </c>
      <c r="J226" s="52">
        <f t="shared" ref="J226:J227" si="28">K226/30</f>
        <v>0</v>
      </c>
      <c r="K226" s="53"/>
      <c r="L226" s="64">
        <f t="shared" si="18"/>
        <v>0</v>
      </c>
      <c r="M226" s="143">
        <v>35</v>
      </c>
      <c r="N226" s="55"/>
    </row>
    <row r="227" spans="1:14" s="1" customFormat="1" ht="15" customHeight="1">
      <c r="A227" s="142"/>
      <c r="B227" s="47" t="s">
        <v>17</v>
      </c>
      <c r="C227" s="47" t="s">
        <v>289</v>
      </c>
      <c r="D227" s="48" t="s">
        <v>30</v>
      </c>
      <c r="E227" s="59" t="s">
        <v>290</v>
      </c>
      <c r="F227" s="60" t="s">
        <v>212</v>
      </c>
      <c r="G227" s="50" t="s">
        <v>38</v>
      </c>
      <c r="H227" s="50">
        <v>1219</v>
      </c>
      <c r="I227" s="51">
        <v>5</v>
      </c>
      <c r="J227" s="52">
        <f t="shared" si="28"/>
        <v>0</v>
      </c>
      <c r="K227" s="53"/>
      <c r="L227" s="64">
        <f t="shared" si="18"/>
        <v>0</v>
      </c>
      <c r="M227" s="143">
        <v>15</v>
      </c>
      <c r="N227" s="55"/>
    </row>
    <row r="228" spans="1:14" s="1" customFormat="1" ht="15" customHeight="1">
      <c r="A228" s="142"/>
      <c r="B228" s="47" t="s">
        <v>17</v>
      </c>
      <c r="C228" s="47" t="s">
        <v>291</v>
      </c>
      <c r="D228" s="48" t="s">
        <v>30</v>
      </c>
      <c r="E228" s="59" t="s">
        <v>292</v>
      </c>
      <c r="F228" s="60" t="s">
        <v>210</v>
      </c>
      <c r="G228" s="50" t="s">
        <v>38</v>
      </c>
      <c r="H228" s="50">
        <v>2727</v>
      </c>
      <c r="I228" s="51">
        <v>5</v>
      </c>
      <c r="J228" s="52">
        <f>K228/40</f>
        <v>0</v>
      </c>
      <c r="K228" s="53"/>
      <c r="L228" s="64">
        <f t="shared" si="18"/>
        <v>0</v>
      </c>
      <c r="M228" s="143">
        <v>30</v>
      </c>
      <c r="N228" s="55"/>
    </row>
    <row r="229" spans="1:14" s="1" customFormat="1" ht="15" customHeight="1">
      <c r="A229" s="142"/>
      <c r="B229" s="47" t="s">
        <v>17</v>
      </c>
      <c r="C229" s="47" t="s">
        <v>293</v>
      </c>
      <c r="D229" s="48" t="s">
        <v>30</v>
      </c>
      <c r="E229" s="59" t="s">
        <v>294</v>
      </c>
      <c r="F229" s="60" t="s">
        <v>212</v>
      </c>
      <c r="G229" s="50" t="s">
        <v>38</v>
      </c>
      <c r="H229" s="50">
        <v>1790</v>
      </c>
      <c r="I229" s="51">
        <v>5</v>
      </c>
      <c r="J229" s="52">
        <f>K229/30</f>
        <v>0</v>
      </c>
      <c r="K229" s="53"/>
      <c r="L229" s="64">
        <f t="shared" si="18"/>
        <v>0</v>
      </c>
      <c r="M229" s="143">
        <v>25</v>
      </c>
      <c r="N229" s="55"/>
    </row>
    <row r="230" spans="1:14" s="1" customFormat="1" ht="15" customHeight="1">
      <c r="A230" s="142"/>
      <c r="B230" s="47" t="s">
        <v>17</v>
      </c>
      <c r="C230" s="47" t="s">
        <v>295</v>
      </c>
      <c r="D230" s="48" t="s">
        <v>30</v>
      </c>
      <c r="E230" s="59" t="s">
        <v>296</v>
      </c>
      <c r="F230" s="60" t="s">
        <v>210</v>
      </c>
      <c r="G230" s="50" t="s">
        <v>38</v>
      </c>
      <c r="H230" s="50">
        <v>1296</v>
      </c>
      <c r="I230" s="51">
        <v>5</v>
      </c>
      <c r="J230" s="52">
        <f>K230/65</f>
        <v>0</v>
      </c>
      <c r="K230" s="53"/>
      <c r="L230" s="64">
        <f t="shared" si="18"/>
        <v>0</v>
      </c>
      <c r="M230" s="143">
        <v>30</v>
      </c>
      <c r="N230" s="55"/>
    </row>
    <row r="231" spans="1:14" s="1" customFormat="1" ht="15" customHeight="1">
      <c r="A231" s="142"/>
      <c r="B231" s="47" t="s">
        <v>17</v>
      </c>
      <c r="C231" s="47" t="s">
        <v>297</v>
      </c>
      <c r="D231" s="48" t="s">
        <v>30</v>
      </c>
      <c r="E231" s="59" t="s">
        <v>298</v>
      </c>
      <c r="F231" s="60" t="s">
        <v>212</v>
      </c>
      <c r="G231" s="50" t="s">
        <v>38</v>
      </c>
      <c r="H231" s="50">
        <v>469</v>
      </c>
      <c r="I231" s="51">
        <v>5</v>
      </c>
      <c r="J231" s="52">
        <f t="shared" ref="J231:J233" si="29">K231/40</f>
        <v>0</v>
      </c>
      <c r="K231" s="53"/>
      <c r="L231" s="64">
        <f t="shared" si="18"/>
        <v>0</v>
      </c>
      <c r="M231" s="143">
        <v>32</v>
      </c>
      <c r="N231" s="55"/>
    </row>
    <row r="232" spans="1:14" s="1" customFormat="1" ht="15" customHeight="1">
      <c r="A232" s="142"/>
      <c r="B232" s="47" t="s">
        <v>17</v>
      </c>
      <c r="C232" s="47" t="s">
        <v>299</v>
      </c>
      <c r="D232" s="48" t="s">
        <v>30</v>
      </c>
      <c r="E232" s="59" t="s">
        <v>300</v>
      </c>
      <c r="F232" s="60" t="s">
        <v>212</v>
      </c>
      <c r="G232" s="50" t="s">
        <v>38</v>
      </c>
      <c r="H232" s="50">
        <v>731</v>
      </c>
      <c r="I232" s="51">
        <v>5</v>
      </c>
      <c r="J232" s="52">
        <f t="shared" si="29"/>
        <v>0</v>
      </c>
      <c r="K232" s="53"/>
      <c r="L232" s="64">
        <f t="shared" si="18"/>
        <v>0</v>
      </c>
      <c r="M232" s="143">
        <v>2</v>
      </c>
      <c r="N232" s="55"/>
    </row>
    <row r="233" spans="1:14" s="1" customFormat="1" ht="15" customHeight="1">
      <c r="A233" s="142"/>
      <c r="B233" s="47" t="s">
        <v>17</v>
      </c>
      <c r="C233" s="47" t="s">
        <v>301</v>
      </c>
      <c r="D233" s="48" t="s">
        <v>30</v>
      </c>
      <c r="E233" s="59" t="s">
        <v>302</v>
      </c>
      <c r="F233" s="60" t="s">
        <v>212</v>
      </c>
      <c r="G233" s="50" t="s">
        <v>38</v>
      </c>
      <c r="H233" s="50">
        <v>1986</v>
      </c>
      <c r="I233" s="51">
        <v>5</v>
      </c>
      <c r="J233" s="52">
        <f t="shared" si="29"/>
        <v>0</v>
      </c>
      <c r="K233" s="53"/>
      <c r="L233" s="64">
        <f t="shared" si="18"/>
        <v>0</v>
      </c>
      <c r="M233" s="143">
        <v>10</v>
      </c>
      <c r="N233" s="55"/>
    </row>
    <row r="234" spans="1:14" s="1" customFormat="1" ht="15" customHeight="1">
      <c r="A234" s="142"/>
      <c r="B234" s="47" t="s">
        <v>17</v>
      </c>
      <c r="C234" s="47" t="s">
        <v>303</v>
      </c>
      <c r="D234" s="48" t="s">
        <v>30</v>
      </c>
      <c r="E234" s="59" t="s">
        <v>304</v>
      </c>
      <c r="F234" s="60" t="s">
        <v>210</v>
      </c>
      <c r="G234" s="50" t="s">
        <v>38</v>
      </c>
      <c r="H234" s="50">
        <v>1248</v>
      </c>
      <c r="I234" s="51">
        <v>5</v>
      </c>
      <c r="J234" s="52">
        <f>K234/65</f>
        <v>0</v>
      </c>
      <c r="K234" s="53"/>
      <c r="L234" s="64">
        <f t="shared" si="18"/>
        <v>0</v>
      </c>
      <c r="M234" s="143">
        <v>17</v>
      </c>
      <c r="N234" s="55"/>
    </row>
    <row r="235" spans="1:14" s="1" customFormat="1" ht="15" customHeight="1">
      <c r="A235" s="142"/>
      <c r="B235" s="47" t="s">
        <v>17</v>
      </c>
      <c r="C235" s="47" t="s">
        <v>305</v>
      </c>
      <c r="D235" s="48" t="s">
        <v>30</v>
      </c>
      <c r="E235" s="59" t="s">
        <v>304</v>
      </c>
      <c r="F235" s="60" t="s">
        <v>212</v>
      </c>
      <c r="G235" s="50" t="s">
        <v>38</v>
      </c>
      <c r="H235" s="50">
        <v>1250</v>
      </c>
      <c r="I235" s="51">
        <v>5</v>
      </c>
      <c r="J235" s="52">
        <f t="shared" ref="J235:J236" si="30">K235/40</f>
        <v>0</v>
      </c>
      <c r="K235" s="53"/>
      <c r="L235" s="64">
        <f t="shared" si="18"/>
        <v>0</v>
      </c>
      <c r="M235" s="143">
        <v>35</v>
      </c>
      <c r="N235" s="55"/>
    </row>
    <row r="236" spans="1:14" s="1" customFormat="1" ht="15" customHeight="1">
      <c r="A236" s="142"/>
      <c r="B236" s="47" t="s">
        <v>17</v>
      </c>
      <c r="C236" s="47" t="s">
        <v>306</v>
      </c>
      <c r="D236" s="48" t="s">
        <v>30</v>
      </c>
      <c r="E236" s="59" t="s">
        <v>307</v>
      </c>
      <c r="F236" s="60" t="s">
        <v>212</v>
      </c>
      <c r="G236" s="50" t="s">
        <v>38</v>
      </c>
      <c r="H236" s="50">
        <v>428</v>
      </c>
      <c r="I236" s="51">
        <v>5</v>
      </c>
      <c r="J236" s="52">
        <f t="shared" si="30"/>
        <v>0</v>
      </c>
      <c r="K236" s="53"/>
      <c r="L236" s="64">
        <f t="shared" si="18"/>
        <v>0</v>
      </c>
      <c r="M236" s="143">
        <v>14</v>
      </c>
      <c r="N236" s="55"/>
    </row>
    <row r="237" spans="1:14" s="1" customFormat="1" ht="15" customHeight="1">
      <c r="A237" s="142"/>
      <c r="B237" s="47" t="s">
        <v>17</v>
      </c>
      <c r="C237" s="47" t="s">
        <v>308</v>
      </c>
      <c r="D237" s="48" t="s">
        <v>30</v>
      </c>
      <c r="E237" s="59" t="s">
        <v>309</v>
      </c>
      <c r="F237" s="60" t="s">
        <v>210</v>
      </c>
      <c r="G237" s="50" t="s">
        <v>38</v>
      </c>
      <c r="H237" s="50">
        <v>1115</v>
      </c>
      <c r="I237" s="51">
        <v>5</v>
      </c>
      <c r="J237" s="52">
        <f>K237/65</f>
        <v>0</v>
      </c>
      <c r="K237" s="53"/>
      <c r="L237" s="64">
        <f t="shared" si="18"/>
        <v>0</v>
      </c>
      <c r="M237" s="143">
        <v>35</v>
      </c>
      <c r="N237" s="55"/>
    </row>
    <row r="238" spans="1:14" s="1" customFormat="1" ht="15" customHeight="1">
      <c r="A238" s="142"/>
      <c r="B238" s="47" t="s">
        <v>17</v>
      </c>
      <c r="C238" s="47" t="s">
        <v>310</v>
      </c>
      <c r="D238" s="48" t="s">
        <v>30</v>
      </c>
      <c r="E238" s="59" t="s">
        <v>309</v>
      </c>
      <c r="F238" s="60" t="s">
        <v>212</v>
      </c>
      <c r="G238" s="50" t="s">
        <v>38</v>
      </c>
      <c r="H238" s="50">
        <v>1580</v>
      </c>
      <c r="I238" s="51">
        <v>5</v>
      </c>
      <c r="J238" s="52">
        <f t="shared" ref="J238:J243" si="31">K238/40</f>
        <v>0</v>
      </c>
      <c r="K238" s="53"/>
      <c r="L238" s="64">
        <f t="shared" si="18"/>
        <v>0</v>
      </c>
      <c r="M238" s="143">
        <v>25</v>
      </c>
      <c r="N238" s="55"/>
    </row>
    <row r="239" spans="1:14" s="1" customFormat="1" ht="15" customHeight="1">
      <c r="A239" s="142"/>
      <c r="B239" s="47" t="s">
        <v>17</v>
      </c>
      <c r="C239" s="47" t="s">
        <v>311</v>
      </c>
      <c r="D239" s="48" t="s">
        <v>30</v>
      </c>
      <c r="E239" s="59" t="s">
        <v>312</v>
      </c>
      <c r="F239" s="60" t="s">
        <v>212</v>
      </c>
      <c r="G239" s="50" t="s">
        <v>38</v>
      </c>
      <c r="H239" s="50">
        <v>777</v>
      </c>
      <c r="I239" s="51">
        <v>5</v>
      </c>
      <c r="J239" s="52">
        <f t="shared" si="31"/>
        <v>0</v>
      </c>
      <c r="K239" s="53"/>
      <c r="L239" s="64">
        <f t="shared" si="18"/>
        <v>0</v>
      </c>
      <c r="M239" s="143">
        <v>25</v>
      </c>
      <c r="N239" s="55"/>
    </row>
    <row r="240" spans="1:14" s="1" customFormat="1" ht="15" customHeight="1">
      <c r="A240" s="142"/>
      <c r="B240" s="47" t="s">
        <v>17</v>
      </c>
      <c r="C240" s="47" t="s">
        <v>313</v>
      </c>
      <c r="D240" s="48" t="s">
        <v>30</v>
      </c>
      <c r="E240" s="59" t="s">
        <v>314</v>
      </c>
      <c r="F240" s="60" t="s">
        <v>212</v>
      </c>
      <c r="G240" s="50" t="s">
        <v>38</v>
      </c>
      <c r="H240" s="50">
        <v>968</v>
      </c>
      <c r="I240" s="51">
        <v>5</v>
      </c>
      <c r="J240" s="52">
        <f t="shared" si="31"/>
        <v>0</v>
      </c>
      <c r="K240" s="53"/>
      <c r="L240" s="64">
        <f t="shared" si="18"/>
        <v>0</v>
      </c>
      <c r="M240" s="143">
        <v>20</v>
      </c>
      <c r="N240" s="55"/>
    </row>
    <row r="241" spans="1:14" s="1" customFormat="1" ht="15" hidden="1" customHeight="1">
      <c r="A241" s="142"/>
      <c r="B241" s="126" t="s">
        <v>17</v>
      </c>
      <c r="C241" s="126" t="s">
        <v>315</v>
      </c>
      <c r="D241" s="127" t="s">
        <v>30</v>
      </c>
      <c r="E241" s="128" t="s">
        <v>316</v>
      </c>
      <c r="F241" s="136" t="s">
        <v>212</v>
      </c>
      <c r="G241" s="130" t="s">
        <v>38</v>
      </c>
      <c r="H241" s="130">
        <v>737</v>
      </c>
      <c r="I241" s="131">
        <v>5</v>
      </c>
      <c r="J241" s="173">
        <f t="shared" si="31"/>
        <v>0</v>
      </c>
      <c r="K241" s="132"/>
      <c r="L241" s="138">
        <f t="shared" si="18"/>
        <v>0</v>
      </c>
      <c r="M241" s="143">
        <v>0</v>
      </c>
      <c r="N241" s="55"/>
    </row>
    <row r="242" spans="1:14" s="1" customFormat="1" ht="15" customHeight="1">
      <c r="A242" s="142"/>
      <c r="B242" s="47" t="s">
        <v>17</v>
      </c>
      <c r="C242" s="47" t="s">
        <v>317</v>
      </c>
      <c r="D242" s="48" t="s">
        <v>30</v>
      </c>
      <c r="E242" s="59" t="s">
        <v>318</v>
      </c>
      <c r="F242" s="60" t="s">
        <v>212</v>
      </c>
      <c r="G242" s="50" t="s">
        <v>38</v>
      </c>
      <c r="H242" s="50">
        <v>1015</v>
      </c>
      <c r="I242" s="51">
        <v>5</v>
      </c>
      <c r="J242" s="52">
        <f t="shared" si="31"/>
        <v>0</v>
      </c>
      <c r="K242" s="53"/>
      <c r="L242" s="64">
        <f t="shared" si="18"/>
        <v>0</v>
      </c>
      <c r="M242" s="143">
        <v>5</v>
      </c>
      <c r="N242" s="55"/>
    </row>
    <row r="243" spans="1:14" s="1" customFormat="1" ht="15" hidden="1" customHeight="1">
      <c r="A243" s="142"/>
      <c r="B243" s="126" t="s">
        <v>17</v>
      </c>
      <c r="C243" s="126" t="s">
        <v>319</v>
      </c>
      <c r="D243" s="127" t="s">
        <v>30</v>
      </c>
      <c r="E243" s="128" t="s">
        <v>320</v>
      </c>
      <c r="F243" s="136" t="s">
        <v>212</v>
      </c>
      <c r="G243" s="130" t="s">
        <v>38</v>
      </c>
      <c r="H243" s="130">
        <v>538</v>
      </c>
      <c r="I243" s="131">
        <v>5</v>
      </c>
      <c r="J243" s="173">
        <f t="shared" si="31"/>
        <v>0</v>
      </c>
      <c r="K243" s="132"/>
      <c r="L243" s="138">
        <f t="shared" si="18"/>
        <v>0</v>
      </c>
      <c r="M243" s="143">
        <v>0</v>
      </c>
      <c r="N243" s="55"/>
    </row>
    <row r="244" spans="1:14" s="1" customFormat="1" ht="15" customHeight="1">
      <c r="A244" s="142"/>
      <c r="B244" s="47" t="s">
        <v>17</v>
      </c>
      <c r="C244" s="47" t="s">
        <v>321</v>
      </c>
      <c r="D244" s="48" t="s">
        <v>30</v>
      </c>
      <c r="E244" s="59" t="s">
        <v>322</v>
      </c>
      <c r="F244" s="60" t="s">
        <v>323</v>
      </c>
      <c r="G244" s="50" t="s">
        <v>38</v>
      </c>
      <c r="H244" s="50">
        <v>342</v>
      </c>
      <c r="I244" s="51">
        <v>5</v>
      </c>
      <c r="J244" s="52">
        <f>K244/65</f>
        <v>0</v>
      </c>
      <c r="K244" s="53"/>
      <c r="L244" s="64">
        <f t="shared" si="18"/>
        <v>0</v>
      </c>
      <c r="M244" s="143">
        <v>8</v>
      </c>
      <c r="N244" s="55"/>
    </row>
    <row r="245" spans="1:14" s="1" customFormat="1" ht="15" customHeight="1">
      <c r="A245" s="142"/>
      <c r="B245" s="47" t="s">
        <v>17</v>
      </c>
      <c r="C245" s="47" t="s">
        <v>324</v>
      </c>
      <c r="D245" s="48" t="s">
        <v>30</v>
      </c>
      <c r="E245" s="59" t="s">
        <v>325</v>
      </c>
      <c r="F245" s="60" t="s">
        <v>212</v>
      </c>
      <c r="G245" s="50" t="s">
        <v>38</v>
      </c>
      <c r="H245" s="50">
        <v>469</v>
      </c>
      <c r="I245" s="51">
        <v>5</v>
      </c>
      <c r="J245" s="52">
        <f t="shared" ref="J245" si="32">K245/40</f>
        <v>0</v>
      </c>
      <c r="K245" s="53"/>
      <c r="L245" s="64">
        <f t="shared" si="18"/>
        <v>0</v>
      </c>
      <c r="M245" s="143">
        <v>4</v>
      </c>
      <c r="N245" s="55"/>
    </row>
    <row r="246" spans="1:14" s="1" customFormat="1" ht="15" hidden="1" customHeight="1">
      <c r="A246" s="142"/>
      <c r="B246" s="126" t="s">
        <v>17</v>
      </c>
      <c r="C246" s="126" t="s">
        <v>326</v>
      </c>
      <c r="D246" s="127" t="s">
        <v>30</v>
      </c>
      <c r="E246" s="128" t="s">
        <v>327</v>
      </c>
      <c r="F246" s="136" t="s">
        <v>210</v>
      </c>
      <c r="G246" s="130" t="s">
        <v>38</v>
      </c>
      <c r="H246" s="130">
        <v>342</v>
      </c>
      <c r="I246" s="131">
        <v>5</v>
      </c>
      <c r="J246" s="173">
        <f t="shared" ref="J246:J247" si="33">K246/65</f>
        <v>0</v>
      </c>
      <c r="K246" s="132"/>
      <c r="L246" s="138">
        <f t="shared" si="18"/>
        <v>0</v>
      </c>
      <c r="M246" s="143">
        <v>0</v>
      </c>
      <c r="N246" s="55"/>
    </row>
    <row r="247" spans="1:14" s="1" customFormat="1" ht="15" customHeight="1">
      <c r="A247" s="142"/>
      <c r="B247" s="47" t="s">
        <v>17</v>
      </c>
      <c r="C247" s="47" t="s">
        <v>328</v>
      </c>
      <c r="D247" s="48" t="s">
        <v>30</v>
      </c>
      <c r="E247" s="59" t="s">
        <v>329</v>
      </c>
      <c r="F247" s="60" t="s">
        <v>210</v>
      </c>
      <c r="G247" s="50" t="s">
        <v>38</v>
      </c>
      <c r="H247" s="50">
        <v>1105</v>
      </c>
      <c r="I247" s="51">
        <v>5</v>
      </c>
      <c r="J247" s="52">
        <f t="shared" si="33"/>
        <v>0</v>
      </c>
      <c r="K247" s="53"/>
      <c r="L247" s="64">
        <f t="shared" si="18"/>
        <v>0</v>
      </c>
      <c r="M247" s="143">
        <v>5</v>
      </c>
      <c r="N247" s="55"/>
    </row>
    <row r="248" spans="1:14" s="1" customFormat="1" ht="15" customHeight="1">
      <c r="A248" s="142"/>
      <c r="B248" s="47" t="s">
        <v>17</v>
      </c>
      <c r="C248" s="47" t="s">
        <v>330</v>
      </c>
      <c r="D248" s="48" t="s">
        <v>30</v>
      </c>
      <c r="E248" s="59" t="s">
        <v>329</v>
      </c>
      <c r="F248" s="60" t="s">
        <v>212</v>
      </c>
      <c r="G248" s="50" t="s">
        <v>38</v>
      </c>
      <c r="H248" s="50">
        <v>1352</v>
      </c>
      <c r="I248" s="51">
        <v>5</v>
      </c>
      <c r="J248" s="52">
        <f t="shared" ref="J248:J251" si="34">K248/40</f>
        <v>0</v>
      </c>
      <c r="K248" s="53"/>
      <c r="L248" s="64">
        <f t="shared" si="18"/>
        <v>0</v>
      </c>
      <c r="M248" s="143">
        <v>5</v>
      </c>
      <c r="N248" s="55"/>
    </row>
    <row r="249" spans="1:14" s="1" customFormat="1" ht="15" customHeight="1">
      <c r="A249" s="142"/>
      <c r="B249" s="47" t="s">
        <v>17</v>
      </c>
      <c r="C249" s="47" t="s">
        <v>331</v>
      </c>
      <c r="D249" s="48" t="s">
        <v>30</v>
      </c>
      <c r="E249" s="59" t="s">
        <v>332</v>
      </c>
      <c r="F249" s="60" t="s">
        <v>212</v>
      </c>
      <c r="G249" s="50" t="s">
        <v>38</v>
      </c>
      <c r="H249" s="50">
        <v>1397</v>
      </c>
      <c r="I249" s="51">
        <v>5</v>
      </c>
      <c r="J249" s="52">
        <f t="shared" si="34"/>
        <v>0</v>
      </c>
      <c r="K249" s="53"/>
      <c r="L249" s="64">
        <f t="shared" si="18"/>
        <v>0</v>
      </c>
      <c r="M249" s="143">
        <v>5</v>
      </c>
      <c r="N249" s="55"/>
    </row>
    <row r="250" spans="1:14" s="1" customFormat="1" ht="15" customHeight="1">
      <c r="A250" s="142"/>
      <c r="B250" s="47" t="s">
        <v>17</v>
      </c>
      <c r="C250" s="47" t="s">
        <v>333</v>
      </c>
      <c r="D250" s="48" t="s">
        <v>30</v>
      </c>
      <c r="E250" s="59" t="s">
        <v>334</v>
      </c>
      <c r="F250" s="60" t="s">
        <v>212</v>
      </c>
      <c r="G250" s="50" t="s">
        <v>38</v>
      </c>
      <c r="H250" s="50">
        <v>1205</v>
      </c>
      <c r="I250" s="51">
        <v>5</v>
      </c>
      <c r="J250" s="52">
        <f t="shared" si="34"/>
        <v>0</v>
      </c>
      <c r="K250" s="53"/>
      <c r="L250" s="64">
        <f t="shared" ref="L250:L260" si="35">H250*K250</f>
        <v>0</v>
      </c>
      <c r="M250" s="143">
        <v>38</v>
      </c>
      <c r="N250" s="55"/>
    </row>
    <row r="251" spans="1:14" s="1" customFormat="1" ht="15" customHeight="1">
      <c r="A251" s="142"/>
      <c r="B251" s="47" t="s">
        <v>17</v>
      </c>
      <c r="C251" s="47" t="s">
        <v>335</v>
      </c>
      <c r="D251" s="48" t="s">
        <v>30</v>
      </c>
      <c r="E251" s="59" t="s">
        <v>336</v>
      </c>
      <c r="F251" s="60" t="s">
        <v>212</v>
      </c>
      <c r="G251" s="50" t="s">
        <v>38</v>
      </c>
      <c r="H251" s="50">
        <v>777</v>
      </c>
      <c r="I251" s="51">
        <v>5</v>
      </c>
      <c r="J251" s="52">
        <f t="shared" si="34"/>
        <v>0</v>
      </c>
      <c r="K251" s="53"/>
      <c r="L251" s="64">
        <f t="shared" si="35"/>
        <v>0</v>
      </c>
      <c r="M251" s="143">
        <v>2</v>
      </c>
      <c r="N251" s="55"/>
    </row>
    <row r="252" spans="1:14" s="1" customFormat="1" ht="15" customHeight="1">
      <c r="A252" s="142"/>
      <c r="B252" s="47" t="s">
        <v>17</v>
      </c>
      <c r="C252" s="47" t="s">
        <v>337</v>
      </c>
      <c r="D252" s="48" t="s">
        <v>30</v>
      </c>
      <c r="E252" s="59" t="s">
        <v>338</v>
      </c>
      <c r="F252" s="60" t="s">
        <v>210</v>
      </c>
      <c r="G252" s="50" t="s">
        <v>38</v>
      </c>
      <c r="H252" s="50">
        <v>995</v>
      </c>
      <c r="I252" s="51">
        <v>5</v>
      </c>
      <c r="J252" s="52">
        <f>K252/65</f>
        <v>0</v>
      </c>
      <c r="K252" s="53"/>
      <c r="L252" s="64">
        <f t="shared" si="35"/>
        <v>0</v>
      </c>
      <c r="M252" s="143">
        <v>11</v>
      </c>
      <c r="N252" s="55"/>
    </row>
    <row r="253" spans="1:14" s="1" customFormat="1" ht="15" customHeight="1">
      <c r="A253" s="142"/>
      <c r="B253" s="47" t="s">
        <v>17</v>
      </c>
      <c r="C253" s="47" t="s">
        <v>339</v>
      </c>
      <c r="D253" s="48" t="s">
        <v>30</v>
      </c>
      <c r="E253" s="59" t="s">
        <v>340</v>
      </c>
      <c r="F253" s="60" t="s">
        <v>212</v>
      </c>
      <c r="G253" s="50" t="s">
        <v>38</v>
      </c>
      <c r="H253" s="50">
        <v>922</v>
      </c>
      <c r="I253" s="51">
        <v>5</v>
      </c>
      <c r="J253" s="52">
        <f t="shared" ref="J253:J258" si="36">K253/40</f>
        <v>0</v>
      </c>
      <c r="K253" s="53"/>
      <c r="L253" s="64">
        <f t="shared" si="35"/>
        <v>0</v>
      </c>
      <c r="M253" s="143">
        <v>30</v>
      </c>
      <c r="N253" s="55"/>
    </row>
    <row r="254" spans="1:14" s="1" customFormat="1" ht="15" customHeight="1">
      <c r="A254" s="142"/>
      <c r="B254" s="47" t="s">
        <v>17</v>
      </c>
      <c r="C254" s="47" t="s">
        <v>341</v>
      </c>
      <c r="D254" s="48" t="s">
        <v>30</v>
      </c>
      <c r="E254" s="59" t="s">
        <v>342</v>
      </c>
      <c r="F254" s="60" t="s">
        <v>212</v>
      </c>
      <c r="G254" s="50" t="s">
        <v>38</v>
      </c>
      <c r="H254" s="50">
        <v>1904</v>
      </c>
      <c r="I254" s="51">
        <v>5</v>
      </c>
      <c r="J254" s="52">
        <f t="shared" si="36"/>
        <v>0</v>
      </c>
      <c r="K254" s="53"/>
      <c r="L254" s="64">
        <f t="shared" si="35"/>
        <v>0</v>
      </c>
      <c r="M254" s="143">
        <v>6</v>
      </c>
      <c r="N254" s="55"/>
    </row>
    <row r="255" spans="1:14" s="1" customFormat="1" ht="15" customHeight="1">
      <c r="A255" s="142"/>
      <c r="B255" s="47" t="s">
        <v>17</v>
      </c>
      <c r="C255" s="47" t="s">
        <v>343</v>
      </c>
      <c r="D255" s="48" t="s">
        <v>30</v>
      </c>
      <c r="E255" s="59" t="s">
        <v>344</v>
      </c>
      <c r="F255" s="60" t="s">
        <v>212</v>
      </c>
      <c r="G255" s="50" t="s">
        <v>38</v>
      </c>
      <c r="H255" s="50">
        <v>2436</v>
      </c>
      <c r="I255" s="51">
        <v>5</v>
      </c>
      <c r="J255" s="52">
        <f t="shared" si="36"/>
        <v>0</v>
      </c>
      <c r="K255" s="53"/>
      <c r="L255" s="64">
        <f t="shared" si="35"/>
        <v>0</v>
      </c>
      <c r="M255" s="143">
        <v>15</v>
      </c>
      <c r="N255" s="55"/>
    </row>
    <row r="256" spans="1:14" s="1" customFormat="1" ht="15" customHeight="1">
      <c r="A256" s="142"/>
      <c r="B256" s="47" t="s">
        <v>17</v>
      </c>
      <c r="C256" s="47" t="s">
        <v>345</v>
      </c>
      <c r="D256" s="48" t="s">
        <v>30</v>
      </c>
      <c r="E256" s="59" t="s">
        <v>346</v>
      </c>
      <c r="F256" s="60" t="s">
        <v>212</v>
      </c>
      <c r="G256" s="50" t="s">
        <v>38</v>
      </c>
      <c r="H256" s="50">
        <v>707</v>
      </c>
      <c r="I256" s="51">
        <v>5</v>
      </c>
      <c r="J256" s="52">
        <f t="shared" si="36"/>
        <v>0</v>
      </c>
      <c r="K256" s="53"/>
      <c r="L256" s="64">
        <f t="shared" si="35"/>
        <v>0</v>
      </c>
      <c r="M256" s="143">
        <v>19</v>
      </c>
      <c r="N256" s="55"/>
    </row>
    <row r="257" spans="1:15" s="1" customFormat="1" ht="15" customHeight="1">
      <c r="A257" s="142"/>
      <c r="B257" s="47" t="s">
        <v>17</v>
      </c>
      <c r="C257" s="47" t="s">
        <v>347</v>
      </c>
      <c r="D257" s="48" t="s">
        <v>30</v>
      </c>
      <c r="E257" s="59" t="s">
        <v>348</v>
      </c>
      <c r="F257" s="60" t="s">
        <v>212</v>
      </c>
      <c r="G257" s="50" t="s">
        <v>38</v>
      </c>
      <c r="H257" s="50">
        <v>469</v>
      </c>
      <c r="I257" s="51">
        <v>5</v>
      </c>
      <c r="J257" s="52">
        <f t="shared" si="36"/>
        <v>0</v>
      </c>
      <c r="K257" s="53"/>
      <c r="L257" s="64">
        <f t="shared" si="35"/>
        <v>0</v>
      </c>
      <c r="M257" s="143">
        <v>30</v>
      </c>
      <c r="N257" s="55"/>
    </row>
    <row r="258" spans="1:15" s="1" customFormat="1" ht="15" customHeight="1">
      <c r="A258" s="142"/>
      <c r="B258" s="47" t="s">
        <v>17</v>
      </c>
      <c r="C258" s="47" t="s">
        <v>349</v>
      </c>
      <c r="D258" s="48" t="s">
        <v>30</v>
      </c>
      <c r="E258" s="59" t="s">
        <v>350</v>
      </c>
      <c r="F258" s="60" t="s">
        <v>212</v>
      </c>
      <c r="G258" s="50" t="s">
        <v>38</v>
      </c>
      <c r="H258" s="50">
        <v>877</v>
      </c>
      <c r="I258" s="51">
        <v>5</v>
      </c>
      <c r="J258" s="52">
        <f t="shared" si="36"/>
        <v>0</v>
      </c>
      <c r="K258" s="53"/>
      <c r="L258" s="64">
        <f t="shared" si="35"/>
        <v>0</v>
      </c>
      <c r="M258" s="143">
        <v>7</v>
      </c>
      <c r="N258" s="55"/>
    </row>
    <row r="259" spans="1:15" s="1" customFormat="1" ht="15" customHeight="1">
      <c r="A259" s="142"/>
      <c r="B259" s="47" t="s">
        <v>17</v>
      </c>
      <c r="C259" s="47" t="s">
        <v>351</v>
      </c>
      <c r="D259" s="48" t="s">
        <v>30</v>
      </c>
      <c r="E259" s="59" t="s">
        <v>352</v>
      </c>
      <c r="F259" s="60" t="s">
        <v>210</v>
      </c>
      <c r="G259" s="50" t="s">
        <v>38</v>
      </c>
      <c r="H259" s="50">
        <v>349</v>
      </c>
      <c r="I259" s="51">
        <v>5</v>
      </c>
      <c r="J259" s="52">
        <f>K259/65</f>
        <v>0</v>
      </c>
      <c r="K259" s="53"/>
      <c r="L259" s="64">
        <f t="shared" si="35"/>
        <v>0</v>
      </c>
      <c r="M259" s="143">
        <v>39</v>
      </c>
      <c r="N259" s="55"/>
    </row>
    <row r="260" spans="1:15" s="1" customFormat="1" ht="15" customHeight="1">
      <c r="A260" s="142"/>
      <c r="B260" s="47" t="s">
        <v>17</v>
      </c>
      <c r="C260" s="47" t="s">
        <v>353</v>
      </c>
      <c r="D260" s="48" t="s">
        <v>30</v>
      </c>
      <c r="E260" s="59" t="s">
        <v>352</v>
      </c>
      <c r="F260" s="60" t="s">
        <v>212</v>
      </c>
      <c r="G260" s="50" t="s">
        <v>38</v>
      </c>
      <c r="H260" s="50">
        <v>469</v>
      </c>
      <c r="I260" s="51">
        <v>5</v>
      </c>
      <c r="J260" s="52">
        <f>K260/40</f>
        <v>0</v>
      </c>
      <c r="K260" s="53"/>
      <c r="L260" s="64">
        <f t="shared" si="35"/>
        <v>0</v>
      </c>
      <c r="M260" s="143">
        <v>29</v>
      </c>
      <c r="N260" s="55"/>
    </row>
    <row r="261" spans="1:15" s="1" customFormat="1" ht="15" customHeight="1">
      <c r="A261" s="142"/>
      <c r="M261" s="143" t="s">
        <v>1029</v>
      </c>
      <c r="N261" s="55"/>
    </row>
    <row r="262" spans="1:15" s="1" customFormat="1" ht="15" customHeight="1">
      <c r="A262" s="142"/>
      <c r="M262" s="143" t="s">
        <v>1029</v>
      </c>
      <c r="N262" s="55"/>
    </row>
    <row r="263" spans="1:15" s="1" customFormat="1" ht="15" customHeight="1">
      <c r="A263" s="142"/>
      <c r="B263" s="34"/>
      <c r="C263" s="34"/>
      <c r="D263" s="34" t="s">
        <v>18</v>
      </c>
      <c r="E263" s="35"/>
      <c r="F263" s="35"/>
      <c r="G263" s="35"/>
      <c r="H263" s="35"/>
      <c r="I263" s="35"/>
      <c r="J263" s="36"/>
      <c r="K263" s="35"/>
      <c r="L263" s="37"/>
      <c r="M263" s="143" t="s">
        <v>1029</v>
      </c>
      <c r="N263" s="55"/>
      <c r="O263" s="181" t="s">
        <v>5</v>
      </c>
    </row>
    <row r="264" spans="1:15" s="1" customFormat="1" ht="15" customHeight="1">
      <c r="A264" s="142"/>
      <c r="B264" s="40"/>
      <c r="C264" s="40" t="s">
        <v>21</v>
      </c>
      <c r="D264" s="40"/>
      <c r="E264" s="41"/>
      <c r="F264" s="41"/>
      <c r="G264" s="40" t="s">
        <v>23</v>
      </c>
      <c r="H264" s="42" t="s">
        <v>24</v>
      </c>
      <c r="I264" s="42" t="s">
        <v>25</v>
      </c>
      <c r="J264" s="43" t="s">
        <v>26</v>
      </c>
      <c r="K264" s="44" t="s">
        <v>27</v>
      </c>
      <c r="L264" s="45" t="s">
        <v>28</v>
      </c>
      <c r="M264" s="143" t="s">
        <v>1029</v>
      </c>
      <c r="N264" s="55"/>
    </row>
    <row r="265" spans="1:15" s="1" customFormat="1" ht="15" hidden="1" customHeight="1">
      <c r="A265" s="142"/>
      <c r="B265" s="126" t="s">
        <v>18</v>
      </c>
      <c r="C265" s="126" t="s">
        <v>540</v>
      </c>
      <c r="D265" s="141"/>
      <c r="E265" s="128" t="s">
        <v>735</v>
      </c>
      <c r="F265" s="136" t="s">
        <v>734</v>
      </c>
      <c r="G265" s="130" t="s">
        <v>38</v>
      </c>
      <c r="H265" s="130">
        <v>158</v>
      </c>
      <c r="I265" s="131">
        <v>100</v>
      </c>
      <c r="J265" s="173">
        <f t="shared" ref="J265" si="37">ROUNDUP(K265/I265,0)</f>
        <v>0</v>
      </c>
      <c r="K265" s="132"/>
      <c r="L265" s="138">
        <f t="shared" ref="L265" si="38">H265*K265</f>
        <v>0</v>
      </c>
      <c r="M265" s="143">
        <v>0</v>
      </c>
      <c r="N265" s="55"/>
    </row>
    <row r="266" spans="1:15" s="1" customFormat="1" ht="15" customHeight="1">
      <c r="A266" s="142"/>
      <c r="B266" s="47" t="s">
        <v>18</v>
      </c>
      <c r="C266" s="47" t="s">
        <v>354</v>
      </c>
      <c r="D266" s="61"/>
      <c r="E266" s="59" t="s">
        <v>355</v>
      </c>
      <c r="F266" s="60" t="s">
        <v>356</v>
      </c>
      <c r="G266" s="50" t="s">
        <v>38</v>
      </c>
      <c r="H266" s="50">
        <v>37</v>
      </c>
      <c r="I266" s="51">
        <v>150</v>
      </c>
      <c r="J266" s="52">
        <f>ROUNDUP(K266/I266,0)</f>
        <v>0</v>
      </c>
      <c r="K266" s="53"/>
      <c r="L266" s="64">
        <f t="shared" ref="L266:L316" si="39">H266*K266</f>
        <v>0</v>
      </c>
      <c r="M266" s="143" t="s">
        <v>2082</v>
      </c>
      <c r="N266" s="55"/>
    </row>
    <row r="267" spans="1:15" s="1" customFormat="1" ht="15" customHeight="1">
      <c r="A267" s="142"/>
      <c r="B267" s="47" t="s">
        <v>18</v>
      </c>
      <c r="C267" s="47" t="s">
        <v>357</v>
      </c>
      <c r="D267" s="61"/>
      <c r="E267" s="59" t="s">
        <v>358</v>
      </c>
      <c r="F267" s="60" t="s">
        <v>356</v>
      </c>
      <c r="G267" s="50" t="s">
        <v>38</v>
      </c>
      <c r="H267" s="50">
        <v>37</v>
      </c>
      <c r="I267" s="51">
        <v>150</v>
      </c>
      <c r="J267" s="52">
        <f t="shared" ref="J267:J315" si="40">ROUNDUP(K267/I267,0)</f>
        <v>0</v>
      </c>
      <c r="K267" s="53"/>
      <c r="L267" s="64">
        <f t="shared" si="39"/>
        <v>0</v>
      </c>
      <c r="M267" s="143" t="s">
        <v>2083</v>
      </c>
      <c r="N267" s="55"/>
    </row>
    <row r="268" spans="1:15" s="1" customFormat="1" ht="15" customHeight="1">
      <c r="A268" s="142"/>
      <c r="B268" s="47" t="s">
        <v>18</v>
      </c>
      <c r="C268" s="47" t="s">
        <v>359</v>
      </c>
      <c r="D268" s="61"/>
      <c r="E268" s="59" t="s">
        <v>360</v>
      </c>
      <c r="F268" s="60" t="s">
        <v>356</v>
      </c>
      <c r="G268" s="50" t="s">
        <v>38</v>
      </c>
      <c r="H268" s="50">
        <v>37</v>
      </c>
      <c r="I268" s="51">
        <v>150</v>
      </c>
      <c r="J268" s="52">
        <f t="shared" si="40"/>
        <v>0</v>
      </c>
      <c r="K268" s="53"/>
      <c r="L268" s="64">
        <f t="shared" si="39"/>
        <v>0</v>
      </c>
      <c r="M268" s="143" t="s">
        <v>2083</v>
      </c>
      <c r="N268" s="55"/>
    </row>
    <row r="269" spans="1:15" s="1" customFormat="1" ht="15" customHeight="1">
      <c r="A269" s="142"/>
      <c r="B269" s="47" t="s">
        <v>18</v>
      </c>
      <c r="C269" s="47" t="s">
        <v>361</v>
      </c>
      <c r="D269" s="61"/>
      <c r="E269" s="59" t="s">
        <v>362</v>
      </c>
      <c r="F269" s="60" t="s">
        <v>356</v>
      </c>
      <c r="G269" s="50" t="s">
        <v>38</v>
      </c>
      <c r="H269" s="50">
        <v>37</v>
      </c>
      <c r="I269" s="51">
        <v>150</v>
      </c>
      <c r="J269" s="52">
        <f t="shared" si="40"/>
        <v>0</v>
      </c>
      <c r="K269" s="53"/>
      <c r="L269" s="64">
        <f t="shared" si="39"/>
        <v>0</v>
      </c>
      <c r="M269" s="143" t="s">
        <v>2083</v>
      </c>
      <c r="N269" s="55"/>
    </row>
    <row r="270" spans="1:15" s="1" customFormat="1" ht="15" customHeight="1">
      <c r="A270" s="142"/>
      <c r="B270" s="47" t="s">
        <v>18</v>
      </c>
      <c r="C270" s="47" t="s">
        <v>363</v>
      </c>
      <c r="D270" s="61"/>
      <c r="E270" s="59" t="s">
        <v>364</v>
      </c>
      <c r="F270" s="60" t="s">
        <v>356</v>
      </c>
      <c r="G270" s="50" t="s">
        <v>38</v>
      </c>
      <c r="H270" s="50">
        <v>37</v>
      </c>
      <c r="I270" s="51">
        <v>150</v>
      </c>
      <c r="J270" s="52">
        <f t="shared" si="40"/>
        <v>0</v>
      </c>
      <c r="K270" s="53"/>
      <c r="L270" s="64">
        <f t="shared" si="39"/>
        <v>0</v>
      </c>
      <c r="M270" s="143" t="s">
        <v>2083</v>
      </c>
      <c r="N270" s="55"/>
    </row>
    <row r="271" spans="1:15" s="1" customFormat="1" ht="15" customHeight="1">
      <c r="A271" s="142"/>
      <c r="B271" s="47" t="s">
        <v>18</v>
      </c>
      <c r="C271" s="47" t="s">
        <v>365</v>
      </c>
      <c r="D271" s="61"/>
      <c r="E271" s="59" t="s">
        <v>366</v>
      </c>
      <c r="F271" s="60" t="s">
        <v>356</v>
      </c>
      <c r="G271" s="50" t="s">
        <v>38</v>
      </c>
      <c r="H271" s="50">
        <v>37</v>
      </c>
      <c r="I271" s="51">
        <v>150</v>
      </c>
      <c r="J271" s="52">
        <f t="shared" si="40"/>
        <v>0</v>
      </c>
      <c r="K271" s="53"/>
      <c r="L271" s="64">
        <f t="shared" si="39"/>
        <v>0</v>
      </c>
      <c r="M271" s="143" t="s">
        <v>2083</v>
      </c>
      <c r="N271" s="55"/>
    </row>
    <row r="272" spans="1:15" s="1" customFormat="1" ht="15" customHeight="1">
      <c r="A272" s="142"/>
      <c r="B272" s="47" t="s">
        <v>18</v>
      </c>
      <c r="C272" s="47" t="s">
        <v>367</v>
      </c>
      <c r="D272" s="61"/>
      <c r="E272" s="59" t="s">
        <v>368</v>
      </c>
      <c r="F272" s="60" t="s">
        <v>356</v>
      </c>
      <c r="G272" s="50" t="s">
        <v>38</v>
      </c>
      <c r="H272" s="50">
        <v>37</v>
      </c>
      <c r="I272" s="51">
        <v>150</v>
      </c>
      <c r="J272" s="52">
        <f t="shared" si="40"/>
        <v>0</v>
      </c>
      <c r="K272" s="53"/>
      <c r="L272" s="64">
        <f t="shared" si="39"/>
        <v>0</v>
      </c>
      <c r="M272" s="143" t="s">
        <v>2083</v>
      </c>
      <c r="N272" s="55"/>
    </row>
    <row r="273" spans="1:14" s="1" customFormat="1" ht="15" customHeight="1">
      <c r="A273" s="142"/>
      <c r="B273" s="47" t="s">
        <v>18</v>
      </c>
      <c r="C273" s="47" t="s">
        <v>369</v>
      </c>
      <c r="D273" s="61"/>
      <c r="E273" s="59" t="s">
        <v>370</v>
      </c>
      <c r="F273" s="60" t="s">
        <v>356</v>
      </c>
      <c r="G273" s="50" t="s">
        <v>38</v>
      </c>
      <c r="H273" s="50">
        <v>37</v>
      </c>
      <c r="I273" s="51">
        <v>150</v>
      </c>
      <c r="J273" s="52">
        <f t="shared" si="40"/>
        <v>0</v>
      </c>
      <c r="K273" s="53"/>
      <c r="L273" s="64">
        <f t="shared" si="39"/>
        <v>0</v>
      </c>
      <c r="M273" s="143" t="s">
        <v>2083</v>
      </c>
      <c r="N273" s="55"/>
    </row>
    <row r="274" spans="1:14" s="1" customFormat="1" ht="15" customHeight="1">
      <c r="A274" s="142"/>
      <c r="B274" s="47" t="s">
        <v>18</v>
      </c>
      <c r="C274" s="47" t="s">
        <v>371</v>
      </c>
      <c r="D274" s="61"/>
      <c r="E274" s="59" t="s">
        <v>372</v>
      </c>
      <c r="F274" s="60" t="s">
        <v>356</v>
      </c>
      <c r="G274" s="50" t="s">
        <v>38</v>
      </c>
      <c r="H274" s="50">
        <v>37</v>
      </c>
      <c r="I274" s="51">
        <v>150</v>
      </c>
      <c r="J274" s="52">
        <f t="shared" si="40"/>
        <v>0</v>
      </c>
      <c r="K274" s="53"/>
      <c r="L274" s="64">
        <f t="shared" si="39"/>
        <v>0</v>
      </c>
      <c r="M274" s="143" t="s">
        <v>2083</v>
      </c>
      <c r="N274" s="55"/>
    </row>
    <row r="275" spans="1:14" s="1" customFormat="1" ht="15" hidden="1" customHeight="1">
      <c r="A275" s="142"/>
      <c r="B275" s="126" t="s">
        <v>18</v>
      </c>
      <c r="C275" s="126" t="s">
        <v>373</v>
      </c>
      <c r="D275" s="141"/>
      <c r="E275" s="128" t="s">
        <v>374</v>
      </c>
      <c r="F275" s="136" t="s">
        <v>356</v>
      </c>
      <c r="G275" s="130" t="s">
        <v>38</v>
      </c>
      <c r="H275" s="130">
        <v>37</v>
      </c>
      <c r="I275" s="131">
        <v>150</v>
      </c>
      <c r="J275" s="173">
        <f t="shared" si="40"/>
        <v>0</v>
      </c>
      <c r="K275" s="132"/>
      <c r="L275" s="138">
        <f t="shared" si="39"/>
        <v>0</v>
      </c>
      <c r="M275" s="143">
        <v>0</v>
      </c>
      <c r="N275" s="55"/>
    </row>
    <row r="276" spans="1:14" s="1" customFormat="1" ht="15" customHeight="1">
      <c r="A276" s="142"/>
      <c r="B276" s="47" t="s">
        <v>18</v>
      </c>
      <c r="C276" s="47" t="s">
        <v>375</v>
      </c>
      <c r="D276" s="61"/>
      <c r="E276" s="59" t="s">
        <v>376</v>
      </c>
      <c r="F276" s="60" t="s">
        <v>356</v>
      </c>
      <c r="G276" s="50" t="s">
        <v>38</v>
      </c>
      <c r="H276" s="50">
        <v>37</v>
      </c>
      <c r="I276" s="51">
        <v>150</v>
      </c>
      <c r="J276" s="52">
        <f t="shared" si="40"/>
        <v>0</v>
      </c>
      <c r="K276" s="53"/>
      <c r="L276" s="64">
        <f t="shared" si="39"/>
        <v>0</v>
      </c>
      <c r="M276" s="143" t="s">
        <v>2083</v>
      </c>
      <c r="N276" s="55"/>
    </row>
    <row r="277" spans="1:14" s="1" customFormat="1" ht="15" customHeight="1">
      <c r="A277" s="142"/>
      <c r="B277" s="47" t="s">
        <v>18</v>
      </c>
      <c r="C277" s="47" t="s">
        <v>377</v>
      </c>
      <c r="D277" s="61"/>
      <c r="E277" s="59" t="s">
        <v>378</v>
      </c>
      <c r="F277" s="60" t="s">
        <v>356</v>
      </c>
      <c r="G277" s="50" t="s">
        <v>38</v>
      </c>
      <c r="H277" s="50">
        <v>37</v>
      </c>
      <c r="I277" s="51">
        <v>150</v>
      </c>
      <c r="J277" s="52">
        <f t="shared" si="40"/>
        <v>0</v>
      </c>
      <c r="K277" s="53"/>
      <c r="L277" s="64">
        <f t="shared" si="39"/>
        <v>0</v>
      </c>
      <c r="M277" s="143" t="s">
        <v>2083</v>
      </c>
      <c r="N277" s="55"/>
    </row>
    <row r="278" spans="1:14" s="1" customFormat="1" ht="15" hidden="1" customHeight="1">
      <c r="A278" s="142"/>
      <c r="B278" s="126" t="s">
        <v>18</v>
      </c>
      <c r="C278" s="126" t="s">
        <v>379</v>
      </c>
      <c r="D278" s="141"/>
      <c r="E278" s="128" t="s">
        <v>380</v>
      </c>
      <c r="F278" s="136" t="s">
        <v>356</v>
      </c>
      <c r="G278" s="130" t="s">
        <v>38</v>
      </c>
      <c r="H278" s="130">
        <v>37</v>
      </c>
      <c r="I278" s="131">
        <v>150</v>
      </c>
      <c r="J278" s="173">
        <f t="shared" si="40"/>
        <v>0</v>
      </c>
      <c r="K278" s="132"/>
      <c r="L278" s="138">
        <f t="shared" si="39"/>
        <v>0</v>
      </c>
      <c r="M278" s="143">
        <v>0</v>
      </c>
      <c r="N278" s="55"/>
    </row>
    <row r="279" spans="1:14" s="1" customFormat="1" ht="15" hidden="1" customHeight="1">
      <c r="A279" s="142"/>
      <c r="B279" s="126" t="s">
        <v>18</v>
      </c>
      <c r="C279" s="126" t="s">
        <v>381</v>
      </c>
      <c r="D279" s="141"/>
      <c r="E279" s="128" t="s">
        <v>382</v>
      </c>
      <c r="F279" s="136" t="s">
        <v>356</v>
      </c>
      <c r="G279" s="130" t="s">
        <v>38</v>
      </c>
      <c r="H279" s="130">
        <v>37</v>
      </c>
      <c r="I279" s="131">
        <v>150</v>
      </c>
      <c r="J279" s="173">
        <f t="shared" si="40"/>
        <v>0</v>
      </c>
      <c r="K279" s="132"/>
      <c r="L279" s="138">
        <f t="shared" si="39"/>
        <v>0</v>
      </c>
      <c r="M279" s="143">
        <v>0</v>
      </c>
      <c r="N279" s="55"/>
    </row>
    <row r="280" spans="1:14" s="1" customFormat="1" ht="15" customHeight="1">
      <c r="A280" s="142"/>
      <c r="B280" s="47" t="s">
        <v>18</v>
      </c>
      <c r="C280" s="47" t="s">
        <v>383</v>
      </c>
      <c r="D280" s="61"/>
      <c r="E280" s="59" t="s">
        <v>384</v>
      </c>
      <c r="F280" s="60" t="s">
        <v>356</v>
      </c>
      <c r="G280" s="50" t="s">
        <v>38</v>
      </c>
      <c r="H280" s="50">
        <v>37</v>
      </c>
      <c r="I280" s="51">
        <v>150</v>
      </c>
      <c r="J280" s="52">
        <f t="shared" si="40"/>
        <v>0</v>
      </c>
      <c r="K280" s="53"/>
      <c r="L280" s="64">
        <f t="shared" si="39"/>
        <v>0</v>
      </c>
      <c r="M280" s="143" t="s">
        <v>2083</v>
      </c>
      <c r="N280" s="55"/>
    </row>
    <row r="281" spans="1:14" s="1" customFormat="1" ht="15" customHeight="1">
      <c r="A281" s="142"/>
      <c r="B281" s="47" t="s">
        <v>18</v>
      </c>
      <c r="C281" s="47" t="s">
        <v>385</v>
      </c>
      <c r="D281" s="61"/>
      <c r="E281" s="59" t="s">
        <v>386</v>
      </c>
      <c r="F281" s="60" t="s">
        <v>356</v>
      </c>
      <c r="G281" s="50" t="s">
        <v>38</v>
      </c>
      <c r="H281" s="50">
        <v>37</v>
      </c>
      <c r="I281" s="51">
        <v>150</v>
      </c>
      <c r="J281" s="52">
        <f t="shared" si="40"/>
        <v>0</v>
      </c>
      <c r="K281" s="53"/>
      <c r="L281" s="64">
        <f t="shared" si="39"/>
        <v>0</v>
      </c>
      <c r="M281" s="143" t="s">
        <v>2082</v>
      </c>
      <c r="N281" s="55"/>
    </row>
    <row r="282" spans="1:14" s="1" customFormat="1" ht="15" customHeight="1">
      <c r="A282" s="142"/>
      <c r="B282" s="47" t="s">
        <v>18</v>
      </c>
      <c r="C282" s="47" t="s">
        <v>387</v>
      </c>
      <c r="D282" s="61"/>
      <c r="E282" s="59" t="s">
        <v>388</v>
      </c>
      <c r="F282" s="60" t="s">
        <v>356</v>
      </c>
      <c r="G282" s="50" t="s">
        <v>38</v>
      </c>
      <c r="H282" s="50">
        <v>37</v>
      </c>
      <c r="I282" s="51">
        <v>150</v>
      </c>
      <c r="J282" s="52">
        <f t="shared" si="40"/>
        <v>0</v>
      </c>
      <c r="K282" s="53"/>
      <c r="L282" s="64">
        <f t="shared" si="39"/>
        <v>0</v>
      </c>
      <c r="M282" s="143" t="s">
        <v>2083</v>
      </c>
      <c r="N282" s="55"/>
    </row>
    <row r="283" spans="1:14">
      <c r="B283" s="47" t="s">
        <v>18</v>
      </c>
      <c r="C283" s="47" t="s">
        <v>389</v>
      </c>
      <c r="D283" s="61"/>
      <c r="E283" s="59" t="s">
        <v>390</v>
      </c>
      <c r="F283" s="60" t="s">
        <v>356</v>
      </c>
      <c r="G283" s="50" t="s">
        <v>38</v>
      </c>
      <c r="H283" s="50">
        <v>109</v>
      </c>
      <c r="I283" s="51">
        <v>150</v>
      </c>
      <c r="J283" s="52">
        <f t="shared" si="40"/>
        <v>0</v>
      </c>
      <c r="K283" s="53"/>
      <c r="L283" s="64">
        <f t="shared" si="39"/>
        <v>0</v>
      </c>
      <c r="M283" s="143">
        <v>60</v>
      </c>
      <c r="N283" s="55"/>
    </row>
    <row r="284" spans="1:14" hidden="1">
      <c r="B284" s="126" t="s">
        <v>18</v>
      </c>
      <c r="C284" s="126" t="s">
        <v>543</v>
      </c>
      <c r="D284" s="141"/>
      <c r="E284" s="128" t="s">
        <v>736</v>
      </c>
      <c r="F284" s="136" t="s">
        <v>356</v>
      </c>
      <c r="G284" s="130" t="s">
        <v>38</v>
      </c>
      <c r="H284" s="130">
        <v>69</v>
      </c>
      <c r="I284" s="131">
        <v>150</v>
      </c>
      <c r="J284" s="173">
        <f t="shared" si="40"/>
        <v>0</v>
      </c>
      <c r="K284" s="132"/>
      <c r="L284" s="138">
        <f t="shared" si="39"/>
        <v>0</v>
      </c>
      <c r="M284" s="143">
        <v>0</v>
      </c>
      <c r="N284" s="55"/>
    </row>
    <row r="285" spans="1:14" s="1" customFormat="1" ht="21" hidden="1" customHeight="1">
      <c r="A285" s="142"/>
      <c r="B285" s="126" t="s">
        <v>18</v>
      </c>
      <c r="C285" s="126" t="s">
        <v>544</v>
      </c>
      <c r="D285" s="141"/>
      <c r="E285" s="128" t="s">
        <v>737</v>
      </c>
      <c r="F285" s="136" t="s">
        <v>356</v>
      </c>
      <c r="G285" s="130" t="s">
        <v>38</v>
      </c>
      <c r="H285" s="130">
        <v>68</v>
      </c>
      <c r="I285" s="131">
        <v>140</v>
      </c>
      <c r="J285" s="173">
        <f t="shared" si="40"/>
        <v>0</v>
      </c>
      <c r="K285" s="132"/>
      <c r="L285" s="138">
        <f t="shared" si="39"/>
        <v>0</v>
      </c>
      <c r="M285" s="143">
        <v>0</v>
      </c>
      <c r="N285" s="55"/>
    </row>
    <row r="286" spans="1:14" s="1" customFormat="1" ht="25.5" hidden="1" customHeight="1">
      <c r="A286" s="142"/>
      <c r="B286" s="126" t="s">
        <v>18</v>
      </c>
      <c r="C286" s="126" t="s">
        <v>391</v>
      </c>
      <c r="D286" s="141"/>
      <c r="E286" s="128" t="s">
        <v>392</v>
      </c>
      <c r="F286" s="136" t="s">
        <v>393</v>
      </c>
      <c r="G286" s="130" t="s">
        <v>38</v>
      </c>
      <c r="H286" s="130">
        <v>76</v>
      </c>
      <c r="I286" s="131">
        <v>150</v>
      </c>
      <c r="J286" s="173">
        <f t="shared" si="40"/>
        <v>0</v>
      </c>
      <c r="K286" s="132"/>
      <c r="L286" s="138">
        <f t="shared" si="39"/>
        <v>0</v>
      </c>
      <c r="M286" s="143">
        <v>0</v>
      </c>
      <c r="N286" s="55"/>
    </row>
    <row r="287" spans="1:14" s="1" customFormat="1" ht="15" customHeight="1">
      <c r="A287" s="142"/>
      <c r="B287" s="47" t="s">
        <v>18</v>
      </c>
      <c r="C287" s="47" t="s">
        <v>545</v>
      </c>
      <c r="D287" s="61"/>
      <c r="E287" s="59" t="s">
        <v>739</v>
      </c>
      <c r="F287" s="60" t="s">
        <v>393</v>
      </c>
      <c r="G287" s="50" t="s">
        <v>38</v>
      </c>
      <c r="H287" s="50">
        <v>182</v>
      </c>
      <c r="I287" s="51">
        <v>150</v>
      </c>
      <c r="J287" s="52">
        <f t="shared" si="40"/>
        <v>0</v>
      </c>
      <c r="K287" s="53"/>
      <c r="L287" s="64">
        <f t="shared" si="39"/>
        <v>0</v>
      </c>
      <c r="M287" s="143" t="s">
        <v>2082</v>
      </c>
      <c r="N287" s="55"/>
    </row>
    <row r="288" spans="1:14" s="1" customFormat="1" ht="15" customHeight="1">
      <c r="A288" s="142"/>
      <c r="B288" s="156" t="s">
        <v>18</v>
      </c>
      <c r="C288" s="156" t="s">
        <v>992</v>
      </c>
      <c r="D288" s="162"/>
      <c r="E288" s="158" t="s">
        <v>995</v>
      </c>
      <c r="F288" s="159" t="s">
        <v>393</v>
      </c>
      <c r="G288" s="160" t="s">
        <v>38</v>
      </c>
      <c r="H288" s="160">
        <v>37</v>
      </c>
      <c r="I288" s="161">
        <v>150</v>
      </c>
      <c r="J288" s="52">
        <f t="shared" si="40"/>
        <v>0</v>
      </c>
      <c r="K288" s="53"/>
      <c r="L288" s="64">
        <f t="shared" si="39"/>
        <v>0</v>
      </c>
      <c r="M288" s="143" t="s">
        <v>2083</v>
      </c>
      <c r="N288" s="55"/>
    </row>
    <row r="289" spans="1:14" s="1" customFormat="1" ht="15" customHeight="1">
      <c r="A289" s="142"/>
      <c r="B289" s="156" t="s">
        <v>18</v>
      </c>
      <c r="C289" s="156" t="s">
        <v>991</v>
      </c>
      <c r="D289" s="162"/>
      <c r="E289" s="158" t="s">
        <v>995</v>
      </c>
      <c r="F289" s="159" t="s">
        <v>734</v>
      </c>
      <c r="G289" s="160" t="s">
        <v>38</v>
      </c>
      <c r="H289" s="160">
        <v>37</v>
      </c>
      <c r="I289" s="161">
        <v>150</v>
      </c>
      <c r="J289" s="52">
        <f t="shared" si="40"/>
        <v>0</v>
      </c>
      <c r="K289" s="53"/>
      <c r="L289" s="64">
        <f t="shared" si="39"/>
        <v>0</v>
      </c>
      <c r="M289" s="143" t="s">
        <v>2083</v>
      </c>
      <c r="N289" s="55"/>
    </row>
    <row r="290" spans="1:14" s="1" customFormat="1" ht="15" hidden="1" customHeight="1">
      <c r="A290" s="142"/>
      <c r="B290" s="126" t="s">
        <v>18</v>
      </c>
      <c r="C290" s="126" t="s">
        <v>546</v>
      </c>
      <c r="D290" s="141"/>
      <c r="E290" s="128" t="s">
        <v>738</v>
      </c>
      <c r="F290" s="136" t="s">
        <v>740</v>
      </c>
      <c r="G290" s="130" t="s">
        <v>38</v>
      </c>
      <c r="H290" s="130">
        <v>54</v>
      </c>
      <c r="I290" s="131">
        <v>500</v>
      </c>
      <c r="J290" s="173">
        <f t="shared" si="40"/>
        <v>0</v>
      </c>
      <c r="K290" s="132"/>
      <c r="L290" s="138">
        <f t="shared" si="39"/>
        <v>0</v>
      </c>
      <c r="M290" s="143">
        <v>0</v>
      </c>
      <c r="N290" s="55"/>
    </row>
    <row r="291" spans="1:14" s="1" customFormat="1" ht="15" customHeight="1">
      <c r="A291" s="142"/>
      <c r="B291" s="47" t="s">
        <v>18</v>
      </c>
      <c r="C291" s="47" t="s">
        <v>394</v>
      </c>
      <c r="D291" s="61"/>
      <c r="E291" s="59" t="s">
        <v>395</v>
      </c>
      <c r="F291" s="60" t="s">
        <v>393</v>
      </c>
      <c r="G291" s="50" t="s">
        <v>38</v>
      </c>
      <c r="H291" s="50">
        <v>37</v>
      </c>
      <c r="I291" s="51">
        <v>150</v>
      </c>
      <c r="J291" s="52">
        <f t="shared" si="40"/>
        <v>0</v>
      </c>
      <c r="K291" s="53"/>
      <c r="L291" s="64">
        <f t="shared" si="39"/>
        <v>0</v>
      </c>
      <c r="M291" s="143" t="s">
        <v>2082</v>
      </c>
      <c r="N291" s="55"/>
    </row>
    <row r="292" spans="1:14" s="1" customFormat="1" ht="15" hidden="1" customHeight="1">
      <c r="A292" s="142"/>
      <c r="B292" s="126" t="s">
        <v>18</v>
      </c>
      <c r="C292" s="126" t="s">
        <v>396</v>
      </c>
      <c r="D292" s="141"/>
      <c r="E292" s="128" t="s">
        <v>397</v>
      </c>
      <c r="F292" s="136" t="s">
        <v>356</v>
      </c>
      <c r="G292" s="130" t="s">
        <v>38</v>
      </c>
      <c r="H292" s="130">
        <v>37</v>
      </c>
      <c r="I292" s="131">
        <v>150</v>
      </c>
      <c r="J292" s="173">
        <f t="shared" si="40"/>
        <v>0</v>
      </c>
      <c r="K292" s="132"/>
      <c r="L292" s="138">
        <f t="shared" si="39"/>
        <v>0</v>
      </c>
      <c r="M292" s="143">
        <v>0</v>
      </c>
      <c r="N292" s="55"/>
    </row>
    <row r="293" spans="1:14" s="1" customFormat="1" ht="15" customHeight="1">
      <c r="A293" s="142"/>
      <c r="B293" s="47" t="s">
        <v>18</v>
      </c>
      <c r="C293" s="47" t="s">
        <v>398</v>
      </c>
      <c r="D293" s="61"/>
      <c r="E293" s="59" t="s">
        <v>399</v>
      </c>
      <c r="F293" s="60" t="s">
        <v>356</v>
      </c>
      <c r="G293" s="50" t="s">
        <v>38</v>
      </c>
      <c r="H293" s="50">
        <v>37</v>
      </c>
      <c r="I293" s="51">
        <v>150</v>
      </c>
      <c r="J293" s="52">
        <f t="shared" si="40"/>
        <v>0</v>
      </c>
      <c r="K293" s="53"/>
      <c r="L293" s="64">
        <f t="shared" si="39"/>
        <v>0</v>
      </c>
      <c r="M293" s="143" t="s">
        <v>2083</v>
      </c>
      <c r="N293" s="55"/>
    </row>
    <row r="294" spans="1:14" s="1" customFormat="1" ht="15" customHeight="1">
      <c r="A294" s="142"/>
      <c r="B294" s="47" t="s">
        <v>18</v>
      </c>
      <c r="C294" s="47" t="s">
        <v>400</v>
      </c>
      <c r="D294" s="61"/>
      <c r="E294" s="59" t="s">
        <v>401</v>
      </c>
      <c r="F294" s="60" t="s">
        <v>356</v>
      </c>
      <c r="G294" s="50" t="s">
        <v>38</v>
      </c>
      <c r="H294" s="50">
        <v>37</v>
      </c>
      <c r="I294" s="51">
        <v>150</v>
      </c>
      <c r="J294" s="52">
        <f t="shared" si="40"/>
        <v>0</v>
      </c>
      <c r="K294" s="53"/>
      <c r="L294" s="64">
        <f t="shared" si="39"/>
        <v>0</v>
      </c>
      <c r="M294" s="143" t="s">
        <v>2082</v>
      </c>
      <c r="N294" s="55"/>
    </row>
    <row r="295" spans="1:14" s="1" customFormat="1" ht="15" customHeight="1">
      <c r="A295" s="142"/>
      <c r="B295" s="47" t="s">
        <v>18</v>
      </c>
      <c r="C295" s="47" t="s">
        <v>402</v>
      </c>
      <c r="D295" s="61"/>
      <c r="E295" s="59" t="s">
        <v>403</v>
      </c>
      <c r="F295" s="60" t="s">
        <v>356</v>
      </c>
      <c r="G295" s="50" t="s">
        <v>38</v>
      </c>
      <c r="H295" s="50">
        <v>37</v>
      </c>
      <c r="I295" s="51">
        <v>150</v>
      </c>
      <c r="J295" s="52">
        <f t="shared" si="40"/>
        <v>0</v>
      </c>
      <c r="K295" s="53"/>
      <c r="L295" s="64">
        <f t="shared" si="39"/>
        <v>0</v>
      </c>
      <c r="M295" s="143" t="s">
        <v>2083</v>
      </c>
      <c r="N295" s="55"/>
    </row>
    <row r="296" spans="1:14" s="1" customFormat="1" ht="15" hidden="1" customHeight="1">
      <c r="A296" s="142"/>
      <c r="B296" s="126" t="s">
        <v>18</v>
      </c>
      <c r="C296" s="126" t="s">
        <v>935</v>
      </c>
      <c r="D296" s="141"/>
      <c r="E296" s="128" t="s">
        <v>1031</v>
      </c>
      <c r="F296" s="136" t="s">
        <v>356</v>
      </c>
      <c r="G296" s="130" t="s">
        <v>38</v>
      </c>
      <c r="H296" s="130">
        <v>33</v>
      </c>
      <c r="I296" s="131">
        <v>150</v>
      </c>
      <c r="J296" s="173">
        <f>ROUNDUP(K296/I296,0)</f>
        <v>0</v>
      </c>
      <c r="K296" s="132"/>
      <c r="L296" s="138">
        <f t="shared" si="39"/>
        <v>0</v>
      </c>
      <c r="M296" s="143">
        <v>0</v>
      </c>
      <c r="N296" s="55"/>
    </row>
    <row r="297" spans="1:14" s="1" customFormat="1" ht="15" customHeight="1">
      <c r="A297" s="142"/>
      <c r="B297" s="47" t="s">
        <v>18</v>
      </c>
      <c r="C297" s="47" t="s">
        <v>404</v>
      </c>
      <c r="D297" s="61"/>
      <c r="E297" s="59" t="s">
        <v>405</v>
      </c>
      <c r="F297" s="60" t="s">
        <v>356</v>
      </c>
      <c r="G297" s="50" t="s">
        <v>38</v>
      </c>
      <c r="H297" s="50">
        <v>37</v>
      </c>
      <c r="I297" s="51">
        <v>150</v>
      </c>
      <c r="J297" s="52">
        <f t="shared" si="40"/>
        <v>0</v>
      </c>
      <c r="K297" s="53"/>
      <c r="L297" s="64">
        <f t="shared" si="39"/>
        <v>0</v>
      </c>
      <c r="M297" s="143" t="s">
        <v>2083</v>
      </c>
      <c r="N297" s="55"/>
    </row>
    <row r="298" spans="1:14" s="1" customFormat="1" ht="15" customHeight="1">
      <c r="A298" s="142"/>
      <c r="B298" s="47" t="s">
        <v>18</v>
      </c>
      <c r="C298" s="47" t="s">
        <v>406</v>
      </c>
      <c r="D298" s="61"/>
      <c r="E298" s="59" t="s">
        <v>407</v>
      </c>
      <c r="F298" s="60" t="s">
        <v>356</v>
      </c>
      <c r="G298" s="50" t="s">
        <v>38</v>
      </c>
      <c r="H298" s="50">
        <v>37</v>
      </c>
      <c r="I298" s="51">
        <v>150</v>
      </c>
      <c r="J298" s="52">
        <f t="shared" si="40"/>
        <v>0</v>
      </c>
      <c r="K298" s="53"/>
      <c r="L298" s="64">
        <f t="shared" si="39"/>
        <v>0</v>
      </c>
      <c r="M298" s="143">
        <v>600</v>
      </c>
      <c r="N298" s="55"/>
    </row>
    <row r="299" spans="1:14" s="1" customFormat="1" ht="15" hidden="1" customHeight="1">
      <c r="A299" s="142"/>
      <c r="B299" s="126" t="s">
        <v>18</v>
      </c>
      <c r="C299" s="126" t="s">
        <v>408</v>
      </c>
      <c r="D299" s="141"/>
      <c r="E299" s="128" t="s">
        <v>409</v>
      </c>
      <c r="F299" s="136" t="s">
        <v>356</v>
      </c>
      <c r="G299" s="130" t="s">
        <v>38</v>
      </c>
      <c r="H299" s="130">
        <v>37</v>
      </c>
      <c r="I299" s="131">
        <v>150</v>
      </c>
      <c r="J299" s="173">
        <f t="shared" si="40"/>
        <v>0</v>
      </c>
      <c r="K299" s="132"/>
      <c r="L299" s="138">
        <f t="shared" si="39"/>
        <v>0</v>
      </c>
      <c r="M299" s="143">
        <v>0</v>
      </c>
      <c r="N299" s="55"/>
    </row>
    <row r="300" spans="1:14" s="1" customFormat="1" ht="15" customHeight="1">
      <c r="A300" s="142"/>
      <c r="B300" s="47" t="s">
        <v>18</v>
      </c>
      <c r="C300" s="47" t="s">
        <v>410</v>
      </c>
      <c r="D300" s="121"/>
      <c r="E300" s="59" t="s">
        <v>411</v>
      </c>
      <c r="F300" s="60" t="s">
        <v>356</v>
      </c>
      <c r="G300" s="50" t="s">
        <v>38</v>
      </c>
      <c r="H300" s="50">
        <v>37</v>
      </c>
      <c r="I300" s="51">
        <v>150</v>
      </c>
      <c r="J300" s="52">
        <f t="shared" si="40"/>
        <v>0</v>
      </c>
      <c r="K300" s="119"/>
      <c r="L300" s="120">
        <f t="shared" si="39"/>
        <v>0</v>
      </c>
      <c r="M300" s="143">
        <v>50</v>
      </c>
      <c r="N300" s="55"/>
    </row>
    <row r="301" spans="1:14" s="1" customFormat="1" ht="15" customHeight="1">
      <c r="A301" s="142"/>
      <c r="B301" s="47" t="s">
        <v>18</v>
      </c>
      <c r="C301" s="47" t="s">
        <v>412</v>
      </c>
      <c r="D301" s="61"/>
      <c r="E301" s="59" t="s">
        <v>413</v>
      </c>
      <c r="F301" s="60" t="s">
        <v>356</v>
      </c>
      <c r="G301" s="50" t="s">
        <v>38</v>
      </c>
      <c r="H301" s="50">
        <v>37</v>
      </c>
      <c r="I301" s="51">
        <v>150</v>
      </c>
      <c r="J301" s="52">
        <f t="shared" si="40"/>
        <v>0</v>
      </c>
      <c r="K301" s="53"/>
      <c r="L301" s="64">
        <f t="shared" si="39"/>
        <v>0</v>
      </c>
      <c r="M301" s="143" t="s">
        <v>2083</v>
      </c>
      <c r="N301" s="55"/>
    </row>
    <row r="302" spans="1:14" s="1" customFormat="1" ht="15" hidden="1" customHeight="1">
      <c r="A302" s="142"/>
      <c r="B302" s="126" t="s">
        <v>18</v>
      </c>
      <c r="C302" s="126" t="s">
        <v>414</v>
      </c>
      <c r="D302" s="141"/>
      <c r="E302" s="128" t="s">
        <v>415</v>
      </c>
      <c r="F302" s="136" t="s">
        <v>356</v>
      </c>
      <c r="G302" s="130" t="s">
        <v>38</v>
      </c>
      <c r="H302" s="130">
        <v>37</v>
      </c>
      <c r="I302" s="131">
        <v>150</v>
      </c>
      <c r="J302" s="173">
        <f t="shared" si="40"/>
        <v>0</v>
      </c>
      <c r="K302" s="132"/>
      <c r="L302" s="138">
        <f t="shared" si="39"/>
        <v>0</v>
      </c>
      <c r="M302" s="143">
        <v>0</v>
      </c>
      <c r="N302" s="55"/>
    </row>
    <row r="303" spans="1:14" s="1" customFormat="1" ht="15" customHeight="1">
      <c r="A303" s="142"/>
      <c r="B303" s="47" t="s">
        <v>18</v>
      </c>
      <c r="C303" s="47" t="s">
        <v>416</v>
      </c>
      <c r="D303" s="61"/>
      <c r="E303" s="59" t="s">
        <v>417</v>
      </c>
      <c r="F303" s="60" t="s">
        <v>356</v>
      </c>
      <c r="G303" s="50" t="s">
        <v>38</v>
      </c>
      <c r="H303" s="50">
        <v>37</v>
      </c>
      <c r="I303" s="51">
        <v>150</v>
      </c>
      <c r="J303" s="52">
        <f t="shared" si="40"/>
        <v>0</v>
      </c>
      <c r="K303" s="53"/>
      <c r="L303" s="64">
        <f t="shared" si="39"/>
        <v>0</v>
      </c>
      <c r="M303" s="143" t="s">
        <v>2082</v>
      </c>
      <c r="N303" s="55"/>
    </row>
    <row r="304" spans="1:14" s="1" customFormat="1" ht="15" hidden="1" customHeight="1">
      <c r="A304" s="142"/>
      <c r="B304" s="126" t="s">
        <v>18</v>
      </c>
      <c r="C304" s="126" t="s">
        <v>418</v>
      </c>
      <c r="D304" s="141"/>
      <c r="E304" s="128" t="s">
        <v>419</v>
      </c>
      <c r="F304" s="136" t="s">
        <v>356</v>
      </c>
      <c r="G304" s="130" t="s">
        <v>38</v>
      </c>
      <c r="H304" s="130">
        <v>37</v>
      </c>
      <c r="I304" s="131">
        <v>150</v>
      </c>
      <c r="J304" s="173">
        <f t="shared" si="40"/>
        <v>0</v>
      </c>
      <c r="K304" s="132"/>
      <c r="L304" s="138">
        <f t="shared" si="39"/>
        <v>0</v>
      </c>
      <c r="M304" s="143">
        <v>0</v>
      </c>
      <c r="N304" s="55"/>
    </row>
    <row r="305" spans="1:15" s="1" customFormat="1" ht="15" customHeight="1">
      <c r="A305" s="142"/>
      <c r="B305" s="47" t="s">
        <v>18</v>
      </c>
      <c r="C305" s="47" t="s">
        <v>420</v>
      </c>
      <c r="D305" s="61"/>
      <c r="E305" s="59" t="s">
        <v>421</v>
      </c>
      <c r="F305" s="60" t="s">
        <v>356</v>
      </c>
      <c r="G305" s="50" t="s">
        <v>38</v>
      </c>
      <c r="H305" s="50">
        <v>37</v>
      </c>
      <c r="I305" s="51">
        <v>150</v>
      </c>
      <c r="J305" s="52">
        <f t="shared" si="40"/>
        <v>0</v>
      </c>
      <c r="K305" s="53"/>
      <c r="L305" s="64">
        <f t="shared" si="39"/>
        <v>0</v>
      </c>
      <c r="M305" s="143" t="s">
        <v>2083</v>
      </c>
      <c r="N305" s="55"/>
    </row>
    <row r="306" spans="1:15" s="1" customFormat="1" ht="15" hidden="1" customHeight="1">
      <c r="A306" s="142"/>
      <c r="B306" s="126" t="s">
        <v>18</v>
      </c>
      <c r="C306" s="126" t="s">
        <v>422</v>
      </c>
      <c r="D306" s="141"/>
      <c r="E306" s="128" t="s">
        <v>423</v>
      </c>
      <c r="F306" s="136" t="s">
        <v>356</v>
      </c>
      <c r="G306" s="130" t="s">
        <v>38</v>
      </c>
      <c r="H306" s="130">
        <v>37</v>
      </c>
      <c r="I306" s="131">
        <v>150</v>
      </c>
      <c r="J306" s="173">
        <f t="shared" si="40"/>
        <v>0</v>
      </c>
      <c r="K306" s="132"/>
      <c r="L306" s="138">
        <f t="shared" si="39"/>
        <v>0</v>
      </c>
      <c r="M306" s="143">
        <v>0</v>
      </c>
      <c r="N306" s="55"/>
    </row>
    <row r="307" spans="1:15" s="1" customFormat="1" ht="15" hidden="1" customHeight="1">
      <c r="A307" s="142"/>
      <c r="B307" s="126" t="s">
        <v>18</v>
      </c>
      <c r="C307" s="126" t="s">
        <v>424</v>
      </c>
      <c r="D307" s="141"/>
      <c r="E307" s="128" t="s">
        <v>425</v>
      </c>
      <c r="F307" s="136" t="s">
        <v>356</v>
      </c>
      <c r="G307" s="130" t="s">
        <v>38</v>
      </c>
      <c r="H307" s="130">
        <v>37</v>
      </c>
      <c r="I307" s="131">
        <v>150</v>
      </c>
      <c r="J307" s="173">
        <f t="shared" si="40"/>
        <v>0</v>
      </c>
      <c r="K307" s="132"/>
      <c r="L307" s="138">
        <f t="shared" si="39"/>
        <v>0</v>
      </c>
      <c r="M307" s="143">
        <v>0</v>
      </c>
      <c r="N307" s="55"/>
    </row>
    <row r="308" spans="1:15" s="1" customFormat="1" ht="15" hidden="1" customHeight="1">
      <c r="A308" s="142"/>
      <c r="B308" s="126" t="s">
        <v>18</v>
      </c>
      <c r="C308" s="126" t="s">
        <v>426</v>
      </c>
      <c r="D308" s="141"/>
      <c r="E308" s="128" t="s">
        <v>427</v>
      </c>
      <c r="F308" s="136" t="s">
        <v>356</v>
      </c>
      <c r="G308" s="130" t="s">
        <v>38</v>
      </c>
      <c r="H308" s="130">
        <v>37</v>
      </c>
      <c r="I308" s="131">
        <v>150</v>
      </c>
      <c r="J308" s="173">
        <f t="shared" si="40"/>
        <v>0</v>
      </c>
      <c r="K308" s="132"/>
      <c r="L308" s="138">
        <f t="shared" si="39"/>
        <v>0</v>
      </c>
      <c r="M308" s="143">
        <v>0</v>
      </c>
      <c r="N308" s="55"/>
    </row>
    <row r="309" spans="1:15" s="1" customFormat="1" ht="15" hidden="1" customHeight="1">
      <c r="A309" s="142"/>
      <c r="B309" s="126" t="s">
        <v>18</v>
      </c>
      <c r="C309" s="126" t="s">
        <v>428</v>
      </c>
      <c r="D309" s="141"/>
      <c r="E309" s="128" t="s">
        <v>429</v>
      </c>
      <c r="F309" s="136" t="s">
        <v>356</v>
      </c>
      <c r="G309" s="130" t="s">
        <v>38</v>
      </c>
      <c r="H309" s="130">
        <v>37</v>
      </c>
      <c r="I309" s="131">
        <v>150</v>
      </c>
      <c r="J309" s="173">
        <f t="shared" si="40"/>
        <v>0</v>
      </c>
      <c r="K309" s="132"/>
      <c r="L309" s="138">
        <f t="shared" si="39"/>
        <v>0</v>
      </c>
      <c r="M309" s="143">
        <v>0</v>
      </c>
      <c r="N309" s="55"/>
    </row>
    <row r="310" spans="1:15" s="1" customFormat="1" ht="15" customHeight="1">
      <c r="A310" s="142"/>
      <c r="B310" s="47" t="s">
        <v>18</v>
      </c>
      <c r="C310" s="47" t="s">
        <v>430</v>
      </c>
      <c r="D310" s="61"/>
      <c r="E310" s="59" t="s">
        <v>431</v>
      </c>
      <c r="F310" s="60" t="s">
        <v>356</v>
      </c>
      <c r="G310" s="50" t="s">
        <v>38</v>
      </c>
      <c r="H310" s="50">
        <v>37</v>
      </c>
      <c r="I310" s="51">
        <v>150</v>
      </c>
      <c r="J310" s="52">
        <f t="shared" si="40"/>
        <v>0</v>
      </c>
      <c r="K310" s="53"/>
      <c r="L310" s="64">
        <f t="shared" si="39"/>
        <v>0</v>
      </c>
      <c r="M310" s="143" t="s">
        <v>2082</v>
      </c>
      <c r="N310" s="55"/>
    </row>
    <row r="311" spans="1:15" s="1" customFormat="1" ht="15" customHeight="1">
      <c r="A311" s="142"/>
      <c r="B311" s="47" t="s">
        <v>18</v>
      </c>
      <c r="C311" s="47" t="s">
        <v>432</v>
      </c>
      <c r="D311" s="61"/>
      <c r="E311" s="59" t="s">
        <v>433</v>
      </c>
      <c r="F311" s="60" t="s">
        <v>356</v>
      </c>
      <c r="G311" s="50" t="s">
        <v>38</v>
      </c>
      <c r="H311" s="50">
        <v>37</v>
      </c>
      <c r="I311" s="51">
        <v>150</v>
      </c>
      <c r="J311" s="52">
        <f t="shared" si="40"/>
        <v>0</v>
      </c>
      <c r="K311" s="53"/>
      <c r="L311" s="64">
        <f t="shared" si="39"/>
        <v>0</v>
      </c>
      <c r="M311" s="143" t="s">
        <v>2083</v>
      </c>
      <c r="N311" s="55"/>
    </row>
    <row r="312" spans="1:15" s="1" customFormat="1" ht="15" customHeight="1">
      <c r="A312" s="142"/>
      <c r="B312" s="47" t="s">
        <v>18</v>
      </c>
      <c r="C312" s="47" t="s">
        <v>434</v>
      </c>
      <c r="D312" s="61"/>
      <c r="E312" s="59" t="s">
        <v>435</v>
      </c>
      <c r="F312" s="60" t="s">
        <v>393</v>
      </c>
      <c r="G312" s="50" t="s">
        <v>38</v>
      </c>
      <c r="H312" s="50">
        <v>86</v>
      </c>
      <c r="I312" s="51">
        <v>150</v>
      </c>
      <c r="J312" s="52">
        <f>ROUNDUP(K312/I312,0)</f>
        <v>0</v>
      </c>
      <c r="K312" s="53"/>
      <c r="L312" s="64">
        <f t="shared" si="39"/>
        <v>0</v>
      </c>
      <c r="M312" s="143" t="s">
        <v>2082</v>
      </c>
      <c r="N312" s="55"/>
    </row>
    <row r="313" spans="1:15" s="1" customFormat="1" ht="15" hidden="1" customHeight="1">
      <c r="A313" s="142"/>
      <c r="B313" s="126" t="s">
        <v>18</v>
      </c>
      <c r="C313" s="126" t="s">
        <v>547</v>
      </c>
      <c r="D313" s="141"/>
      <c r="E313" s="128" t="s">
        <v>741</v>
      </c>
      <c r="F313" s="136" t="s">
        <v>356</v>
      </c>
      <c r="G313" s="130" t="s">
        <v>38</v>
      </c>
      <c r="H313" s="130">
        <v>64</v>
      </c>
      <c r="I313" s="131">
        <v>150</v>
      </c>
      <c r="J313" s="173">
        <f t="shared" si="40"/>
        <v>0</v>
      </c>
      <c r="K313" s="132"/>
      <c r="L313" s="138">
        <f t="shared" si="39"/>
        <v>0</v>
      </c>
      <c r="M313" s="143">
        <v>0</v>
      </c>
      <c r="N313" s="55"/>
    </row>
    <row r="314" spans="1:15" s="1" customFormat="1" ht="15" hidden="1" customHeight="1">
      <c r="A314" s="142"/>
      <c r="B314" s="126" t="s">
        <v>18</v>
      </c>
      <c r="C314" s="126" t="s">
        <v>548</v>
      </c>
      <c r="D314" s="141"/>
      <c r="E314" s="128" t="s">
        <v>742</v>
      </c>
      <c r="F314" s="136" t="s">
        <v>356</v>
      </c>
      <c r="G314" s="130" t="s">
        <v>38</v>
      </c>
      <c r="H314" s="130">
        <v>64</v>
      </c>
      <c r="I314" s="131">
        <v>150</v>
      </c>
      <c r="J314" s="173">
        <f t="shared" si="40"/>
        <v>0</v>
      </c>
      <c r="K314" s="132"/>
      <c r="L314" s="138">
        <f t="shared" si="39"/>
        <v>0</v>
      </c>
      <c r="M314" s="143">
        <v>0</v>
      </c>
      <c r="N314" s="55"/>
    </row>
    <row r="315" spans="1:15" s="1" customFormat="1" ht="15" hidden="1" customHeight="1">
      <c r="A315" s="142"/>
      <c r="B315" s="126" t="s">
        <v>18</v>
      </c>
      <c r="C315" s="126" t="s">
        <v>549</v>
      </c>
      <c r="D315" s="141"/>
      <c r="E315" s="128" t="s">
        <v>743</v>
      </c>
      <c r="F315" s="136" t="s">
        <v>393</v>
      </c>
      <c r="G315" s="130" t="s">
        <v>38</v>
      </c>
      <c r="H315" s="130">
        <v>64</v>
      </c>
      <c r="I315" s="131">
        <v>150</v>
      </c>
      <c r="J315" s="173">
        <f t="shared" si="40"/>
        <v>0</v>
      </c>
      <c r="K315" s="132"/>
      <c r="L315" s="138">
        <f t="shared" si="39"/>
        <v>0</v>
      </c>
      <c r="M315" s="143">
        <v>0</v>
      </c>
      <c r="N315" s="55"/>
    </row>
    <row r="316" spans="1:15" s="1" customFormat="1" ht="15" hidden="1" customHeight="1">
      <c r="A316" s="142"/>
      <c r="B316" s="126" t="s">
        <v>18</v>
      </c>
      <c r="C316" s="126" t="s">
        <v>436</v>
      </c>
      <c r="D316" s="141"/>
      <c r="E316" s="128" t="s">
        <v>437</v>
      </c>
      <c r="F316" s="136" t="s">
        <v>393</v>
      </c>
      <c r="G316" s="130" t="s">
        <v>38</v>
      </c>
      <c r="H316" s="130">
        <v>64</v>
      </c>
      <c r="I316" s="131">
        <v>150</v>
      </c>
      <c r="J316" s="173">
        <f>ROUNDUP(K316/I316,0)</f>
        <v>0</v>
      </c>
      <c r="K316" s="132"/>
      <c r="L316" s="138">
        <f t="shared" si="39"/>
        <v>0</v>
      </c>
      <c r="M316" s="143">
        <v>0</v>
      </c>
      <c r="N316" s="55"/>
    </row>
    <row r="317" spans="1:15" s="1" customFormat="1" ht="15" customHeight="1">
      <c r="A317" s="142"/>
      <c r="B317"/>
      <c r="C317"/>
      <c r="D317"/>
      <c r="E317"/>
      <c r="F317"/>
      <c r="G317"/>
      <c r="H317"/>
      <c r="I317"/>
      <c r="J317" s="2"/>
      <c r="K317"/>
      <c r="L317"/>
      <c r="M317" s="143" t="s">
        <v>1029</v>
      </c>
      <c r="N317" s="55"/>
    </row>
    <row r="318" spans="1:15" s="1" customFormat="1" ht="15" customHeight="1">
      <c r="A318" s="142"/>
      <c r="B318"/>
      <c r="C318"/>
      <c r="D318"/>
      <c r="E318"/>
      <c r="F318"/>
      <c r="G318"/>
      <c r="H318"/>
      <c r="I318"/>
      <c r="J318" s="2"/>
      <c r="K318"/>
      <c r="L318"/>
      <c r="M318" s="143" t="s">
        <v>1029</v>
      </c>
      <c r="N318" s="55"/>
    </row>
    <row r="319" spans="1:15" s="1" customFormat="1" ht="15" customHeight="1">
      <c r="A319" s="142"/>
      <c r="B319" s="34"/>
      <c r="C319" s="34"/>
      <c r="D319" s="34" t="s">
        <v>19</v>
      </c>
      <c r="E319" s="35"/>
      <c r="F319" s="35"/>
      <c r="G319" s="57"/>
      <c r="H319" s="35"/>
      <c r="I319" s="35"/>
      <c r="J319" s="36"/>
      <c r="K319" s="35"/>
      <c r="L319" s="37"/>
      <c r="M319" s="143" t="s">
        <v>1029</v>
      </c>
      <c r="N319" s="55"/>
    </row>
    <row r="320" spans="1:15" s="1" customFormat="1" ht="15" customHeight="1">
      <c r="A320" s="142"/>
      <c r="B320" s="40"/>
      <c r="C320" s="40" t="s">
        <v>21</v>
      </c>
      <c r="D320" s="40"/>
      <c r="E320" s="41"/>
      <c r="F320" s="41"/>
      <c r="G320" s="40" t="s">
        <v>23</v>
      </c>
      <c r="H320" s="42" t="s">
        <v>24</v>
      </c>
      <c r="I320" s="42" t="s">
        <v>25</v>
      </c>
      <c r="J320" s="43" t="s">
        <v>26</v>
      </c>
      <c r="K320" s="44" t="s">
        <v>27</v>
      </c>
      <c r="L320" s="45" t="s">
        <v>28</v>
      </c>
      <c r="M320" s="143" t="s">
        <v>1029</v>
      </c>
      <c r="N320" s="55"/>
      <c r="O320" s="181" t="s">
        <v>5</v>
      </c>
    </row>
    <row r="321" spans="1:14" s="1" customFormat="1" ht="15" customHeight="1">
      <c r="A321" s="142"/>
      <c r="B321" s="47" t="s">
        <v>19</v>
      </c>
      <c r="C321" s="47" t="s">
        <v>550</v>
      </c>
      <c r="D321" s="61"/>
      <c r="E321" s="59" t="s">
        <v>764</v>
      </c>
      <c r="F321" s="60" t="s">
        <v>53</v>
      </c>
      <c r="G321" s="50" t="s">
        <v>38</v>
      </c>
      <c r="H321" s="50">
        <v>211</v>
      </c>
      <c r="I321" s="51">
        <v>40</v>
      </c>
      <c r="J321" s="52">
        <f t="shared" ref="J321:J352" si="41">ROUNDUP(K321/I321,0)</f>
        <v>0</v>
      </c>
      <c r="K321" s="53"/>
      <c r="L321" s="64">
        <f t="shared" ref="L321:L352" si="42">H321*K321</f>
        <v>0</v>
      </c>
      <c r="M321" s="143">
        <v>40</v>
      </c>
      <c r="N321" s="55"/>
    </row>
    <row r="322" spans="1:14" s="1" customFormat="1" ht="15" customHeight="1">
      <c r="A322" s="142"/>
      <c r="B322" s="47" t="s">
        <v>19</v>
      </c>
      <c r="C322" s="47" t="s">
        <v>551</v>
      </c>
      <c r="D322" s="61"/>
      <c r="E322" s="59" t="s">
        <v>765</v>
      </c>
      <c r="F322" s="60" t="s">
        <v>53</v>
      </c>
      <c r="G322" s="50" t="s">
        <v>38</v>
      </c>
      <c r="H322" s="50">
        <v>188</v>
      </c>
      <c r="I322" s="51">
        <v>40</v>
      </c>
      <c r="J322" s="52">
        <f t="shared" si="41"/>
        <v>0</v>
      </c>
      <c r="K322" s="53"/>
      <c r="L322" s="64">
        <f t="shared" si="42"/>
        <v>0</v>
      </c>
      <c r="M322" s="143">
        <v>40</v>
      </c>
      <c r="N322" s="55"/>
    </row>
    <row r="323" spans="1:14" s="1" customFormat="1" ht="15" customHeight="1">
      <c r="A323" s="142"/>
      <c r="B323" s="47" t="s">
        <v>19</v>
      </c>
      <c r="C323" s="47" t="s">
        <v>553</v>
      </c>
      <c r="D323" s="61"/>
      <c r="E323" s="59" t="s">
        <v>767</v>
      </c>
      <c r="F323" s="60" t="s">
        <v>745</v>
      </c>
      <c r="G323" s="50" t="s">
        <v>38</v>
      </c>
      <c r="H323" s="50">
        <v>384</v>
      </c>
      <c r="I323" s="51">
        <v>20</v>
      </c>
      <c r="J323" s="52">
        <f t="shared" si="41"/>
        <v>0</v>
      </c>
      <c r="K323" s="53"/>
      <c r="L323" s="64">
        <f t="shared" si="42"/>
        <v>0</v>
      </c>
      <c r="M323" s="143" t="s">
        <v>2082</v>
      </c>
      <c r="N323" s="55"/>
    </row>
    <row r="324" spans="1:14" s="1" customFormat="1" ht="15" hidden="1" customHeight="1">
      <c r="A324" s="142"/>
      <c r="B324" s="126" t="s">
        <v>19</v>
      </c>
      <c r="C324" s="126" t="s">
        <v>552</v>
      </c>
      <c r="D324" s="141"/>
      <c r="E324" s="128" t="s">
        <v>766</v>
      </c>
      <c r="F324" s="136" t="s">
        <v>53</v>
      </c>
      <c r="G324" s="130" t="s">
        <v>38</v>
      </c>
      <c r="H324" s="130">
        <v>181</v>
      </c>
      <c r="I324" s="131">
        <v>40</v>
      </c>
      <c r="J324" s="173">
        <f t="shared" si="41"/>
        <v>0</v>
      </c>
      <c r="K324" s="132"/>
      <c r="L324" s="138">
        <f t="shared" si="42"/>
        <v>0</v>
      </c>
      <c r="M324" s="143">
        <v>0</v>
      </c>
      <c r="N324" s="55"/>
    </row>
    <row r="325" spans="1:14" s="1" customFormat="1" ht="15" hidden="1" customHeight="1">
      <c r="A325" s="142"/>
      <c r="B325" s="126" t="s">
        <v>19</v>
      </c>
      <c r="C325" s="126" t="s">
        <v>554</v>
      </c>
      <c r="D325" s="141"/>
      <c r="E325" s="128" t="s">
        <v>768</v>
      </c>
      <c r="F325" s="136" t="s">
        <v>745</v>
      </c>
      <c r="G325" s="130" t="s">
        <v>38</v>
      </c>
      <c r="H325" s="130">
        <v>384</v>
      </c>
      <c r="I325" s="131">
        <v>20</v>
      </c>
      <c r="J325" s="173">
        <f t="shared" si="41"/>
        <v>0</v>
      </c>
      <c r="K325" s="132"/>
      <c r="L325" s="138">
        <f t="shared" si="42"/>
        <v>0</v>
      </c>
      <c r="M325" s="143">
        <v>0</v>
      </c>
      <c r="N325" s="55"/>
    </row>
    <row r="326" spans="1:14" s="1" customFormat="1" ht="15" hidden="1" customHeight="1">
      <c r="A326" s="142"/>
      <c r="B326" s="126" t="s">
        <v>19</v>
      </c>
      <c r="C326" s="126" t="s">
        <v>528</v>
      </c>
      <c r="D326" s="141"/>
      <c r="E326" s="128" t="s">
        <v>756</v>
      </c>
      <c r="F326" s="136" t="s">
        <v>745</v>
      </c>
      <c r="G326" s="130" t="s">
        <v>38</v>
      </c>
      <c r="H326" s="130">
        <v>384</v>
      </c>
      <c r="I326" s="131">
        <v>20</v>
      </c>
      <c r="J326" s="173">
        <f t="shared" si="41"/>
        <v>0</v>
      </c>
      <c r="K326" s="132"/>
      <c r="L326" s="138">
        <f t="shared" si="42"/>
        <v>0</v>
      </c>
      <c r="M326" s="143">
        <v>0</v>
      </c>
      <c r="N326" s="55"/>
    </row>
    <row r="327" spans="1:14" s="1" customFormat="1" ht="15" customHeight="1">
      <c r="A327" s="142"/>
      <c r="B327" s="47" t="s">
        <v>19</v>
      </c>
      <c r="C327" s="47" t="s">
        <v>555</v>
      </c>
      <c r="D327" s="61"/>
      <c r="E327" s="59" t="s">
        <v>769</v>
      </c>
      <c r="F327" s="60" t="s">
        <v>745</v>
      </c>
      <c r="G327" s="50" t="s">
        <v>38</v>
      </c>
      <c r="H327" s="50">
        <v>384</v>
      </c>
      <c r="I327" s="51">
        <v>20</v>
      </c>
      <c r="J327" s="52">
        <f t="shared" si="41"/>
        <v>0</v>
      </c>
      <c r="K327" s="53"/>
      <c r="L327" s="64">
        <f t="shared" si="42"/>
        <v>0</v>
      </c>
      <c r="M327" s="143">
        <v>30</v>
      </c>
      <c r="N327" s="55"/>
    </row>
    <row r="328" spans="1:14" s="1" customFormat="1" ht="15" customHeight="1">
      <c r="A328" s="142"/>
      <c r="B328" s="47" t="s">
        <v>19</v>
      </c>
      <c r="C328" s="47" t="s">
        <v>556</v>
      </c>
      <c r="D328" s="61"/>
      <c r="E328" s="59" t="s">
        <v>770</v>
      </c>
      <c r="F328" s="60" t="s">
        <v>745</v>
      </c>
      <c r="G328" s="50" t="s">
        <v>38</v>
      </c>
      <c r="H328" s="50">
        <v>384</v>
      </c>
      <c r="I328" s="51">
        <v>20</v>
      </c>
      <c r="J328" s="52">
        <f t="shared" si="41"/>
        <v>0</v>
      </c>
      <c r="K328" s="53"/>
      <c r="L328" s="64">
        <f t="shared" si="42"/>
        <v>0</v>
      </c>
      <c r="M328" s="143">
        <v>50</v>
      </c>
      <c r="N328" s="55"/>
    </row>
    <row r="329" spans="1:14" s="1" customFormat="1" ht="15" customHeight="1">
      <c r="A329" s="142"/>
      <c r="B329" s="47" t="s">
        <v>19</v>
      </c>
      <c r="C329" s="47" t="s">
        <v>557</v>
      </c>
      <c r="D329" s="61"/>
      <c r="E329" s="59" t="s">
        <v>771</v>
      </c>
      <c r="F329" s="60" t="s">
        <v>745</v>
      </c>
      <c r="G329" s="50" t="s">
        <v>38</v>
      </c>
      <c r="H329" s="50">
        <v>384</v>
      </c>
      <c r="I329" s="51">
        <v>20</v>
      </c>
      <c r="J329" s="52">
        <f t="shared" si="41"/>
        <v>0</v>
      </c>
      <c r="K329" s="53"/>
      <c r="L329" s="64">
        <f t="shared" si="42"/>
        <v>0</v>
      </c>
      <c r="M329" s="143">
        <v>10</v>
      </c>
      <c r="N329" s="55"/>
    </row>
    <row r="330" spans="1:14" s="1" customFormat="1" ht="15" hidden="1" customHeight="1">
      <c r="A330" s="142"/>
      <c r="B330" s="126" t="s">
        <v>19</v>
      </c>
      <c r="C330" s="126" t="s">
        <v>558</v>
      </c>
      <c r="D330" s="141"/>
      <c r="E330" s="128" t="s">
        <v>772</v>
      </c>
      <c r="F330" s="136" t="s">
        <v>53</v>
      </c>
      <c r="G330" s="130" t="s">
        <v>38</v>
      </c>
      <c r="H330" s="130">
        <v>188</v>
      </c>
      <c r="I330" s="131">
        <v>40</v>
      </c>
      <c r="J330" s="173">
        <f t="shared" si="41"/>
        <v>0</v>
      </c>
      <c r="K330" s="132"/>
      <c r="L330" s="138">
        <f t="shared" si="42"/>
        <v>0</v>
      </c>
      <c r="M330" s="143">
        <v>0</v>
      </c>
      <c r="N330" s="55"/>
    </row>
    <row r="331" spans="1:14" s="1" customFormat="1" ht="15" hidden="1" customHeight="1">
      <c r="A331" s="142"/>
      <c r="B331" s="126" t="s">
        <v>19</v>
      </c>
      <c r="C331" s="126" t="s">
        <v>559</v>
      </c>
      <c r="D331" s="141"/>
      <c r="E331" s="128" t="s">
        <v>773</v>
      </c>
      <c r="F331" s="136" t="s">
        <v>53</v>
      </c>
      <c r="G331" s="130" t="s">
        <v>38</v>
      </c>
      <c r="H331" s="130">
        <v>196</v>
      </c>
      <c r="I331" s="131">
        <v>40</v>
      </c>
      <c r="J331" s="173">
        <f t="shared" si="41"/>
        <v>0</v>
      </c>
      <c r="K331" s="132"/>
      <c r="L331" s="138">
        <f t="shared" si="42"/>
        <v>0</v>
      </c>
      <c r="M331" s="143">
        <v>0</v>
      </c>
      <c r="N331" s="55"/>
    </row>
    <row r="332" spans="1:14" s="1" customFormat="1" ht="15" hidden="1" customHeight="1">
      <c r="A332" s="142"/>
      <c r="B332" s="126" t="s">
        <v>19</v>
      </c>
      <c r="C332" s="126" t="s">
        <v>560</v>
      </c>
      <c r="D332" s="141"/>
      <c r="E332" s="128" t="s">
        <v>774</v>
      </c>
      <c r="F332" s="136" t="s">
        <v>53</v>
      </c>
      <c r="G332" s="130" t="s">
        <v>38</v>
      </c>
      <c r="H332" s="130">
        <v>248</v>
      </c>
      <c r="I332" s="131">
        <v>40</v>
      </c>
      <c r="J332" s="173">
        <f t="shared" si="41"/>
        <v>0</v>
      </c>
      <c r="K332" s="132"/>
      <c r="L332" s="138">
        <f t="shared" si="42"/>
        <v>0</v>
      </c>
      <c r="M332" s="143">
        <v>0</v>
      </c>
      <c r="N332" s="55"/>
    </row>
    <row r="333" spans="1:14" s="1" customFormat="1" ht="15" customHeight="1">
      <c r="A333" s="142"/>
      <c r="B333" s="47" t="s">
        <v>19</v>
      </c>
      <c r="C333" s="47" t="s">
        <v>561</v>
      </c>
      <c r="D333" s="61"/>
      <c r="E333" s="59" t="s">
        <v>775</v>
      </c>
      <c r="F333" s="60" t="s">
        <v>53</v>
      </c>
      <c r="G333" s="50" t="s">
        <v>38</v>
      </c>
      <c r="H333" s="50">
        <v>248</v>
      </c>
      <c r="I333" s="51">
        <v>40</v>
      </c>
      <c r="J333" s="52">
        <f t="shared" si="41"/>
        <v>0</v>
      </c>
      <c r="K333" s="53"/>
      <c r="L333" s="64">
        <f t="shared" si="42"/>
        <v>0</v>
      </c>
      <c r="M333" s="143">
        <v>40</v>
      </c>
      <c r="N333" s="55"/>
    </row>
    <row r="334" spans="1:14" s="1" customFormat="1" ht="15" hidden="1" customHeight="1">
      <c r="A334" s="142"/>
      <c r="B334" s="126" t="s">
        <v>19</v>
      </c>
      <c r="C334" s="126" t="s">
        <v>562</v>
      </c>
      <c r="D334" s="141"/>
      <c r="E334" s="128" t="s">
        <v>776</v>
      </c>
      <c r="F334" s="136" t="s">
        <v>53</v>
      </c>
      <c r="G334" s="130" t="s">
        <v>38</v>
      </c>
      <c r="H334" s="130">
        <v>188</v>
      </c>
      <c r="I334" s="131">
        <v>40</v>
      </c>
      <c r="J334" s="173">
        <f t="shared" si="41"/>
        <v>0</v>
      </c>
      <c r="K334" s="132"/>
      <c r="L334" s="138">
        <f t="shared" si="42"/>
        <v>0</v>
      </c>
      <c r="M334" s="143">
        <v>0</v>
      </c>
      <c r="N334" s="55"/>
    </row>
    <row r="335" spans="1:14" s="1" customFormat="1" ht="15" hidden="1" customHeight="1">
      <c r="A335" s="142"/>
      <c r="B335" s="126" t="s">
        <v>19</v>
      </c>
      <c r="C335" s="126" t="s">
        <v>563</v>
      </c>
      <c r="D335" s="141"/>
      <c r="E335" s="128" t="s">
        <v>777</v>
      </c>
      <c r="F335" s="136" t="s">
        <v>53</v>
      </c>
      <c r="G335" s="130" t="s">
        <v>38</v>
      </c>
      <c r="H335" s="130">
        <v>248</v>
      </c>
      <c r="I335" s="131">
        <v>40</v>
      </c>
      <c r="J335" s="173">
        <f t="shared" si="41"/>
        <v>0</v>
      </c>
      <c r="K335" s="132"/>
      <c r="L335" s="138">
        <f t="shared" si="42"/>
        <v>0</v>
      </c>
      <c r="M335" s="143">
        <v>0</v>
      </c>
      <c r="N335" s="55"/>
    </row>
    <row r="336" spans="1:14" s="1" customFormat="1" ht="15" hidden="1" customHeight="1">
      <c r="A336" s="142"/>
      <c r="B336" s="126" t="s">
        <v>19</v>
      </c>
      <c r="C336" s="126" t="s">
        <v>564</v>
      </c>
      <c r="D336" s="141"/>
      <c r="E336" s="128" t="s">
        <v>778</v>
      </c>
      <c r="F336" s="136" t="s">
        <v>53</v>
      </c>
      <c r="G336" s="130" t="s">
        <v>38</v>
      </c>
      <c r="H336" s="130">
        <v>202.99999999999997</v>
      </c>
      <c r="I336" s="131">
        <v>40</v>
      </c>
      <c r="J336" s="173">
        <f t="shared" si="41"/>
        <v>0</v>
      </c>
      <c r="K336" s="132"/>
      <c r="L336" s="138">
        <f t="shared" si="42"/>
        <v>0</v>
      </c>
      <c r="M336" s="143">
        <v>0</v>
      </c>
      <c r="N336" s="55"/>
    </row>
    <row r="337" spans="1:14" s="1" customFormat="1" ht="15" customHeight="1">
      <c r="A337" s="142"/>
      <c r="B337" s="47" t="s">
        <v>19</v>
      </c>
      <c r="C337" s="47" t="s">
        <v>565</v>
      </c>
      <c r="D337" s="61"/>
      <c r="E337" s="59" t="s">
        <v>779</v>
      </c>
      <c r="F337" s="60" t="s">
        <v>53</v>
      </c>
      <c r="G337" s="50" t="s">
        <v>38</v>
      </c>
      <c r="H337" s="50">
        <v>181</v>
      </c>
      <c r="I337" s="51">
        <v>40</v>
      </c>
      <c r="J337" s="52">
        <f t="shared" si="41"/>
        <v>0</v>
      </c>
      <c r="K337" s="53"/>
      <c r="L337" s="64">
        <f t="shared" si="42"/>
        <v>0</v>
      </c>
      <c r="M337" s="143">
        <v>40</v>
      </c>
      <c r="N337" s="55"/>
    </row>
    <row r="338" spans="1:14" s="1" customFormat="1" ht="15" hidden="1" customHeight="1">
      <c r="A338" s="142"/>
      <c r="B338" s="126" t="s">
        <v>19</v>
      </c>
      <c r="C338" s="126" t="s">
        <v>438</v>
      </c>
      <c r="D338" s="141"/>
      <c r="E338" s="128" t="s">
        <v>439</v>
      </c>
      <c r="F338" s="136" t="s">
        <v>53</v>
      </c>
      <c r="G338" s="130" t="s">
        <v>109</v>
      </c>
      <c r="H338" s="130">
        <v>91</v>
      </c>
      <c r="I338" s="131">
        <v>24</v>
      </c>
      <c r="J338" s="173">
        <f t="shared" si="41"/>
        <v>0</v>
      </c>
      <c r="K338" s="132"/>
      <c r="L338" s="138">
        <f t="shared" si="42"/>
        <v>0</v>
      </c>
      <c r="M338" s="143">
        <v>0</v>
      </c>
      <c r="N338" s="55"/>
    </row>
    <row r="339" spans="1:14" s="1" customFormat="1" ht="15" hidden="1" customHeight="1">
      <c r="A339" s="142"/>
      <c r="B339" s="126" t="s">
        <v>19</v>
      </c>
      <c r="C339" s="126" t="s">
        <v>566</v>
      </c>
      <c r="D339" s="141"/>
      <c r="E339" s="128" t="s">
        <v>780</v>
      </c>
      <c r="F339" s="136" t="s">
        <v>53</v>
      </c>
      <c r="G339" s="130" t="s">
        <v>38</v>
      </c>
      <c r="H339" s="130">
        <v>173</v>
      </c>
      <c r="I339" s="131">
        <v>40</v>
      </c>
      <c r="J339" s="173">
        <f t="shared" si="41"/>
        <v>0</v>
      </c>
      <c r="K339" s="132"/>
      <c r="L339" s="138">
        <f t="shared" si="42"/>
        <v>0</v>
      </c>
      <c r="M339" s="143">
        <v>0</v>
      </c>
      <c r="N339" s="55"/>
    </row>
    <row r="340" spans="1:14" s="1" customFormat="1" ht="15" hidden="1" customHeight="1">
      <c r="A340" s="142"/>
      <c r="B340" s="126" t="s">
        <v>19</v>
      </c>
      <c r="C340" s="126" t="s">
        <v>567</v>
      </c>
      <c r="D340" s="141"/>
      <c r="E340" s="128" t="s">
        <v>781</v>
      </c>
      <c r="F340" s="136" t="s">
        <v>53</v>
      </c>
      <c r="G340" s="130" t="s">
        <v>38</v>
      </c>
      <c r="H340" s="130">
        <v>181</v>
      </c>
      <c r="I340" s="131">
        <v>40</v>
      </c>
      <c r="J340" s="173">
        <f t="shared" si="41"/>
        <v>0</v>
      </c>
      <c r="K340" s="132"/>
      <c r="L340" s="138">
        <f t="shared" si="42"/>
        <v>0</v>
      </c>
      <c r="M340" s="143">
        <v>0</v>
      </c>
      <c r="N340" s="55"/>
    </row>
    <row r="341" spans="1:14" s="1" customFormat="1" ht="15" hidden="1" customHeight="1">
      <c r="A341" s="142"/>
      <c r="B341" s="126" t="s">
        <v>19</v>
      </c>
      <c r="C341" s="126" t="s">
        <v>568</v>
      </c>
      <c r="D341" s="141"/>
      <c r="E341" s="128" t="s">
        <v>782</v>
      </c>
      <c r="F341" s="136" t="s">
        <v>53</v>
      </c>
      <c r="G341" s="130" t="s">
        <v>38</v>
      </c>
      <c r="H341" s="130">
        <v>173</v>
      </c>
      <c r="I341" s="131">
        <v>40</v>
      </c>
      <c r="J341" s="173">
        <f t="shared" si="41"/>
        <v>0</v>
      </c>
      <c r="K341" s="132"/>
      <c r="L341" s="138">
        <f t="shared" si="42"/>
        <v>0</v>
      </c>
      <c r="M341" s="143">
        <v>0</v>
      </c>
      <c r="N341" s="55"/>
    </row>
    <row r="342" spans="1:14" s="1" customFormat="1" ht="15" hidden="1" customHeight="1">
      <c r="A342" s="142"/>
      <c r="B342" s="126" t="s">
        <v>19</v>
      </c>
      <c r="C342" s="126" t="s">
        <v>569</v>
      </c>
      <c r="D342" s="141"/>
      <c r="E342" s="128" t="s">
        <v>783</v>
      </c>
      <c r="F342" s="136" t="s">
        <v>53</v>
      </c>
      <c r="G342" s="130" t="s">
        <v>38</v>
      </c>
      <c r="H342" s="130">
        <v>173</v>
      </c>
      <c r="I342" s="131">
        <v>40</v>
      </c>
      <c r="J342" s="173">
        <f t="shared" si="41"/>
        <v>0</v>
      </c>
      <c r="K342" s="132"/>
      <c r="L342" s="138">
        <f t="shared" si="42"/>
        <v>0</v>
      </c>
      <c r="M342" s="143">
        <v>0</v>
      </c>
      <c r="N342" s="55"/>
    </row>
    <row r="343" spans="1:14" s="1" customFormat="1" ht="15" hidden="1" customHeight="1">
      <c r="A343" s="142"/>
      <c r="B343" s="126" t="s">
        <v>19</v>
      </c>
      <c r="C343" s="126" t="s">
        <v>941</v>
      </c>
      <c r="D343" s="141"/>
      <c r="E343" s="128" t="s">
        <v>968</v>
      </c>
      <c r="F343" s="136" t="s">
        <v>53</v>
      </c>
      <c r="G343" s="130" t="s">
        <v>38</v>
      </c>
      <c r="H343" s="130">
        <v>173</v>
      </c>
      <c r="I343" s="131">
        <v>40</v>
      </c>
      <c r="J343" s="173">
        <f t="shared" si="41"/>
        <v>0</v>
      </c>
      <c r="K343" s="132"/>
      <c r="L343" s="138">
        <f t="shared" si="42"/>
        <v>0</v>
      </c>
      <c r="M343" s="143">
        <v>0</v>
      </c>
      <c r="N343" s="55"/>
    </row>
    <row r="344" spans="1:14" s="1" customFormat="1" ht="15" hidden="1" customHeight="1">
      <c r="A344" s="142"/>
      <c r="B344" s="126" t="s">
        <v>19</v>
      </c>
      <c r="C344" s="126" t="s">
        <v>570</v>
      </c>
      <c r="D344" s="141"/>
      <c r="E344" s="128" t="s">
        <v>784</v>
      </c>
      <c r="F344" s="136" t="s">
        <v>53</v>
      </c>
      <c r="G344" s="130" t="s">
        <v>38</v>
      </c>
      <c r="H344" s="130">
        <v>248</v>
      </c>
      <c r="I344" s="131">
        <v>40</v>
      </c>
      <c r="J344" s="173">
        <f t="shared" si="41"/>
        <v>0</v>
      </c>
      <c r="K344" s="132"/>
      <c r="L344" s="138">
        <f t="shared" si="42"/>
        <v>0</v>
      </c>
      <c r="M344" s="143">
        <v>0</v>
      </c>
      <c r="N344" s="55"/>
    </row>
    <row r="345" spans="1:14" s="1" customFormat="1" ht="15" hidden="1" customHeight="1">
      <c r="A345" s="142"/>
      <c r="B345" s="126" t="s">
        <v>19</v>
      </c>
      <c r="C345" s="126" t="s">
        <v>571</v>
      </c>
      <c r="D345" s="141"/>
      <c r="E345" s="128" t="s">
        <v>785</v>
      </c>
      <c r="F345" s="136" t="s">
        <v>53</v>
      </c>
      <c r="G345" s="130" t="s">
        <v>38</v>
      </c>
      <c r="H345" s="130">
        <v>181</v>
      </c>
      <c r="I345" s="131">
        <v>40</v>
      </c>
      <c r="J345" s="173">
        <f t="shared" si="41"/>
        <v>0</v>
      </c>
      <c r="K345" s="132"/>
      <c r="L345" s="138">
        <f t="shared" si="42"/>
        <v>0</v>
      </c>
      <c r="M345" s="143">
        <v>0</v>
      </c>
      <c r="N345" s="55"/>
    </row>
    <row r="346" spans="1:14" s="1" customFormat="1" ht="15" hidden="1" customHeight="1">
      <c r="A346" s="142"/>
      <c r="B346" s="126" t="s">
        <v>19</v>
      </c>
      <c r="C346" s="126" t="s">
        <v>572</v>
      </c>
      <c r="D346" s="141"/>
      <c r="E346" s="128" t="s">
        <v>786</v>
      </c>
      <c r="F346" s="136" t="s">
        <v>53</v>
      </c>
      <c r="G346" s="130" t="s">
        <v>38</v>
      </c>
      <c r="H346" s="130">
        <v>173</v>
      </c>
      <c r="I346" s="131">
        <v>40</v>
      </c>
      <c r="J346" s="173">
        <f t="shared" si="41"/>
        <v>0</v>
      </c>
      <c r="K346" s="132"/>
      <c r="L346" s="138">
        <f t="shared" si="42"/>
        <v>0</v>
      </c>
      <c r="M346" s="143">
        <v>0</v>
      </c>
      <c r="N346" s="55"/>
    </row>
    <row r="347" spans="1:14" s="1" customFormat="1" ht="15" hidden="1" customHeight="1">
      <c r="A347" s="142"/>
      <c r="B347" s="126" t="s">
        <v>19</v>
      </c>
      <c r="C347" s="126" t="s">
        <v>573</v>
      </c>
      <c r="D347" s="141"/>
      <c r="E347" s="128" t="s">
        <v>787</v>
      </c>
      <c r="F347" s="136" t="s">
        <v>53</v>
      </c>
      <c r="G347" s="130" t="s">
        <v>38</v>
      </c>
      <c r="H347" s="130">
        <v>181</v>
      </c>
      <c r="I347" s="131">
        <v>40</v>
      </c>
      <c r="J347" s="173">
        <f t="shared" si="41"/>
        <v>0</v>
      </c>
      <c r="K347" s="132"/>
      <c r="L347" s="138">
        <f t="shared" si="42"/>
        <v>0</v>
      </c>
      <c r="M347" s="143">
        <v>0</v>
      </c>
      <c r="N347" s="55"/>
    </row>
    <row r="348" spans="1:14" s="1" customFormat="1" ht="15" hidden="1" customHeight="1">
      <c r="A348" s="142"/>
      <c r="B348" s="126" t="s">
        <v>19</v>
      </c>
      <c r="C348" s="126" t="s">
        <v>574</v>
      </c>
      <c r="D348" s="141"/>
      <c r="E348" s="128" t="s">
        <v>788</v>
      </c>
      <c r="F348" s="136" t="s">
        <v>53</v>
      </c>
      <c r="G348" s="130" t="s">
        <v>38</v>
      </c>
      <c r="H348" s="130">
        <v>248</v>
      </c>
      <c r="I348" s="131">
        <v>40</v>
      </c>
      <c r="J348" s="173">
        <f t="shared" si="41"/>
        <v>0</v>
      </c>
      <c r="K348" s="132"/>
      <c r="L348" s="138">
        <f t="shared" si="42"/>
        <v>0</v>
      </c>
      <c r="M348" s="143">
        <v>0</v>
      </c>
      <c r="N348" s="55"/>
    </row>
    <row r="349" spans="1:14" s="1" customFormat="1" ht="15" hidden="1" customHeight="1">
      <c r="A349" s="142"/>
      <c r="B349" s="126" t="s">
        <v>19</v>
      </c>
      <c r="C349" s="126" t="s">
        <v>575</v>
      </c>
      <c r="D349" s="141"/>
      <c r="E349" s="128" t="s">
        <v>789</v>
      </c>
      <c r="F349" s="136" t="s">
        <v>53</v>
      </c>
      <c r="G349" s="130" t="s">
        <v>38</v>
      </c>
      <c r="H349" s="130">
        <v>248</v>
      </c>
      <c r="I349" s="131">
        <v>40</v>
      </c>
      <c r="J349" s="173">
        <f t="shared" si="41"/>
        <v>0</v>
      </c>
      <c r="K349" s="132"/>
      <c r="L349" s="138">
        <f t="shared" si="42"/>
        <v>0</v>
      </c>
      <c r="M349" s="143">
        <v>0</v>
      </c>
      <c r="N349" s="55"/>
    </row>
    <row r="350" spans="1:14" s="1" customFormat="1" ht="15" hidden="1" customHeight="1">
      <c r="A350" s="142"/>
      <c r="B350" s="126" t="s">
        <v>19</v>
      </c>
      <c r="C350" s="126" t="s">
        <v>576</v>
      </c>
      <c r="D350" s="141"/>
      <c r="E350" s="128" t="s">
        <v>790</v>
      </c>
      <c r="F350" s="136" t="s">
        <v>53</v>
      </c>
      <c r="G350" s="130" t="s">
        <v>38</v>
      </c>
      <c r="H350" s="130">
        <v>248</v>
      </c>
      <c r="I350" s="131">
        <v>40</v>
      </c>
      <c r="J350" s="173">
        <f t="shared" si="41"/>
        <v>0</v>
      </c>
      <c r="K350" s="132"/>
      <c r="L350" s="138">
        <f t="shared" si="42"/>
        <v>0</v>
      </c>
      <c r="M350" s="143">
        <v>0</v>
      </c>
      <c r="N350" s="55"/>
    </row>
    <row r="351" spans="1:14" s="1" customFormat="1" ht="15" hidden="1" customHeight="1">
      <c r="A351" s="142"/>
      <c r="B351" s="126" t="s">
        <v>19</v>
      </c>
      <c r="C351" s="126" t="s">
        <v>577</v>
      </c>
      <c r="D351" s="141"/>
      <c r="E351" s="128" t="s">
        <v>791</v>
      </c>
      <c r="F351" s="136" t="s">
        <v>53</v>
      </c>
      <c r="G351" s="130" t="s">
        <v>38</v>
      </c>
      <c r="H351" s="130">
        <v>161</v>
      </c>
      <c r="I351" s="131">
        <v>40</v>
      </c>
      <c r="J351" s="173">
        <f t="shared" si="41"/>
        <v>0</v>
      </c>
      <c r="K351" s="132"/>
      <c r="L351" s="138">
        <f t="shared" si="42"/>
        <v>0</v>
      </c>
      <c r="M351" s="143">
        <v>0</v>
      </c>
      <c r="N351" s="55"/>
    </row>
    <row r="352" spans="1:14" s="1" customFormat="1" ht="15" hidden="1" customHeight="1">
      <c r="A352" s="142"/>
      <c r="B352" s="126" t="s">
        <v>19</v>
      </c>
      <c r="C352" s="126" t="s">
        <v>578</v>
      </c>
      <c r="D352" s="141"/>
      <c r="E352" s="128" t="s">
        <v>792</v>
      </c>
      <c r="F352" s="136" t="s">
        <v>53</v>
      </c>
      <c r="G352" s="130" t="s">
        <v>38</v>
      </c>
      <c r="H352" s="130">
        <v>161</v>
      </c>
      <c r="I352" s="131">
        <v>40</v>
      </c>
      <c r="J352" s="173">
        <f t="shared" si="41"/>
        <v>0</v>
      </c>
      <c r="K352" s="132"/>
      <c r="L352" s="138">
        <f t="shared" si="42"/>
        <v>0</v>
      </c>
      <c r="M352" s="143">
        <v>0</v>
      </c>
      <c r="N352" s="55"/>
    </row>
    <row r="353" spans="1:14" s="1" customFormat="1" ht="15" customHeight="1">
      <c r="A353" s="142"/>
      <c r="B353" s="47" t="s">
        <v>19</v>
      </c>
      <c r="C353" s="47" t="s">
        <v>579</v>
      </c>
      <c r="D353" s="61"/>
      <c r="E353" s="59" t="s">
        <v>793</v>
      </c>
      <c r="F353" s="60" t="s">
        <v>53</v>
      </c>
      <c r="G353" s="50" t="s">
        <v>38</v>
      </c>
      <c r="H353" s="50">
        <v>158</v>
      </c>
      <c r="I353" s="51">
        <v>40</v>
      </c>
      <c r="J353" s="52">
        <f t="shared" ref="J353:J384" si="43">ROUNDUP(K353/I353,0)</f>
        <v>0</v>
      </c>
      <c r="K353" s="53"/>
      <c r="L353" s="64">
        <f t="shared" ref="L353:L384" si="44">H353*K353</f>
        <v>0</v>
      </c>
      <c r="M353" s="143">
        <v>40</v>
      </c>
      <c r="N353" s="55"/>
    </row>
    <row r="354" spans="1:14" s="1" customFormat="1" ht="15" hidden="1" customHeight="1">
      <c r="A354" s="142"/>
      <c r="B354" s="126" t="s">
        <v>19</v>
      </c>
      <c r="C354" s="126" t="s">
        <v>580</v>
      </c>
      <c r="D354" s="141"/>
      <c r="E354" s="128" t="s">
        <v>794</v>
      </c>
      <c r="F354" s="136" t="s">
        <v>53</v>
      </c>
      <c r="G354" s="130" t="s">
        <v>38</v>
      </c>
      <c r="H354" s="130">
        <v>158</v>
      </c>
      <c r="I354" s="131">
        <v>40</v>
      </c>
      <c r="J354" s="173">
        <f t="shared" si="43"/>
        <v>0</v>
      </c>
      <c r="K354" s="132"/>
      <c r="L354" s="138">
        <f t="shared" si="44"/>
        <v>0</v>
      </c>
      <c r="M354" s="143">
        <v>0</v>
      </c>
      <c r="N354" s="55"/>
    </row>
    <row r="355" spans="1:14" s="1" customFormat="1" ht="15" hidden="1" customHeight="1">
      <c r="A355" s="142"/>
      <c r="B355" s="126" t="s">
        <v>19</v>
      </c>
      <c r="C355" s="126" t="s">
        <v>581</v>
      </c>
      <c r="D355" s="141"/>
      <c r="E355" s="128" t="s">
        <v>795</v>
      </c>
      <c r="F355" s="136" t="s">
        <v>53</v>
      </c>
      <c r="G355" s="130" t="s">
        <v>38</v>
      </c>
      <c r="H355" s="130">
        <v>166</v>
      </c>
      <c r="I355" s="131">
        <v>40</v>
      </c>
      <c r="J355" s="173">
        <f t="shared" si="43"/>
        <v>0</v>
      </c>
      <c r="K355" s="132"/>
      <c r="L355" s="138">
        <f t="shared" si="44"/>
        <v>0</v>
      </c>
      <c r="M355" s="143">
        <v>0</v>
      </c>
      <c r="N355" s="55"/>
    </row>
    <row r="356" spans="1:14" s="1" customFormat="1" ht="15" hidden="1" customHeight="1">
      <c r="A356" s="142"/>
      <c r="B356" s="126" t="s">
        <v>19</v>
      </c>
      <c r="C356" s="126" t="s">
        <v>582</v>
      </c>
      <c r="D356" s="141"/>
      <c r="E356" s="128" t="s">
        <v>796</v>
      </c>
      <c r="F356" s="136" t="s">
        <v>53</v>
      </c>
      <c r="G356" s="130" t="s">
        <v>38</v>
      </c>
      <c r="H356" s="130">
        <v>186</v>
      </c>
      <c r="I356" s="131">
        <v>40</v>
      </c>
      <c r="J356" s="173">
        <f t="shared" si="43"/>
        <v>0</v>
      </c>
      <c r="K356" s="132"/>
      <c r="L356" s="138">
        <f t="shared" si="44"/>
        <v>0</v>
      </c>
      <c r="M356" s="143">
        <v>0</v>
      </c>
      <c r="N356" s="55"/>
    </row>
    <row r="357" spans="1:14" s="1" customFormat="1" ht="15" hidden="1" customHeight="1">
      <c r="A357" s="142"/>
      <c r="B357" s="126" t="s">
        <v>19</v>
      </c>
      <c r="C357" s="126" t="s">
        <v>529</v>
      </c>
      <c r="D357" s="141"/>
      <c r="E357" s="128" t="s">
        <v>757</v>
      </c>
      <c r="F357" s="136" t="s">
        <v>744</v>
      </c>
      <c r="G357" s="130" t="s">
        <v>38</v>
      </c>
      <c r="H357" s="130">
        <v>280</v>
      </c>
      <c r="I357" s="131">
        <v>25</v>
      </c>
      <c r="J357" s="173">
        <f t="shared" si="43"/>
        <v>0</v>
      </c>
      <c r="K357" s="132"/>
      <c r="L357" s="138">
        <f t="shared" si="44"/>
        <v>0</v>
      </c>
      <c r="M357" s="143">
        <v>0</v>
      </c>
      <c r="N357" s="55"/>
    </row>
    <row r="358" spans="1:14" s="1" customFormat="1" ht="15" hidden="1" customHeight="1">
      <c r="A358" s="142"/>
      <c r="B358" s="126" t="s">
        <v>19</v>
      </c>
      <c r="C358" s="126" t="s">
        <v>583</v>
      </c>
      <c r="D358" s="141"/>
      <c r="E358" s="128" t="s">
        <v>797</v>
      </c>
      <c r="F358" s="136" t="s">
        <v>744</v>
      </c>
      <c r="G358" s="130" t="s">
        <v>38</v>
      </c>
      <c r="H358" s="130">
        <v>213.99999999999997</v>
      </c>
      <c r="I358" s="131">
        <v>25</v>
      </c>
      <c r="J358" s="173">
        <f t="shared" si="43"/>
        <v>0</v>
      </c>
      <c r="K358" s="132"/>
      <c r="L358" s="138">
        <f t="shared" si="44"/>
        <v>0</v>
      </c>
      <c r="M358" s="143">
        <v>0</v>
      </c>
      <c r="N358" s="55"/>
    </row>
    <row r="359" spans="1:14" s="1" customFormat="1" ht="15" customHeight="1">
      <c r="A359" s="142"/>
      <c r="B359" s="47" t="s">
        <v>19</v>
      </c>
      <c r="C359" s="47" t="s">
        <v>584</v>
      </c>
      <c r="D359" s="61"/>
      <c r="E359" s="59" t="s">
        <v>798</v>
      </c>
      <c r="F359" s="60" t="s">
        <v>744</v>
      </c>
      <c r="G359" s="50" t="s">
        <v>38</v>
      </c>
      <c r="H359" s="50">
        <v>213.99999999999997</v>
      </c>
      <c r="I359" s="51">
        <v>25</v>
      </c>
      <c r="J359" s="52">
        <f t="shared" si="43"/>
        <v>0</v>
      </c>
      <c r="K359" s="53"/>
      <c r="L359" s="64">
        <f t="shared" si="44"/>
        <v>0</v>
      </c>
      <c r="M359" s="143">
        <v>25</v>
      </c>
      <c r="N359" s="55"/>
    </row>
    <row r="360" spans="1:14" s="1" customFormat="1" ht="15" hidden="1" customHeight="1">
      <c r="A360" s="142"/>
      <c r="B360" s="126" t="s">
        <v>19</v>
      </c>
      <c r="C360" s="126" t="s">
        <v>942</v>
      </c>
      <c r="D360" s="141"/>
      <c r="E360" s="128" t="s">
        <v>969</v>
      </c>
      <c r="F360" s="136" t="s">
        <v>744</v>
      </c>
      <c r="G360" s="130" t="s">
        <v>38</v>
      </c>
      <c r="H360" s="130">
        <v>213.99999999999997</v>
      </c>
      <c r="I360" s="131">
        <v>25</v>
      </c>
      <c r="J360" s="173">
        <f t="shared" si="43"/>
        <v>0</v>
      </c>
      <c r="K360" s="132"/>
      <c r="L360" s="138">
        <f t="shared" si="44"/>
        <v>0</v>
      </c>
      <c r="M360" s="143">
        <v>0</v>
      </c>
      <c r="N360" s="55"/>
    </row>
    <row r="361" spans="1:14" s="1" customFormat="1" ht="15" hidden="1" customHeight="1">
      <c r="A361" s="142"/>
      <c r="B361" s="126" t="s">
        <v>19</v>
      </c>
      <c r="C361" s="126" t="s">
        <v>530</v>
      </c>
      <c r="D361" s="141"/>
      <c r="E361" s="128" t="s">
        <v>758</v>
      </c>
      <c r="F361" s="136" t="s">
        <v>744</v>
      </c>
      <c r="G361" s="130" t="s">
        <v>38</v>
      </c>
      <c r="H361" s="130">
        <v>280</v>
      </c>
      <c r="I361" s="131">
        <v>25</v>
      </c>
      <c r="J361" s="173">
        <f t="shared" si="43"/>
        <v>0</v>
      </c>
      <c r="K361" s="132"/>
      <c r="L361" s="138">
        <f t="shared" si="44"/>
        <v>0</v>
      </c>
      <c r="M361" s="143">
        <v>0</v>
      </c>
      <c r="N361" s="55"/>
    </row>
    <row r="362" spans="1:14" s="1" customFormat="1" ht="15" hidden="1" customHeight="1">
      <c r="A362" s="142"/>
      <c r="B362" s="126" t="s">
        <v>19</v>
      </c>
      <c r="C362" s="126" t="s">
        <v>585</v>
      </c>
      <c r="D362" s="141"/>
      <c r="E362" s="128" t="s">
        <v>799</v>
      </c>
      <c r="F362" s="136" t="s">
        <v>53</v>
      </c>
      <c r="G362" s="130" t="s">
        <v>38</v>
      </c>
      <c r="H362" s="130">
        <v>261</v>
      </c>
      <c r="I362" s="131">
        <v>40</v>
      </c>
      <c r="J362" s="173">
        <f t="shared" si="43"/>
        <v>0</v>
      </c>
      <c r="K362" s="132"/>
      <c r="L362" s="138">
        <f t="shared" si="44"/>
        <v>0</v>
      </c>
      <c r="M362" s="143">
        <v>0</v>
      </c>
      <c r="N362" s="55"/>
    </row>
    <row r="363" spans="1:14" s="1" customFormat="1" ht="15" customHeight="1">
      <c r="A363" s="142"/>
      <c r="B363" s="47" t="s">
        <v>19</v>
      </c>
      <c r="C363" s="47" t="s">
        <v>586</v>
      </c>
      <c r="D363" s="61"/>
      <c r="E363" s="59" t="s">
        <v>800</v>
      </c>
      <c r="F363" s="60" t="s">
        <v>53</v>
      </c>
      <c r="G363" s="50" t="s">
        <v>38</v>
      </c>
      <c r="H363" s="50">
        <v>311</v>
      </c>
      <c r="I363" s="51">
        <v>40</v>
      </c>
      <c r="J363" s="52">
        <f t="shared" si="43"/>
        <v>0</v>
      </c>
      <c r="K363" s="53"/>
      <c r="L363" s="64">
        <f t="shared" si="44"/>
        <v>0</v>
      </c>
      <c r="M363" s="143">
        <v>40</v>
      </c>
      <c r="N363" s="55"/>
    </row>
    <row r="364" spans="1:14" s="1" customFormat="1" ht="15" customHeight="1">
      <c r="A364" s="142"/>
      <c r="B364" s="47" t="s">
        <v>19</v>
      </c>
      <c r="C364" s="47" t="s">
        <v>587</v>
      </c>
      <c r="D364" s="61"/>
      <c r="E364" s="59" t="s">
        <v>801</v>
      </c>
      <c r="F364" s="60" t="s">
        <v>53</v>
      </c>
      <c r="G364" s="50" t="s">
        <v>38</v>
      </c>
      <c r="H364" s="50">
        <v>153</v>
      </c>
      <c r="I364" s="51">
        <v>40</v>
      </c>
      <c r="J364" s="52">
        <f t="shared" si="43"/>
        <v>0</v>
      </c>
      <c r="K364" s="53"/>
      <c r="L364" s="64">
        <f t="shared" si="44"/>
        <v>0</v>
      </c>
      <c r="M364" s="143">
        <v>40</v>
      </c>
      <c r="N364" s="55"/>
    </row>
    <row r="365" spans="1:14" s="1" customFormat="1" ht="15" hidden="1" customHeight="1">
      <c r="A365" s="142"/>
      <c r="B365" s="126" t="s">
        <v>19</v>
      </c>
      <c r="C365" s="126" t="s">
        <v>943</v>
      </c>
      <c r="D365" s="141"/>
      <c r="E365" s="128" t="s">
        <v>970</v>
      </c>
      <c r="F365" s="136" t="s">
        <v>53</v>
      </c>
      <c r="G365" s="130" t="s">
        <v>38</v>
      </c>
      <c r="H365" s="130">
        <v>255.99999999999997</v>
      </c>
      <c r="I365" s="131">
        <v>40</v>
      </c>
      <c r="J365" s="173">
        <f t="shared" si="43"/>
        <v>0</v>
      </c>
      <c r="K365" s="132"/>
      <c r="L365" s="138">
        <f t="shared" si="44"/>
        <v>0</v>
      </c>
      <c r="M365" s="143">
        <v>0</v>
      </c>
      <c r="N365" s="55"/>
    </row>
    <row r="366" spans="1:14" s="1" customFormat="1" ht="15" hidden="1" customHeight="1">
      <c r="A366" s="142"/>
      <c r="B366" s="126" t="s">
        <v>19</v>
      </c>
      <c r="C366" s="126" t="s">
        <v>588</v>
      </c>
      <c r="D366" s="141"/>
      <c r="E366" s="128" t="s">
        <v>802</v>
      </c>
      <c r="F366" s="136" t="s">
        <v>53</v>
      </c>
      <c r="G366" s="130" t="s">
        <v>38</v>
      </c>
      <c r="H366" s="130">
        <v>169</v>
      </c>
      <c r="I366" s="131">
        <v>40</v>
      </c>
      <c r="J366" s="173">
        <f t="shared" si="43"/>
        <v>0</v>
      </c>
      <c r="K366" s="132"/>
      <c r="L366" s="138">
        <f t="shared" si="44"/>
        <v>0</v>
      </c>
      <c r="M366" s="143">
        <v>0</v>
      </c>
      <c r="N366" s="55"/>
    </row>
    <row r="367" spans="1:14" s="1" customFormat="1" ht="15" hidden="1" customHeight="1">
      <c r="A367" s="142"/>
      <c r="B367" s="126" t="s">
        <v>19</v>
      </c>
      <c r="C367" s="126" t="s">
        <v>589</v>
      </c>
      <c r="D367" s="141"/>
      <c r="E367" s="128" t="s">
        <v>735</v>
      </c>
      <c r="F367" s="136" t="s">
        <v>53</v>
      </c>
      <c r="G367" s="130" t="s">
        <v>38</v>
      </c>
      <c r="H367" s="130">
        <v>248</v>
      </c>
      <c r="I367" s="131">
        <v>40</v>
      </c>
      <c r="J367" s="173">
        <f t="shared" si="43"/>
        <v>0</v>
      </c>
      <c r="K367" s="132"/>
      <c r="L367" s="138">
        <f t="shared" si="44"/>
        <v>0</v>
      </c>
      <c r="M367" s="143">
        <v>0</v>
      </c>
      <c r="N367" s="55"/>
    </row>
    <row r="368" spans="1:14" s="1" customFormat="1" ht="15" hidden="1" customHeight="1">
      <c r="A368" s="142"/>
      <c r="B368" s="126" t="s">
        <v>19</v>
      </c>
      <c r="C368" s="126" t="s">
        <v>590</v>
      </c>
      <c r="D368" s="141"/>
      <c r="E368" s="128" t="s">
        <v>803</v>
      </c>
      <c r="F368" s="136" t="s">
        <v>53</v>
      </c>
      <c r="G368" s="130" t="s">
        <v>38</v>
      </c>
      <c r="H368" s="130">
        <v>166</v>
      </c>
      <c r="I368" s="131">
        <v>40</v>
      </c>
      <c r="J368" s="173">
        <f t="shared" si="43"/>
        <v>0</v>
      </c>
      <c r="K368" s="132"/>
      <c r="L368" s="138">
        <f t="shared" si="44"/>
        <v>0</v>
      </c>
      <c r="M368" s="143">
        <v>0</v>
      </c>
      <c r="N368" s="55"/>
    </row>
    <row r="369" spans="1:14" s="1" customFormat="1" ht="15" hidden="1" customHeight="1">
      <c r="A369" s="142"/>
      <c r="B369" s="126" t="s">
        <v>19</v>
      </c>
      <c r="C369" s="126" t="s">
        <v>944</v>
      </c>
      <c r="D369" s="141"/>
      <c r="E369" s="128" t="s">
        <v>971</v>
      </c>
      <c r="F369" s="136" t="s">
        <v>53</v>
      </c>
      <c r="G369" s="130" t="s">
        <v>38</v>
      </c>
      <c r="H369" s="130">
        <v>158</v>
      </c>
      <c r="I369" s="131">
        <v>40</v>
      </c>
      <c r="J369" s="173">
        <f t="shared" si="43"/>
        <v>0</v>
      </c>
      <c r="K369" s="132"/>
      <c r="L369" s="138">
        <f t="shared" si="44"/>
        <v>0</v>
      </c>
      <c r="M369" s="143">
        <v>0</v>
      </c>
      <c r="N369" s="55"/>
    </row>
    <row r="370" spans="1:14" s="1" customFormat="1" ht="15" hidden="1" customHeight="1">
      <c r="A370" s="142"/>
      <c r="B370" s="126" t="s">
        <v>19</v>
      </c>
      <c r="C370" s="126" t="s">
        <v>591</v>
      </c>
      <c r="D370" s="141"/>
      <c r="E370" s="128" t="s">
        <v>804</v>
      </c>
      <c r="F370" s="136" t="s">
        <v>53</v>
      </c>
      <c r="G370" s="130" t="s">
        <v>38</v>
      </c>
      <c r="H370" s="130">
        <v>178</v>
      </c>
      <c r="I370" s="131">
        <v>40</v>
      </c>
      <c r="J370" s="173">
        <f t="shared" si="43"/>
        <v>0</v>
      </c>
      <c r="K370" s="132"/>
      <c r="L370" s="138">
        <f t="shared" si="44"/>
        <v>0</v>
      </c>
      <c r="M370" s="143">
        <v>0</v>
      </c>
      <c r="N370" s="55"/>
    </row>
    <row r="371" spans="1:14" s="1" customFormat="1" ht="15" customHeight="1">
      <c r="A371" s="142"/>
      <c r="B371" s="47" t="s">
        <v>19</v>
      </c>
      <c r="C371" s="47" t="s">
        <v>592</v>
      </c>
      <c r="D371" s="61"/>
      <c r="E371" s="59" t="s">
        <v>805</v>
      </c>
      <c r="F371" s="60" t="s">
        <v>53</v>
      </c>
      <c r="G371" s="50" t="s">
        <v>38</v>
      </c>
      <c r="H371" s="50">
        <v>158</v>
      </c>
      <c r="I371" s="51">
        <v>40</v>
      </c>
      <c r="J371" s="52">
        <f t="shared" si="43"/>
        <v>0</v>
      </c>
      <c r="K371" s="53"/>
      <c r="L371" s="64">
        <f t="shared" si="44"/>
        <v>0</v>
      </c>
      <c r="M371" s="143">
        <v>40</v>
      </c>
      <c r="N371" s="55"/>
    </row>
    <row r="372" spans="1:14" s="1" customFormat="1" ht="15" customHeight="1">
      <c r="A372" s="142"/>
      <c r="B372" s="47" t="s">
        <v>19</v>
      </c>
      <c r="C372" s="47" t="s">
        <v>536</v>
      </c>
      <c r="D372" s="61"/>
      <c r="E372" s="59" t="s">
        <v>760</v>
      </c>
      <c r="F372" s="60" t="s">
        <v>744</v>
      </c>
      <c r="G372" s="50" t="s">
        <v>38</v>
      </c>
      <c r="H372" s="50">
        <v>305</v>
      </c>
      <c r="I372" s="51">
        <v>25</v>
      </c>
      <c r="J372" s="52">
        <f t="shared" si="43"/>
        <v>0</v>
      </c>
      <c r="K372" s="53"/>
      <c r="L372" s="64">
        <f t="shared" si="44"/>
        <v>0</v>
      </c>
      <c r="M372" s="143">
        <v>25</v>
      </c>
      <c r="N372" s="55"/>
    </row>
    <row r="373" spans="1:14" s="1" customFormat="1" ht="15" customHeight="1">
      <c r="A373" s="142"/>
      <c r="B373" s="47" t="s">
        <v>19</v>
      </c>
      <c r="C373" s="47" t="s">
        <v>593</v>
      </c>
      <c r="D373" s="61"/>
      <c r="E373" s="59" t="s">
        <v>806</v>
      </c>
      <c r="F373" s="60" t="s">
        <v>53</v>
      </c>
      <c r="G373" s="50" t="s">
        <v>38</v>
      </c>
      <c r="H373" s="50">
        <v>188</v>
      </c>
      <c r="I373" s="51">
        <v>40</v>
      </c>
      <c r="J373" s="52">
        <f t="shared" si="43"/>
        <v>0</v>
      </c>
      <c r="K373" s="53"/>
      <c r="L373" s="64">
        <f t="shared" si="44"/>
        <v>0</v>
      </c>
      <c r="M373" s="143" t="s">
        <v>2082</v>
      </c>
      <c r="N373" s="55"/>
    </row>
    <row r="374" spans="1:14" s="1" customFormat="1" ht="15" customHeight="1">
      <c r="A374" s="142"/>
      <c r="B374" s="47" t="s">
        <v>19</v>
      </c>
      <c r="C374" s="47" t="s">
        <v>594</v>
      </c>
      <c r="D374" s="61"/>
      <c r="E374" s="59" t="s">
        <v>807</v>
      </c>
      <c r="F374" s="60" t="s">
        <v>53</v>
      </c>
      <c r="G374" s="50" t="s">
        <v>38</v>
      </c>
      <c r="H374" s="50">
        <v>211</v>
      </c>
      <c r="I374" s="51">
        <v>40</v>
      </c>
      <c r="J374" s="52">
        <f t="shared" si="43"/>
        <v>0</v>
      </c>
      <c r="K374" s="53"/>
      <c r="L374" s="64">
        <f t="shared" si="44"/>
        <v>0</v>
      </c>
      <c r="M374" s="143">
        <v>40</v>
      </c>
      <c r="N374" s="55"/>
    </row>
    <row r="375" spans="1:14" s="1" customFormat="1" ht="15" hidden="1" customHeight="1">
      <c r="A375" s="142"/>
      <c r="B375" s="126" t="s">
        <v>19</v>
      </c>
      <c r="C375" s="126" t="s">
        <v>595</v>
      </c>
      <c r="D375" s="141"/>
      <c r="E375" s="128" t="s">
        <v>808</v>
      </c>
      <c r="F375" s="136" t="s">
        <v>53</v>
      </c>
      <c r="G375" s="130" t="s">
        <v>38</v>
      </c>
      <c r="H375" s="130">
        <v>188</v>
      </c>
      <c r="I375" s="131">
        <v>40</v>
      </c>
      <c r="J375" s="173">
        <f t="shared" si="43"/>
        <v>0</v>
      </c>
      <c r="K375" s="132"/>
      <c r="L375" s="138">
        <f t="shared" si="44"/>
        <v>0</v>
      </c>
      <c r="M375" s="143">
        <v>0</v>
      </c>
      <c r="N375" s="55"/>
    </row>
    <row r="376" spans="1:14" s="1" customFormat="1" ht="15" customHeight="1">
      <c r="A376" s="142"/>
      <c r="B376" s="47" t="s">
        <v>19</v>
      </c>
      <c r="C376" s="47" t="s">
        <v>945</v>
      </c>
      <c r="D376" s="61"/>
      <c r="E376" s="59" t="s">
        <v>972</v>
      </c>
      <c r="F376" s="60" t="s">
        <v>53</v>
      </c>
      <c r="G376" s="50" t="s">
        <v>38</v>
      </c>
      <c r="H376" s="50">
        <v>735</v>
      </c>
      <c r="I376" s="51">
        <v>40</v>
      </c>
      <c r="J376" s="52">
        <f t="shared" si="43"/>
        <v>0</v>
      </c>
      <c r="K376" s="53"/>
      <c r="L376" s="64">
        <f t="shared" si="44"/>
        <v>0</v>
      </c>
      <c r="M376" s="143">
        <v>80</v>
      </c>
      <c r="N376" s="55"/>
    </row>
    <row r="377" spans="1:14" s="1" customFormat="1" ht="15" hidden="1" customHeight="1">
      <c r="A377" s="142"/>
      <c r="B377" s="126" t="s">
        <v>19</v>
      </c>
      <c r="C377" s="126" t="s">
        <v>596</v>
      </c>
      <c r="D377" s="141"/>
      <c r="E377" s="128" t="s">
        <v>809</v>
      </c>
      <c r="F377" s="136" t="s">
        <v>53</v>
      </c>
      <c r="G377" s="130" t="s">
        <v>38</v>
      </c>
      <c r="H377" s="130">
        <v>202.99999999999997</v>
      </c>
      <c r="I377" s="131">
        <v>40</v>
      </c>
      <c r="J377" s="173">
        <f t="shared" si="43"/>
        <v>0</v>
      </c>
      <c r="K377" s="132"/>
      <c r="L377" s="138">
        <f t="shared" si="44"/>
        <v>0</v>
      </c>
      <c r="M377" s="143">
        <v>0</v>
      </c>
      <c r="N377" s="55"/>
    </row>
    <row r="378" spans="1:14" s="1" customFormat="1" ht="15" hidden="1" customHeight="1">
      <c r="A378" s="142"/>
      <c r="B378" s="126" t="s">
        <v>19</v>
      </c>
      <c r="C378" s="126" t="s">
        <v>440</v>
      </c>
      <c r="D378" s="141"/>
      <c r="E378" s="128" t="s">
        <v>441</v>
      </c>
      <c r="F378" s="136" t="s">
        <v>53</v>
      </c>
      <c r="G378" s="130" t="s">
        <v>109</v>
      </c>
      <c r="H378" s="130">
        <v>121</v>
      </c>
      <c r="I378" s="131">
        <v>24</v>
      </c>
      <c r="J378" s="173">
        <f t="shared" si="43"/>
        <v>0</v>
      </c>
      <c r="K378" s="132"/>
      <c r="L378" s="138">
        <f t="shared" si="44"/>
        <v>0</v>
      </c>
      <c r="M378" s="143">
        <v>0</v>
      </c>
      <c r="N378" s="55"/>
    </row>
    <row r="379" spans="1:14" s="1" customFormat="1" ht="15" customHeight="1">
      <c r="A379" s="142"/>
      <c r="B379" s="156" t="s">
        <v>19</v>
      </c>
      <c r="C379" s="156" t="s">
        <v>442</v>
      </c>
      <c r="D379" s="162"/>
      <c r="E379" s="158" t="s">
        <v>443</v>
      </c>
      <c r="F379" s="159" t="s">
        <v>53</v>
      </c>
      <c r="G379" s="160" t="s">
        <v>109</v>
      </c>
      <c r="H379" s="160">
        <v>121</v>
      </c>
      <c r="I379" s="161">
        <v>24</v>
      </c>
      <c r="J379" s="52">
        <f t="shared" si="43"/>
        <v>0</v>
      </c>
      <c r="K379" s="53"/>
      <c r="L379" s="64">
        <f t="shared" si="44"/>
        <v>0</v>
      </c>
      <c r="M379" s="143">
        <v>31</v>
      </c>
      <c r="N379" s="55"/>
    </row>
    <row r="380" spans="1:14" s="1" customFormat="1" ht="15" hidden="1" customHeight="1">
      <c r="A380" s="142"/>
      <c r="B380" s="126" t="s">
        <v>19</v>
      </c>
      <c r="C380" s="126" t="s">
        <v>624</v>
      </c>
      <c r="D380" s="141"/>
      <c r="E380" s="128" t="s">
        <v>810</v>
      </c>
      <c r="F380" s="136" t="s">
        <v>53</v>
      </c>
      <c r="G380" s="130" t="s">
        <v>38</v>
      </c>
      <c r="H380" s="130">
        <v>178</v>
      </c>
      <c r="I380" s="131">
        <v>40</v>
      </c>
      <c r="J380" s="173">
        <f t="shared" si="43"/>
        <v>0</v>
      </c>
      <c r="K380" s="132"/>
      <c r="L380" s="138">
        <f t="shared" si="44"/>
        <v>0</v>
      </c>
      <c r="M380" s="143">
        <v>0</v>
      </c>
      <c r="N380" s="55"/>
    </row>
    <row r="381" spans="1:14" s="1" customFormat="1" ht="15" hidden="1" customHeight="1">
      <c r="A381" s="142"/>
      <c r="B381" s="126" t="s">
        <v>19</v>
      </c>
      <c r="C381" s="126" t="s">
        <v>625</v>
      </c>
      <c r="D381" s="141"/>
      <c r="E381" s="128" t="s">
        <v>811</v>
      </c>
      <c r="F381" s="136" t="s">
        <v>53</v>
      </c>
      <c r="G381" s="130" t="s">
        <v>38</v>
      </c>
      <c r="H381" s="130">
        <v>181</v>
      </c>
      <c r="I381" s="131">
        <v>40</v>
      </c>
      <c r="J381" s="173">
        <f t="shared" si="43"/>
        <v>0</v>
      </c>
      <c r="K381" s="132"/>
      <c r="L381" s="138">
        <f t="shared" si="44"/>
        <v>0</v>
      </c>
      <c r="M381" s="143">
        <v>0</v>
      </c>
      <c r="N381" s="55"/>
    </row>
    <row r="382" spans="1:14" s="1" customFormat="1" ht="15" hidden="1" customHeight="1">
      <c r="A382" s="142"/>
      <c r="B382" s="126" t="s">
        <v>19</v>
      </c>
      <c r="C382" s="126" t="s">
        <v>626</v>
      </c>
      <c r="D382" s="141"/>
      <c r="E382" s="128" t="s">
        <v>812</v>
      </c>
      <c r="F382" s="136" t="s">
        <v>53</v>
      </c>
      <c r="G382" s="130" t="s">
        <v>38</v>
      </c>
      <c r="H382" s="130">
        <v>188</v>
      </c>
      <c r="I382" s="131">
        <v>40</v>
      </c>
      <c r="J382" s="173">
        <f t="shared" si="43"/>
        <v>0</v>
      </c>
      <c r="K382" s="132"/>
      <c r="L382" s="138">
        <f t="shared" si="44"/>
        <v>0</v>
      </c>
      <c r="M382" s="143">
        <v>0</v>
      </c>
      <c r="N382" s="55"/>
    </row>
    <row r="383" spans="1:14" s="1" customFormat="1" ht="15" hidden="1" customHeight="1">
      <c r="A383" s="142"/>
      <c r="B383" s="126" t="s">
        <v>19</v>
      </c>
      <c r="C383" s="126" t="s">
        <v>627</v>
      </c>
      <c r="D383" s="141"/>
      <c r="E383" s="128" t="s">
        <v>813</v>
      </c>
      <c r="F383" s="136" t="s">
        <v>53</v>
      </c>
      <c r="G383" s="130" t="s">
        <v>38</v>
      </c>
      <c r="H383" s="130">
        <v>173</v>
      </c>
      <c r="I383" s="131">
        <v>40</v>
      </c>
      <c r="J383" s="173">
        <f t="shared" si="43"/>
        <v>0</v>
      </c>
      <c r="K383" s="132"/>
      <c r="L383" s="138">
        <f t="shared" si="44"/>
        <v>0</v>
      </c>
      <c r="M383" s="143">
        <v>0</v>
      </c>
      <c r="N383" s="55"/>
    </row>
    <row r="384" spans="1:14" s="1" customFormat="1" ht="15" hidden="1" customHeight="1">
      <c r="A384" s="142"/>
      <c r="B384" s="126" t="s">
        <v>19</v>
      </c>
      <c r="C384" s="126" t="s">
        <v>628</v>
      </c>
      <c r="D384" s="141"/>
      <c r="E384" s="128" t="s">
        <v>814</v>
      </c>
      <c r="F384" s="136" t="s">
        <v>53</v>
      </c>
      <c r="G384" s="130" t="s">
        <v>38</v>
      </c>
      <c r="H384" s="130">
        <v>286</v>
      </c>
      <c r="I384" s="131">
        <v>40</v>
      </c>
      <c r="J384" s="173">
        <f t="shared" si="43"/>
        <v>0</v>
      </c>
      <c r="K384" s="132"/>
      <c r="L384" s="138">
        <f t="shared" si="44"/>
        <v>0</v>
      </c>
      <c r="M384" s="143">
        <v>0</v>
      </c>
      <c r="N384" s="55"/>
    </row>
    <row r="385" spans="1:14" s="1" customFormat="1" ht="15" hidden="1" customHeight="1">
      <c r="A385" s="142"/>
      <c r="B385" s="126" t="s">
        <v>19</v>
      </c>
      <c r="C385" s="126" t="s">
        <v>629</v>
      </c>
      <c r="D385" s="141"/>
      <c r="E385" s="128" t="s">
        <v>815</v>
      </c>
      <c r="F385" s="136" t="s">
        <v>53</v>
      </c>
      <c r="G385" s="130" t="s">
        <v>38</v>
      </c>
      <c r="H385" s="130">
        <v>286</v>
      </c>
      <c r="I385" s="131">
        <v>40</v>
      </c>
      <c r="J385" s="173">
        <f t="shared" ref="J385:J416" si="45">ROUNDUP(K385/I385,0)</f>
        <v>0</v>
      </c>
      <c r="K385" s="132"/>
      <c r="L385" s="138">
        <f t="shared" ref="L385:L416" si="46">H385*K385</f>
        <v>0</v>
      </c>
      <c r="M385" s="143">
        <v>0</v>
      </c>
      <c r="N385" s="55"/>
    </row>
    <row r="386" spans="1:14" s="1" customFormat="1" ht="15" customHeight="1">
      <c r="A386" s="142"/>
      <c r="B386" s="47" t="s">
        <v>19</v>
      </c>
      <c r="C386" s="47" t="s">
        <v>630</v>
      </c>
      <c r="D386" s="61"/>
      <c r="E386" s="59" t="s">
        <v>816</v>
      </c>
      <c r="F386" s="60" t="s">
        <v>53</v>
      </c>
      <c r="G386" s="50" t="s">
        <v>38</v>
      </c>
      <c r="H386" s="50">
        <v>211</v>
      </c>
      <c r="I386" s="51">
        <v>40</v>
      </c>
      <c r="J386" s="52">
        <f t="shared" si="45"/>
        <v>0</v>
      </c>
      <c r="K386" s="53"/>
      <c r="L386" s="64">
        <f t="shared" si="46"/>
        <v>0</v>
      </c>
      <c r="M386" s="143">
        <v>20</v>
      </c>
      <c r="N386" s="55"/>
    </row>
    <row r="387" spans="1:14" s="1" customFormat="1" ht="15" customHeight="1">
      <c r="A387" s="142"/>
      <c r="B387" s="47" t="s">
        <v>19</v>
      </c>
      <c r="C387" s="47" t="s">
        <v>631</v>
      </c>
      <c r="D387" s="61"/>
      <c r="E387" s="59" t="s">
        <v>817</v>
      </c>
      <c r="F387" s="60" t="s">
        <v>53</v>
      </c>
      <c r="G387" s="50" t="s">
        <v>38</v>
      </c>
      <c r="H387" s="50">
        <v>161</v>
      </c>
      <c r="I387" s="51">
        <v>40</v>
      </c>
      <c r="J387" s="52">
        <f t="shared" si="45"/>
        <v>0</v>
      </c>
      <c r="K387" s="53"/>
      <c r="L387" s="64">
        <f t="shared" si="46"/>
        <v>0</v>
      </c>
      <c r="M387" s="143">
        <v>40</v>
      </c>
      <c r="N387" s="55"/>
    </row>
    <row r="388" spans="1:14" s="1" customFormat="1" ht="15" hidden="1" customHeight="1">
      <c r="A388" s="142"/>
      <c r="B388" s="126" t="s">
        <v>19</v>
      </c>
      <c r="C388" s="126" t="s">
        <v>632</v>
      </c>
      <c r="D388" s="141"/>
      <c r="E388" s="128" t="s">
        <v>818</v>
      </c>
      <c r="F388" s="136" t="s">
        <v>744</v>
      </c>
      <c r="G388" s="130" t="s">
        <v>38</v>
      </c>
      <c r="H388" s="130">
        <v>267</v>
      </c>
      <c r="I388" s="131">
        <v>25</v>
      </c>
      <c r="J388" s="173">
        <f t="shared" si="45"/>
        <v>0</v>
      </c>
      <c r="K388" s="132"/>
      <c r="L388" s="138">
        <f t="shared" si="46"/>
        <v>0</v>
      </c>
      <c r="M388" s="143">
        <v>0</v>
      </c>
      <c r="N388" s="55"/>
    </row>
    <row r="389" spans="1:14" s="1" customFormat="1" ht="15" customHeight="1">
      <c r="A389" s="142"/>
      <c r="B389" s="47" t="s">
        <v>19</v>
      </c>
      <c r="C389" s="47" t="s">
        <v>633</v>
      </c>
      <c r="D389" s="61"/>
      <c r="E389" s="59" t="s">
        <v>819</v>
      </c>
      <c r="F389" s="60" t="s">
        <v>53</v>
      </c>
      <c r="G389" s="50" t="s">
        <v>38</v>
      </c>
      <c r="H389" s="50">
        <v>351.99999999999994</v>
      </c>
      <c r="I389" s="51">
        <v>40</v>
      </c>
      <c r="J389" s="52">
        <f t="shared" si="45"/>
        <v>0</v>
      </c>
      <c r="K389" s="53"/>
      <c r="L389" s="64">
        <f t="shared" si="46"/>
        <v>0</v>
      </c>
      <c r="M389" s="143">
        <v>40</v>
      </c>
      <c r="N389" s="55"/>
    </row>
    <row r="390" spans="1:14" s="1" customFormat="1" ht="15" hidden="1" customHeight="1">
      <c r="A390" s="142"/>
      <c r="B390" s="126" t="s">
        <v>19</v>
      </c>
      <c r="C390" s="126" t="s">
        <v>527</v>
      </c>
      <c r="D390" s="141"/>
      <c r="E390" s="128" t="s">
        <v>755</v>
      </c>
      <c r="F390" s="136" t="s">
        <v>744</v>
      </c>
      <c r="G390" s="130" t="s">
        <v>38</v>
      </c>
      <c r="H390" s="130">
        <v>209.99999999999997</v>
      </c>
      <c r="I390" s="131">
        <v>25</v>
      </c>
      <c r="J390" s="173">
        <f t="shared" si="45"/>
        <v>0</v>
      </c>
      <c r="K390" s="132"/>
      <c r="L390" s="138">
        <f t="shared" si="46"/>
        <v>0</v>
      </c>
      <c r="M390" s="143">
        <v>0</v>
      </c>
      <c r="N390" s="55"/>
    </row>
    <row r="391" spans="1:14" s="1" customFormat="1" ht="15" customHeight="1">
      <c r="A391" s="142"/>
      <c r="B391" s="47" t="s">
        <v>19</v>
      </c>
      <c r="C391" s="47" t="s">
        <v>634</v>
      </c>
      <c r="D391" s="61"/>
      <c r="E391" s="59" t="s">
        <v>820</v>
      </c>
      <c r="F391" s="60" t="s">
        <v>53</v>
      </c>
      <c r="G391" s="50" t="s">
        <v>38</v>
      </c>
      <c r="H391" s="50">
        <v>201.99999999999994</v>
      </c>
      <c r="I391" s="51">
        <v>40</v>
      </c>
      <c r="J391" s="52">
        <f t="shared" si="45"/>
        <v>0</v>
      </c>
      <c r="K391" s="53"/>
      <c r="L391" s="64">
        <f t="shared" si="46"/>
        <v>0</v>
      </c>
      <c r="M391" s="143">
        <v>64</v>
      </c>
      <c r="N391" s="55"/>
    </row>
    <row r="392" spans="1:14" s="1" customFormat="1" ht="15" hidden="1" customHeight="1">
      <c r="A392" s="142"/>
      <c r="B392" s="47" t="s">
        <v>19</v>
      </c>
      <c r="C392" s="47" t="s">
        <v>635</v>
      </c>
      <c r="D392" s="61"/>
      <c r="E392" s="59" t="s">
        <v>821</v>
      </c>
      <c r="F392" s="60" t="s">
        <v>53</v>
      </c>
      <c r="G392" s="50" t="s">
        <v>38</v>
      </c>
      <c r="H392" s="50">
        <v>188</v>
      </c>
      <c r="I392" s="51">
        <v>40</v>
      </c>
      <c r="J392" s="52">
        <f t="shared" si="45"/>
        <v>0</v>
      </c>
      <c r="K392" s="53"/>
      <c r="L392" s="64">
        <f t="shared" si="46"/>
        <v>0</v>
      </c>
      <c r="M392" s="143">
        <v>0</v>
      </c>
      <c r="N392" s="55"/>
    </row>
    <row r="393" spans="1:14" s="1" customFormat="1" ht="15" customHeight="1">
      <c r="A393" s="142"/>
      <c r="B393" s="47" t="s">
        <v>19</v>
      </c>
      <c r="C393" s="47" t="s">
        <v>636</v>
      </c>
      <c r="D393" s="61"/>
      <c r="E393" s="59" t="s">
        <v>822</v>
      </c>
      <c r="F393" s="60" t="s">
        <v>53</v>
      </c>
      <c r="G393" s="50" t="s">
        <v>38</v>
      </c>
      <c r="H393" s="50">
        <v>201.99999999999994</v>
      </c>
      <c r="I393" s="51">
        <v>40</v>
      </c>
      <c r="J393" s="52">
        <f t="shared" si="45"/>
        <v>0</v>
      </c>
      <c r="K393" s="53"/>
      <c r="L393" s="64">
        <f t="shared" si="46"/>
        <v>0</v>
      </c>
      <c r="M393" s="143">
        <v>40</v>
      </c>
      <c r="N393" s="55"/>
    </row>
    <row r="394" spans="1:14" s="1" customFormat="1" ht="15" hidden="1" customHeight="1">
      <c r="A394" s="142"/>
      <c r="B394" s="126" t="s">
        <v>19</v>
      </c>
      <c r="C394" s="126" t="s">
        <v>637</v>
      </c>
      <c r="D394" s="141"/>
      <c r="E394" s="128" t="s">
        <v>823</v>
      </c>
      <c r="F394" s="136" t="s">
        <v>53</v>
      </c>
      <c r="G394" s="130" t="s">
        <v>38</v>
      </c>
      <c r="H394" s="130">
        <v>434.99999999999994</v>
      </c>
      <c r="I394" s="131">
        <v>40</v>
      </c>
      <c r="J394" s="173">
        <f t="shared" si="45"/>
        <v>0</v>
      </c>
      <c r="K394" s="132"/>
      <c r="L394" s="138">
        <f t="shared" si="46"/>
        <v>0</v>
      </c>
      <c r="M394" s="143">
        <v>0</v>
      </c>
      <c r="N394" s="55"/>
    </row>
    <row r="395" spans="1:14" s="1" customFormat="1" ht="15" hidden="1" customHeight="1">
      <c r="A395" s="142"/>
      <c r="B395" s="126" t="s">
        <v>19</v>
      </c>
      <c r="C395" s="126" t="s">
        <v>638</v>
      </c>
      <c r="D395" s="141"/>
      <c r="E395" s="128" t="s">
        <v>824</v>
      </c>
      <c r="F395" s="136" t="s">
        <v>53</v>
      </c>
      <c r="G395" s="130" t="s">
        <v>38</v>
      </c>
      <c r="H395" s="130">
        <v>434.99999999999994</v>
      </c>
      <c r="I395" s="131">
        <v>40</v>
      </c>
      <c r="J395" s="173">
        <f t="shared" si="45"/>
        <v>0</v>
      </c>
      <c r="K395" s="132"/>
      <c r="L395" s="138">
        <f t="shared" si="46"/>
        <v>0</v>
      </c>
      <c r="M395" s="143">
        <v>0</v>
      </c>
      <c r="N395" s="55"/>
    </row>
    <row r="396" spans="1:14" s="1" customFormat="1" ht="15" customHeight="1">
      <c r="A396" s="142"/>
      <c r="B396" s="47" t="s">
        <v>19</v>
      </c>
      <c r="C396" s="47" t="s">
        <v>639</v>
      </c>
      <c r="D396" s="61"/>
      <c r="E396" s="59" t="s">
        <v>825</v>
      </c>
      <c r="F396" s="60" t="s">
        <v>53</v>
      </c>
      <c r="G396" s="50" t="s">
        <v>38</v>
      </c>
      <c r="H396" s="50">
        <v>226.99999999999994</v>
      </c>
      <c r="I396" s="51">
        <v>40</v>
      </c>
      <c r="J396" s="52">
        <f t="shared" si="45"/>
        <v>0</v>
      </c>
      <c r="K396" s="53"/>
      <c r="L396" s="64">
        <f t="shared" si="46"/>
        <v>0</v>
      </c>
      <c r="M396" s="143">
        <v>40</v>
      </c>
      <c r="N396" s="55"/>
    </row>
    <row r="397" spans="1:14" s="1" customFormat="1" ht="15" customHeight="1">
      <c r="A397" s="142"/>
      <c r="B397" s="47" t="s">
        <v>19</v>
      </c>
      <c r="C397" s="47" t="s">
        <v>640</v>
      </c>
      <c r="D397" s="61"/>
      <c r="E397" s="59" t="s">
        <v>826</v>
      </c>
      <c r="F397" s="60" t="s">
        <v>53</v>
      </c>
      <c r="G397" s="50" t="s">
        <v>38</v>
      </c>
      <c r="H397" s="50">
        <v>211</v>
      </c>
      <c r="I397" s="51">
        <v>40</v>
      </c>
      <c r="J397" s="52">
        <f t="shared" si="45"/>
        <v>0</v>
      </c>
      <c r="K397" s="53"/>
      <c r="L397" s="64">
        <f t="shared" si="46"/>
        <v>0</v>
      </c>
      <c r="M397" s="143">
        <v>40</v>
      </c>
      <c r="N397" s="55"/>
    </row>
    <row r="398" spans="1:14" s="1" customFormat="1" ht="15" hidden="1" customHeight="1">
      <c r="A398" s="142"/>
      <c r="B398" s="126" t="s">
        <v>19</v>
      </c>
      <c r="C398" s="126" t="s">
        <v>641</v>
      </c>
      <c r="D398" s="141"/>
      <c r="E398" s="128" t="s">
        <v>827</v>
      </c>
      <c r="F398" s="136" t="s">
        <v>53</v>
      </c>
      <c r="G398" s="130" t="s">
        <v>38</v>
      </c>
      <c r="H398" s="130">
        <v>196</v>
      </c>
      <c r="I398" s="131">
        <v>40</v>
      </c>
      <c r="J398" s="173">
        <f t="shared" si="45"/>
        <v>0</v>
      </c>
      <c r="K398" s="132"/>
      <c r="L398" s="138">
        <f t="shared" si="46"/>
        <v>0</v>
      </c>
      <c r="M398" s="143">
        <v>0</v>
      </c>
      <c r="N398" s="55"/>
    </row>
    <row r="399" spans="1:14" s="1" customFormat="1" ht="15" hidden="1" customHeight="1">
      <c r="A399" s="142"/>
      <c r="B399" s="126" t="s">
        <v>19</v>
      </c>
      <c r="C399" s="126" t="s">
        <v>642</v>
      </c>
      <c r="D399" s="141"/>
      <c r="E399" s="128" t="s">
        <v>828</v>
      </c>
      <c r="F399" s="136" t="s">
        <v>53</v>
      </c>
      <c r="G399" s="130" t="s">
        <v>38</v>
      </c>
      <c r="H399" s="130">
        <v>186</v>
      </c>
      <c r="I399" s="131">
        <v>40</v>
      </c>
      <c r="J399" s="173">
        <f t="shared" si="45"/>
        <v>0</v>
      </c>
      <c r="K399" s="132"/>
      <c r="L399" s="138">
        <f t="shared" si="46"/>
        <v>0</v>
      </c>
      <c r="M399" s="143">
        <v>0</v>
      </c>
      <c r="N399" s="55"/>
    </row>
    <row r="400" spans="1:14" s="1" customFormat="1" ht="15" hidden="1" customHeight="1">
      <c r="A400" s="142"/>
      <c r="B400" s="126" t="s">
        <v>19</v>
      </c>
      <c r="C400" s="126" t="s">
        <v>954</v>
      </c>
      <c r="D400" s="141"/>
      <c r="E400" s="128" t="s">
        <v>974</v>
      </c>
      <c r="F400" s="136" t="s">
        <v>53</v>
      </c>
      <c r="G400" s="130" t="s">
        <v>38</v>
      </c>
      <c r="H400" s="130">
        <v>186</v>
      </c>
      <c r="I400" s="131">
        <v>40</v>
      </c>
      <c r="J400" s="173">
        <f t="shared" si="45"/>
        <v>0</v>
      </c>
      <c r="K400" s="132"/>
      <c r="L400" s="138">
        <f t="shared" si="46"/>
        <v>0</v>
      </c>
      <c r="M400" s="143">
        <v>0</v>
      </c>
      <c r="N400" s="55"/>
    </row>
    <row r="401" spans="1:14" s="1" customFormat="1" ht="15" hidden="1" customHeight="1">
      <c r="A401" s="142"/>
      <c r="B401" s="126" t="s">
        <v>19</v>
      </c>
      <c r="C401" s="126" t="s">
        <v>955</v>
      </c>
      <c r="D401" s="141"/>
      <c r="E401" s="128" t="s">
        <v>975</v>
      </c>
      <c r="F401" s="136" t="s">
        <v>53</v>
      </c>
      <c r="G401" s="130" t="s">
        <v>38</v>
      </c>
      <c r="H401" s="130">
        <v>173</v>
      </c>
      <c r="I401" s="131">
        <v>40</v>
      </c>
      <c r="J401" s="173">
        <f t="shared" si="45"/>
        <v>0</v>
      </c>
      <c r="K401" s="132"/>
      <c r="L401" s="138">
        <f t="shared" si="46"/>
        <v>0</v>
      </c>
      <c r="M401" s="143">
        <v>0</v>
      </c>
      <c r="N401" s="55"/>
    </row>
    <row r="402" spans="1:14" s="1" customFormat="1" ht="15" hidden="1" customHeight="1">
      <c r="A402" s="142"/>
      <c r="B402" s="126" t="s">
        <v>19</v>
      </c>
      <c r="C402" s="126" t="s">
        <v>643</v>
      </c>
      <c r="D402" s="141"/>
      <c r="E402" s="128" t="s">
        <v>829</v>
      </c>
      <c r="F402" s="136" t="s">
        <v>53</v>
      </c>
      <c r="G402" s="130" t="s">
        <v>38</v>
      </c>
      <c r="H402" s="130">
        <v>158</v>
      </c>
      <c r="I402" s="131">
        <v>40</v>
      </c>
      <c r="J402" s="173">
        <f t="shared" si="45"/>
        <v>0</v>
      </c>
      <c r="K402" s="132"/>
      <c r="L402" s="138">
        <f t="shared" si="46"/>
        <v>0</v>
      </c>
      <c r="M402" s="143">
        <v>0</v>
      </c>
      <c r="N402" s="55"/>
    </row>
    <row r="403" spans="1:14" s="1" customFormat="1" ht="15" hidden="1" customHeight="1">
      <c r="A403" s="142"/>
      <c r="B403" s="126" t="s">
        <v>19</v>
      </c>
      <c r="C403" s="126" t="s">
        <v>644</v>
      </c>
      <c r="D403" s="141"/>
      <c r="E403" s="128" t="s">
        <v>830</v>
      </c>
      <c r="F403" s="136" t="s">
        <v>53</v>
      </c>
      <c r="G403" s="130" t="s">
        <v>38</v>
      </c>
      <c r="H403" s="130">
        <v>158</v>
      </c>
      <c r="I403" s="131">
        <v>40</v>
      </c>
      <c r="J403" s="173">
        <f t="shared" si="45"/>
        <v>0</v>
      </c>
      <c r="K403" s="132"/>
      <c r="L403" s="138">
        <f t="shared" si="46"/>
        <v>0</v>
      </c>
      <c r="M403" s="143">
        <v>0</v>
      </c>
      <c r="N403" s="55"/>
    </row>
    <row r="404" spans="1:14" s="1" customFormat="1" ht="15" hidden="1" customHeight="1">
      <c r="A404" s="142"/>
      <c r="B404" s="126" t="s">
        <v>19</v>
      </c>
      <c r="C404" s="126" t="s">
        <v>645</v>
      </c>
      <c r="D404" s="141"/>
      <c r="E404" s="128" t="s">
        <v>831</v>
      </c>
      <c r="F404" s="136" t="s">
        <v>53</v>
      </c>
      <c r="G404" s="130" t="s">
        <v>38</v>
      </c>
      <c r="H404" s="130">
        <v>188</v>
      </c>
      <c r="I404" s="131">
        <v>40</v>
      </c>
      <c r="J404" s="173">
        <f t="shared" si="45"/>
        <v>0</v>
      </c>
      <c r="K404" s="132"/>
      <c r="L404" s="138">
        <f t="shared" si="46"/>
        <v>0</v>
      </c>
      <c r="M404" s="143">
        <v>0</v>
      </c>
      <c r="N404" s="55"/>
    </row>
    <row r="405" spans="1:14" s="1" customFormat="1" ht="15" hidden="1" customHeight="1">
      <c r="A405" s="142"/>
      <c r="B405" s="126" t="s">
        <v>19</v>
      </c>
      <c r="C405" s="126" t="s">
        <v>646</v>
      </c>
      <c r="D405" s="141"/>
      <c r="E405" s="128" t="s">
        <v>832</v>
      </c>
      <c r="F405" s="136" t="s">
        <v>53</v>
      </c>
      <c r="G405" s="130" t="s">
        <v>38</v>
      </c>
      <c r="H405" s="130">
        <v>225.99999999999997</v>
      </c>
      <c r="I405" s="131">
        <v>40</v>
      </c>
      <c r="J405" s="173">
        <f t="shared" si="45"/>
        <v>0</v>
      </c>
      <c r="K405" s="132"/>
      <c r="L405" s="138">
        <f t="shared" si="46"/>
        <v>0</v>
      </c>
      <c r="M405" s="143">
        <v>0</v>
      </c>
      <c r="N405" s="55"/>
    </row>
    <row r="406" spans="1:14" s="1" customFormat="1" ht="15" hidden="1" customHeight="1">
      <c r="A406" s="142"/>
      <c r="B406" s="126" t="s">
        <v>19</v>
      </c>
      <c r="C406" s="126" t="s">
        <v>648</v>
      </c>
      <c r="D406" s="141"/>
      <c r="E406" s="128" t="s">
        <v>834</v>
      </c>
      <c r="F406" s="136" t="s">
        <v>53</v>
      </c>
      <c r="G406" s="130" t="s">
        <v>38</v>
      </c>
      <c r="H406" s="130">
        <v>201.99999999999994</v>
      </c>
      <c r="I406" s="131">
        <v>40</v>
      </c>
      <c r="J406" s="173">
        <f t="shared" si="45"/>
        <v>0</v>
      </c>
      <c r="K406" s="132"/>
      <c r="L406" s="138">
        <f t="shared" si="46"/>
        <v>0</v>
      </c>
      <c r="M406" s="143">
        <v>0</v>
      </c>
      <c r="N406" s="55"/>
    </row>
    <row r="407" spans="1:14" s="1" customFormat="1" ht="15" hidden="1" customHeight="1">
      <c r="A407" s="142"/>
      <c r="B407" s="126" t="s">
        <v>19</v>
      </c>
      <c r="C407" s="126" t="s">
        <v>647</v>
      </c>
      <c r="D407" s="141"/>
      <c r="E407" s="128" t="s">
        <v>833</v>
      </c>
      <c r="F407" s="136" t="s">
        <v>53</v>
      </c>
      <c r="G407" s="130" t="s">
        <v>38</v>
      </c>
      <c r="H407" s="130">
        <v>286</v>
      </c>
      <c r="I407" s="131">
        <v>40</v>
      </c>
      <c r="J407" s="173">
        <f t="shared" si="45"/>
        <v>0</v>
      </c>
      <c r="K407" s="132"/>
      <c r="L407" s="138">
        <f t="shared" si="46"/>
        <v>0</v>
      </c>
      <c r="M407" s="143">
        <v>0</v>
      </c>
      <c r="N407" s="55"/>
    </row>
    <row r="408" spans="1:14" s="1" customFormat="1" ht="15" hidden="1" customHeight="1">
      <c r="A408" s="142"/>
      <c r="B408" s="126" t="s">
        <v>19</v>
      </c>
      <c r="C408" s="126" t="s">
        <v>649</v>
      </c>
      <c r="D408" s="141"/>
      <c r="E408" s="128" t="s">
        <v>835</v>
      </c>
      <c r="F408" s="136" t="s">
        <v>53</v>
      </c>
      <c r="G408" s="130" t="s">
        <v>38</v>
      </c>
      <c r="H408" s="130">
        <v>194</v>
      </c>
      <c r="I408" s="131">
        <v>40</v>
      </c>
      <c r="J408" s="173">
        <f t="shared" si="45"/>
        <v>0</v>
      </c>
      <c r="K408" s="132"/>
      <c r="L408" s="138">
        <f t="shared" si="46"/>
        <v>0</v>
      </c>
      <c r="M408" s="143">
        <v>0</v>
      </c>
      <c r="N408" s="55"/>
    </row>
    <row r="409" spans="1:14" s="1" customFormat="1" ht="15" customHeight="1">
      <c r="A409" s="142"/>
      <c r="B409" s="47" t="s">
        <v>19</v>
      </c>
      <c r="C409" s="47" t="s">
        <v>650</v>
      </c>
      <c r="D409" s="61"/>
      <c r="E409" s="59" t="s">
        <v>836</v>
      </c>
      <c r="F409" s="60" t="s">
        <v>53</v>
      </c>
      <c r="G409" s="50" t="s">
        <v>38</v>
      </c>
      <c r="H409" s="50">
        <v>188</v>
      </c>
      <c r="I409" s="51">
        <v>40</v>
      </c>
      <c r="J409" s="52">
        <f t="shared" si="45"/>
        <v>0</v>
      </c>
      <c r="K409" s="53"/>
      <c r="L409" s="64">
        <f t="shared" si="46"/>
        <v>0</v>
      </c>
      <c r="M409" s="143">
        <v>40</v>
      </c>
      <c r="N409" s="55"/>
    </row>
    <row r="410" spans="1:14" s="1" customFormat="1" ht="15" customHeight="1">
      <c r="A410" s="142"/>
      <c r="B410" s="47" t="s">
        <v>19</v>
      </c>
      <c r="C410" s="47" t="s">
        <v>651</v>
      </c>
      <c r="D410" s="61"/>
      <c r="E410" s="59" t="s">
        <v>837</v>
      </c>
      <c r="F410" s="60" t="s">
        <v>53</v>
      </c>
      <c r="G410" s="50" t="s">
        <v>38</v>
      </c>
      <c r="H410" s="50">
        <v>201.99999999999994</v>
      </c>
      <c r="I410" s="51">
        <v>40</v>
      </c>
      <c r="J410" s="52">
        <f t="shared" si="45"/>
        <v>0</v>
      </c>
      <c r="K410" s="53"/>
      <c r="L410" s="64">
        <f t="shared" si="46"/>
        <v>0</v>
      </c>
      <c r="M410" s="143" t="s">
        <v>2082</v>
      </c>
      <c r="N410" s="55"/>
    </row>
    <row r="411" spans="1:14" s="1" customFormat="1" ht="15" customHeight="1">
      <c r="A411" s="142"/>
      <c r="B411" s="47" t="s">
        <v>19</v>
      </c>
      <c r="C411" s="47" t="s">
        <v>652</v>
      </c>
      <c r="D411" s="61"/>
      <c r="E411" s="59" t="s">
        <v>838</v>
      </c>
      <c r="F411" s="60" t="s">
        <v>53</v>
      </c>
      <c r="G411" s="50" t="s">
        <v>38</v>
      </c>
      <c r="H411" s="50">
        <v>201.99999999999994</v>
      </c>
      <c r="I411" s="51">
        <v>40</v>
      </c>
      <c r="J411" s="52">
        <f t="shared" si="45"/>
        <v>0</v>
      </c>
      <c r="K411" s="53"/>
      <c r="L411" s="64">
        <f t="shared" si="46"/>
        <v>0</v>
      </c>
      <c r="M411" s="143" t="s">
        <v>2082</v>
      </c>
      <c r="N411" s="55"/>
    </row>
    <row r="412" spans="1:14" s="1" customFormat="1" ht="15" customHeight="1">
      <c r="A412" s="142"/>
      <c r="B412" s="47" t="s">
        <v>19</v>
      </c>
      <c r="C412" s="47" t="s">
        <v>653</v>
      </c>
      <c r="D412" s="61"/>
      <c r="E412" s="59" t="s">
        <v>839</v>
      </c>
      <c r="F412" s="60" t="s">
        <v>53</v>
      </c>
      <c r="G412" s="50" t="s">
        <v>38</v>
      </c>
      <c r="H412" s="50">
        <v>188</v>
      </c>
      <c r="I412" s="51">
        <v>40</v>
      </c>
      <c r="J412" s="52">
        <f t="shared" si="45"/>
        <v>0</v>
      </c>
      <c r="K412" s="53"/>
      <c r="L412" s="64">
        <f t="shared" si="46"/>
        <v>0</v>
      </c>
      <c r="M412" s="143">
        <v>80</v>
      </c>
      <c r="N412" s="55"/>
    </row>
    <row r="413" spans="1:14" s="1" customFormat="1" ht="15" hidden="1" customHeight="1">
      <c r="A413" s="142"/>
      <c r="B413" s="126" t="s">
        <v>19</v>
      </c>
      <c r="C413" s="126" t="s">
        <v>654</v>
      </c>
      <c r="D413" s="141"/>
      <c r="E413" s="128" t="s">
        <v>840</v>
      </c>
      <c r="F413" s="136" t="s">
        <v>53</v>
      </c>
      <c r="G413" s="130" t="s">
        <v>38</v>
      </c>
      <c r="H413" s="130">
        <v>173</v>
      </c>
      <c r="I413" s="131">
        <v>40</v>
      </c>
      <c r="J413" s="173">
        <f t="shared" si="45"/>
        <v>0</v>
      </c>
      <c r="K413" s="132"/>
      <c r="L413" s="138">
        <f t="shared" si="46"/>
        <v>0</v>
      </c>
      <c r="M413" s="143">
        <v>0</v>
      </c>
      <c r="N413" s="55"/>
    </row>
    <row r="414" spans="1:14" s="1" customFormat="1" ht="15" hidden="1" customHeight="1">
      <c r="A414" s="142"/>
      <c r="B414" s="126" t="s">
        <v>19</v>
      </c>
      <c r="C414" s="126" t="s">
        <v>535</v>
      </c>
      <c r="D414" s="141"/>
      <c r="E414" s="128" t="s">
        <v>759</v>
      </c>
      <c r="F414" s="136" t="s">
        <v>744</v>
      </c>
      <c r="G414" s="130" t="s">
        <v>38</v>
      </c>
      <c r="H414" s="130">
        <v>225</v>
      </c>
      <c r="I414" s="131">
        <v>25</v>
      </c>
      <c r="J414" s="173">
        <f t="shared" si="45"/>
        <v>0</v>
      </c>
      <c r="K414" s="132"/>
      <c r="L414" s="138">
        <f t="shared" si="46"/>
        <v>0</v>
      </c>
      <c r="M414" s="143">
        <v>0</v>
      </c>
      <c r="N414" s="55"/>
    </row>
    <row r="415" spans="1:14" s="1" customFormat="1" ht="15" hidden="1" customHeight="1">
      <c r="A415" s="142"/>
      <c r="B415" s="126" t="s">
        <v>19</v>
      </c>
      <c r="C415" s="126" t="s">
        <v>956</v>
      </c>
      <c r="D415" s="141"/>
      <c r="E415" s="128" t="s">
        <v>976</v>
      </c>
      <c r="F415" s="136" t="s">
        <v>53</v>
      </c>
      <c r="G415" s="130" t="s">
        <v>38</v>
      </c>
      <c r="H415" s="130">
        <v>178</v>
      </c>
      <c r="I415" s="131">
        <v>40</v>
      </c>
      <c r="J415" s="173">
        <f t="shared" si="45"/>
        <v>0</v>
      </c>
      <c r="K415" s="132"/>
      <c r="L415" s="138">
        <f t="shared" si="46"/>
        <v>0</v>
      </c>
      <c r="M415" s="143">
        <v>0</v>
      </c>
      <c r="N415" s="55"/>
    </row>
    <row r="416" spans="1:14" s="1" customFormat="1" ht="15" hidden="1" customHeight="1">
      <c r="A416" s="142"/>
      <c r="B416" s="126" t="s">
        <v>19</v>
      </c>
      <c r="C416" s="126" t="s">
        <v>655</v>
      </c>
      <c r="D416" s="141"/>
      <c r="E416" s="128" t="s">
        <v>841</v>
      </c>
      <c r="F416" s="136" t="s">
        <v>53</v>
      </c>
      <c r="G416" s="130" t="s">
        <v>38</v>
      </c>
      <c r="H416" s="130">
        <v>178</v>
      </c>
      <c r="I416" s="131">
        <v>40</v>
      </c>
      <c r="J416" s="173">
        <f t="shared" si="45"/>
        <v>0</v>
      </c>
      <c r="K416" s="132"/>
      <c r="L416" s="138">
        <f t="shared" si="46"/>
        <v>0</v>
      </c>
      <c r="M416" s="143">
        <v>0</v>
      </c>
      <c r="N416" s="55"/>
    </row>
    <row r="417" spans="1:14" s="1" customFormat="1" ht="15" customHeight="1">
      <c r="A417" s="142"/>
      <c r="B417" s="47" t="s">
        <v>19</v>
      </c>
      <c r="C417" s="47" t="s">
        <v>939</v>
      </c>
      <c r="D417" s="61"/>
      <c r="E417" s="59" t="s">
        <v>841</v>
      </c>
      <c r="F417" s="60" t="s">
        <v>744</v>
      </c>
      <c r="G417" s="50" t="s">
        <v>38</v>
      </c>
      <c r="H417" s="50">
        <v>238.99999999999997</v>
      </c>
      <c r="I417" s="51">
        <v>25</v>
      </c>
      <c r="J417" s="52">
        <f t="shared" ref="J417:J448" si="47">ROUNDUP(K417/I417,0)</f>
        <v>0</v>
      </c>
      <c r="K417" s="53"/>
      <c r="L417" s="64">
        <f t="shared" ref="L417:L448" si="48">H417*K417</f>
        <v>0</v>
      </c>
      <c r="M417" s="143">
        <v>60</v>
      </c>
      <c r="N417" s="55"/>
    </row>
    <row r="418" spans="1:14" s="1" customFormat="1" ht="15" hidden="1" customHeight="1">
      <c r="A418" s="142"/>
      <c r="B418" s="126" t="s">
        <v>19</v>
      </c>
      <c r="C418" s="126" t="s">
        <v>656</v>
      </c>
      <c r="D418" s="141"/>
      <c r="E418" s="128" t="s">
        <v>842</v>
      </c>
      <c r="F418" s="136" t="s">
        <v>53</v>
      </c>
      <c r="G418" s="130" t="s">
        <v>38</v>
      </c>
      <c r="H418" s="130">
        <v>219</v>
      </c>
      <c r="I418" s="131">
        <v>40</v>
      </c>
      <c r="J418" s="173">
        <f t="shared" si="47"/>
        <v>0</v>
      </c>
      <c r="K418" s="132"/>
      <c r="L418" s="138">
        <f t="shared" si="48"/>
        <v>0</v>
      </c>
      <c r="M418" s="143">
        <v>0</v>
      </c>
      <c r="N418" s="55"/>
    </row>
    <row r="419" spans="1:14" s="1" customFormat="1" ht="15" hidden="1" customHeight="1">
      <c r="A419" s="142"/>
      <c r="B419" s="126" t="s">
        <v>19</v>
      </c>
      <c r="C419" s="126" t="s">
        <v>657</v>
      </c>
      <c r="D419" s="141"/>
      <c r="E419" s="128" t="s">
        <v>843</v>
      </c>
      <c r="F419" s="136" t="s">
        <v>53</v>
      </c>
      <c r="G419" s="130" t="s">
        <v>38</v>
      </c>
      <c r="H419" s="130">
        <v>244</v>
      </c>
      <c r="I419" s="131">
        <v>40</v>
      </c>
      <c r="J419" s="173">
        <f t="shared" si="47"/>
        <v>0</v>
      </c>
      <c r="K419" s="132"/>
      <c r="L419" s="138">
        <f t="shared" si="48"/>
        <v>0</v>
      </c>
      <c r="M419" s="143">
        <v>0</v>
      </c>
      <c r="N419" s="55"/>
    </row>
    <row r="420" spans="1:14" s="1" customFormat="1" ht="15" hidden="1" customHeight="1">
      <c r="A420" s="142"/>
      <c r="B420" s="126" t="s">
        <v>19</v>
      </c>
      <c r="C420" s="126" t="s">
        <v>658</v>
      </c>
      <c r="D420" s="141"/>
      <c r="E420" s="128" t="s">
        <v>364</v>
      </c>
      <c r="F420" s="136" t="s">
        <v>53</v>
      </c>
      <c r="G420" s="130" t="s">
        <v>38</v>
      </c>
      <c r="H420" s="130">
        <v>158</v>
      </c>
      <c r="I420" s="131">
        <v>40</v>
      </c>
      <c r="J420" s="173">
        <f t="shared" si="47"/>
        <v>0</v>
      </c>
      <c r="K420" s="132"/>
      <c r="L420" s="138">
        <f t="shared" si="48"/>
        <v>0</v>
      </c>
      <c r="M420" s="143">
        <v>0</v>
      </c>
      <c r="N420" s="55"/>
    </row>
    <row r="421" spans="1:14" s="1" customFormat="1" ht="15" hidden="1" customHeight="1">
      <c r="A421" s="142"/>
      <c r="B421" s="126" t="s">
        <v>19</v>
      </c>
      <c r="C421" s="126" t="s">
        <v>659</v>
      </c>
      <c r="D421" s="141"/>
      <c r="E421" s="128" t="s">
        <v>366</v>
      </c>
      <c r="F421" s="136" t="s">
        <v>53</v>
      </c>
      <c r="G421" s="130" t="s">
        <v>38</v>
      </c>
      <c r="H421" s="130">
        <v>169</v>
      </c>
      <c r="I421" s="131">
        <v>40</v>
      </c>
      <c r="J421" s="173">
        <f t="shared" si="47"/>
        <v>0</v>
      </c>
      <c r="K421" s="132"/>
      <c r="L421" s="138">
        <f t="shared" si="48"/>
        <v>0</v>
      </c>
      <c r="M421" s="143">
        <v>0</v>
      </c>
      <c r="N421" s="55"/>
    </row>
    <row r="422" spans="1:14" s="1" customFormat="1" ht="15" hidden="1" customHeight="1">
      <c r="A422" s="142"/>
      <c r="B422" s="126" t="s">
        <v>19</v>
      </c>
      <c r="C422" s="126" t="s">
        <v>660</v>
      </c>
      <c r="D422" s="141"/>
      <c r="E422" s="128" t="s">
        <v>374</v>
      </c>
      <c r="F422" s="136" t="s">
        <v>53</v>
      </c>
      <c r="G422" s="130" t="s">
        <v>38</v>
      </c>
      <c r="H422" s="130">
        <v>173</v>
      </c>
      <c r="I422" s="131">
        <v>40</v>
      </c>
      <c r="J422" s="173">
        <f t="shared" si="47"/>
        <v>0</v>
      </c>
      <c r="K422" s="132"/>
      <c r="L422" s="138">
        <f t="shared" si="48"/>
        <v>0</v>
      </c>
      <c r="M422" s="143">
        <v>0</v>
      </c>
      <c r="N422" s="55"/>
    </row>
    <row r="423" spans="1:14" s="1" customFormat="1" ht="15" hidden="1" customHeight="1">
      <c r="A423" s="142"/>
      <c r="B423" s="126" t="s">
        <v>19</v>
      </c>
      <c r="C423" s="126" t="s">
        <v>661</v>
      </c>
      <c r="D423" s="141"/>
      <c r="E423" s="128" t="s">
        <v>382</v>
      </c>
      <c r="F423" s="136" t="s">
        <v>53</v>
      </c>
      <c r="G423" s="130" t="s">
        <v>38</v>
      </c>
      <c r="H423" s="130">
        <v>173</v>
      </c>
      <c r="I423" s="131">
        <v>40</v>
      </c>
      <c r="J423" s="173">
        <f t="shared" si="47"/>
        <v>0</v>
      </c>
      <c r="K423" s="132"/>
      <c r="L423" s="138">
        <f t="shared" si="48"/>
        <v>0</v>
      </c>
      <c r="M423" s="143">
        <v>0</v>
      </c>
      <c r="N423" s="55"/>
    </row>
    <row r="424" spans="1:14" s="1" customFormat="1" ht="15" hidden="1" customHeight="1">
      <c r="A424" s="142"/>
      <c r="B424" s="126" t="s">
        <v>19</v>
      </c>
      <c r="C424" s="126" t="s">
        <v>662</v>
      </c>
      <c r="D424" s="141"/>
      <c r="E424" s="128" t="s">
        <v>844</v>
      </c>
      <c r="F424" s="136" t="s">
        <v>53</v>
      </c>
      <c r="G424" s="130" t="s">
        <v>38</v>
      </c>
      <c r="H424" s="130">
        <v>158</v>
      </c>
      <c r="I424" s="131">
        <v>40</v>
      </c>
      <c r="J424" s="173">
        <f t="shared" si="47"/>
        <v>0</v>
      </c>
      <c r="K424" s="132"/>
      <c r="L424" s="138">
        <f t="shared" si="48"/>
        <v>0</v>
      </c>
      <c r="M424" s="143">
        <v>0</v>
      </c>
      <c r="N424" s="55"/>
    </row>
    <row r="425" spans="1:14" s="1" customFormat="1" ht="15" hidden="1" customHeight="1">
      <c r="A425" s="142"/>
      <c r="B425" s="126" t="s">
        <v>19</v>
      </c>
      <c r="C425" s="126" t="s">
        <v>663</v>
      </c>
      <c r="D425" s="141"/>
      <c r="E425" s="128" t="s">
        <v>845</v>
      </c>
      <c r="F425" s="136" t="s">
        <v>53</v>
      </c>
      <c r="G425" s="130" t="s">
        <v>38</v>
      </c>
      <c r="H425" s="130">
        <v>201.99999999999994</v>
      </c>
      <c r="I425" s="131">
        <v>40</v>
      </c>
      <c r="J425" s="173">
        <f t="shared" si="47"/>
        <v>0</v>
      </c>
      <c r="K425" s="132"/>
      <c r="L425" s="138">
        <f t="shared" si="48"/>
        <v>0</v>
      </c>
      <c r="M425" s="143">
        <v>0</v>
      </c>
      <c r="N425" s="55"/>
    </row>
    <row r="426" spans="1:14" s="1" customFormat="1" ht="15" customHeight="1">
      <c r="A426" s="142"/>
      <c r="B426" s="47" t="s">
        <v>19</v>
      </c>
      <c r="C426" s="47" t="s">
        <v>664</v>
      </c>
      <c r="D426" s="61"/>
      <c r="E426" s="59" t="s">
        <v>846</v>
      </c>
      <c r="F426" s="60" t="s">
        <v>53</v>
      </c>
      <c r="G426" s="50" t="s">
        <v>38</v>
      </c>
      <c r="H426" s="50">
        <v>294</v>
      </c>
      <c r="I426" s="51">
        <v>40</v>
      </c>
      <c r="J426" s="52">
        <f t="shared" si="47"/>
        <v>0</v>
      </c>
      <c r="K426" s="53"/>
      <c r="L426" s="64">
        <f t="shared" si="48"/>
        <v>0</v>
      </c>
      <c r="M426" s="143">
        <v>40</v>
      </c>
      <c r="N426" s="55"/>
    </row>
    <row r="427" spans="1:14" s="1" customFormat="1" ht="15" hidden="1" customHeight="1">
      <c r="A427" s="142"/>
      <c r="B427" s="126" t="s">
        <v>19</v>
      </c>
      <c r="C427" s="126" t="s">
        <v>665</v>
      </c>
      <c r="D427" s="141"/>
      <c r="E427" s="128" t="s">
        <v>847</v>
      </c>
      <c r="F427" s="136" t="s">
        <v>53</v>
      </c>
      <c r="G427" s="130" t="s">
        <v>38</v>
      </c>
      <c r="H427" s="130">
        <v>240.99999999999997</v>
      </c>
      <c r="I427" s="131">
        <v>40</v>
      </c>
      <c r="J427" s="173">
        <f t="shared" si="47"/>
        <v>0</v>
      </c>
      <c r="K427" s="132"/>
      <c r="L427" s="138">
        <f t="shared" si="48"/>
        <v>0</v>
      </c>
      <c r="M427" s="143">
        <v>0</v>
      </c>
      <c r="N427" s="55"/>
    </row>
    <row r="428" spans="1:14" s="1" customFormat="1" ht="15" hidden="1" customHeight="1">
      <c r="A428" s="142"/>
      <c r="B428" s="126" t="s">
        <v>19</v>
      </c>
      <c r="C428" s="126" t="s">
        <v>666</v>
      </c>
      <c r="D428" s="141"/>
      <c r="E428" s="128" t="s">
        <v>848</v>
      </c>
      <c r="F428" s="136" t="s">
        <v>53</v>
      </c>
      <c r="G428" s="130" t="s">
        <v>38</v>
      </c>
      <c r="H428" s="130">
        <v>240.99999999999997</v>
      </c>
      <c r="I428" s="131">
        <v>40</v>
      </c>
      <c r="J428" s="173">
        <f t="shared" si="47"/>
        <v>0</v>
      </c>
      <c r="K428" s="132"/>
      <c r="L428" s="138">
        <f t="shared" si="48"/>
        <v>0</v>
      </c>
      <c r="M428" s="143">
        <v>0</v>
      </c>
      <c r="N428" s="55"/>
    </row>
    <row r="429" spans="1:14" s="1" customFormat="1" ht="15" hidden="1" customHeight="1">
      <c r="A429" s="142"/>
      <c r="B429" s="126" t="s">
        <v>19</v>
      </c>
      <c r="C429" s="126" t="s">
        <v>667</v>
      </c>
      <c r="D429" s="141"/>
      <c r="E429" s="128" t="s">
        <v>849</v>
      </c>
      <c r="F429" s="136" t="s">
        <v>53</v>
      </c>
      <c r="G429" s="130" t="s">
        <v>38</v>
      </c>
      <c r="H429" s="130">
        <v>240.99999999999997</v>
      </c>
      <c r="I429" s="131">
        <v>40</v>
      </c>
      <c r="J429" s="173">
        <f t="shared" si="47"/>
        <v>0</v>
      </c>
      <c r="K429" s="132"/>
      <c r="L429" s="138">
        <f t="shared" si="48"/>
        <v>0</v>
      </c>
      <c r="M429" s="143">
        <v>0</v>
      </c>
      <c r="N429" s="55"/>
    </row>
    <row r="430" spans="1:14" s="1" customFormat="1" ht="15" customHeight="1">
      <c r="A430" s="142"/>
      <c r="B430" s="47" t="s">
        <v>19</v>
      </c>
      <c r="C430" s="47" t="s">
        <v>538</v>
      </c>
      <c r="D430" s="61"/>
      <c r="E430" s="59" t="s">
        <v>762</v>
      </c>
      <c r="F430" s="60" t="s">
        <v>744</v>
      </c>
      <c r="G430" s="50" t="s">
        <v>38</v>
      </c>
      <c r="H430" s="50">
        <v>263.99999999999994</v>
      </c>
      <c r="I430" s="51">
        <v>25</v>
      </c>
      <c r="J430" s="52">
        <f t="shared" si="47"/>
        <v>0</v>
      </c>
      <c r="K430" s="53"/>
      <c r="L430" s="64">
        <f t="shared" si="48"/>
        <v>0</v>
      </c>
      <c r="M430" s="143">
        <v>25</v>
      </c>
      <c r="N430" s="55"/>
    </row>
    <row r="431" spans="1:14" s="1" customFormat="1" ht="15" customHeight="1">
      <c r="A431" s="142"/>
      <c r="B431" s="47" t="s">
        <v>19</v>
      </c>
      <c r="C431" s="47" t="s">
        <v>539</v>
      </c>
      <c r="D431" s="61"/>
      <c r="E431" s="59" t="s">
        <v>763</v>
      </c>
      <c r="F431" s="60" t="s">
        <v>744</v>
      </c>
      <c r="G431" s="50" t="s">
        <v>38</v>
      </c>
      <c r="H431" s="50">
        <v>246.99999999999997</v>
      </c>
      <c r="I431" s="51">
        <v>25</v>
      </c>
      <c r="J431" s="52">
        <f t="shared" si="47"/>
        <v>0</v>
      </c>
      <c r="K431" s="53"/>
      <c r="L431" s="64">
        <f t="shared" si="48"/>
        <v>0</v>
      </c>
      <c r="M431" s="143">
        <v>25</v>
      </c>
      <c r="N431" s="55"/>
    </row>
    <row r="432" spans="1:14" s="1" customFormat="1" ht="15" customHeight="1">
      <c r="A432" s="142"/>
      <c r="B432" s="47" t="s">
        <v>19</v>
      </c>
      <c r="C432" s="47" t="s">
        <v>537</v>
      </c>
      <c r="D432" s="61"/>
      <c r="E432" s="59" t="s">
        <v>761</v>
      </c>
      <c r="F432" s="60" t="s">
        <v>744</v>
      </c>
      <c r="G432" s="50" t="s">
        <v>38</v>
      </c>
      <c r="H432" s="50">
        <v>305</v>
      </c>
      <c r="I432" s="51">
        <v>25</v>
      </c>
      <c r="J432" s="52">
        <f t="shared" si="47"/>
        <v>0</v>
      </c>
      <c r="K432" s="53"/>
      <c r="L432" s="64">
        <f t="shared" si="48"/>
        <v>0</v>
      </c>
      <c r="M432" s="143">
        <v>25</v>
      </c>
      <c r="N432" s="55"/>
    </row>
    <row r="433" spans="1:14" s="1" customFormat="1" ht="15" hidden="1" customHeight="1">
      <c r="A433" s="142"/>
      <c r="B433" s="126" t="s">
        <v>19</v>
      </c>
      <c r="C433" s="126" t="s">
        <v>668</v>
      </c>
      <c r="D433" s="141"/>
      <c r="E433" s="128" t="s">
        <v>850</v>
      </c>
      <c r="F433" s="136" t="s">
        <v>53</v>
      </c>
      <c r="G433" s="130" t="s">
        <v>38</v>
      </c>
      <c r="H433" s="130">
        <v>173</v>
      </c>
      <c r="I433" s="131">
        <v>40</v>
      </c>
      <c r="J433" s="173">
        <f t="shared" si="47"/>
        <v>0</v>
      </c>
      <c r="K433" s="132"/>
      <c r="L433" s="138">
        <f t="shared" si="48"/>
        <v>0</v>
      </c>
      <c r="M433" s="143">
        <v>0</v>
      </c>
      <c r="N433" s="55"/>
    </row>
    <row r="434" spans="1:14" s="1" customFormat="1" ht="15" hidden="1" customHeight="1">
      <c r="A434" s="142"/>
      <c r="B434" s="126" t="s">
        <v>19</v>
      </c>
      <c r="C434" s="126" t="s">
        <v>669</v>
      </c>
      <c r="D434" s="141"/>
      <c r="E434" s="128" t="s">
        <v>851</v>
      </c>
      <c r="F434" s="136" t="s">
        <v>53</v>
      </c>
      <c r="G434" s="130" t="s">
        <v>38</v>
      </c>
      <c r="H434" s="130">
        <v>173</v>
      </c>
      <c r="I434" s="131">
        <v>40</v>
      </c>
      <c r="J434" s="173">
        <f t="shared" si="47"/>
        <v>0</v>
      </c>
      <c r="K434" s="132"/>
      <c r="L434" s="138">
        <f t="shared" si="48"/>
        <v>0</v>
      </c>
      <c r="M434" s="143">
        <v>0</v>
      </c>
      <c r="N434" s="55"/>
    </row>
    <row r="435" spans="1:14" s="1" customFormat="1" ht="15" customHeight="1">
      <c r="A435" s="142"/>
      <c r="B435" s="47" t="s">
        <v>19</v>
      </c>
      <c r="C435" s="47" t="s">
        <v>670</v>
      </c>
      <c r="D435" s="61"/>
      <c r="E435" s="59" t="s">
        <v>852</v>
      </c>
      <c r="F435" s="60" t="s">
        <v>53</v>
      </c>
      <c r="G435" s="50" t="s">
        <v>38</v>
      </c>
      <c r="H435" s="50">
        <v>173</v>
      </c>
      <c r="I435" s="51">
        <v>40</v>
      </c>
      <c r="J435" s="52">
        <f t="shared" si="47"/>
        <v>0</v>
      </c>
      <c r="K435" s="53"/>
      <c r="L435" s="64">
        <f t="shared" si="48"/>
        <v>0</v>
      </c>
      <c r="M435" s="143" t="s">
        <v>2082</v>
      </c>
      <c r="N435" s="55"/>
    </row>
    <row r="436" spans="1:14" s="1" customFormat="1" ht="15" hidden="1" customHeight="1">
      <c r="A436" s="142"/>
      <c r="B436" s="126" t="s">
        <v>19</v>
      </c>
      <c r="C436" s="126" t="s">
        <v>671</v>
      </c>
      <c r="D436" s="141"/>
      <c r="E436" s="128" t="s">
        <v>853</v>
      </c>
      <c r="F436" s="136" t="s">
        <v>53</v>
      </c>
      <c r="G436" s="130" t="s">
        <v>38</v>
      </c>
      <c r="H436" s="130">
        <v>188</v>
      </c>
      <c r="I436" s="131">
        <v>40</v>
      </c>
      <c r="J436" s="173">
        <f t="shared" si="47"/>
        <v>0</v>
      </c>
      <c r="K436" s="132"/>
      <c r="L436" s="138">
        <f t="shared" si="48"/>
        <v>0</v>
      </c>
      <c r="M436" s="143">
        <v>0</v>
      </c>
      <c r="N436" s="55"/>
    </row>
    <row r="437" spans="1:14" s="1" customFormat="1" ht="15" hidden="1" customHeight="1">
      <c r="A437" s="142"/>
      <c r="B437" s="126" t="s">
        <v>19</v>
      </c>
      <c r="C437" s="126" t="s">
        <v>672</v>
      </c>
      <c r="D437" s="141"/>
      <c r="E437" s="128" t="s">
        <v>854</v>
      </c>
      <c r="F437" s="136" t="s">
        <v>53</v>
      </c>
      <c r="G437" s="130" t="s">
        <v>38</v>
      </c>
      <c r="H437" s="130">
        <v>181</v>
      </c>
      <c r="I437" s="131">
        <v>40</v>
      </c>
      <c r="J437" s="173">
        <f t="shared" si="47"/>
        <v>0</v>
      </c>
      <c r="K437" s="132"/>
      <c r="L437" s="138">
        <f t="shared" si="48"/>
        <v>0</v>
      </c>
      <c r="M437" s="143">
        <v>0</v>
      </c>
      <c r="N437" s="55"/>
    </row>
    <row r="438" spans="1:14" s="1" customFormat="1" ht="15" customHeight="1">
      <c r="A438" s="142"/>
      <c r="B438" s="47" t="s">
        <v>19</v>
      </c>
      <c r="C438" s="47" t="s">
        <v>673</v>
      </c>
      <c r="D438" s="121"/>
      <c r="E438" s="59" t="s">
        <v>855</v>
      </c>
      <c r="F438" s="60" t="s">
        <v>53</v>
      </c>
      <c r="G438" s="50" t="s">
        <v>38</v>
      </c>
      <c r="H438" s="50">
        <v>173</v>
      </c>
      <c r="I438" s="51">
        <v>40</v>
      </c>
      <c r="J438" s="52">
        <f t="shared" si="47"/>
        <v>0</v>
      </c>
      <c r="K438" s="132"/>
      <c r="L438" s="138">
        <f t="shared" si="48"/>
        <v>0</v>
      </c>
      <c r="M438" s="143">
        <v>40</v>
      </c>
      <c r="N438" s="55"/>
    </row>
    <row r="439" spans="1:14" s="1" customFormat="1" ht="15" customHeight="1">
      <c r="A439" s="142"/>
      <c r="B439" s="47" t="s">
        <v>19</v>
      </c>
      <c r="C439" s="47" t="s">
        <v>674</v>
      </c>
      <c r="D439" s="61"/>
      <c r="E439" s="59" t="s">
        <v>736</v>
      </c>
      <c r="F439" s="60" t="s">
        <v>53</v>
      </c>
      <c r="G439" s="50" t="s">
        <v>38</v>
      </c>
      <c r="H439" s="50">
        <v>181</v>
      </c>
      <c r="I439" s="51">
        <v>40</v>
      </c>
      <c r="J439" s="52">
        <f t="shared" si="47"/>
        <v>0</v>
      </c>
      <c r="K439" s="53"/>
      <c r="L439" s="64">
        <f t="shared" si="48"/>
        <v>0</v>
      </c>
      <c r="M439" s="143" t="s">
        <v>2082</v>
      </c>
      <c r="N439" s="55"/>
    </row>
    <row r="440" spans="1:14" s="1" customFormat="1" ht="15" hidden="1" customHeight="1">
      <c r="A440" s="142"/>
      <c r="B440" s="126" t="s">
        <v>19</v>
      </c>
      <c r="C440" s="126" t="s">
        <v>675</v>
      </c>
      <c r="D440" s="141"/>
      <c r="E440" s="128" t="s">
        <v>856</v>
      </c>
      <c r="F440" s="136" t="s">
        <v>53</v>
      </c>
      <c r="G440" s="130" t="s">
        <v>38</v>
      </c>
      <c r="H440" s="130">
        <v>173</v>
      </c>
      <c r="I440" s="131">
        <v>40</v>
      </c>
      <c r="J440" s="173">
        <f t="shared" si="47"/>
        <v>0</v>
      </c>
      <c r="K440" s="132"/>
      <c r="L440" s="138">
        <f t="shared" si="48"/>
        <v>0</v>
      </c>
      <c r="M440" s="143">
        <v>0</v>
      </c>
      <c r="N440" s="55"/>
    </row>
    <row r="441" spans="1:14" s="1" customFormat="1" ht="15" hidden="1" customHeight="1">
      <c r="A441" s="142"/>
      <c r="B441" s="126" t="s">
        <v>19</v>
      </c>
      <c r="C441" s="126" t="s">
        <v>676</v>
      </c>
      <c r="D441" s="141"/>
      <c r="E441" s="128" t="s">
        <v>857</v>
      </c>
      <c r="F441" s="136" t="s">
        <v>53</v>
      </c>
      <c r="G441" s="130" t="s">
        <v>38</v>
      </c>
      <c r="H441" s="130">
        <v>173</v>
      </c>
      <c r="I441" s="131">
        <v>40</v>
      </c>
      <c r="J441" s="173">
        <f t="shared" si="47"/>
        <v>0</v>
      </c>
      <c r="K441" s="132"/>
      <c r="L441" s="138">
        <f t="shared" si="48"/>
        <v>0</v>
      </c>
      <c r="M441" s="143">
        <v>0</v>
      </c>
      <c r="N441" s="55"/>
    </row>
    <row r="442" spans="1:14" s="1" customFormat="1" ht="15" hidden="1" customHeight="1">
      <c r="A442" s="142"/>
      <c r="B442" s="126" t="s">
        <v>19</v>
      </c>
      <c r="C442" s="126" t="s">
        <v>677</v>
      </c>
      <c r="D442" s="141"/>
      <c r="E442" s="128" t="s">
        <v>737</v>
      </c>
      <c r="F442" s="136" t="s">
        <v>53</v>
      </c>
      <c r="G442" s="130" t="s">
        <v>38</v>
      </c>
      <c r="H442" s="130">
        <v>173</v>
      </c>
      <c r="I442" s="131">
        <v>40</v>
      </c>
      <c r="J442" s="173">
        <f t="shared" si="47"/>
        <v>0</v>
      </c>
      <c r="K442" s="132"/>
      <c r="L442" s="138">
        <f t="shared" si="48"/>
        <v>0</v>
      </c>
      <c r="M442" s="143">
        <v>0</v>
      </c>
      <c r="N442" s="55"/>
    </row>
    <row r="443" spans="1:14" s="1" customFormat="1" ht="15" hidden="1" customHeight="1">
      <c r="A443" s="142"/>
      <c r="B443" s="126" t="s">
        <v>19</v>
      </c>
      <c r="C443" s="126" t="s">
        <v>678</v>
      </c>
      <c r="D443" s="141"/>
      <c r="E443" s="128" t="s">
        <v>858</v>
      </c>
      <c r="F443" s="136" t="s">
        <v>53</v>
      </c>
      <c r="G443" s="130" t="s">
        <v>38</v>
      </c>
      <c r="H443" s="130">
        <v>188</v>
      </c>
      <c r="I443" s="131">
        <v>40</v>
      </c>
      <c r="J443" s="173">
        <f t="shared" si="47"/>
        <v>0</v>
      </c>
      <c r="K443" s="132"/>
      <c r="L443" s="138">
        <f t="shared" si="48"/>
        <v>0</v>
      </c>
      <c r="M443" s="143">
        <v>0</v>
      </c>
      <c r="N443" s="55"/>
    </row>
    <row r="444" spans="1:14" s="1" customFormat="1" ht="15" hidden="1" customHeight="1">
      <c r="A444" s="142"/>
      <c r="B444" s="126" t="s">
        <v>19</v>
      </c>
      <c r="C444" s="126" t="s">
        <v>679</v>
      </c>
      <c r="D444" s="141"/>
      <c r="E444" s="128" t="s">
        <v>859</v>
      </c>
      <c r="F444" s="136" t="s">
        <v>53</v>
      </c>
      <c r="G444" s="130" t="s">
        <v>38</v>
      </c>
      <c r="H444" s="130">
        <v>186</v>
      </c>
      <c r="I444" s="131">
        <v>40</v>
      </c>
      <c r="J444" s="173">
        <f t="shared" si="47"/>
        <v>0</v>
      </c>
      <c r="K444" s="132"/>
      <c r="L444" s="138">
        <f t="shared" si="48"/>
        <v>0</v>
      </c>
      <c r="M444" s="143">
        <v>0</v>
      </c>
      <c r="N444" s="55"/>
    </row>
    <row r="445" spans="1:14" s="1" customFormat="1" ht="15" hidden="1" customHeight="1">
      <c r="A445" s="142"/>
      <c r="B445" s="126" t="s">
        <v>19</v>
      </c>
      <c r="C445" s="126" t="s">
        <v>680</v>
      </c>
      <c r="D445" s="141"/>
      <c r="E445" s="128" t="s">
        <v>392</v>
      </c>
      <c r="F445" s="136" t="s">
        <v>53</v>
      </c>
      <c r="G445" s="130" t="s">
        <v>38</v>
      </c>
      <c r="H445" s="130">
        <v>173</v>
      </c>
      <c r="I445" s="131">
        <v>40</v>
      </c>
      <c r="J445" s="173">
        <f t="shared" si="47"/>
        <v>0</v>
      </c>
      <c r="K445" s="132"/>
      <c r="L445" s="138">
        <f t="shared" si="48"/>
        <v>0</v>
      </c>
      <c r="M445" s="143">
        <v>0</v>
      </c>
      <c r="N445" s="55"/>
    </row>
    <row r="446" spans="1:14" s="1" customFormat="1" ht="15" customHeight="1">
      <c r="A446" s="142"/>
      <c r="B446" s="47" t="s">
        <v>19</v>
      </c>
      <c r="C446" s="47" t="s">
        <v>681</v>
      </c>
      <c r="D446" s="61"/>
      <c r="E446" s="59" t="s">
        <v>860</v>
      </c>
      <c r="F446" s="60" t="s">
        <v>53</v>
      </c>
      <c r="G446" s="50" t="s">
        <v>38</v>
      </c>
      <c r="H446" s="50">
        <v>248</v>
      </c>
      <c r="I446" s="51">
        <v>40</v>
      </c>
      <c r="J446" s="52">
        <f t="shared" si="47"/>
        <v>0</v>
      </c>
      <c r="K446" s="53"/>
      <c r="L446" s="64">
        <f t="shared" si="48"/>
        <v>0</v>
      </c>
      <c r="M446" s="143" t="s">
        <v>2082</v>
      </c>
      <c r="N446" s="55"/>
    </row>
    <row r="447" spans="1:14" s="1" customFormat="1" ht="15" customHeight="1">
      <c r="A447" s="142"/>
      <c r="B447" s="47" t="s">
        <v>19</v>
      </c>
      <c r="C447" s="47" t="s">
        <v>682</v>
      </c>
      <c r="D447" s="61"/>
      <c r="E447" s="59" t="s">
        <v>861</v>
      </c>
      <c r="F447" s="60" t="s">
        <v>744</v>
      </c>
      <c r="G447" s="50" t="s">
        <v>38</v>
      </c>
      <c r="H447" s="50">
        <v>254.99999999999997</v>
      </c>
      <c r="I447" s="51">
        <v>25</v>
      </c>
      <c r="J447" s="52">
        <f t="shared" si="47"/>
        <v>0</v>
      </c>
      <c r="K447" s="53"/>
      <c r="L447" s="64">
        <f t="shared" si="48"/>
        <v>0</v>
      </c>
      <c r="M447" s="143">
        <v>50</v>
      </c>
      <c r="N447" s="55"/>
    </row>
    <row r="448" spans="1:14" s="1" customFormat="1" ht="15" hidden="1" customHeight="1">
      <c r="A448" s="142"/>
      <c r="B448" s="126" t="s">
        <v>19</v>
      </c>
      <c r="C448" s="126" t="s">
        <v>683</v>
      </c>
      <c r="D448" s="141"/>
      <c r="E448" s="128" t="s">
        <v>862</v>
      </c>
      <c r="F448" s="136" t="s">
        <v>53</v>
      </c>
      <c r="G448" s="130" t="s">
        <v>38</v>
      </c>
      <c r="H448" s="130">
        <v>351.99999999999994</v>
      </c>
      <c r="I448" s="131">
        <v>40</v>
      </c>
      <c r="J448" s="173">
        <f t="shared" si="47"/>
        <v>0</v>
      </c>
      <c r="K448" s="132"/>
      <c r="L448" s="138">
        <f t="shared" si="48"/>
        <v>0</v>
      </c>
      <c r="M448" s="143">
        <v>0</v>
      </c>
      <c r="N448" s="55"/>
    </row>
    <row r="449" spans="1:14" s="1" customFormat="1" ht="15" customHeight="1">
      <c r="A449" s="142"/>
      <c r="B449" s="47" t="s">
        <v>19</v>
      </c>
      <c r="C449" s="47" t="s">
        <v>684</v>
      </c>
      <c r="D449" s="61"/>
      <c r="E449" s="59" t="s">
        <v>863</v>
      </c>
      <c r="F449" s="60" t="s">
        <v>53</v>
      </c>
      <c r="G449" s="50" t="s">
        <v>38</v>
      </c>
      <c r="H449" s="50">
        <v>158</v>
      </c>
      <c r="I449" s="51">
        <v>40</v>
      </c>
      <c r="J449" s="52">
        <f t="shared" ref="J449:J480" si="49">ROUNDUP(K449/I449,0)</f>
        <v>0</v>
      </c>
      <c r="K449" s="53"/>
      <c r="L449" s="64">
        <f t="shared" ref="L449:L480" si="50">H449*K449</f>
        <v>0</v>
      </c>
      <c r="M449" s="143" t="s">
        <v>2082</v>
      </c>
      <c r="N449" s="55"/>
    </row>
    <row r="450" spans="1:14" s="1" customFormat="1" ht="15" hidden="1" customHeight="1">
      <c r="A450" s="142"/>
      <c r="B450" s="126" t="s">
        <v>19</v>
      </c>
      <c r="C450" s="126" t="s">
        <v>685</v>
      </c>
      <c r="D450" s="141"/>
      <c r="E450" s="128" t="s">
        <v>864</v>
      </c>
      <c r="F450" s="136" t="s">
        <v>53</v>
      </c>
      <c r="G450" s="130" t="s">
        <v>38</v>
      </c>
      <c r="H450" s="130">
        <v>220.00000000000003</v>
      </c>
      <c r="I450" s="131">
        <v>50</v>
      </c>
      <c r="J450" s="173">
        <f t="shared" si="49"/>
        <v>0</v>
      </c>
      <c r="K450" s="132"/>
      <c r="L450" s="138">
        <f t="shared" si="50"/>
        <v>0</v>
      </c>
      <c r="M450" s="143">
        <v>0</v>
      </c>
      <c r="N450" s="55"/>
    </row>
    <row r="451" spans="1:14" s="1" customFormat="1" ht="15" hidden="1" customHeight="1">
      <c r="A451" s="142"/>
      <c r="B451" s="126" t="s">
        <v>19</v>
      </c>
      <c r="C451" s="126" t="s">
        <v>957</v>
      </c>
      <c r="D451" s="141"/>
      <c r="E451" s="128" t="s">
        <v>977</v>
      </c>
      <c r="F451" s="136" t="s">
        <v>744</v>
      </c>
      <c r="G451" s="130" t="s">
        <v>38</v>
      </c>
      <c r="H451" s="130">
        <v>254.99999999999997</v>
      </c>
      <c r="I451" s="131">
        <v>25</v>
      </c>
      <c r="J451" s="173">
        <f t="shared" si="49"/>
        <v>0</v>
      </c>
      <c r="K451" s="132"/>
      <c r="L451" s="138">
        <f t="shared" si="50"/>
        <v>0</v>
      </c>
      <c r="M451" s="143">
        <v>0</v>
      </c>
      <c r="N451" s="55"/>
    </row>
    <row r="452" spans="1:14" s="1" customFormat="1" ht="15" hidden="1" customHeight="1">
      <c r="A452" s="142"/>
      <c r="B452" s="126" t="s">
        <v>19</v>
      </c>
      <c r="C452" s="126" t="s">
        <v>686</v>
      </c>
      <c r="D452" s="141"/>
      <c r="E452" s="128" t="s">
        <v>865</v>
      </c>
      <c r="F452" s="136" t="s">
        <v>53</v>
      </c>
      <c r="G452" s="130" t="s">
        <v>38</v>
      </c>
      <c r="H452" s="130">
        <v>186</v>
      </c>
      <c r="I452" s="131">
        <v>40</v>
      </c>
      <c r="J452" s="173">
        <f t="shared" si="49"/>
        <v>0</v>
      </c>
      <c r="K452" s="132"/>
      <c r="L452" s="138">
        <f t="shared" si="50"/>
        <v>0</v>
      </c>
      <c r="M452" s="143">
        <v>0</v>
      </c>
      <c r="N452" s="55"/>
    </row>
    <row r="453" spans="1:14" s="1" customFormat="1" ht="15" hidden="1" customHeight="1">
      <c r="A453" s="142"/>
      <c r="B453" s="126" t="s">
        <v>19</v>
      </c>
      <c r="C453" s="126" t="s">
        <v>958</v>
      </c>
      <c r="D453" s="141"/>
      <c r="E453" s="128" t="s">
        <v>978</v>
      </c>
      <c r="F453" s="136" t="s">
        <v>53</v>
      </c>
      <c r="G453" s="130" t="s">
        <v>38</v>
      </c>
      <c r="H453" s="130">
        <v>196</v>
      </c>
      <c r="I453" s="131">
        <v>40</v>
      </c>
      <c r="J453" s="173">
        <f t="shared" si="49"/>
        <v>0</v>
      </c>
      <c r="K453" s="132"/>
      <c r="L453" s="138">
        <f t="shared" si="50"/>
        <v>0</v>
      </c>
      <c r="M453" s="143">
        <v>0</v>
      </c>
      <c r="N453" s="55"/>
    </row>
    <row r="454" spans="1:14" s="1" customFormat="1" ht="15" hidden="1" customHeight="1">
      <c r="A454" s="142"/>
      <c r="B454" s="126" t="s">
        <v>19</v>
      </c>
      <c r="C454" s="126" t="s">
        <v>687</v>
      </c>
      <c r="D454" s="141"/>
      <c r="E454" s="128" t="s">
        <v>866</v>
      </c>
      <c r="F454" s="136" t="s">
        <v>53</v>
      </c>
      <c r="G454" s="130" t="s">
        <v>38</v>
      </c>
      <c r="H454" s="130">
        <v>194</v>
      </c>
      <c r="I454" s="131">
        <v>40</v>
      </c>
      <c r="J454" s="173">
        <f t="shared" si="49"/>
        <v>0</v>
      </c>
      <c r="K454" s="132"/>
      <c r="L454" s="138">
        <f t="shared" si="50"/>
        <v>0</v>
      </c>
      <c r="M454" s="143">
        <v>0</v>
      </c>
      <c r="N454" s="55"/>
    </row>
    <row r="455" spans="1:14" s="1" customFormat="1" ht="15" customHeight="1">
      <c r="A455" s="142"/>
      <c r="B455" s="47" t="s">
        <v>19</v>
      </c>
      <c r="C455" s="47" t="s">
        <v>959</v>
      </c>
      <c r="D455" s="61"/>
      <c r="E455" s="59" t="s">
        <v>979</v>
      </c>
      <c r="F455" s="60" t="s">
        <v>53</v>
      </c>
      <c r="G455" s="50" t="s">
        <v>38</v>
      </c>
      <c r="H455" s="50">
        <v>194</v>
      </c>
      <c r="I455" s="51">
        <v>40</v>
      </c>
      <c r="J455" s="52">
        <f t="shared" si="49"/>
        <v>0</v>
      </c>
      <c r="K455" s="53"/>
      <c r="L455" s="64">
        <f t="shared" si="50"/>
        <v>0</v>
      </c>
      <c r="M455" s="143">
        <v>40</v>
      </c>
      <c r="N455" s="55"/>
    </row>
    <row r="456" spans="1:14" s="1" customFormat="1" ht="15" hidden="1" customHeight="1">
      <c r="A456" s="142"/>
      <c r="B456" s="126" t="s">
        <v>19</v>
      </c>
      <c r="C456" s="126" t="s">
        <v>444</v>
      </c>
      <c r="D456" s="141"/>
      <c r="E456" s="128" t="s">
        <v>445</v>
      </c>
      <c r="F456" s="136" t="s">
        <v>53</v>
      </c>
      <c r="G456" s="130" t="s">
        <v>109</v>
      </c>
      <c r="H456" s="130">
        <v>80</v>
      </c>
      <c r="I456" s="131">
        <v>24</v>
      </c>
      <c r="J456" s="173">
        <f t="shared" si="49"/>
        <v>0</v>
      </c>
      <c r="K456" s="132"/>
      <c r="L456" s="138">
        <f t="shared" si="50"/>
        <v>0</v>
      </c>
      <c r="M456" s="143">
        <v>0</v>
      </c>
      <c r="N456" s="55"/>
    </row>
    <row r="457" spans="1:14" s="1" customFormat="1" ht="15" hidden="1" customHeight="1">
      <c r="A457" s="142"/>
      <c r="B457" s="126" t="s">
        <v>19</v>
      </c>
      <c r="C457" s="126" t="s">
        <v>688</v>
      </c>
      <c r="D457" s="141"/>
      <c r="E457" s="128" t="s">
        <v>867</v>
      </c>
      <c r="F457" s="136" t="s">
        <v>53</v>
      </c>
      <c r="G457" s="130" t="s">
        <v>38</v>
      </c>
      <c r="H457" s="130">
        <v>181</v>
      </c>
      <c r="I457" s="131">
        <v>40</v>
      </c>
      <c r="J457" s="173">
        <f t="shared" si="49"/>
        <v>0</v>
      </c>
      <c r="K457" s="132"/>
      <c r="L457" s="138">
        <f t="shared" si="50"/>
        <v>0</v>
      </c>
      <c r="M457" s="143">
        <v>0</v>
      </c>
      <c r="N457" s="55"/>
    </row>
    <row r="458" spans="1:14" s="1" customFormat="1" ht="15" hidden="1" customHeight="1">
      <c r="A458" s="142"/>
      <c r="B458" s="126" t="s">
        <v>19</v>
      </c>
      <c r="C458" s="126" t="s">
        <v>689</v>
      </c>
      <c r="D458" s="141"/>
      <c r="E458" s="128" t="s">
        <v>868</v>
      </c>
      <c r="F458" s="136" t="s">
        <v>53</v>
      </c>
      <c r="G458" s="130" t="s">
        <v>38</v>
      </c>
      <c r="H458" s="130">
        <v>248</v>
      </c>
      <c r="I458" s="131">
        <v>40</v>
      </c>
      <c r="J458" s="173">
        <f t="shared" si="49"/>
        <v>0</v>
      </c>
      <c r="K458" s="132"/>
      <c r="L458" s="138">
        <f t="shared" si="50"/>
        <v>0</v>
      </c>
      <c r="M458" s="143">
        <v>0</v>
      </c>
      <c r="N458" s="55"/>
    </row>
    <row r="459" spans="1:14" s="1" customFormat="1" ht="15" hidden="1" customHeight="1">
      <c r="A459" s="142"/>
      <c r="B459" s="126" t="s">
        <v>19</v>
      </c>
      <c r="C459" s="126" t="s">
        <v>690</v>
      </c>
      <c r="D459" s="141"/>
      <c r="E459" s="128" t="s">
        <v>869</v>
      </c>
      <c r="F459" s="136" t="s">
        <v>53</v>
      </c>
      <c r="G459" s="130" t="s">
        <v>38</v>
      </c>
      <c r="H459" s="130">
        <v>248</v>
      </c>
      <c r="I459" s="131">
        <v>40</v>
      </c>
      <c r="J459" s="173">
        <f t="shared" si="49"/>
        <v>0</v>
      </c>
      <c r="K459" s="132"/>
      <c r="L459" s="138">
        <f t="shared" si="50"/>
        <v>0</v>
      </c>
      <c r="M459" s="143">
        <v>0</v>
      </c>
      <c r="N459" s="55"/>
    </row>
    <row r="460" spans="1:14" s="1" customFormat="1" ht="15" customHeight="1">
      <c r="A460" s="142"/>
      <c r="B460" s="47" t="s">
        <v>19</v>
      </c>
      <c r="C460" s="47" t="s">
        <v>691</v>
      </c>
      <c r="D460" s="61"/>
      <c r="E460" s="59" t="s">
        <v>870</v>
      </c>
      <c r="F460" s="60" t="s">
        <v>744</v>
      </c>
      <c r="G460" s="50" t="s">
        <v>38</v>
      </c>
      <c r="H460" s="50">
        <v>246.99999999999997</v>
      </c>
      <c r="I460" s="51">
        <v>25</v>
      </c>
      <c r="J460" s="52">
        <f t="shared" si="49"/>
        <v>0</v>
      </c>
      <c r="K460" s="53"/>
      <c r="L460" s="64">
        <f t="shared" si="50"/>
        <v>0</v>
      </c>
      <c r="M460" s="143">
        <v>25</v>
      </c>
      <c r="N460" s="55"/>
    </row>
    <row r="461" spans="1:14" s="1" customFormat="1" ht="15" customHeight="1">
      <c r="A461" s="142"/>
      <c r="B461" s="47" t="s">
        <v>19</v>
      </c>
      <c r="C461" s="47" t="s">
        <v>692</v>
      </c>
      <c r="D461" s="61"/>
      <c r="E461" s="59" t="s">
        <v>870</v>
      </c>
      <c r="F461" s="60" t="s">
        <v>53</v>
      </c>
      <c r="G461" s="50" t="s">
        <v>38</v>
      </c>
      <c r="H461" s="50">
        <v>181</v>
      </c>
      <c r="I461" s="51">
        <v>40</v>
      </c>
      <c r="J461" s="52">
        <f t="shared" si="49"/>
        <v>0</v>
      </c>
      <c r="K461" s="53"/>
      <c r="L461" s="64">
        <f t="shared" si="50"/>
        <v>0</v>
      </c>
      <c r="M461" s="143">
        <v>40</v>
      </c>
      <c r="N461" s="55"/>
    </row>
    <row r="462" spans="1:14" s="1" customFormat="1" ht="15" customHeight="1">
      <c r="A462" s="142"/>
      <c r="B462" s="47" t="s">
        <v>19</v>
      </c>
      <c r="C462" s="47" t="s">
        <v>693</v>
      </c>
      <c r="D462" s="61"/>
      <c r="E462" s="59" t="s">
        <v>871</v>
      </c>
      <c r="F462" s="60" t="s">
        <v>53</v>
      </c>
      <c r="G462" s="50" t="s">
        <v>38</v>
      </c>
      <c r="H462" s="50">
        <v>181</v>
      </c>
      <c r="I462" s="51">
        <v>40</v>
      </c>
      <c r="J462" s="52">
        <f t="shared" si="49"/>
        <v>0</v>
      </c>
      <c r="K462" s="53"/>
      <c r="L462" s="64">
        <f t="shared" si="50"/>
        <v>0</v>
      </c>
      <c r="M462" s="143">
        <v>40</v>
      </c>
      <c r="N462" s="55"/>
    </row>
    <row r="463" spans="1:14" s="1" customFormat="1" ht="15" customHeight="1">
      <c r="A463" s="142"/>
      <c r="B463" s="47" t="s">
        <v>19</v>
      </c>
      <c r="C463" s="47" t="s">
        <v>694</v>
      </c>
      <c r="D463" s="61"/>
      <c r="E463" s="59" t="s">
        <v>872</v>
      </c>
      <c r="F463" s="60" t="s">
        <v>53</v>
      </c>
      <c r="G463" s="50" t="s">
        <v>38</v>
      </c>
      <c r="H463" s="50">
        <v>211</v>
      </c>
      <c r="I463" s="51">
        <v>40</v>
      </c>
      <c r="J463" s="52">
        <f t="shared" si="49"/>
        <v>0</v>
      </c>
      <c r="K463" s="53"/>
      <c r="L463" s="64">
        <f t="shared" si="50"/>
        <v>0</v>
      </c>
      <c r="M463" s="143">
        <v>80</v>
      </c>
      <c r="N463" s="55"/>
    </row>
    <row r="464" spans="1:14" s="1" customFormat="1" ht="15" hidden="1" customHeight="1">
      <c r="A464" s="142"/>
      <c r="B464" s="126" t="s">
        <v>19</v>
      </c>
      <c r="C464" s="126" t="s">
        <v>446</v>
      </c>
      <c r="D464" s="141"/>
      <c r="E464" s="128" t="s">
        <v>447</v>
      </c>
      <c r="F464" s="136" t="s">
        <v>53</v>
      </c>
      <c r="G464" s="130" t="s">
        <v>109</v>
      </c>
      <c r="H464" s="130">
        <v>194</v>
      </c>
      <c r="I464" s="131">
        <v>24</v>
      </c>
      <c r="J464" s="173">
        <f t="shared" si="49"/>
        <v>0</v>
      </c>
      <c r="K464" s="132"/>
      <c r="L464" s="138">
        <f t="shared" si="50"/>
        <v>0</v>
      </c>
      <c r="M464" s="143">
        <v>0</v>
      </c>
      <c r="N464" s="55"/>
    </row>
    <row r="465" spans="1:14" s="1" customFormat="1" ht="15" customHeight="1">
      <c r="A465" s="142"/>
      <c r="B465" s="156" t="s">
        <v>19</v>
      </c>
      <c r="C465" s="156" t="s">
        <v>448</v>
      </c>
      <c r="D465" s="162"/>
      <c r="E465" s="158" t="s">
        <v>449</v>
      </c>
      <c r="F465" s="159" t="s">
        <v>53</v>
      </c>
      <c r="G465" s="160" t="s">
        <v>109</v>
      </c>
      <c r="H465" s="160">
        <v>194</v>
      </c>
      <c r="I465" s="161">
        <v>24</v>
      </c>
      <c r="J465" s="52">
        <f t="shared" si="49"/>
        <v>0</v>
      </c>
      <c r="K465" s="53"/>
      <c r="L465" s="64">
        <f t="shared" si="50"/>
        <v>0</v>
      </c>
      <c r="M465" s="143">
        <v>39</v>
      </c>
      <c r="N465" s="55"/>
    </row>
    <row r="466" spans="1:14" s="1" customFormat="1" ht="15" customHeight="1">
      <c r="A466" s="142"/>
      <c r="B466" s="156" t="s">
        <v>19</v>
      </c>
      <c r="C466" s="156" t="s">
        <v>450</v>
      </c>
      <c r="D466" s="162"/>
      <c r="E466" s="158" t="s">
        <v>451</v>
      </c>
      <c r="F466" s="159" t="s">
        <v>53</v>
      </c>
      <c r="G466" s="160" t="s">
        <v>109</v>
      </c>
      <c r="H466" s="160">
        <v>194</v>
      </c>
      <c r="I466" s="161">
        <v>24</v>
      </c>
      <c r="J466" s="52">
        <f t="shared" si="49"/>
        <v>0</v>
      </c>
      <c r="K466" s="53"/>
      <c r="L466" s="64">
        <f t="shared" si="50"/>
        <v>0</v>
      </c>
      <c r="M466" s="143" t="s">
        <v>2082</v>
      </c>
      <c r="N466" s="55"/>
    </row>
    <row r="467" spans="1:14" s="1" customFormat="1" ht="15" customHeight="1">
      <c r="A467" s="142"/>
      <c r="B467" s="156" t="s">
        <v>19</v>
      </c>
      <c r="C467" s="156" t="s">
        <v>452</v>
      </c>
      <c r="D467" s="162"/>
      <c r="E467" s="158" t="s">
        <v>453</v>
      </c>
      <c r="F467" s="159" t="s">
        <v>53</v>
      </c>
      <c r="G467" s="160" t="s">
        <v>109</v>
      </c>
      <c r="H467" s="160">
        <v>194</v>
      </c>
      <c r="I467" s="161">
        <v>24</v>
      </c>
      <c r="J467" s="52">
        <f t="shared" si="49"/>
        <v>0</v>
      </c>
      <c r="K467" s="53"/>
      <c r="L467" s="64">
        <f t="shared" si="50"/>
        <v>0</v>
      </c>
      <c r="M467" s="143">
        <v>30</v>
      </c>
      <c r="N467" s="55"/>
    </row>
    <row r="468" spans="1:14" s="1" customFormat="1" ht="15" customHeight="1">
      <c r="A468" s="142"/>
      <c r="B468" s="47" t="s">
        <v>19</v>
      </c>
      <c r="C468" s="47" t="s">
        <v>695</v>
      </c>
      <c r="D468" s="61"/>
      <c r="E468" s="59" t="s">
        <v>873</v>
      </c>
      <c r="F468" s="60" t="s">
        <v>53</v>
      </c>
      <c r="G468" s="50" t="s">
        <v>38</v>
      </c>
      <c r="H468" s="50">
        <v>225.99999999999997</v>
      </c>
      <c r="I468" s="51">
        <v>40</v>
      </c>
      <c r="J468" s="52">
        <f t="shared" si="49"/>
        <v>0</v>
      </c>
      <c r="K468" s="53"/>
      <c r="L468" s="64">
        <f t="shared" si="50"/>
        <v>0</v>
      </c>
      <c r="M468" s="143">
        <v>40</v>
      </c>
      <c r="N468" s="55"/>
    </row>
    <row r="469" spans="1:14" s="1" customFormat="1" ht="15" customHeight="1">
      <c r="A469" s="142"/>
      <c r="B469" s="47" t="s">
        <v>19</v>
      </c>
      <c r="C469" s="47" t="s">
        <v>696</v>
      </c>
      <c r="D469" s="61"/>
      <c r="E469" s="59" t="s">
        <v>874</v>
      </c>
      <c r="F469" s="60" t="s">
        <v>53</v>
      </c>
      <c r="G469" s="50" t="s">
        <v>38</v>
      </c>
      <c r="H469" s="50">
        <v>225.99999999999997</v>
      </c>
      <c r="I469" s="51">
        <v>40</v>
      </c>
      <c r="J469" s="52">
        <f t="shared" si="49"/>
        <v>0</v>
      </c>
      <c r="K469" s="53"/>
      <c r="L469" s="64">
        <f t="shared" si="50"/>
        <v>0</v>
      </c>
      <c r="M469" s="143">
        <v>40</v>
      </c>
      <c r="N469" s="55"/>
    </row>
    <row r="470" spans="1:14" s="1" customFormat="1" ht="15" hidden="1" customHeight="1">
      <c r="A470" s="142"/>
      <c r="B470" s="126" t="s">
        <v>19</v>
      </c>
      <c r="C470" s="126" t="s">
        <v>697</v>
      </c>
      <c r="D470" s="141"/>
      <c r="E470" s="128" t="s">
        <v>875</v>
      </c>
      <c r="F470" s="136" t="s">
        <v>53</v>
      </c>
      <c r="G470" s="130" t="s">
        <v>38</v>
      </c>
      <c r="H470" s="130">
        <v>225.99999999999997</v>
      </c>
      <c r="I470" s="131">
        <v>40</v>
      </c>
      <c r="J470" s="173">
        <f t="shared" si="49"/>
        <v>0</v>
      </c>
      <c r="K470" s="132"/>
      <c r="L470" s="138">
        <f t="shared" si="50"/>
        <v>0</v>
      </c>
      <c r="M470" s="143">
        <v>0</v>
      </c>
      <c r="N470" s="55"/>
    </row>
    <row r="471" spans="1:14" s="1" customFormat="1" ht="15" customHeight="1">
      <c r="A471" s="142"/>
      <c r="B471" s="47" t="s">
        <v>19</v>
      </c>
      <c r="C471" s="47" t="s">
        <v>698</v>
      </c>
      <c r="D471" s="61"/>
      <c r="E471" s="59" t="s">
        <v>876</v>
      </c>
      <c r="F471" s="60" t="s">
        <v>53</v>
      </c>
      <c r="G471" s="50" t="s">
        <v>38</v>
      </c>
      <c r="H471" s="50">
        <v>225.99999999999997</v>
      </c>
      <c r="I471" s="51">
        <v>40</v>
      </c>
      <c r="J471" s="52">
        <f t="shared" si="49"/>
        <v>0</v>
      </c>
      <c r="K471" s="53"/>
      <c r="L471" s="64">
        <f t="shared" si="50"/>
        <v>0</v>
      </c>
      <c r="M471" s="143">
        <v>40</v>
      </c>
      <c r="N471" s="55"/>
    </row>
    <row r="472" spans="1:14" s="1" customFormat="1" ht="15" customHeight="1">
      <c r="A472" s="142"/>
      <c r="B472" s="47" t="s">
        <v>19</v>
      </c>
      <c r="C472" s="47" t="s">
        <v>699</v>
      </c>
      <c r="D472" s="61"/>
      <c r="E472" s="59" t="s">
        <v>877</v>
      </c>
      <c r="F472" s="60" t="s">
        <v>53</v>
      </c>
      <c r="G472" s="50" t="s">
        <v>38</v>
      </c>
      <c r="H472" s="50">
        <v>225.99999999999997</v>
      </c>
      <c r="I472" s="51">
        <v>40</v>
      </c>
      <c r="J472" s="52">
        <f t="shared" si="49"/>
        <v>0</v>
      </c>
      <c r="K472" s="53"/>
      <c r="L472" s="64">
        <f t="shared" si="50"/>
        <v>0</v>
      </c>
      <c r="M472" s="143">
        <v>40</v>
      </c>
      <c r="N472" s="55"/>
    </row>
    <row r="473" spans="1:14" s="1" customFormat="1" ht="15" customHeight="1">
      <c r="A473" s="142"/>
      <c r="B473" s="47" t="s">
        <v>19</v>
      </c>
      <c r="C473" s="47" t="s">
        <v>700</v>
      </c>
      <c r="D473" s="61"/>
      <c r="E473" s="59" t="s">
        <v>878</v>
      </c>
      <c r="F473" s="60" t="s">
        <v>53</v>
      </c>
      <c r="G473" s="50" t="s">
        <v>38</v>
      </c>
      <c r="H473" s="50">
        <v>244</v>
      </c>
      <c r="I473" s="51">
        <v>40</v>
      </c>
      <c r="J473" s="52">
        <f t="shared" si="49"/>
        <v>0</v>
      </c>
      <c r="K473" s="53"/>
      <c r="L473" s="64">
        <f t="shared" si="50"/>
        <v>0</v>
      </c>
      <c r="M473" s="143">
        <v>40</v>
      </c>
      <c r="N473" s="55"/>
    </row>
    <row r="474" spans="1:14" s="1" customFormat="1" ht="15" hidden="1" customHeight="1">
      <c r="A474" s="142"/>
      <c r="B474" s="126" t="s">
        <v>19</v>
      </c>
      <c r="C474" s="126" t="s">
        <v>701</v>
      </c>
      <c r="D474" s="141"/>
      <c r="E474" s="128" t="s">
        <v>879</v>
      </c>
      <c r="F474" s="136" t="s">
        <v>53</v>
      </c>
      <c r="G474" s="130" t="s">
        <v>38</v>
      </c>
      <c r="H474" s="130">
        <v>225.99999999999997</v>
      </c>
      <c r="I474" s="131">
        <v>40</v>
      </c>
      <c r="J474" s="173">
        <f t="shared" si="49"/>
        <v>0</v>
      </c>
      <c r="K474" s="132"/>
      <c r="L474" s="138">
        <f t="shared" si="50"/>
        <v>0</v>
      </c>
      <c r="M474" s="143">
        <v>0</v>
      </c>
      <c r="N474" s="55"/>
    </row>
    <row r="475" spans="1:14" s="1" customFormat="1" ht="15" hidden="1" customHeight="1">
      <c r="A475" s="142"/>
      <c r="B475" s="126" t="s">
        <v>19</v>
      </c>
      <c r="C475" s="126" t="s">
        <v>702</v>
      </c>
      <c r="D475" s="141"/>
      <c r="E475" s="128" t="s">
        <v>880</v>
      </c>
      <c r="F475" s="136" t="s">
        <v>53</v>
      </c>
      <c r="G475" s="130" t="s">
        <v>38</v>
      </c>
      <c r="H475" s="130">
        <v>225.99999999999997</v>
      </c>
      <c r="I475" s="131">
        <v>40</v>
      </c>
      <c r="J475" s="173">
        <f t="shared" si="49"/>
        <v>0</v>
      </c>
      <c r="K475" s="132"/>
      <c r="L475" s="138">
        <f t="shared" si="50"/>
        <v>0</v>
      </c>
      <c r="M475" s="143">
        <v>0</v>
      </c>
      <c r="N475" s="55"/>
    </row>
    <row r="476" spans="1:14" s="1" customFormat="1" ht="15" hidden="1" customHeight="1">
      <c r="A476" s="142"/>
      <c r="B476" s="126" t="s">
        <v>19</v>
      </c>
      <c r="C476" s="126" t="s">
        <v>960</v>
      </c>
      <c r="D476" s="141"/>
      <c r="E476" s="128" t="s">
        <v>980</v>
      </c>
      <c r="F476" s="136" t="s">
        <v>53</v>
      </c>
      <c r="G476" s="130" t="s">
        <v>38</v>
      </c>
      <c r="H476" s="130">
        <v>225.99999999999997</v>
      </c>
      <c r="I476" s="131">
        <v>40</v>
      </c>
      <c r="J476" s="173">
        <f t="shared" si="49"/>
        <v>0</v>
      </c>
      <c r="K476" s="132"/>
      <c r="L476" s="138">
        <f t="shared" si="50"/>
        <v>0</v>
      </c>
      <c r="M476" s="143">
        <v>0</v>
      </c>
      <c r="N476" s="55"/>
    </row>
    <row r="477" spans="1:14" s="1" customFormat="1" ht="15" customHeight="1">
      <c r="A477" s="142"/>
      <c r="B477" s="47" t="s">
        <v>19</v>
      </c>
      <c r="C477" s="47" t="s">
        <v>703</v>
      </c>
      <c r="D477" s="61"/>
      <c r="E477" s="59" t="s">
        <v>881</v>
      </c>
      <c r="F477" s="60" t="s">
        <v>53</v>
      </c>
      <c r="G477" s="50" t="s">
        <v>38</v>
      </c>
      <c r="H477" s="50">
        <v>225.99999999999997</v>
      </c>
      <c r="I477" s="51">
        <v>40</v>
      </c>
      <c r="J477" s="52">
        <f t="shared" si="49"/>
        <v>0</v>
      </c>
      <c r="K477" s="53"/>
      <c r="L477" s="64">
        <f t="shared" si="50"/>
        <v>0</v>
      </c>
      <c r="M477" s="143">
        <v>40</v>
      </c>
      <c r="N477" s="55"/>
    </row>
    <row r="478" spans="1:14" s="1" customFormat="1" ht="15" hidden="1" customHeight="1">
      <c r="A478" s="142"/>
      <c r="B478" s="126" t="s">
        <v>19</v>
      </c>
      <c r="C478" s="126" t="s">
        <v>704</v>
      </c>
      <c r="D478" s="141"/>
      <c r="E478" s="128" t="s">
        <v>882</v>
      </c>
      <c r="F478" s="136" t="s">
        <v>53</v>
      </c>
      <c r="G478" s="130" t="s">
        <v>38</v>
      </c>
      <c r="H478" s="130">
        <v>248</v>
      </c>
      <c r="I478" s="131">
        <v>40</v>
      </c>
      <c r="J478" s="173">
        <f t="shared" si="49"/>
        <v>0</v>
      </c>
      <c r="K478" s="132"/>
      <c r="L478" s="138">
        <f t="shared" si="50"/>
        <v>0</v>
      </c>
      <c r="M478" s="143">
        <v>0</v>
      </c>
      <c r="N478" s="55"/>
    </row>
    <row r="479" spans="1:14" s="1" customFormat="1" ht="15" customHeight="1">
      <c r="A479" s="142"/>
      <c r="B479" s="47" t="s">
        <v>19</v>
      </c>
      <c r="C479" s="47" t="s">
        <v>705</v>
      </c>
      <c r="D479" s="61"/>
      <c r="E479" s="59" t="s">
        <v>883</v>
      </c>
      <c r="F479" s="60" t="s">
        <v>53</v>
      </c>
      <c r="G479" s="50" t="s">
        <v>38</v>
      </c>
      <c r="H479" s="50">
        <v>225.99999999999997</v>
      </c>
      <c r="I479" s="51">
        <v>40</v>
      </c>
      <c r="J479" s="52">
        <f t="shared" si="49"/>
        <v>0</v>
      </c>
      <c r="K479" s="53"/>
      <c r="L479" s="64">
        <f t="shared" si="50"/>
        <v>0</v>
      </c>
      <c r="M479" s="143">
        <v>40</v>
      </c>
      <c r="N479" s="55"/>
    </row>
    <row r="480" spans="1:14" s="1" customFormat="1" ht="15" hidden="1" customHeight="1">
      <c r="A480" s="142"/>
      <c r="B480" s="126" t="s">
        <v>19</v>
      </c>
      <c r="C480" s="126" t="s">
        <v>706</v>
      </c>
      <c r="D480" s="141"/>
      <c r="E480" s="128" t="s">
        <v>884</v>
      </c>
      <c r="F480" s="136" t="s">
        <v>53</v>
      </c>
      <c r="G480" s="130" t="s">
        <v>38</v>
      </c>
      <c r="H480" s="130">
        <v>173</v>
      </c>
      <c r="I480" s="131">
        <v>40</v>
      </c>
      <c r="J480" s="173">
        <f t="shared" si="49"/>
        <v>0</v>
      </c>
      <c r="K480" s="132"/>
      <c r="L480" s="138">
        <f t="shared" si="50"/>
        <v>0</v>
      </c>
      <c r="M480" s="143">
        <v>0</v>
      </c>
      <c r="N480" s="55"/>
    </row>
    <row r="481" spans="1:14" s="1" customFormat="1" ht="15" hidden="1" customHeight="1">
      <c r="A481" s="142"/>
      <c r="B481" s="126" t="s">
        <v>19</v>
      </c>
      <c r="C481" s="126" t="s">
        <v>707</v>
      </c>
      <c r="D481" s="141"/>
      <c r="E481" s="128" t="s">
        <v>885</v>
      </c>
      <c r="F481" s="136" t="s">
        <v>53</v>
      </c>
      <c r="G481" s="130" t="s">
        <v>38</v>
      </c>
      <c r="H481" s="130">
        <v>166</v>
      </c>
      <c r="I481" s="131">
        <v>40</v>
      </c>
      <c r="J481" s="173">
        <f t="shared" ref="J481:J512" si="51">ROUNDUP(K481/I481,0)</f>
        <v>0</v>
      </c>
      <c r="K481" s="132"/>
      <c r="L481" s="138">
        <f t="shared" ref="L481:L512" si="52">H481*K481</f>
        <v>0</v>
      </c>
      <c r="M481" s="143">
        <v>0</v>
      </c>
      <c r="N481" s="55"/>
    </row>
    <row r="482" spans="1:14">
      <c r="B482" s="47" t="s">
        <v>19</v>
      </c>
      <c r="C482" s="47" t="s">
        <v>708</v>
      </c>
      <c r="D482" s="61"/>
      <c r="E482" s="59" t="s">
        <v>886</v>
      </c>
      <c r="F482" s="60" t="s">
        <v>53</v>
      </c>
      <c r="G482" s="50" t="s">
        <v>38</v>
      </c>
      <c r="H482" s="50">
        <v>173</v>
      </c>
      <c r="I482" s="51">
        <v>40</v>
      </c>
      <c r="J482" s="52">
        <f t="shared" si="51"/>
        <v>0</v>
      </c>
      <c r="K482" s="53"/>
      <c r="L482" s="64">
        <f t="shared" si="52"/>
        <v>0</v>
      </c>
      <c r="M482" s="143">
        <v>40</v>
      </c>
      <c r="N482" s="55"/>
    </row>
    <row r="483" spans="1:14" hidden="1">
      <c r="B483" s="126" t="s">
        <v>19</v>
      </c>
      <c r="C483" s="126" t="s">
        <v>709</v>
      </c>
      <c r="D483" s="141"/>
      <c r="E483" s="128" t="s">
        <v>887</v>
      </c>
      <c r="F483" s="136" t="s">
        <v>53</v>
      </c>
      <c r="G483" s="130" t="s">
        <v>38</v>
      </c>
      <c r="H483" s="130">
        <v>158</v>
      </c>
      <c r="I483" s="131">
        <v>40</v>
      </c>
      <c r="J483" s="173">
        <f t="shared" si="51"/>
        <v>0</v>
      </c>
      <c r="K483" s="132"/>
      <c r="L483" s="138">
        <f t="shared" si="52"/>
        <v>0</v>
      </c>
      <c r="M483" s="143">
        <v>0</v>
      </c>
      <c r="N483" s="55"/>
    </row>
    <row r="484" spans="1:14" s="1" customFormat="1" ht="21" hidden="1" customHeight="1">
      <c r="A484" s="142"/>
      <c r="B484" s="126" t="s">
        <v>19</v>
      </c>
      <c r="C484" s="126" t="s">
        <v>710</v>
      </c>
      <c r="D484" s="141"/>
      <c r="E484" s="128" t="s">
        <v>405</v>
      </c>
      <c r="F484" s="136" t="s">
        <v>53</v>
      </c>
      <c r="G484" s="130" t="s">
        <v>38</v>
      </c>
      <c r="H484" s="130">
        <v>158</v>
      </c>
      <c r="I484" s="131">
        <v>40</v>
      </c>
      <c r="J484" s="173">
        <f t="shared" si="51"/>
        <v>0</v>
      </c>
      <c r="K484" s="132"/>
      <c r="L484" s="138">
        <f t="shared" si="52"/>
        <v>0</v>
      </c>
      <c r="M484" s="143">
        <v>0</v>
      </c>
      <c r="N484" s="55"/>
    </row>
    <row r="485" spans="1:14" s="1" customFormat="1" ht="15" hidden="1" customHeight="1">
      <c r="A485" s="142"/>
      <c r="B485" s="126" t="s">
        <v>19</v>
      </c>
      <c r="C485" s="126" t="s">
        <v>711</v>
      </c>
      <c r="D485" s="141"/>
      <c r="E485" s="128" t="s">
        <v>407</v>
      </c>
      <c r="F485" s="136" t="s">
        <v>53</v>
      </c>
      <c r="G485" s="130" t="s">
        <v>38</v>
      </c>
      <c r="H485" s="130">
        <v>158</v>
      </c>
      <c r="I485" s="131">
        <v>40</v>
      </c>
      <c r="J485" s="173">
        <f t="shared" si="51"/>
        <v>0</v>
      </c>
      <c r="K485" s="132"/>
      <c r="L485" s="138">
        <f t="shared" si="52"/>
        <v>0</v>
      </c>
      <c r="M485" s="143">
        <v>0</v>
      </c>
      <c r="N485" s="55"/>
    </row>
    <row r="486" spans="1:14" s="1" customFormat="1" ht="15" hidden="1" customHeight="1">
      <c r="A486" s="142"/>
      <c r="B486" s="126" t="s">
        <v>19</v>
      </c>
      <c r="C486" s="126" t="s">
        <v>712</v>
      </c>
      <c r="D486" s="141"/>
      <c r="E486" s="128" t="s">
        <v>888</v>
      </c>
      <c r="F486" s="136" t="s">
        <v>53</v>
      </c>
      <c r="G486" s="130" t="s">
        <v>38</v>
      </c>
      <c r="H486" s="130">
        <v>169</v>
      </c>
      <c r="I486" s="131">
        <v>40</v>
      </c>
      <c r="J486" s="173">
        <f t="shared" si="51"/>
        <v>0</v>
      </c>
      <c r="K486" s="132"/>
      <c r="L486" s="138">
        <f t="shared" si="52"/>
        <v>0</v>
      </c>
      <c r="M486" s="143">
        <v>0</v>
      </c>
      <c r="N486" s="55"/>
    </row>
    <row r="487" spans="1:14" s="1" customFormat="1" ht="15" customHeight="1">
      <c r="A487" s="142"/>
      <c r="B487" s="47" t="s">
        <v>19</v>
      </c>
      <c r="C487" s="47" t="s">
        <v>713</v>
      </c>
      <c r="D487" s="61"/>
      <c r="E487" s="59" t="s">
        <v>421</v>
      </c>
      <c r="F487" s="60" t="s">
        <v>53</v>
      </c>
      <c r="G487" s="50" t="s">
        <v>38</v>
      </c>
      <c r="H487" s="50">
        <v>169</v>
      </c>
      <c r="I487" s="51">
        <v>40</v>
      </c>
      <c r="J487" s="52">
        <f t="shared" si="51"/>
        <v>0</v>
      </c>
      <c r="K487" s="53"/>
      <c r="L487" s="64">
        <f t="shared" si="52"/>
        <v>0</v>
      </c>
      <c r="M487" s="143">
        <v>40</v>
      </c>
      <c r="N487" s="55"/>
    </row>
    <row r="488" spans="1:14" s="1" customFormat="1" ht="15" hidden="1" customHeight="1">
      <c r="A488" s="142"/>
      <c r="B488" s="126" t="s">
        <v>19</v>
      </c>
      <c r="C488" s="126" t="s">
        <v>714</v>
      </c>
      <c r="D488" s="141"/>
      <c r="E488" s="128" t="s">
        <v>423</v>
      </c>
      <c r="F488" s="136" t="s">
        <v>53</v>
      </c>
      <c r="G488" s="130" t="s">
        <v>38</v>
      </c>
      <c r="H488" s="130">
        <v>158</v>
      </c>
      <c r="I488" s="131">
        <v>40</v>
      </c>
      <c r="J488" s="173">
        <f t="shared" si="51"/>
        <v>0</v>
      </c>
      <c r="K488" s="132"/>
      <c r="L488" s="138">
        <f t="shared" si="52"/>
        <v>0</v>
      </c>
      <c r="M488" s="143">
        <v>0</v>
      </c>
      <c r="N488" s="55"/>
    </row>
    <row r="489" spans="1:14" s="1" customFormat="1" ht="15" hidden="1" customHeight="1">
      <c r="A489" s="142"/>
      <c r="B489" s="126" t="s">
        <v>19</v>
      </c>
      <c r="C489" s="126" t="s">
        <v>715</v>
      </c>
      <c r="D489" s="141"/>
      <c r="E489" s="128" t="s">
        <v>889</v>
      </c>
      <c r="F489" s="136" t="s">
        <v>53</v>
      </c>
      <c r="G489" s="130" t="s">
        <v>38</v>
      </c>
      <c r="H489" s="130">
        <v>166</v>
      </c>
      <c r="I489" s="131">
        <v>40</v>
      </c>
      <c r="J489" s="173">
        <f t="shared" si="51"/>
        <v>0</v>
      </c>
      <c r="K489" s="132"/>
      <c r="L489" s="138">
        <f t="shared" si="52"/>
        <v>0</v>
      </c>
      <c r="M489" s="143">
        <v>0</v>
      </c>
      <c r="N489" s="55"/>
    </row>
    <row r="490" spans="1:14" s="1" customFormat="1" ht="15" hidden="1" customHeight="1">
      <c r="A490" s="142"/>
      <c r="B490" s="126" t="s">
        <v>19</v>
      </c>
      <c r="C490" s="126" t="s">
        <v>716</v>
      </c>
      <c r="D490" s="141"/>
      <c r="E490" s="128" t="s">
        <v>427</v>
      </c>
      <c r="F490" s="136" t="s">
        <v>53</v>
      </c>
      <c r="G490" s="130" t="s">
        <v>38</v>
      </c>
      <c r="H490" s="130">
        <v>158</v>
      </c>
      <c r="I490" s="131">
        <v>40</v>
      </c>
      <c r="J490" s="173">
        <f t="shared" si="51"/>
        <v>0</v>
      </c>
      <c r="K490" s="132"/>
      <c r="L490" s="138">
        <f t="shared" si="52"/>
        <v>0</v>
      </c>
      <c r="M490" s="143">
        <v>0</v>
      </c>
      <c r="N490" s="55"/>
    </row>
    <row r="491" spans="1:14" hidden="1">
      <c r="B491" s="126" t="s">
        <v>19</v>
      </c>
      <c r="C491" s="126" t="s">
        <v>961</v>
      </c>
      <c r="D491" s="141"/>
      <c r="E491" s="128" t="s">
        <v>981</v>
      </c>
      <c r="F491" s="136" t="s">
        <v>53</v>
      </c>
      <c r="G491" s="130" t="s">
        <v>38</v>
      </c>
      <c r="H491" s="130">
        <v>166</v>
      </c>
      <c r="I491" s="131">
        <v>40</v>
      </c>
      <c r="J491" s="173">
        <f t="shared" si="51"/>
        <v>0</v>
      </c>
      <c r="K491" s="132"/>
      <c r="L491" s="138">
        <f t="shared" si="52"/>
        <v>0</v>
      </c>
      <c r="M491" s="143">
        <v>0</v>
      </c>
      <c r="N491" s="55"/>
    </row>
    <row r="492" spans="1:14" hidden="1">
      <c r="B492" s="126" t="s">
        <v>19</v>
      </c>
      <c r="C492" s="126" t="s">
        <v>717</v>
      </c>
      <c r="D492" s="141"/>
      <c r="E492" s="128" t="s">
        <v>890</v>
      </c>
      <c r="F492" s="136" t="s">
        <v>53</v>
      </c>
      <c r="G492" s="130" t="s">
        <v>38</v>
      </c>
      <c r="H492" s="130">
        <v>202.99999999999997</v>
      </c>
      <c r="I492" s="131">
        <v>40</v>
      </c>
      <c r="J492" s="173">
        <f t="shared" si="51"/>
        <v>0</v>
      </c>
      <c r="K492" s="132"/>
      <c r="L492" s="138">
        <f t="shared" si="52"/>
        <v>0</v>
      </c>
      <c r="M492" s="143">
        <v>0</v>
      </c>
      <c r="N492" s="55"/>
    </row>
    <row r="493" spans="1:14" hidden="1">
      <c r="B493" s="126" t="s">
        <v>19</v>
      </c>
      <c r="C493" s="126" t="s">
        <v>718</v>
      </c>
      <c r="D493" s="141"/>
      <c r="E493" s="128" t="s">
        <v>891</v>
      </c>
      <c r="F493" s="136" t="s">
        <v>53</v>
      </c>
      <c r="G493" s="130" t="s">
        <v>38</v>
      </c>
      <c r="H493" s="130">
        <v>248</v>
      </c>
      <c r="I493" s="131">
        <v>40</v>
      </c>
      <c r="J493" s="173">
        <f t="shared" si="51"/>
        <v>0</v>
      </c>
      <c r="K493" s="132"/>
      <c r="L493" s="138">
        <f t="shared" si="52"/>
        <v>0</v>
      </c>
      <c r="M493" s="143">
        <v>0</v>
      </c>
      <c r="N493" s="55"/>
    </row>
    <row r="494" spans="1:14" hidden="1">
      <c r="B494" s="126" t="s">
        <v>19</v>
      </c>
      <c r="C494" s="126" t="s">
        <v>719</v>
      </c>
      <c r="D494" s="141"/>
      <c r="E494" s="128" t="s">
        <v>892</v>
      </c>
      <c r="F494" s="136" t="s">
        <v>53</v>
      </c>
      <c r="G494" s="130" t="s">
        <v>38</v>
      </c>
      <c r="H494" s="130">
        <v>202.99999999999997</v>
      </c>
      <c r="I494" s="131">
        <v>40</v>
      </c>
      <c r="J494" s="173">
        <f t="shared" si="51"/>
        <v>0</v>
      </c>
      <c r="K494" s="132"/>
      <c r="L494" s="138">
        <f t="shared" si="52"/>
        <v>0</v>
      </c>
      <c r="M494" s="143">
        <v>0</v>
      </c>
      <c r="N494" s="55"/>
    </row>
    <row r="495" spans="1:14" hidden="1">
      <c r="B495" s="126" t="s">
        <v>19</v>
      </c>
      <c r="C495" s="126" t="s">
        <v>962</v>
      </c>
      <c r="D495" s="141"/>
      <c r="E495" s="128" t="s">
        <v>982</v>
      </c>
      <c r="F495" s="136" t="s">
        <v>53</v>
      </c>
      <c r="G495" s="130" t="s">
        <v>38</v>
      </c>
      <c r="H495" s="130">
        <v>166</v>
      </c>
      <c r="I495" s="131">
        <v>40</v>
      </c>
      <c r="J495" s="173">
        <f t="shared" si="51"/>
        <v>0</v>
      </c>
      <c r="K495" s="132"/>
      <c r="L495" s="138">
        <f t="shared" si="52"/>
        <v>0</v>
      </c>
      <c r="M495" s="143">
        <v>0</v>
      </c>
      <c r="N495" s="55"/>
    </row>
    <row r="496" spans="1:14" hidden="1">
      <c r="B496" s="126" t="s">
        <v>19</v>
      </c>
      <c r="C496" s="126" t="s">
        <v>720</v>
      </c>
      <c r="D496" s="141"/>
      <c r="E496" s="128" t="s">
        <v>893</v>
      </c>
      <c r="F496" s="136" t="s">
        <v>53</v>
      </c>
      <c r="G496" s="130" t="s">
        <v>38</v>
      </c>
      <c r="H496" s="130">
        <v>181</v>
      </c>
      <c r="I496" s="131">
        <v>40</v>
      </c>
      <c r="J496" s="173">
        <f t="shared" si="51"/>
        <v>0</v>
      </c>
      <c r="K496" s="132"/>
      <c r="L496" s="138">
        <f t="shared" si="52"/>
        <v>0</v>
      </c>
      <c r="M496" s="143">
        <v>0</v>
      </c>
      <c r="N496" s="55"/>
    </row>
    <row r="497" spans="2:14" hidden="1">
      <c r="B497" s="126" t="s">
        <v>19</v>
      </c>
      <c r="C497" s="126" t="s">
        <v>721</v>
      </c>
      <c r="D497" s="141"/>
      <c r="E497" s="128" t="s">
        <v>894</v>
      </c>
      <c r="F497" s="136" t="s">
        <v>53</v>
      </c>
      <c r="G497" s="130" t="s">
        <v>38</v>
      </c>
      <c r="H497" s="130">
        <v>248</v>
      </c>
      <c r="I497" s="131">
        <v>40</v>
      </c>
      <c r="J497" s="173">
        <f t="shared" si="51"/>
        <v>0</v>
      </c>
      <c r="K497" s="132"/>
      <c r="L497" s="138">
        <f t="shared" si="52"/>
        <v>0</v>
      </c>
      <c r="M497" s="143">
        <v>0</v>
      </c>
      <c r="N497" s="55"/>
    </row>
    <row r="498" spans="2:14" hidden="1">
      <c r="B498" s="126" t="s">
        <v>19</v>
      </c>
      <c r="C498" s="126" t="s">
        <v>963</v>
      </c>
      <c r="D498" s="141"/>
      <c r="E498" s="128" t="s">
        <v>983</v>
      </c>
      <c r="F498" s="136" t="s">
        <v>53</v>
      </c>
      <c r="G498" s="130" t="s">
        <v>38</v>
      </c>
      <c r="H498" s="130">
        <v>271</v>
      </c>
      <c r="I498" s="131">
        <v>40</v>
      </c>
      <c r="J498" s="173">
        <f t="shared" si="51"/>
        <v>0</v>
      </c>
      <c r="K498" s="132"/>
      <c r="L498" s="138">
        <f t="shared" si="52"/>
        <v>0</v>
      </c>
      <c r="M498" s="143">
        <v>0</v>
      </c>
      <c r="N498" s="55"/>
    </row>
    <row r="499" spans="2:14" hidden="1">
      <c r="B499" s="126" t="s">
        <v>19</v>
      </c>
      <c r="C499" s="126" t="s">
        <v>722</v>
      </c>
      <c r="D499" s="141"/>
      <c r="E499" s="128" t="s">
        <v>895</v>
      </c>
      <c r="F499" s="136" t="s">
        <v>53</v>
      </c>
      <c r="G499" s="130" t="s">
        <v>38</v>
      </c>
      <c r="H499" s="130">
        <v>173</v>
      </c>
      <c r="I499" s="131">
        <v>40</v>
      </c>
      <c r="J499" s="173">
        <f t="shared" si="51"/>
        <v>0</v>
      </c>
      <c r="K499" s="132"/>
      <c r="L499" s="138">
        <f t="shared" si="52"/>
        <v>0</v>
      </c>
      <c r="M499" s="143">
        <v>0</v>
      </c>
      <c r="N499" s="55"/>
    </row>
    <row r="500" spans="2:14" hidden="1">
      <c r="B500" s="126" t="s">
        <v>19</v>
      </c>
      <c r="C500" s="126" t="s">
        <v>723</v>
      </c>
      <c r="D500" s="141"/>
      <c r="E500" s="128" t="s">
        <v>896</v>
      </c>
      <c r="F500" s="136" t="s">
        <v>53</v>
      </c>
      <c r="G500" s="130" t="s">
        <v>38</v>
      </c>
      <c r="H500" s="130">
        <v>202.99999999999997</v>
      </c>
      <c r="I500" s="131">
        <v>40</v>
      </c>
      <c r="J500" s="173">
        <f t="shared" si="51"/>
        <v>0</v>
      </c>
      <c r="K500" s="132"/>
      <c r="L500" s="138">
        <f t="shared" si="52"/>
        <v>0</v>
      </c>
      <c r="M500" s="143">
        <v>0</v>
      </c>
      <c r="N500" s="55"/>
    </row>
    <row r="501" spans="2:14" hidden="1">
      <c r="B501" s="126" t="s">
        <v>19</v>
      </c>
      <c r="C501" s="126" t="s">
        <v>724</v>
      </c>
      <c r="D501" s="141"/>
      <c r="E501" s="128" t="s">
        <v>897</v>
      </c>
      <c r="F501" s="136" t="s">
        <v>53</v>
      </c>
      <c r="G501" s="130" t="s">
        <v>38</v>
      </c>
      <c r="H501" s="130">
        <v>248</v>
      </c>
      <c r="I501" s="131">
        <v>40</v>
      </c>
      <c r="J501" s="173">
        <f t="shared" si="51"/>
        <v>0</v>
      </c>
      <c r="K501" s="132"/>
      <c r="L501" s="138">
        <f t="shared" si="52"/>
        <v>0</v>
      </c>
      <c r="M501" s="143">
        <v>0</v>
      </c>
      <c r="N501" s="55"/>
    </row>
    <row r="502" spans="2:14" hidden="1">
      <c r="B502" s="126" t="s">
        <v>19</v>
      </c>
      <c r="C502" s="126" t="s">
        <v>964</v>
      </c>
      <c r="D502" s="141"/>
      <c r="E502" s="128" t="s">
        <v>897</v>
      </c>
      <c r="F502" s="136" t="s">
        <v>53</v>
      </c>
      <c r="G502" s="130" t="s">
        <v>109</v>
      </c>
      <c r="H502" s="130">
        <v>212</v>
      </c>
      <c r="I502" s="131">
        <v>24</v>
      </c>
      <c r="J502" s="173">
        <f t="shared" si="51"/>
        <v>0</v>
      </c>
      <c r="K502" s="132"/>
      <c r="L502" s="138">
        <f t="shared" si="52"/>
        <v>0</v>
      </c>
      <c r="M502" s="143">
        <v>0</v>
      </c>
      <c r="N502" s="55"/>
    </row>
    <row r="503" spans="2:14" hidden="1">
      <c r="B503" s="126" t="s">
        <v>19</v>
      </c>
      <c r="C503" s="126" t="s">
        <v>725</v>
      </c>
      <c r="D503" s="141"/>
      <c r="E503" s="128" t="s">
        <v>898</v>
      </c>
      <c r="F503" s="136" t="s">
        <v>53</v>
      </c>
      <c r="G503" s="130" t="s">
        <v>38</v>
      </c>
      <c r="H503" s="130">
        <v>211</v>
      </c>
      <c r="I503" s="131">
        <v>40</v>
      </c>
      <c r="J503" s="173">
        <f t="shared" si="51"/>
        <v>0</v>
      </c>
      <c r="K503" s="132"/>
      <c r="L503" s="138">
        <f t="shared" si="52"/>
        <v>0</v>
      </c>
      <c r="M503" s="143">
        <v>0</v>
      </c>
      <c r="N503" s="55"/>
    </row>
    <row r="504" spans="2:14" hidden="1">
      <c r="B504" s="126" t="s">
        <v>19</v>
      </c>
      <c r="C504" s="126" t="s">
        <v>726</v>
      </c>
      <c r="D504" s="141"/>
      <c r="E504" s="128" t="s">
        <v>899</v>
      </c>
      <c r="F504" s="136" t="s">
        <v>53</v>
      </c>
      <c r="G504" s="130" t="s">
        <v>38</v>
      </c>
      <c r="H504" s="130">
        <v>166</v>
      </c>
      <c r="I504" s="131">
        <v>40</v>
      </c>
      <c r="J504" s="173">
        <f t="shared" si="51"/>
        <v>0</v>
      </c>
      <c r="K504" s="132"/>
      <c r="L504" s="138">
        <f t="shared" si="52"/>
        <v>0</v>
      </c>
      <c r="M504" s="143">
        <v>0</v>
      </c>
      <c r="N504" s="55"/>
    </row>
    <row r="505" spans="2:14" hidden="1">
      <c r="B505" s="126" t="s">
        <v>19</v>
      </c>
      <c r="C505" s="126" t="s">
        <v>965</v>
      </c>
      <c r="D505" s="141"/>
      <c r="E505" s="128" t="s">
        <v>984</v>
      </c>
      <c r="F505" s="136" t="s">
        <v>53</v>
      </c>
      <c r="G505" s="130" t="s">
        <v>38</v>
      </c>
      <c r="H505" s="130">
        <v>286</v>
      </c>
      <c r="I505" s="131">
        <v>40</v>
      </c>
      <c r="J505" s="173">
        <f t="shared" si="51"/>
        <v>0</v>
      </c>
      <c r="K505" s="132"/>
      <c r="L505" s="138">
        <f t="shared" si="52"/>
        <v>0</v>
      </c>
      <c r="M505" s="143">
        <v>0</v>
      </c>
      <c r="N505" s="55"/>
    </row>
    <row r="506" spans="2:14" hidden="1">
      <c r="B506" s="126" t="s">
        <v>19</v>
      </c>
      <c r="C506" s="126" t="s">
        <v>727</v>
      </c>
      <c r="D506" s="141"/>
      <c r="E506" s="128" t="s">
        <v>900</v>
      </c>
      <c r="F506" s="136" t="s">
        <v>53</v>
      </c>
      <c r="G506" s="130" t="s">
        <v>38</v>
      </c>
      <c r="H506" s="130">
        <v>158</v>
      </c>
      <c r="I506" s="131">
        <v>40</v>
      </c>
      <c r="J506" s="173">
        <f t="shared" si="51"/>
        <v>0</v>
      </c>
      <c r="K506" s="132"/>
      <c r="L506" s="138">
        <f t="shared" si="52"/>
        <v>0</v>
      </c>
      <c r="M506" s="143">
        <v>0</v>
      </c>
      <c r="N506" s="55"/>
    </row>
    <row r="507" spans="2:14" hidden="1">
      <c r="B507" s="126" t="s">
        <v>19</v>
      </c>
      <c r="C507" s="126" t="s">
        <v>728</v>
      </c>
      <c r="D507" s="141"/>
      <c r="E507" s="128" t="s">
        <v>901</v>
      </c>
      <c r="F507" s="136" t="s">
        <v>53</v>
      </c>
      <c r="G507" s="130" t="s">
        <v>38</v>
      </c>
      <c r="H507" s="130">
        <v>178</v>
      </c>
      <c r="I507" s="131">
        <v>40</v>
      </c>
      <c r="J507" s="173">
        <f t="shared" si="51"/>
        <v>0</v>
      </c>
      <c r="K507" s="132"/>
      <c r="L507" s="138">
        <f t="shared" si="52"/>
        <v>0</v>
      </c>
      <c r="M507" s="143">
        <v>0</v>
      </c>
      <c r="N507" s="55"/>
    </row>
    <row r="508" spans="2:14" hidden="1">
      <c r="B508" s="126" t="s">
        <v>19</v>
      </c>
      <c r="C508" s="126" t="s">
        <v>729</v>
      </c>
      <c r="D508" s="141"/>
      <c r="E508" s="128" t="s">
        <v>902</v>
      </c>
      <c r="F508" s="136" t="s">
        <v>53</v>
      </c>
      <c r="G508" s="130" t="s">
        <v>38</v>
      </c>
      <c r="H508" s="130">
        <v>166</v>
      </c>
      <c r="I508" s="131">
        <v>40</v>
      </c>
      <c r="J508" s="173">
        <f t="shared" si="51"/>
        <v>0</v>
      </c>
      <c r="K508" s="132"/>
      <c r="L508" s="138">
        <f t="shared" si="52"/>
        <v>0</v>
      </c>
      <c r="M508" s="143">
        <v>0</v>
      </c>
      <c r="N508" s="55"/>
    </row>
    <row r="509" spans="2:14" hidden="1">
      <c r="B509" s="126" t="s">
        <v>19</v>
      </c>
      <c r="C509" s="126" t="s">
        <v>730</v>
      </c>
      <c r="D509" s="141"/>
      <c r="E509" s="128" t="s">
        <v>903</v>
      </c>
      <c r="F509" s="136" t="s">
        <v>53</v>
      </c>
      <c r="G509" s="130" t="s">
        <v>38</v>
      </c>
      <c r="H509" s="130">
        <v>169</v>
      </c>
      <c r="I509" s="131">
        <v>40</v>
      </c>
      <c r="J509" s="173">
        <f t="shared" si="51"/>
        <v>0</v>
      </c>
      <c r="K509" s="132"/>
      <c r="L509" s="138">
        <f t="shared" si="52"/>
        <v>0</v>
      </c>
      <c r="M509" s="143">
        <v>0</v>
      </c>
      <c r="N509" s="55"/>
    </row>
    <row r="510" spans="2:14" hidden="1">
      <c r="B510" s="126" t="s">
        <v>19</v>
      </c>
      <c r="C510" s="126" t="s">
        <v>731</v>
      </c>
      <c r="D510" s="141"/>
      <c r="E510" s="128" t="s">
        <v>904</v>
      </c>
      <c r="F510" s="136" t="s">
        <v>53</v>
      </c>
      <c r="G510" s="130" t="s">
        <v>38</v>
      </c>
      <c r="H510" s="130">
        <v>219</v>
      </c>
      <c r="I510" s="131">
        <v>40</v>
      </c>
      <c r="J510" s="173">
        <f t="shared" si="51"/>
        <v>0</v>
      </c>
      <c r="K510" s="132"/>
      <c r="L510" s="138">
        <f t="shared" si="52"/>
        <v>0</v>
      </c>
      <c r="M510" s="143">
        <v>0</v>
      </c>
      <c r="N510" s="55"/>
    </row>
    <row r="511" spans="2:14">
      <c r="B511" s="156" t="s">
        <v>19</v>
      </c>
      <c r="C511" s="156" t="s">
        <v>454</v>
      </c>
      <c r="D511" s="162"/>
      <c r="E511" s="158" t="s">
        <v>455</v>
      </c>
      <c r="F511" s="159" t="s">
        <v>53</v>
      </c>
      <c r="G511" s="160" t="s">
        <v>109</v>
      </c>
      <c r="H511" s="160">
        <v>144</v>
      </c>
      <c r="I511" s="161">
        <v>24</v>
      </c>
      <c r="J511" s="52">
        <f t="shared" si="51"/>
        <v>0</v>
      </c>
      <c r="K511" s="53"/>
      <c r="L511" s="64">
        <f t="shared" si="52"/>
        <v>0</v>
      </c>
      <c r="M511" s="143" t="s">
        <v>2082</v>
      </c>
      <c r="N511" s="55"/>
    </row>
    <row r="512" spans="2:14" hidden="1">
      <c r="B512" s="126" t="s">
        <v>19</v>
      </c>
      <c r="C512" s="126" t="s">
        <v>732</v>
      </c>
      <c r="D512" s="141"/>
      <c r="E512" s="128" t="s">
        <v>905</v>
      </c>
      <c r="F512" s="136" t="s">
        <v>53</v>
      </c>
      <c r="G512" s="130" t="s">
        <v>38</v>
      </c>
      <c r="H512" s="130">
        <v>186</v>
      </c>
      <c r="I512" s="131">
        <v>40</v>
      </c>
      <c r="J512" s="173">
        <f t="shared" si="51"/>
        <v>0</v>
      </c>
      <c r="K512" s="132"/>
      <c r="L512" s="138">
        <f t="shared" si="52"/>
        <v>0</v>
      </c>
      <c r="M512" s="143">
        <v>0</v>
      </c>
      <c r="N512" s="55"/>
    </row>
    <row r="513" spans="2:14" hidden="1">
      <c r="B513" s="126" t="s">
        <v>19</v>
      </c>
      <c r="C513" s="126" t="s">
        <v>733</v>
      </c>
      <c r="D513" s="141"/>
      <c r="E513" s="128" t="s">
        <v>906</v>
      </c>
      <c r="F513" s="136" t="s">
        <v>53</v>
      </c>
      <c r="G513" s="130" t="s">
        <v>38</v>
      </c>
      <c r="H513" s="130">
        <v>211</v>
      </c>
      <c r="I513" s="131">
        <v>40</v>
      </c>
      <c r="J513" s="173">
        <f t="shared" ref="J513:J515" si="53">ROUNDUP(K513/I513,0)</f>
        <v>0</v>
      </c>
      <c r="K513" s="132"/>
      <c r="L513" s="138">
        <f t="shared" ref="L513:L515" si="54">H513*K513</f>
        <v>0</v>
      </c>
      <c r="M513" s="143">
        <v>0</v>
      </c>
      <c r="N513" s="55"/>
    </row>
    <row r="514" spans="2:14" hidden="1">
      <c r="B514" s="126" t="s">
        <v>19</v>
      </c>
      <c r="C514" s="126" t="s">
        <v>966</v>
      </c>
      <c r="D514" s="141"/>
      <c r="E514" s="128" t="s">
        <v>985</v>
      </c>
      <c r="F514" s="136" t="s">
        <v>53</v>
      </c>
      <c r="G514" s="130" t="s">
        <v>38</v>
      </c>
      <c r="H514" s="130">
        <v>158</v>
      </c>
      <c r="I514" s="131">
        <v>40</v>
      </c>
      <c r="J514" s="173">
        <f t="shared" si="53"/>
        <v>0</v>
      </c>
      <c r="K514" s="132"/>
      <c r="L514" s="138">
        <f t="shared" si="54"/>
        <v>0</v>
      </c>
      <c r="M514" s="143">
        <v>0</v>
      </c>
      <c r="N514" s="55"/>
    </row>
    <row r="515" spans="2:14" hidden="1">
      <c r="B515" s="126" t="s">
        <v>19</v>
      </c>
      <c r="C515" s="126" t="s">
        <v>967</v>
      </c>
      <c r="D515" s="141"/>
      <c r="E515" s="128" t="s">
        <v>986</v>
      </c>
      <c r="F515" s="136" t="s">
        <v>53</v>
      </c>
      <c r="G515" s="130" t="s">
        <v>38</v>
      </c>
      <c r="H515" s="130">
        <v>158</v>
      </c>
      <c r="I515" s="131">
        <v>40</v>
      </c>
      <c r="J515" s="173">
        <f t="shared" si="53"/>
        <v>0</v>
      </c>
      <c r="K515" s="132"/>
      <c r="L515" s="138">
        <f t="shared" si="54"/>
        <v>0</v>
      </c>
      <c r="M515" s="143">
        <v>0</v>
      </c>
      <c r="N515" s="55"/>
    </row>
    <row r="516" spans="2:14">
      <c r="M516" s="143" t="s">
        <v>1029</v>
      </c>
    </row>
    <row r="517" spans="2:14">
      <c r="M517" s="143" t="s">
        <v>1029</v>
      </c>
    </row>
    <row r="518" spans="2:14" ht="15.6">
      <c r="B518" s="34"/>
      <c r="C518" s="34"/>
      <c r="D518" s="34" t="s">
        <v>456</v>
      </c>
      <c r="E518" s="35"/>
      <c r="F518" s="35"/>
      <c r="G518" s="57"/>
      <c r="H518" s="35"/>
      <c r="I518" s="35"/>
      <c r="J518" s="36"/>
      <c r="K518" s="62" t="s">
        <v>6</v>
      </c>
      <c r="L518" s="37"/>
      <c r="M518" s="143" t="s">
        <v>1029</v>
      </c>
    </row>
    <row r="519" spans="2:14">
      <c r="B519" s="47" t="s">
        <v>457</v>
      </c>
      <c r="C519" s="47"/>
      <c r="D519" s="61"/>
      <c r="E519" s="59" t="s">
        <v>458</v>
      </c>
      <c r="F519" s="186" t="s">
        <v>459</v>
      </c>
      <c r="G519" s="187"/>
      <c r="H519" s="187"/>
      <c r="I519" s="187"/>
      <c r="J519" s="188"/>
      <c r="K519" s="63">
        <f>ROUNDUP(SUM(J171:J179)+SUM(J162:J166),0)</f>
        <v>0</v>
      </c>
      <c r="L519" s="54"/>
      <c r="M519" s="143" t="s">
        <v>1029</v>
      </c>
    </row>
    <row r="520" spans="2:14">
      <c r="B520" s="47" t="s">
        <v>457</v>
      </c>
      <c r="C520" s="47"/>
      <c r="D520" s="61"/>
      <c r="E520" s="59" t="s">
        <v>460</v>
      </c>
      <c r="F520" s="186" t="s">
        <v>461</v>
      </c>
      <c r="G520" s="187"/>
      <c r="H520" s="187"/>
      <c r="I520" s="187"/>
      <c r="J520" s="188"/>
      <c r="K520" s="63">
        <f>ROUNDUP(SUM(J41:J71),0)</f>
        <v>0</v>
      </c>
      <c r="L520" s="54"/>
      <c r="M520" s="143" t="s">
        <v>1029</v>
      </c>
    </row>
    <row r="521" spans="2:14">
      <c r="B521" s="47" t="s">
        <v>457</v>
      </c>
      <c r="C521" s="47"/>
      <c r="D521" s="61"/>
      <c r="E521" s="59" t="s">
        <v>462</v>
      </c>
      <c r="F521" s="186" t="s">
        <v>463</v>
      </c>
      <c r="G521" s="187"/>
      <c r="H521" s="187"/>
      <c r="I521" s="187"/>
      <c r="J521" s="188"/>
      <c r="K521" s="63">
        <f>SUM(J22:J40)+J78+J91+J104+J105+J106+J113+J114+J115+J117+SUM(J119:J129)+SUM(J133:J143)+SUM(J265:J316)+J338+J373+J374+J435+J443+J444+J445+J446+J484</f>
        <v>0</v>
      </c>
      <c r="L521" s="54"/>
      <c r="M521" s="143" t="s">
        <v>1029</v>
      </c>
    </row>
    <row r="522" spans="2:14">
      <c r="B522" s="47" t="s">
        <v>457</v>
      </c>
      <c r="C522" s="47"/>
      <c r="D522" s="61"/>
      <c r="E522" s="59" t="s">
        <v>933</v>
      </c>
      <c r="F522" s="116" t="s">
        <v>932</v>
      </c>
      <c r="G522" s="117"/>
      <c r="H522" s="117"/>
      <c r="I522" s="117"/>
      <c r="J522" s="118"/>
      <c r="K522" s="63">
        <f>SUM(J321:J515)-J338-J378-J379-J456-J464-J465-J466-J467-J502-J511</f>
        <v>0</v>
      </c>
      <c r="L522" s="54"/>
      <c r="M522" s="143" t="s">
        <v>1029</v>
      </c>
    </row>
    <row r="523" spans="2:14">
      <c r="B523" s="47" t="s">
        <v>457</v>
      </c>
      <c r="C523" s="47"/>
      <c r="D523" s="61"/>
      <c r="E523" s="59" t="s">
        <v>464</v>
      </c>
      <c r="F523" s="186" t="s">
        <v>934</v>
      </c>
      <c r="G523" s="187"/>
      <c r="H523" s="187"/>
      <c r="I523" s="187"/>
      <c r="J523" s="188"/>
      <c r="K523" s="63">
        <f>SUM(J148:J157)+ROUNDUP(SUM(J186:J260),0)+SUM(J76:J132)-J78-J91-J104-J105-J106-J113-J114-J115-J117-J119-J122-J123-J124-J125-J126-J128-J129</f>
        <v>0</v>
      </c>
      <c r="L523" s="54"/>
      <c r="M523" s="143" t="s">
        <v>1029</v>
      </c>
    </row>
    <row r="525" spans="2:14">
      <c r="E525" t="s">
        <v>465</v>
      </c>
      <c r="M525" s="3" t="s">
        <v>5</v>
      </c>
    </row>
    <row r="526" spans="2:14">
      <c r="E526" t="s">
        <v>466</v>
      </c>
      <c r="M526" s="3" t="s">
        <v>5</v>
      </c>
    </row>
    <row r="528" spans="2:14">
      <c r="L528" t="s">
        <v>5</v>
      </c>
    </row>
  </sheetData>
  <autoFilter ref="B21:M523">
    <filterColumn colId="11">
      <filters>
        <filter val="*"/>
        <filter val="&gt;100"/>
        <filter val="&gt;600"/>
        <filter val="1"/>
        <filter val="10"/>
        <filter val="100"/>
        <filter val="11"/>
        <filter val="12"/>
        <filter val="13"/>
        <filter val="14"/>
        <filter val="15"/>
        <filter val="17"/>
        <filter val="18"/>
        <filter val="19"/>
        <filter val="2"/>
        <filter val="20"/>
        <filter val="22"/>
        <filter val="23"/>
        <filter val="24"/>
        <filter val="25"/>
        <filter val="29"/>
        <filter val="30"/>
        <filter val="31"/>
        <filter val="32"/>
        <filter val="35"/>
        <filter val="38"/>
        <filter val="39"/>
        <filter val="4"/>
        <filter val="40"/>
        <filter val="41"/>
        <filter val="45"/>
        <filter val="5"/>
        <filter val="50"/>
        <filter val="51"/>
        <filter val="52"/>
        <filter val="55"/>
        <filter val="56"/>
        <filter val="6"/>
        <filter val="60"/>
        <filter val="600"/>
        <filter val="64"/>
        <filter val="68"/>
        <filter val="7"/>
        <filter val="75"/>
        <filter val="76"/>
        <filter val="8"/>
        <filter val="80"/>
        <filter val="84"/>
        <filter val="9"/>
        <filter val="95"/>
      </filters>
    </filterColumn>
  </autoFilter>
  <mergeCells count="5">
    <mergeCell ref="E6:G6"/>
    <mergeCell ref="F519:J519"/>
    <mergeCell ref="F520:J520"/>
    <mergeCell ref="F521:J521"/>
    <mergeCell ref="F523:J523"/>
  </mergeCells>
  <conditionalFormatting sqref="G7">
    <cfRule type="containsText" dxfId="0" priority="1" operator="containsText" text="нет">
      <formula>NOT(ISERROR(SEARCH("нет",G7)))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2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171:K181 K148:K157 K162:K166 K76:K143 K321:K515 K265:K316 K186:K262 K22:K71">
      <formula1>$G$7&lt;&gt;"нет"</formula1>
    </dataValidation>
    <dataValidation type="list" allowBlank="1" showInputMessage="1" showErrorMessage="1" sqref="G7">
      <formula1>"да,нет"</formula1>
    </dataValidation>
  </dataValidations>
  <hyperlinks>
    <hyperlink ref="D91" r:id="rId1" display="https://plantmarket.ru/gortenziya-oks.html/nid/61587"/>
    <hyperlink ref="D104" r:id="rId2" display="https://plantmarket.pro/gortenziya-oks.html/nid/28007"/>
    <hyperlink ref="D106" r:id="rId3" display="https://plantmarket.ru/gortenziya-oks.html/nid/67304"/>
    <hyperlink ref="D113" r:id="rId4" display="https://plantmarket.ru/gortenziya-oks.html/nid/61545"/>
    <hyperlink ref="D114" r:id="rId5" display="https://plantmarket.ru/gortenziya-oks.html/nid/67306"/>
    <hyperlink ref="D115" r:id="rId6" display="https://plantmarket.ru/gortenziya-oks.html/nid/67307"/>
    <hyperlink ref="D117" r:id="rId7" display="https://plantmarket.ru/gortenziya-oks.html/nid/61549"/>
    <hyperlink ref="D122" r:id="rId8" display="https://plantmarket.ru/gortenziya-oks.html/nid/67312"/>
    <hyperlink ref="D123" r:id="rId9" display="https://plantmarket.ru/gortenziya-oks.html/nid/67313"/>
    <hyperlink ref="D124" r:id="rId10" display="https://plantmarket.ru/gortenziya-oks.html/nid/67314"/>
    <hyperlink ref="D125" r:id="rId11" display="https://plantmarket.ru/gortenziya-oks.html/nid/67315"/>
    <hyperlink ref="D128" r:id="rId12" display="https://plantmarket.ru/gortenziya-oks.html/nid/61551"/>
    <hyperlink ref="D129" r:id="rId13" display="https://plantmarket.ru/gortenziya-oks.html/nid/61578"/>
    <hyperlink ref="D136" r:id="rId14" display="https://plantmarket.ru/gortenziya-oks.html/nid/61543"/>
    <hyperlink ref="D137" r:id="rId15" display="https://plantmarket.ru/gortenziya-oks.html/nid/67293"/>
    <hyperlink ref="D138" r:id="rId16" display="https://plantmarket.ru/gortenziya-oks.html/nid/61544"/>
    <hyperlink ref="D139" r:id="rId17" display="https://plantmarket.ru/gortenziya-oks.html/nid/61546"/>
    <hyperlink ref="D140" r:id="rId18" display="https://plantmarket.ru/gortenziya-oks.html/nid/61550"/>
    <hyperlink ref="D141" r:id="rId19" display="https://plantmarket.ru/gortenziya-oks.html/nid/61554"/>
    <hyperlink ref="D142" r:id="rId20" display="https://plantmarket.ru/gortenziya-oks.html/nid/61555"/>
    <hyperlink ref="D143" r:id="rId21" display="https://plantmarket.ru/gortenziya-oks.html/nid/61556"/>
    <hyperlink ref="D148" r:id="rId22" display="https://plantmarket.ru/lukovitsy-lilii-na-vygonku.html/nid/63610"/>
    <hyperlink ref="D149" r:id="rId23" display="https://plantmarket.ru/lukovitsy-lilii-na-vygonku.html/nid/68242"/>
    <hyperlink ref="D150" r:id="rId24" display="https://plantmarket.ru/lukovitsy-lilii-na-vygonku.html/nid/63807"/>
    <hyperlink ref="D151" r:id="rId25" display="https://plantmarket.ru/lukovitsy-lilii-na-vygonku.html/nid/63815"/>
    <hyperlink ref="D152" r:id="rId26" display="https://plantmarket.ru/lukovitsy-lilii-na-vygonku.html/nid/63836"/>
    <hyperlink ref="D153" r:id="rId27" display="0"/>
    <hyperlink ref="D154" r:id="rId28" display="https://plantmarket.ru/lukovitsy-lilii-na-vygonku.html/nid/63980"/>
    <hyperlink ref="D155" r:id="rId29" display="https://plantmarket.ru/lukovitsy-lilii-na-vygonku.html/nid/64066"/>
    <hyperlink ref="D156" r:id="rId30" display="https://plantmarket.ru/lukovitsy-lilii-na-vygonku.html/nid/67682"/>
    <hyperlink ref="D157" r:id="rId31" display="https://plantmarket.ru/lukovitsy-lilii-na-vygonku.html/nid/64073"/>
    <hyperlink ref="D171" r:id="rId32" display="https://plantmarket.ru/mnogoletniki-oks.html/nid/61949"/>
    <hyperlink ref="D172" r:id="rId33" display="https://plantmarket.ru/mnogoletniki-oks.html/nid/69112"/>
    <hyperlink ref="D173" r:id="rId34" display="https://plantmarket.ru/mnogoletniki-oks.html/nid/61971"/>
    <hyperlink ref="D174" r:id="rId35" display="https://plantmarket.ru/mnogoletniki-oks.html/nid/69126"/>
    <hyperlink ref="D175" r:id="rId36" display="https://plantmarket.ru/mnogoletniki-oks.html/nid/69127"/>
    <hyperlink ref="D176" r:id="rId37" display="https://plantmarket.ru/mnogoletniki-oks.html/nid/69137"/>
    <hyperlink ref="D177" r:id="rId38" display="https://plantmarket.ru/mnogoletniki-oks.html/nid/62375"/>
    <hyperlink ref="D178" r:id="rId39" display="https://plantmarket.ru/mnogoletniki-oks.html/nid/69144"/>
    <hyperlink ref="D179" r:id="rId40" display="https://plantmarket.ru/mnogoletniki-oks.html/nid/69146"/>
    <hyperlink ref="D186" r:id="rId41" display="https://plantmarket.ru/mnogoletniki-oks.html/nid/57667"/>
    <hyperlink ref="D187" r:id="rId42" display="https://plantmarket.ru/mnogoletniki-oks.html/nid/57668"/>
    <hyperlink ref="D188" r:id="rId43" display="https://plantmarket.ru/mnogoletniki-oks.html/nid/65131"/>
    <hyperlink ref="D189" r:id="rId44" display="https://plantmarket.ru/mnogoletniki-oks.html/nid/57672"/>
    <hyperlink ref="D190" r:id="rId45" display="https://plantmarket.ru/mnogoletniki-oks.html/nid/57687"/>
    <hyperlink ref="D191" r:id="rId46" display="https://plantmarket.ru/mnogoletniki-oks.html/nid/57689"/>
    <hyperlink ref="D192" r:id="rId47" display="https://plantmarket.ru/mnogoletniki-oks.html/nid/57691"/>
    <hyperlink ref="D193" r:id="rId48" display="https://plantmarket.ru/mnogoletniki-oks.html/nid/57700"/>
    <hyperlink ref="D194" r:id="rId49" display="https://plantmarket.ru/mnogoletniki-oks.html/nid/65172"/>
    <hyperlink ref="D195" r:id="rId50" display="https://plantmarket.ru/mnogoletniki-oks.html/nid/57705"/>
    <hyperlink ref="D196" r:id="rId51" display="https://plantmarket.ru/mnogoletniki-oks.html/nid/57713"/>
    <hyperlink ref="D197" r:id="rId52" display="https://plantmarket.ru/mnogoletniki-oks.html/nid/57717"/>
    <hyperlink ref="D198" r:id="rId53" display="https://plantmarket.ru/mnogoletniki-oks.html/nid/60841"/>
    <hyperlink ref="D199" r:id="rId54" display="https://plantmarket.ru/mnogoletniki-oks.html/nid/65235"/>
    <hyperlink ref="D200" r:id="rId55" display="https://plantmarket.ru/mnogoletniki-oks.html/nid/57768"/>
    <hyperlink ref="D201" r:id="rId56" display="https://plantmarket.ru/mnogoletniki-oks.html/nid/65271"/>
    <hyperlink ref="D202" r:id="rId57" display="https://plantmarket.ru/mnogoletniki-oks.html/nid/57773"/>
    <hyperlink ref="D203" r:id="rId58" display="https://plantmarket.ru/mnogoletniki-oks.html/nid/65274"/>
    <hyperlink ref="D204" r:id="rId59" display="https://plantmarket.ru/mnogoletniki-oks.html/nid/57783"/>
    <hyperlink ref="D205" r:id="rId60" display="https://plantmarket.ru/mnogoletniki-oks.html/nid/65304"/>
    <hyperlink ref="D206" r:id="rId61" display="https://plantmarket.ru/mnogoletniki-oks.html/nid/65321"/>
    <hyperlink ref="D207" r:id="rId62" display="https://plantmarket.ru/mnogoletniki-oks.html/nid/57682"/>
    <hyperlink ref="D208" r:id="rId63" display="https://plantmarket.ru/mnogoletniki-oks.html/nid/65161"/>
    <hyperlink ref="D209" r:id="rId64" display="https://plantmarket.ru/mnogoletniki-oks.html/nid/65190"/>
    <hyperlink ref="D210" r:id="rId65" display="https://plantmarket.ru/mnogoletniki-oks.html/nid/57722"/>
    <hyperlink ref="D211" r:id="rId66" display="https://plantmarket.ru/mnogoletniki-oks.html/nid/65192"/>
    <hyperlink ref="D212" r:id="rId67" display="https://plantmarket.ru/mnogoletniki-oks.html/nid/65203"/>
    <hyperlink ref="D213" r:id="rId68" display="https://plantmarket.ru/mnogoletniki-oks.html/nid/65225"/>
    <hyperlink ref="D214" r:id="rId69" display="https://plantmarket.ru/mnogoletniki-oks.html/nid/57747"/>
    <hyperlink ref="D215" r:id="rId70" display="https://plantmarket.ru/mnogoletniki-oks.html/nid/65258"/>
    <hyperlink ref="D216" r:id="rId71" display="https://plantmarket.ru/mnogoletniki-oks.html/nid/57779"/>
    <hyperlink ref="D217" r:id="rId72" display="https://plantmarket.ru/mnogoletniki-oks.html/nid/57780"/>
    <hyperlink ref="D218" r:id="rId73" display="https://plantmarket.ru/mnogoletniki-oks.html/nid/57799"/>
    <hyperlink ref="D219" r:id="rId74" display="https://plantmarket.ru/mnogoletniki-oks.html/nid/65311"/>
    <hyperlink ref="D220" r:id="rId75" display="https://plantmarket.ru/mnogoletniki-oks.html/nid/57809"/>
    <hyperlink ref="D221" r:id="rId76" display="https://plantmarket.ru/mnogoletniki-oks.html/nid/57850"/>
    <hyperlink ref="D222" r:id="rId77" display="https://plantmarket.ru/mnogoletniki-oks.html/nid/57851"/>
    <hyperlink ref="D223" r:id="rId78" display="https://plantmarket.ru/mnogoletniki-oks.html/nid/57890"/>
    <hyperlink ref="D224" r:id="rId79" display="https://plantmarket.ru/mnogoletniki-oks.html/nid/57894"/>
    <hyperlink ref="D225" r:id="rId80" display="https://plantmarket.ru/mnogoletniki-oks.html/nid/65463"/>
    <hyperlink ref="D226" r:id="rId81" display="https://plantmarket.ru/mnogoletniki-oks.html/nid/65464"/>
    <hyperlink ref="D227" r:id="rId82" display="https://plantmarket.ru/mnogoletniki-oks.html/nid/57937"/>
    <hyperlink ref="D228" r:id="rId83" display="https://plantmarket.ru/mnogoletniki-oks.html/nid/65501"/>
    <hyperlink ref="D229" r:id="rId84" display="https://plantmarket.ru/mnogoletniki-oks.html/nid/58010"/>
    <hyperlink ref="D230" r:id="rId85" display="https://plantmarket.ru/mnogoletniki-oks.html/nid/57818"/>
    <hyperlink ref="D231" r:id="rId86" display="https://plantmarket.ru/mnogoletniki-oks.html/nid/57823"/>
    <hyperlink ref="D232" r:id="rId87" display="https://plantmarket.ru/mnogoletniki-oks.html/nid/57827"/>
    <hyperlink ref="D233" r:id="rId88" display="https://plantmarket.ru/mnogoletniki-oks.html/nid/57846"/>
    <hyperlink ref="D234" r:id="rId89" display="https://plantmarket.ru/mnogoletniki-oks.html/nid/60853"/>
    <hyperlink ref="D235" r:id="rId90" display="https://plantmarket.ru/mnogoletniki-oks.html/nid/60854"/>
    <hyperlink ref="D236" r:id="rId91" display="https://plantmarket.ru/mnogoletniki-oks.html/nid/57870"/>
    <hyperlink ref="D237" r:id="rId92" display="https://plantmarket.ru/mnogoletniki-oks.html/nid/57871"/>
    <hyperlink ref="D238" r:id="rId93" display="https://plantmarket.ru/mnogoletniki-oks.html/nid/57872"/>
    <hyperlink ref="D239" r:id="rId94" display="https://plantmarket.ru/mnogoletniki-oks.html/nid/65422"/>
    <hyperlink ref="D240" r:id="rId95" display="https://plantmarket.ru/mnogoletniki-oks.html/nid/65424"/>
    <hyperlink ref="D241" r:id="rId96" display="https://plantmarket.ru/mnogoletniki-oks.html/nid/57877"/>
    <hyperlink ref="D242" r:id="rId97" display="https://plantmarket.ru/mnogoletniki-oks.html/nid/65440"/>
    <hyperlink ref="D243" r:id="rId98" display="https://plantmarket.ru/mnogoletniki-oks.html/nid/65141"/>
    <hyperlink ref="D244" r:id="rId99" display="https://plantmarket.ru/mnogoletniki-oks.html/nid/61526"/>
    <hyperlink ref="D245" r:id="rId100" display="https://plantmarket.ru/mnogoletniki-oks.html/nid/57906"/>
    <hyperlink ref="D246" r:id="rId101" display="https://plantmarket.ru/mnogoletniki-oks.html/nid/57917"/>
    <hyperlink ref="D247" r:id="rId102" display="https://plantmarket.ru/mnogoletniki-oks.html/nid/57929"/>
    <hyperlink ref="D248" r:id="rId103" display="https://plantmarket.ru/mnogoletniki-oks.html/nid/57930"/>
    <hyperlink ref="D249" r:id="rId104" display="https://plantmarket.ru/mnogoletniki-oks.html/nid/65475"/>
    <hyperlink ref="D250" r:id="rId105" display="https://plantmarket.ru/mnogoletniki-oks.html/nid/65507"/>
    <hyperlink ref="D251" r:id="rId106" display="https://plantmarket.ru/mnogoletniki-oks.html/nid/65515"/>
    <hyperlink ref="D252" r:id="rId107" display="https://plantmarket.ru/mnogoletniki-oks.html/nid/65520"/>
    <hyperlink ref="D253" r:id="rId108" display="https://plantmarket.ru/mnogoletniki-oks.html/nid/57973"/>
    <hyperlink ref="D254" r:id="rId109" display="https://plantmarket.ru/mnogoletniki-oks.html/nid/60861"/>
    <hyperlink ref="D255" r:id="rId110" display="https://plantmarket.ru/mnogoletniki-oks.html/nid/57985"/>
    <hyperlink ref="D256" r:id="rId111" display="https://plantmarket.ru/mnogoletniki-oks.html/nid/65596"/>
    <hyperlink ref="D257" r:id="rId112" display="https://plantmarket.ru/mnogoletniki-oks.html/nid/57999"/>
    <hyperlink ref="D258" r:id="rId113" display="https://plantmarket.ru/mnogoletniki-oks.html/nid/65633"/>
    <hyperlink ref="D259" r:id="rId114" display="https://plantmarket.ru/mnogoletniki-oks.html/nid/58007"/>
    <hyperlink ref="D260" r:id="rId115" display="https://plantmarket.ru/mnogoletniki-oks.html/nid/58008"/>
    <hyperlink ref="E6" location="'Условия работы'!A1" display="&gt;&gt;&gt; Условия работы &lt;&lt;&lt;"/>
    <hyperlink ref="D126" r:id="rId116" display="https://plantmarket.ru/gortenziya-oks.html/nid/67315"/>
    <hyperlink ref="D119" r:id="rId117" display="https://plantmarket.ru/gortenziya-oks.html/nid/28018"/>
    <hyperlink ref="D105" r:id="rId118" display="https://plantmarket.ru/gortenziya-oks.html/nid/64269"/>
    <hyperlink ref="D134" r:id="rId119" display="https://plantmarket.ru/gortenziya-oks.html/nid/58359"/>
    <hyperlink ref="D89" r:id="rId120" display="Гортензия с ОКС"/>
    <hyperlink ref="D92" r:id="rId121" display="Гортензия с ОКС"/>
    <hyperlink ref="D93" r:id="rId122" display="Гортензия с ОКС"/>
    <hyperlink ref="D94" r:id="rId123" display="Гортензия с ОКС"/>
    <hyperlink ref="D95" r:id="rId124" display="Гортензия с ОКС"/>
    <hyperlink ref="D96" r:id="rId125" display="Гортензия с ОКС"/>
    <hyperlink ref="D97" r:id="rId126" display="Гортензия с ОКС"/>
    <hyperlink ref="D98" r:id="rId127" display="Гортензия с ОКС"/>
    <hyperlink ref="D101" r:id="rId128" display="https://plantmarket.ru/gortenziya-oks.html/nid/61557"/>
    <hyperlink ref="D102" r:id="rId129" display="https://plantmarket.ru/gortenziya-oks.html/nid/58392"/>
    <hyperlink ref="D103" r:id="rId130" display="https://plantmarket.ru/gortenziya-oks.html/nid/58392"/>
    <hyperlink ref="D107" r:id="rId131" display="https://plantmarket.ru/gortenziya-oks.html/nid/64269"/>
    <hyperlink ref="D108" r:id="rId132" display="https://plantmarket.ru/gortenziya-oks.html/nid/64271"/>
    <hyperlink ref="D109" r:id="rId133" display="https://plantmarket.ru/gortenziya-oks.html/nid/64270"/>
    <hyperlink ref="D110" r:id="rId134" display="https://plantmarket.ru/gortenziya-oks.html/nid/58370"/>
    <hyperlink ref="D112" r:id="rId135" display="https://plantmarket.ru/gortenziya-oks.html/nid/61568"/>
    <hyperlink ref="D111" r:id="rId136" display="https://plantmarket.ru/gortenziya-oks.html/nid/61569"/>
    <hyperlink ref="D116" r:id="rId137" display="https://plantmarket.ru/gortenziya-oks.html/nid/67308"/>
    <hyperlink ref="D118" r:id="rId138" display="https://plantmarket.ru/gortenziya-oks.html/nid/67311"/>
    <hyperlink ref="D120" r:id="rId139" display="https://plantmarket.ru/gortenziya-oks.html/nid/28015"/>
    <hyperlink ref="D121" r:id="rId140" display="https://plantmarket.ru/gortenziya-oks.html/nid/28018"/>
    <hyperlink ref="D127" r:id="rId141" display="https://plantmarket.ru/gortenziya-oks.html/nid/63156"/>
    <hyperlink ref="D130" r:id="rId142" display="https://plantmarket.ru/gortenziya-oks.html/nid/61579"/>
    <hyperlink ref="D131" r:id="rId143" display="https://plantmarket.ru/gortenziya-oks.html/nid/67328"/>
    <hyperlink ref="D132" r:id="rId144"/>
    <hyperlink ref="D133" r:id="rId145" display="Гортензия с ОКС"/>
    <hyperlink ref="D135" r:id="rId146" display="https://plantmarket.ru/gortenziya-oks.html/nid/61565"/>
    <hyperlink ref="D78" r:id="rId147" display="https://plantmarket.ru/gortenziya-oks.html/nid/61584"/>
    <hyperlink ref="D76" r:id="rId148" display="https://plantmarket.ru/gortenziya-oks.html/nid/58359"/>
    <hyperlink ref="D79" r:id="rId149" display="https://plantmarket.ru/gortenziya-oks.html/nid/67299"/>
    <hyperlink ref="D80" r:id="rId150" display="https://plantmarket.ru/gortenziya-oks.html/nid/67300"/>
    <hyperlink ref="D82" r:id="rId151" display="Гортензия с ОКС"/>
    <hyperlink ref="D81" r:id="rId152" display="https://plantmarket.ru/gortenziya-oks.html/nid/67301"/>
    <hyperlink ref="D84" r:id="rId153" display="Гортензия с ОКС"/>
    <hyperlink ref="D86" r:id="rId154" display="Гортензия с ОКС"/>
    <hyperlink ref="D87" r:id="rId155" display="Гортензия с ОКС"/>
    <hyperlink ref="D88" r:id="rId156" display="Гортензия с ОКС"/>
    <hyperlink ref="D22" r:id="rId157" display="https://plantmarket.ru/clematisy-p7.html/nid/63158"/>
    <hyperlink ref="D25" r:id="rId158" display="https://plantmarket.ru/clematisy-p7.html/nid/58417"/>
    <hyperlink ref="D27" r:id="rId159" display="https://plantmarket.ru/clematisy-p7.html/nid/37601"/>
    <hyperlink ref="D28" r:id="rId160" display="https://plantmarket.ru/clematisy-p7.html/nid/69020"/>
    <hyperlink ref="D30" r:id="rId161" display="https://plantmarket.ru/clematisy-p7.html/nid/63169"/>
    <hyperlink ref="D31" r:id="rId162" display="https://plantmarket.ru/clematisy-p7.html/nid/69021"/>
    <hyperlink ref="D33" r:id="rId163" display="https://plantmarket.ru/clematisy-p7.html/nid/63181"/>
    <hyperlink ref="D34" r:id="rId164" display="https://plantmarket.ru/clematisy-p7.html/nid/63176"/>
    <hyperlink ref="D35" r:id="rId165" display="https://plantmarket.ru/clematisy-p7.html/nid/54674"/>
    <hyperlink ref="D37" r:id="rId166" display="https://plantmarket.ru/clematisy-p7.html/nid/69025"/>
    <hyperlink ref="D38" r:id="rId167" display="https://plantmarket.ru/clematisy-p7.html/nid/69027"/>
    <hyperlink ref="D40" r:id="rId168" display="http://plantmarket.ru/klematisy-oks.html/nid/59760"/>
    <hyperlink ref="D41" r:id="rId169" display="https://plantmarket.pro/klematisy-oks.html/nid/69241"/>
    <hyperlink ref="D42" r:id="rId170" display="https://plantmarket.ru/klematisy-oks.html/nid/64355"/>
    <hyperlink ref="D44" r:id="rId171" display="http://plantmarket.ru/klematisy-oks.html/nid/55288"/>
    <hyperlink ref="D46" r:id="rId172" display="http://plantmarket.ru/klematisy-oks.html/nid/59873"/>
    <hyperlink ref="D48" r:id="rId173" display="http://plantmarket.ru/klematisy-oks.html/nid/55311"/>
    <hyperlink ref="D49" r:id="rId174" display="https://plantmarket.ru/klematisy-oks.html/nid/64361"/>
    <hyperlink ref="D51" r:id="rId175" display="http://plantmarket.ru/klematisy-oks.html/nid/59881"/>
    <hyperlink ref="D52" r:id="rId176" display="http://plantmarket.ru/klematisy-oks.html/nid/59882"/>
    <hyperlink ref="D53" r:id="rId177" display="http://plantmarket.ru/klematisy-oks.html/nid/59846"/>
    <hyperlink ref="D54" r:id="rId178" display="http://plantmarket.ru/klematisy-oks.html/nid/59848"/>
    <hyperlink ref="D55" r:id="rId179" display="http://plantmarket.ru/klematisy-oks.html/nid/55349"/>
    <hyperlink ref="D57" r:id="rId180" display="http://plantmarket.ru/klematisy-oks.html/nid/30250"/>
    <hyperlink ref="D59" r:id="rId181" display="http://plantmarket.ru/klematisy-oks.html/nid/59852"/>
    <hyperlink ref="D60" r:id="rId182" display="http://plantmarket.ru/klematisy-oks.html/nid/30265"/>
    <hyperlink ref="D61" r:id="rId183" display="http://plantmarket.ru/klematisy-oks.html/nid/30271"/>
    <hyperlink ref="D62" r:id="rId184" display="http://plantmarket.ru/klematisy-oks.html/nid/59889"/>
    <hyperlink ref="D63" r:id="rId185" display="http://plantmarket.ru/klematisy-oks.html/nid/59776"/>
    <hyperlink ref="D66" r:id="rId186" display="http://plantmarket.ru/klematisy-oks.html/nid/59900"/>
    <hyperlink ref="D70" r:id="rId187" display="http://plantmarket.ru/klematisy-oks.html/nid/59866"/>
    <hyperlink ref="D69" r:id="rId188" display="http://plantmarket.ru/klematisy-oks.html/nid/52798"/>
    <hyperlink ref="D50" r:id="rId189" display="http://plantmarket.ru/klematisy-oks.html/nid/59878"/>
    <hyperlink ref="D56" r:id="rId190" display="https://plantmarket.ru/klematisy-oks.html/nid/64366"/>
    <hyperlink ref="D58" r:id="rId191" display="http://plantmarket.ru/klematisy-oks.html/nid/59808"/>
  </hyperlinks>
  <pageMargins left="0.7" right="0.7" top="0.75" bottom="0.75" header="0.3" footer="0.3"/>
  <pageSetup paperSize="9" orientation="portrait" r:id="rId192"/>
  <drawing r:id="rId1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07"/>
  <sheetViews>
    <sheetView showGridLines="0" zoomScaleNormal="100" workbookViewId="0"/>
  </sheetViews>
  <sheetFormatPr defaultColWidth="9.109375" defaultRowHeight="14.4"/>
  <cols>
    <col min="1" max="1" width="3.44140625" style="111" customWidth="1"/>
    <col min="2" max="2" width="5.88671875" style="115" customWidth="1"/>
    <col min="3" max="15" width="9.109375" style="111"/>
    <col min="16" max="16" width="10" style="111" customWidth="1"/>
    <col min="17" max="16384" width="9.109375" style="111"/>
  </cols>
  <sheetData>
    <row r="1" spans="2:20" s="68" customFormat="1" ht="15" thickTop="1"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</row>
    <row r="2" spans="2:20" s="68" customFormat="1">
      <c r="B2" s="69"/>
      <c r="P2" s="70"/>
    </row>
    <row r="3" spans="2:20" s="68" customFormat="1">
      <c r="B3" s="69"/>
      <c r="P3" s="70"/>
    </row>
    <row r="4" spans="2:20" s="68" customFormat="1">
      <c r="B4" s="69"/>
      <c r="P4" s="70"/>
    </row>
    <row r="5" spans="2:20" s="68" customFormat="1">
      <c r="B5" s="69"/>
      <c r="P5" s="70"/>
    </row>
    <row r="6" spans="2:20" s="73" customFormat="1" ht="16.5" customHeight="1">
      <c r="B6" s="71"/>
      <c r="C6" s="72"/>
      <c r="P6" s="74"/>
    </row>
    <row r="7" spans="2:20" s="75" customFormat="1" ht="12" customHeight="1">
      <c r="B7" s="71"/>
      <c r="C7" s="72"/>
      <c r="P7" s="76"/>
    </row>
    <row r="8" spans="2:20" s="68" customFormat="1" ht="12" customHeight="1">
      <c r="B8" s="69"/>
      <c r="C8" s="72"/>
      <c r="P8" s="70"/>
      <c r="T8" s="77" t="s">
        <v>5</v>
      </c>
    </row>
    <row r="9" spans="2:20" s="68" customFormat="1" ht="12" customHeight="1">
      <c r="B9" s="78"/>
      <c r="C9" s="72"/>
      <c r="P9" s="70"/>
    </row>
    <row r="10" spans="2:20" s="68" customFormat="1" ht="12" customHeight="1">
      <c r="B10" s="78"/>
      <c r="C10" s="72"/>
      <c r="P10" s="70"/>
    </row>
    <row r="11" spans="2:20" s="68" customFormat="1" ht="16.5" customHeight="1">
      <c r="B11" s="69"/>
      <c r="P11" s="70"/>
    </row>
    <row r="12" spans="2:20" s="68" customFormat="1" ht="20.25" customHeight="1">
      <c r="B12" s="69"/>
      <c r="P12" s="70"/>
    </row>
    <row r="13" spans="2:20" s="81" customFormat="1" ht="17.25" customHeight="1">
      <c r="B13" s="79" t="s">
        <v>467</v>
      </c>
      <c r="C13" s="80" t="s">
        <v>468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P13" s="82"/>
    </row>
    <row r="14" spans="2:20" s="87" customFormat="1" ht="15.6">
      <c r="B14" s="83" t="s">
        <v>469</v>
      </c>
      <c r="C14" s="84"/>
      <c r="D14" s="85"/>
      <c r="E14" s="85"/>
      <c r="F14" s="85"/>
      <c r="G14" s="85"/>
      <c r="H14" s="86" t="s">
        <v>470</v>
      </c>
      <c r="I14" s="84"/>
      <c r="J14" s="85"/>
      <c r="K14" s="85"/>
      <c r="L14" s="85"/>
      <c r="M14" s="85"/>
      <c r="N14" s="85"/>
      <c r="P14" s="88"/>
    </row>
    <row r="15" spans="2:20" s="94" customFormat="1">
      <c r="B15" s="89"/>
      <c r="C15" s="90" t="s">
        <v>471</v>
      </c>
      <c r="D15" s="91"/>
      <c r="E15" s="91"/>
      <c r="F15" s="91"/>
      <c r="G15" s="91"/>
      <c r="H15" s="92" t="s">
        <v>472</v>
      </c>
      <c r="I15" s="93" t="s">
        <v>473</v>
      </c>
      <c r="J15" s="91"/>
      <c r="K15" s="91"/>
      <c r="L15" s="91"/>
      <c r="M15" s="91"/>
      <c r="N15" s="91"/>
      <c r="P15" s="95"/>
    </row>
    <row r="16" spans="2:20" s="94" customFormat="1">
      <c r="B16" s="89"/>
      <c r="C16" s="90" t="s">
        <v>474</v>
      </c>
      <c r="D16" s="91"/>
      <c r="E16" s="91"/>
      <c r="F16" s="91"/>
      <c r="G16" s="91"/>
      <c r="H16" s="92" t="s">
        <v>472</v>
      </c>
      <c r="I16" s="93" t="s">
        <v>475</v>
      </c>
      <c r="J16" s="91"/>
      <c r="K16" s="91"/>
      <c r="L16" s="91"/>
      <c r="M16" s="91"/>
      <c r="N16" s="91"/>
      <c r="P16" s="95"/>
    </row>
    <row r="17" spans="2:22" s="94" customFormat="1">
      <c r="B17" s="89"/>
      <c r="C17" s="90" t="s">
        <v>476</v>
      </c>
      <c r="D17" s="91"/>
      <c r="E17" s="91"/>
      <c r="F17" s="91"/>
      <c r="G17" s="91"/>
      <c r="H17" s="92" t="s">
        <v>472</v>
      </c>
      <c r="I17" s="93" t="s">
        <v>477</v>
      </c>
      <c r="J17" s="91"/>
      <c r="K17" s="91"/>
      <c r="L17" s="91"/>
      <c r="M17" s="91"/>
      <c r="N17" s="91"/>
      <c r="P17" s="95"/>
    </row>
    <row r="18" spans="2:22" s="94" customFormat="1">
      <c r="B18" s="89"/>
      <c r="C18" s="90" t="s">
        <v>478</v>
      </c>
      <c r="D18" s="91"/>
      <c r="E18" s="91"/>
      <c r="F18" s="91"/>
      <c r="G18" s="91"/>
      <c r="H18" s="92" t="s">
        <v>472</v>
      </c>
      <c r="I18" s="93" t="s">
        <v>479</v>
      </c>
      <c r="J18" s="91"/>
      <c r="K18" s="91"/>
      <c r="L18" s="91"/>
      <c r="M18" s="91"/>
      <c r="N18" s="91"/>
      <c r="P18" s="95"/>
      <c r="V18" s="96"/>
    </row>
    <row r="19" spans="2:22" s="77" customFormat="1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P19" s="99"/>
      <c r="V19" s="100"/>
    </row>
    <row r="20" spans="2:22" s="68" customFormat="1" ht="15.6">
      <c r="B20" s="79" t="s">
        <v>467</v>
      </c>
      <c r="C20" s="80" t="s">
        <v>480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P20" s="70"/>
      <c r="V20" s="100"/>
    </row>
    <row r="21" spans="2:22" s="94" customFormat="1">
      <c r="B21" s="89"/>
      <c r="C21" s="90" t="s">
        <v>481</v>
      </c>
      <c r="D21" s="91"/>
      <c r="E21" s="91"/>
      <c r="F21" s="91"/>
      <c r="G21" s="91"/>
      <c r="H21" s="92"/>
      <c r="I21" s="93"/>
      <c r="J21" s="91"/>
      <c r="K21" s="91"/>
      <c r="L21" s="91"/>
      <c r="M21" s="91"/>
      <c r="N21" s="91"/>
      <c r="P21" s="95"/>
    </row>
    <row r="22" spans="2:22" s="68" customFormat="1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P22" s="70"/>
    </row>
    <row r="23" spans="2:22" s="68" customFormat="1">
      <c r="B23" s="101"/>
      <c r="P23" s="70"/>
    </row>
    <row r="24" spans="2:22" s="68" customFormat="1">
      <c r="B24" s="101"/>
      <c r="P24" s="70"/>
    </row>
    <row r="25" spans="2:22" s="68" customFormat="1">
      <c r="B25" s="101"/>
      <c r="P25" s="70"/>
    </row>
    <row r="26" spans="2:22" s="104" customFormat="1" ht="15.6">
      <c r="B26" s="102" t="s">
        <v>467</v>
      </c>
      <c r="C26" s="103" t="s">
        <v>482</v>
      </c>
      <c r="P26" s="105"/>
    </row>
    <row r="27" spans="2:22" s="68" customFormat="1">
      <c r="B27" s="101"/>
      <c r="C27" s="90" t="s">
        <v>483</v>
      </c>
      <c r="P27" s="70"/>
    </row>
    <row r="28" spans="2:22" s="68" customFormat="1">
      <c r="B28" s="101"/>
      <c r="C28" s="90" t="s">
        <v>484</v>
      </c>
      <c r="P28" s="70"/>
    </row>
    <row r="29" spans="2:22" s="104" customFormat="1" ht="15.6">
      <c r="B29" s="102" t="s">
        <v>467</v>
      </c>
      <c r="C29" s="103" t="s">
        <v>485</v>
      </c>
      <c r="P29" s="105"/>
    </row>
    <row r="30" spans="2:22" s="104" customFormat="1" ht="30.75" customHeight="1">
      <c r="B30" s="106" t="s">
        <v>467</v>
      </c>
      <c r="C30" s="190" t="s">
        <v>486</v>
      </c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05"/>
    </row>
    <row r="31" spans="2:22" s="68" customFormat="1" ht="29.25" customHeight="1">
      <c r="B31" s="101"/>
      <c r="C31" s="189" t="s">
        <v>487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70"/>
    </row>
    <row r="32" spans="2:22" s="68" customFormat="1" ht="29.25" customHeight="1">
      <c r="B32" s="101"/>
      <c r="C32" s="189" t="s">
        <v>488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70"/>
    </row>
    <row r="33" spans="2:16" s="68" customFormat="1">
      <c r="B33" s="101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70"/>
    </row>
    <row r="34" spans="2:16" s="68" customFormat="1">
      <c r="B34" s="101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70"/>
    </row>
    <row r="35" spans="2:16" s="68" customFormat="1">
      <c r="B35" s="101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70"/>
    </row>
    <row r="36" spans="2:16" s="68" customFormat="1" ht="28.5" customHeight="1">
      <c r="B36" s="106" t="s">
        <v>467</v>
      </c>
      <c r="C36" s="190" t="s">
        <v>489</v>
      </c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70"/>
    </row>
    <row r="37" spans="2:16" s="109" customFormat="1" ht="30" customHeight="1">
      <c r="B37" s="106" t="s">
        <v>467</v>
      </c>
      <c r="C37" s="190" t="s">
        <v>490</v>
      </c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08"/>
    </row>
    <row r="38" spans="2:16" s="68" customFormat="1" ht="30" customHeight="1">
      <c r="B38" s="101"/>
      <c r="C38" s="189" t="s">
        <v>491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70"/>
    </row>
    <row r="39" spans="2:16" s="68" customFormat="1" ht="29.25" customHeight="1">
      <c r="B39" s="101"/>
      <c r="C39" s="189" t="s">
        <v>492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70"/>
    </row>
    <row r="40" spans="2:16" s="109" customFormat="1" ht="15">
      <c r="B40" s="106" t="s">
        <v>467</v>
      </c>
      <c r="C40" s="190" t="s">
        <v>493</v>
      </c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08"/>
    </row>
    <row r="41" spans="2:16" s="68" customFormat="1" ht="44.25" customHeight="1">
      <c r="B41" s="101"/>
      <c r="C41" s="189" t="s">
        <v>494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70"/>
    </row>
    <row r="42" spans="2:16" s="109" customFormat="1" ht="15">
      <c r="B42" s="106" t="s">
        <v>467</v>
      </c>
      <c r="C42" s="190" t="s">
        <v>495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08"/>
    </row>
    <row r="43" spans="2:16" s="68" customFormat="1" ht="29.25" customHeight="1">
      <c r="B43" s="101"/>
      <c r="C43" s="189" t="s">
        <v>496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70"/>
    </row>
    <row r="44" spans="2:16" s="109" customFormat="1" ht="30" customHeight="1">
      <c r="B44" s="106" t="s">
        <v>467</v>
      </c>
      <c r="C44" s="190" t="s">
        <v>497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08"/>
    </row>
    <row r="45" spans="2:16" s="68" customFormat="1" ht="30.75" customHeight="1">
      <c r="B45" s="101"/>
      <c r="C45" s="189" t="s">
        <v>498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70"/>
    </row>
    <row r="46" spans="2:16" s="68" customFormat="1" ht="30.75" customHeight="1">
      <c r="B46" s="101"/>
      <c r="C46" s="189" t="s">
        <v>499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70"/>
    </row>
    <row r="47" spans="2:16" s="68" customFormat="1" ht="30.75" customHeight="1">
      <c r="B47" s="101"/>
      <c r="C47" s="189" t="s">
        <v>500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70"/>
    </row>
    <row r="48" spans="2:16" s="68" customFormat="1">
      <c r="B48" s="101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70"/>
    </row>
    <row r="49" spans="2:16" s="68" customFormat="1">
      <c r="B49" s="101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70"/>
    </row>
    <row r="50" spans="2:16" s="68" customFormat="1">
      <c r="B50" s="101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70"/>
    </row>
    <row r="51" spans="2:16" s="68" customFormat="1">
      <c r="B51" s="101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70"/>
    </row>
    <row r="52" spans="2:16" s="68" customFormat="1" ht="62.25" customHeight="1">
      <c r="B52" s="106" t="s">
        <v>467</v>
      </c>
      <c r="C52" s="190" t="s">
        <v>501</v>
      </c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70"/>
    </row>
    <row r="53" spans="2:16" s="68" customFormat="1" ht="21.75" customHeight="1">
      <c r="B53" s="106" t="s">
        <v>467</v>
      </c>
      <c r="C53" s="190" t="s">
        <v>502</v>
      </c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70"/>
    </row>
    <row r="54" spans="2:16" s="68" customFormat="1" ht="39" customHeight="1">
      <c r="B54" s="106" t="s">
        <v>467</v>
      </c>
      <c r="C54" s="190" t="s">
        <v>503</v>
      </c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70"/>
    </row>
    <row r="55" spans="2:16" s="68" customFormat="1" ht="12.75" customHeight="1">
      <c r="B55" s="101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70"/>
    </row>
    <row r="56" spans="2:16" s="68" customFormat="1">
      <c r="B56" s="101"/>
      <c r="P56" s="70"/>
    </row>
    <row r="57" spans="2:16" s="68" customFormat="1">
      <c r="B57" s="101"/>
      <c r="P57" s="70"/>
    </row>
    <row r="58" spans="2:16" s="68" customFormat="1">
      <c r="B58" s="101"/>
      <c r="P58" s="70"/>
    </row>
    <row r="59" spans="2:16" s="68" customFormat="1" ht="17.25" customHeight="1">
      <c r="B59" s="106" t="s">
        <v>467</v>
      </c>
      <c r="C59" s="190" t="s">
        <v>504</v>
      </c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70"/>
    </row>
    <row r="60" spans="2:16" s="68" customFormat="1">
      <c r="B60" s="101"/>
      <c r="C60" s="189" t="s">
        <v>505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70"/>
    </row>
    <row r="61" spans="2:16" s="68" customFormat="1">
      <c r="B61" s="101"/>
      <c r="C61" s="189" t="s">
        <v>506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70"/>
    </row>
    <row r="62" spans="2:16" s="68" customFormat="1" ht="31.5" customHeight="1">
      <c r="B62" s="106" t="s">
        <v>467</v>
      </c>
      <c r="C62" s="190" t="s">
        <v>507</v>
      </c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70"/>
    </row>
    <row r="63" spans="2:16" s="68" customFormat="1" ht="31.5" customHeight="1">
      <c r="B63" s="106"/>
      <c r="C63" s="189" t="s">
        <v>508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70"/>
    </row>
    <row r="64" spans="2:16" s="68" customFormat="1" ht="29.25" customHeight="1">
      <c r="B64" s="106"/>
      <c r="C64" s="189" t="s">
        <v>509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70"/>
    </row>
    <row r="65" spans="2:60" s="68" customFormat="1">
      <c r="B65" s="101"/>
      <c r="C65" s="189" t="s">
        <v>510</v>
      </c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70"/>
    </row>
    <row r="66" spans="2:60" s="68" customFormat="1">
      <c r="B66" s="101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70"/>
    </row>
    <row r="67" spans="2:60" s="68" customFormat="1">
      <c r="B67" s="101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70"/>
    </row>
    <row r="68" spans="2:60" s="68" customFormat="1">
      <c r="B68" s="101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70"/>
    </row>
    <row r="69" spans="2:60" s="68" customFormat="1">
      <c r="B69" s="101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70"/>
    </row>
    <row r="70" spans="2:60" s="68" customFormat="1" ht="45" customHeight="1">
      <c r="B70" s="106" t="s">
        <v>467</v>
      </c>
      <c r="C70" s="190" t="s">
        <v>511</v>
      </c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70"/>
    </row>
    <row r="71" spans="2:60" s="68" customFormat="1" ht="29.25" customHeight="1">
      <c r="B71" s="106"/>
      <c r="C71" s="189" t="s">
        <v>512</v>
      </c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70"/>
    </row>
    <row r="72" spans="2:60" s="68" customFormat="1" ht="15">
      <c r="B72" s="106" t="s">
        <v>467</v>
      </c>
      <c r="C72" s="190" t="s">
        <v>513</v>
      </c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70"/>
    </row>
    <row r="73" spans="2:60" s="68" customFormat="1" ht="15">
      <c r="B73" s="106"/>
      <c r="C73" s="189" t="s">
        <v>514</v>
      </c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70"/>
    </row>
    <row r="74" spans="2:60" s="68" customFormat="1" ht="59.25" customHeight="1">
      <c r="B74" s="106"/>
      <c r="C74" s="189" t="s">
        <v>515</v>
      </c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70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  <c r="AT74" s="191"/>
      <c r="AU74" s="191"/>
      <c r="AV74" s="191"/>
      <c r="AW74" s="191"/>
      <c r="AX74" s="191"/>
      <c r="AY74" s="191"/>
      <c r="AZ74" s="191"/>
      <c r="BA74" s="191"/>
      <c r="BB74" s="191"/>
      <c r="BC74" s="191"/>
      <c r="BD74" s="191"/>
      <c r="BE74" s="191"/>
      <c r="BF74" s="191"/>
      <c r="BG74" s="191"/>
      <c r="BH74" s="191"/>
    </row>
    <row r="75" spans="2:60" s="68" customFormat="1">
      <c r="B75" s="101"/>
      <c r="C75" s="189" t="s">
        <v>516</v>
      </c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70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91"/>
      <c r="AQ75" s="191"/>
      <c r="AR75" s="191"/>
      <c r="AS75" s="191"/>
      <c r="AT75" s="191"/>
      <c r="AU75" s="191"/>
      <c r="AV75" s="191"/>
      <c r="AW75" s="191"/>
      <c r="AX75" s="191"/>
      <c r="AY75" s="191"/>
      <c r="AZ75" s="191"/>
      <c r="BA75" s="191"/>
      <c r="BB75" s="191"/>
      <c r="BC75" s="191"/>
      <c r="BD75" s="191"/>
      <c r="BE75" s="191"/>
      <c r="BF75" s="191"/>
      <c r="BG75" s="191"/>
      <c r="BH75" s="191"/>
    </row>
    <row r="76" spans="2:60" s="68" customFormat="1">
      <c r="B76" s="101"/>
      <c r="C76" s="192" t="s">
        <v>517</v>
      </c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70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</row>
    <row r="77" spans="2:60" s="68" customFormat="1">
      <c r="B77" s="101"/>
      <c r="C77" s="192" t="s">
        <v>518</v>
      </c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70"/>
      <c r="S77" s="191" t="s">
        <v>519</v>
      </c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  <c r="BB77" s="191"/>
      <c r="BC77" s="191"/>
      <c r="BD77" s="191"/>
      <c r="BE77" s="191"/>
      <c r="BF77" s="191"/>
      <c r="BG77" s="191"/>
      <c r="BH77" s="191"/>
    </row>
    <row r="78" spans="2:60" s="68" customFormat="1">
      <c r="B78" s="101"/>
      <c r="C78" s="193" t="s">
        <v>520</v>
      </c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70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</row>
    <row r="79" spans="2:60" s="68" customFormat="1" ht="30.75" customHeight="1">
      <c r="B79" s="101"/>
      <c r="C79" s="189" t="s">
        <v>521</v>
      </c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70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</row>
    <row r="80" spans="2:60" s="68" customFormat="1">
      <c r="B80" s="101"/>
      <c r="C80" s="189" t="s">
        <v>522</v>
      </c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70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</row>
    <row r="81" spans="2:60" s="68" customFormat="1" ht="45" customHeight="1">
      <c r="B81" s="106" t="s">
        <v>467</v>
      </c>
      <c r="C81" s="190" t="s">
        <v>523</v>
      </c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70"/>
    </row>
    <row r="82" spans="2:60" s="68" customFormat="1" ht="30" customHeight="1">
      <c r="B82" s="101"/>
      <c r="C82" s="189" t="s">
        <v>524</v>
      </c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70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</row>
    <row r="83" spans="2:60" s="68" customFormat="1" ht="45" customHeight="1">
      <c r="B83" s="101"/>
      <c r="C83" s="189" t="s">
        <v>525</v>
      </c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70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</row>
    <row r="84" spans="2:60" s="68" customFormat="1">
      <c r="B84" s="10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7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</row>
    <row r="85" spans="2:60" s="68" customFormat="1"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7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</row>
    <row r="86" spans="2:60" s="68" customFormat="1">
      <c r="B86" s="101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7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</row>
    <row r="87" spans="2:60" s="68" customFormat="1">
      <c r="B87" s="101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7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</row>
    <row r="88" spans="2:60" s="68" customFormat="1" ht="15">
      <c r="B88" s="106" t="s">
        <v>467</v>
      </c>
      <c r="C88" s="190" t="s">
        <v>526</v>
      </c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70"/>
    </row>
    <row r="89" spans="2:60" s="68" customFormat="1">
      <c r="B89" s="69"/>
      <c r="P89" s="70"/>
    </row>
    <row r="90" spans="2:60" s="68" customFormat="1">
      <c r="B90" s="69"/>
      <c r="P90" s="70"/>
    </row>
    <row r="91" spans="2:60">
      <c r="B91" s="69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70"/>
    </row>
    <row r="92" spans="2:60">
      <c r="B92" s="69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70"/>
    </row>
    <row r="93" spans="2:60">
      <c r="B93" s="69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70"/>
    </row>
    <row r="94" spans="2:60">
      <c r="B94" s="69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70"/>
    </row>
    <row r="95" spans="2:60">
      <c r="B95" s="69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70"/>
    </row>
    <row r="96" spans="2:60">
      <c r="B96" s="69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70"/>
    </row>
    <row r="97" spans="2:16">
      <c r="B97" s="69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70"/>
    </row>
    <row r="98" spans="2:16">
      <c r="B98" s="69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70"/>
    </row>
    <row r="99" spans="2:16">
      <c r="B99" s="69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70"/>
    </row>
    <row r="100" spans="2:16">
      <c r="B100" s="69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70"/>
    </row>
    <row r="101" spans="2:16">
      <c r="B101" s="69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70"/>
    </row>
    <row r="102" spans="2:16">
      <c r="B102" s="69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70"/>
    </row>
    <row r="103" spans="2:16">
      <c r="B103" s="69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70"/>
    </row>
    <row r="104" spans="2:16">
      <c r="B104" s="69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70"/>
    </row>
    <row r="105" spans="2:16">
      <c r="B105" s="69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70"/>
    </row>
    <row r="106" spans="2:16" ht="15" thickBot="1">
      <c r="B106" s="112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4"/>
    </row>
    <row r="107" spans="2:16" ht="15" thickTop="1"/>
  </sheetData>
  <mergeCells count="50">
    <mergeCell ref="C88:O88"/>
    <mergeCell ref="C80:O80"/>
    <mergeCell ref="S80:BH80"/>
    <mergeCell ref="C81:O81"/>
    <mergeCell ref="C82:O82"/>
    <mergeCell ref="S82:BH82"/>
    <mergeCell ref="C83:O83"/>
    <mergeCell ref="S83:BH83"/>
    <mergeCell ref="C77:O77"/>
    <mergeCell ref="S77:BH77"/>
    <mergeCell ref="C78:O78"/>
    <mergeCell ref="S78:BH78"/>
    <mergeCell ref="C79:O79"/>
    <mergeCell ref="S79:BH79"/>
    <mergeCell ref="C74:O74"/>
    <mergeCell ref="S74:BH74"/>
    <mergeCell ref="C75:O75"/>
    <mergeCell ref="S75:BH75"/>
    <mergeCell ref="C76:O76"/>
    <mergeCell ref="S76:BH76"/>
    <mergeCell ref="C73:O73"/>
    <mergeCell ref="C54:O54"/>
    <mergeCell ref="C59:O59"/>
    <mergeCell ref="C60:O60"/>
    <mergeCell ref="C61:O61"/>
    <mergeCell ref="C62:O62"/>
    <mergeCell ref="C63:O63"/>
    <mergeCell ref="C64:O64"/>
    <mergeCell ref="C65:O65"/>
    <mergeCell ref="C70:O70"/>
    <mergeCell ref="C71:O71"/>
    <mergeCell ref="C72:O72"/>
    <mergeCell ref="C53:O53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8:O48"/>
    <mergeCell ref="C52:O52"/>
    <mergeCell ref="C38:O38"/>
    <mergeCell ref="C30:O30"/>
    <mergeCell ref="C31:O31"/>
    <mergeCell ref="C32:O32"/>
    <mergeCell ref="C36:O36"/>
    <mergeCell ref="C37:O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Sheet1 (2)</vt:lpstr>
      <vt:lpstr>2021</vt:lpstr>
      <vt:lpstr>Условия работы</vt:lpstr>
      <vt:lpstr>apr</vt:lpstr>
      <vt:lpstr>aprr</vt:lpstr>
      <vt:lpstr>'2021'!clems</vt:lpstr>
      <vt:lpstr>'2021'!prof</vt:lpstr>
      <vt:lpstr>prov</vt:lpstr>
      <vt:lpstr>provprov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Diana</cp:lastModifiedBy>
  <dcterms:created xsi:type="dcterms:W3CDTF">2021-04-01T12:23:49Z</dcterms:created>
  <dcterms:modified xsi:type="dcterms:W3CDTF">2021-05-17T06:21:20Z</dcterms:modified>
</cp:coreProperties>
</file>