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ana\Desktop\"/>
    </mc:Choice>
  </mc:AlternateContent>
  <bookViews>
    <workbookView xWindow="0" yWindow="0" windowWidth="23040" windowHeight="8616"/>
  </bookViews>
  <sheets>
    <sheet name="осень 2021" sheetId="1" r:id="rId1"/>
    <sheet name="Условия работы" sheetId="2"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'осень 2021'!$B$28:$S$904</definedName>
    <definedName name="AddCostCad2012">[1]Overhead!$AB$80</definedName>
    <definedName name="AddCostDrTas2012" localSheetId="0">#REF!</definedName>
    <definedName name="AddCostDrTas2012">#REF!</definedName>
    <definedName name="AddCostFolk2012">[1]Overhead!$AB$84</definedName>
    <definedName name="AddCostKL2012">[1]Overhead!$AB$77</definedName>
    <definedName name="AddCostMP2012" localSheetId="0">#REF!</definedName>
    <definedName name="AddCostMP2012">#REF!</definedName>
    <definedName name="AddCostNetl2012">[1]Overhead!$AB$86</definedName>
    <definedName name="AddCostPromo2012" localSheetId="0">#REF!</definedName>
    <definedName name="AddCostPromo2012">#REF!</definedName>
    <definedName name="AddCostShow2012">[1]Overhead!$AB$85</definedName>
    <definedName name="AddCostUSA2012" localSheetId="0">#REF!</definedName>
    <definedName name="AddCostUSA2012">#REF!</definedName>
    <definedName name="AddCostXXL2012">[1]Overhead!$AB$79</definedName>
    <definedName name="AddLsKlein2012" localSheetId="0">#REF!</definedName>
    <definedName name="AddLsKlein2012">#REF!</definedName>
    <definedName name="AddLsMiddel2012" localSheetId="0">#REF!</definedName>
    <definedName name="AddLsMiddel2012">#REF!</definedName>
    <definedName name="ArbCBM_1000" localSheetId="0">[2]Input!$X$49</definedName>
    <definedName name="ArbCBM_1000" localSheetId="1">[2]Input!$X$49</definedName>
    <definedName name="ArbCBM_1000">[3]Input!$X$49</definedName>
    <definedName name="ArbCGr_100">[3]Input!$X$47</definedName>
    <definedName name="ArbCGr_250">[3]Input!$X$48</definedName>
    <definedName name="ArbCSp_100">[3]Input!$X$45</definedName>
    <definedName name="ArbCSp_250">[3]Input!$X$46</definedName>
    <definedName name="ArbH100_15">[3]Input!$X$19</definedName>
    <definedName name="ArbH100_17" localSheetId="0">#REF!</definedName>
    <definedName name="ArbH100_17">#REF!</definedName>
    <definedName name="ArbH15_100">[3]Input!$X$19</definedName>
    <definedName name="ArbH15_50">[3]Input!$X$18</definedName>
    <definedName name="ArbH17_100">[3]Input!$X$21</definedName>
    <definedName name="ArbH17_50">[3]Input!$X$20</definedName>
    <definedName name="ArbH50_15" localSheetId="0">#REF!</definedName>
    <definedName name="ArbH50_15">#REF!</definedName>
    <definedName name="ArbH50_17" localSheetId="0">#REF!</definedName>
    <definedName name="ArbH50_17">#REF!</definedName>
    <definedName name="ArbHM_1000">[3]Input!$X$22</definedName>
    <definedName name="ArbLSGrH">[3]Input!$X$94</definedName>
    <definedName name="ArbLSKlH">[3]Input!$X$93</definedName>
    <definedName name="ArbLSVerp1">[3]Input!$X$97</definedName>
    <definedName name="ArbLSVerp2">[3]Input!$X$98</definedName>
    <definedName name="ArbN10_100">[3]Input!$X$36</definedName>
    <definedName name="ArbN10_250">[3]Input!$X$37</definedName>
    <definedName name="ArbN12_100">[3]Input!$X$38</definedName>
    <definedName name="ArbN12_250">[3]Input!$X$39</definedName>
    <definedName name="ArbN14_100">[3]Input!$X$40</definedName>
    <definedName name="ArbN14_250">[3]Input!$X$41</definedName>
    <definedName name="ArbN16_100">[3]Input!$X$42</definedName>
    <definedName name="ArbNM_1000">[3]Input!$X$43</definedName>
    <definedName name="ArbT11_100">[3]Input!$X$27</definedName>
    <definedName name="ArbT11_250" localSheetId="0">[2]Input!$X$28</definedName>
    <definedName name="ArbT11_250" localSheetId="1">[2]Input!$X$28</definedName>
    <definedName name="ArbT11_250">[3]Input!$X$28</definedName>
    <definedName name="ArbT12_100" localSheetId="0">[2]Input!$X$29</definedName>
    <definedName name="ArbT12_100" localSheetId="1">[2]Input!$X$29</definedName>
    <definedName name="ArbT12_100">[3]Input!$X$29</definedName>
    <definedName name="ArbT12_250">[3]Input!$X$30</definedName>
    <definedName name="ArbTelGr">[3]Input!$X$108</definedName>
    <definedName name="ArbTelNo">[3]Input!$X$104</definedName>
    <definedName name="ArbTM_1000" localSheetId="0">[2]Input!$X$33</definedName>
    <definedName name="ArbTM_1000" localSheetId="1">[2]Input!$X$33</definedName>
    <definedName name="ArbTM_1000">[3]Input!$X$33</definedName>
    <definedName name="ArbTSp_100">[3]Input!$X$31</definedName>
    <definedName name="ArbTSp_250">[3]Input!$X$32</definedName>
    <definedName name="Bagama" localSheetId="0">#REF!</definedName>
    <definedName name="Bagama">#REF!</definedName>
    <definedName name="Bagcutting" localSheetId="0">#REF!</definedName>
    <definedName name="Bagcutting">#REF!</definedName>
    <definedName name="Bagelegant" localSheetId="0">#REF!</definedName>
    <definedName name="Bagelegant">#REF!</definedName>
    <definedName name="Bagfestival" localSheetId="0">#REF!</definedName>
    <definedName name="Bagfestival">#REF!</definedName>
    <definedName name="BagFolklore">[1]Input!$D$46</definedName>
    <definedName name="Bagmix" localSheetId="0">#REF!</definedName>
    <definedName name="Bagmix">#REF!</definedName>
    <definedName name="Bagshop" localSheetId="0">#REF!</definedName>
    <definedName name="Bagshop">#REF!</definedName>
    <definedName name="Bollenzak10">[3]Input!$L$10</definedName>
    <definedName name="Bollenzak6">[3]Input!$L$9</definedName>
    <definedName name="Boxama" localSheetId="0">#REF!</definedName>
    <definedName name="Boxama">#REF!</definedName>
    <definedName name="CadElegant" localSheetId="0">#REF!</definedName>
    <definedName name="CadElegant">#REF!</definedName>
    <definedName name="Capcutting" localSheetId="0">#REF!</definedName>
    <definedName name="Capcutting">#REF!</definedName>
    <definedName name="CapDrX">[1]Input!$D$28</definedName>
    <definedName name="CapEB" localSheetId="0">[1]Input!#REF!</definedName>
    <definedName name="CapEB">[1]Input!#REF!</definedName>
    <definedName name="CapElDr" localSheetId="0">[1]Input!#REF!</definedName>
    <definedName name="CapElDr">[1]Input!#REF!</definedName>
    <definedName name="Capelgant" localSheetId="0">#REF!</definedName>
    <definedName name="Capelgant">#REF!</definedName>
    <definedName name="CapKl">[1]Input!$D$24</definedName>
    <definedName name="Capmix" localSheetId="0">#REF!</definedName>
    <definedName name="Capmix">#REF!</definedName>
    <definedName name="CapOG" localSheetId="0">[1]Input!#REF!</definedName>
    <definedName name="CapOG">[1]Input!#REF!</definedName>
    <definedName name="CapPr">[1]Input!$D$25</definedName>
    <definedName name="Cappro" localSheetId="0">#REF!</definedName>
    <definedName name="Cappro">#REF!</definedName>
    <definedName name="CapShow">[1]Input!$D$31</definedName>
    <definedName name="Capsmall" localSheetId="0">#REF!</definedName>
    <definedName name="Capsmall">#REF!</definedName>
    <definedName name="CapXXL">[1]Input!$D$26</definedName>
    <definedName name="Clipwoodbox">[4]Input!$D$76</definedName>
    <definedName name="Discutting" localSheetId="0">#REF!</definedName>
    <definedName name="Discutting">#REF!</definedName>
    <definedName name="Diselegant" localSheetId="0">#REF!</definedName>
    <definedName name="Diselegant">#REF!</definedName>
    <definedName name="Disgift" localSheetId="0">#REF!</definedName>
    <definedName name="Disgift">#REF!</definedName>
    <definedName name="Doos" localSheetId="0">[1]Input!#REF!</definedName>
    <definedName name="Doos">[1]Input!#REF!</definedName>
    <definedName name="DoosAmarylsmall">[1]Input!$D$47</definedName>
    <definedName name="Draagtas" localSheetId="0">#REF!</definedName>
    <definedName name="Draagtas">#REF!</definedName>
    <definedName name="DraagtasGr">[1]Input!$D$20</definedName>
    <definedName name="DrTas150Divers" localSheetId="0">#REF!</definedName>
    <definedName name="DrTas150Divers">#REF!</definedName>
    <definedName name="DrTasDahlia" localSheetId="0">#REF!</definedName>
    <definedName name="DrTasDahlia">#REF!</definedName>
    <definedName name="DrTasGladiool" localSheetId="0">#REF!</definedName>
    <definedName name="DrTasGladiool">#REF!</definedName>
    <definedName name="Excel_BuiltIn_Print_Area_2">NA()</definedName>
    <definedName name="Excel_BuiltIn_Print_Area_2_1">NA()</definedName>
    <definedName name="Excel_BuiltIn_Print_Area_3">NA()</definedName>
    <definedName name="Finkn" localSheetId="0">[2]Input!$D$37</definedName>
    <definedName name="Finkn" localSheetId="1">[2]Input!$D$37</definedName>
    <definedName name="Finkn">[3]Input!$D$33</definedName>
    <definedName name="FolieLS">[3]Input!$X$92</definedName>
    <definedName name="Gaasbaal20x27" localSheetId="0">[2]Input!$L$3</definedName>
    <definedName name="Gaasbaal20x27" localSheetId="1">[2]Input!$L$3</definedName>
    <definedName name="Gaasbaal20x27">[3]Input!$L$3</definedName>
    <definedName name="Gaasbaal26x36" localSheetId="0">[2]Input!$L$4</definedName>
    <definedName name="Gaasbaal26x36" localSheetId="1">[2]Input!$L$4</definedName>
    <definedName name="Gaasbaal26x36">[3]Input!$L$4</definedName>
    <definedName name="Gaasbaal27x35" localSheetId="0">#REF!</definedName>
    <definedName name="Gaasbaal27x35">#REF!</definedName>
    <definedName name="Gaasbaal30x50" localSheetId="0">[2]Input!$L$5</definedName>
    <definedName name="Gaasbaal30x50" localSheetId="1">[2]Input!$L$5</definedName>
    <definedName name="Gaasbaal30x50">[3]Input!$L$5</definedName>
    <definedName name="Gaasbaal40x60">[3]Input!$L$7</definedName>
    <definedName name="Gaasbaal60x100">[3]Input!$L$8</definedName>
    <definedName name="Haamaryllis" localSheetId="0">#REF!</definedName>
    <definedName name="Haamaryllis">#REF!</definedName>
    <definedName name="Hacutting" localSheetId="0">#REF!</definedName>
    <definedName name="Hacutting">#REF!</definedName>
    <definedName name="Hadisplay" localSheetId="0">#REF!</definedName>
    <definedName name="Hadisplay">#REF!</definedName>
    <definedName name="Haelegant" localSheetId="0">#REF!</definedName>
    <definedName name="Haelegant">#REF!</definedName>
    <definedName name="Hafestival" localSheetId="0">#REF!</definedName>
    <definedName name="Hafestival">#REF!</definedName>
    <definedName name="Hamixmatch" localSheetId="0">#REF!</definedName>
    <definedName name="Hamixmatch">#REF!</definedName>
    <definedName name="Hand" localSheetId="0">[1]Input!#REF!</definedName>
    <definedName name="Hand">[1]Input!#REF!</definedName>
    <definedName name="HandDraPr" localSheetId="0">[1]Input!#REF!</definedName>
    <definedName name="HandDraPr">[1]Input!#REF!</definedName>
    <definedName name="HandElTu" localSheetId="0">[1]Input!#REF!</definedName>
    <definedName name="HandElTu">[1]Input!#REF!</definedName>
    <definedName name="HandNetlon" localSheetId="0">[1]Input!#REF!</definedName>
    <definedName name="HandNetlon">[1]Input!#REF!</definedName>
    <definedName name="Hashowbox" localSheetId="0">#REF!</definedName>
    <definedName name="Hashowbox">#REF!</definedName>
    <definedName name="Havarious" localSheetId="0">#REF!</definedName>
    <definedName name="Havarious">#REF!</definedName>
    <definedName name="Houtmot" localSheetId="0">[1]Input!#REF!</definedName>
    <definedName name="Houtmot">[1]Input!#REF!</definedName>
    <definedName name="Inkoopkosten" localSheetId="0">[2]Input!$D$20</definedName>
    <definedName name="Inkoopkosten" localSheetId="1">[2]Input!$D$20</definedName>
    <definedName name="Inkoopkosten">[3]Input!$D$20</definedName>
    <definedName name="InkoopProvisie">[1]Overhead!$AB$97</definedName>
    <definedName name="Jub" localSheetId="0">#REF!</definedName>
    <definedName name="Jub">#REF!</definedName>
    <definedName name="JUBdoosBi" localSheetId="0">[1]Input!#REF!</definedName>
    <definedName name="JUBdoosBi">[1]Input!#REF!</definedName>
    <definedName name="JUBdoosEx">[5]Input!$D$67</definedName>
    <definedName name="KistHout">[4]Input!$D$62</definedName>
    <definedName name="KLAnemoon" localSheetId="0">#REF!</definedName>
    <definedName name="KLAnemoon">#REF!</definedName>
    <definedName name="KLBegonia" localSheetId="0">#REF!</definedName>
    <definedName name="KLBegonia">#REF!</definedName>
    <definedName name="KLDahlia" localSheetId="0">#REF!</definedName>
    <definedName name="KLDahlia">#REF!</definedName>
    <definedName name="KLDivers" localSheetId="0">#REF!</definedName>
    <definedName name="KLDivers">#REF!</definedName>
    <definedName name="KLGladiool" localSheetId="0">#REF!</definedName>
    <definedName name="KLGladiool">#REF!</definedName>
    <definedName name="KLLelie" localSheetId="0">#REF!</definedName>
    <definedName name="KLLelie">#REF!</definedName>
    <definedName name="KLVastePL" localSheetId="0">#REF!</definedName>
    <definedName name="KLVastePL">#REF!</definedName>
    <definedName name="Koers" localSheetId="0">[2]Input!$D$3</definedName>
    <definedName name="Koers" localSheetId="1">[2]Input!$D$3</definedName>
    <definedName name="Koers">[3]Input!$D$3</definedName>
    <definedName name="Label_Clip_100">[3]Input!$L$16</definedName>
    <definedName name="Label_Clip_pz" localSheetId="0">[2]Input!$L$14</definedName>
    <definedName name="Label_Clip_pz" localSheetId="1">[2]Input!$L$14</definedName>
    <definedName name="Label_Clip_pz">[3]Input!$L$15</definedName>
    <definedName name="Labelnetlon" localSheetId="0">#REF!</definedName>
    <definedName name="Labelnetlon">#REF!</definedName>
    <definedName name="Labelshop" localSheetId="0">#REF!</definedName>
    <definedName name="Labelshop">#REF!</definedName>
    <definedName name="LabelSma">[4]Input!$D$70</definedName>
    <definedName name="Lacarrier" localSheetId="0">#REF!</definedName>
    <definedName name="Lacarrier">#REF!</definedName>
    <definedName name="Lahaam">[1]Input!$N$31</definedName>
    <definedName name="Lahafo">[1]Input!$N$30</definedName>
    <definedName name="Lahashba">[1]Input!$N$28</definedName>
    <definedName name="Lahavafl">[1]Input!$N$23</definedName>
    <definedName name="Lahawocrlabel">[1]Input!$N$34</definedName>
    <definedName name="Lalacarrier150">[1]Input!$N$18</definedName>
    <definedName name="Lalanetlon">[1]Input!$N$17</definedName>
    <definedName name="Lalashowbox">[1]Input!$N$20</definedName>
    <definedName name="Landopslag" localSheetId="0">[2]Input!$D$10</definedName>
    <definedName name="Landopslag" localSheetId="1">[2]Input!$D$10</definedName>
    <definedName name="Landopslag">[3]Input!$D$10</definedName>
    <definedName name="Laotbumi">[1]Input!$N$40</definedName>
    <definedName name="Laotelcl">[1]Input!$N$41</definedName>
    <definedName name="Laotexla">[1]Input!$N$39</definedName>
    <definedName name="Laotorpi">[5]Input!$L$43</definedName>
    <definedName name="Laotshpr">[1]Input!$N$42</definedName>
    <definedName name="Larebig">[1]Input!$N$13</definedName>
    <definedName name="Laresmall">[1]Input!$N$12</definedName>
    <definedName name="Lareverysmall">[1]Input!$N$11</definedName>
    <definedName name="Lashowbox" localSheetId="0">#REF!</definedName>
    <definedName name="Lashowbox">#REF!</definedName>
    <definedName name="LDPEZAK40x55">[2]Input!$L$9</definedName>
    <definedName name="M30_3Pers" localSheetId="0">[1]Input!#REF!</definedName>
    <definedName name="M30_3Pers">[1]Input!#REF!</definedName>
    <definedName name="Ma_365">[1]Input!$D$12</definedName>
    <definedName name="Ma365_" localSheetId="0">#REF!</definedName>
    <definedName name="Ma365_">#REF!</definedName>
    <definedName name="Ma535_" localSheetId="0">#REF!</definedName>
    <definedName name="Ma535_">#REF!</definedName>
    <definedName name="MaKl_535">[1]Input!$D$9</definedName>
    <definedName name="MaXXL_535">[1]Input!$D$11</definedName>
    <definedName name="Mengregel" localSheetId="0">[2]Input!$X$100</definedName>
    <definedName name="Mengregel" localSheetId="1">[2]Input!$X$100</definedName>
    <definedName name="Mengregel">[3]Input!$X$100</definedName>
    <definedName name="Mi535_" localSheetId="0">#REF!</definedName>
    <definedName name="Mi535_">#REF!</definedName>
    <definedName name="Mi645_" localSheetId="0">#REF!</definedName>
    <definedName name="Mi645_">#REF!</definedName>
    <definedName name="MiKl_535">[1]Input!$D$13</definedName>
    <definedName name="Netlon">[1]Input!$D$21</definedName>
    <definedName name="OmdoosAm">[1]Input!$D$61</definedName>
    <definedName name="Orderpick" localSheetId="0">[2]Input!$X$5</definedName>
    <definedName name="Orderpick" localSheetId="1">[2]Input!$X$5</definedName>
    <definedName name="Orderpick">[3]Input!$X$5</definedName>
    <definedName name="Othbulbmixing" localSheetId="0">#REF!</definedName>
    <definedName name="Othbulbmixing">#REF!</definedName>
    <definedName name="Othextra" localSheetId="0">#REF!</definedName>
    <definedName name="Othextra">#REF!</definedName>
    <definedName name="Othshowbox" localSheetId="0">#REF!</definedName>
    <definedName name="Othshowbox">#REF!</definedName>
    <definedName name="Overhead" localSheetId="0">#REF!</definedName>
    <definedName name="Overhead">#REF!</definedName>
    <definedName name="Overhead_per_bulb" localSheetId="0">#REF!</definedName>
    <definedName name="Overhead_per_bulb">#REF!</definedName>
    <definedName name="OverheadGr" localSheetId="0">[1]Input!#REF!</definedName>
    <definedName name="OverheadGr">[1]Input!#REF!</definedName>
    <definedName name="OverheadKl" localSheetId="0">[1]Input!#REF!</definedName>
    <definedName name="OverheadKl">[1]Input!#REF!</definedName>
    <definedName name="OverheadVerpakt">[6]OVERHEAD!$AB$95</definedName>
    <definedName name="OverheadVerpakt2012">[1]Overhead!$AB$68</definedName>
    <definedName name="PlaatHout">[4]Input!$D$63</definedName>
    <definedName name="pod">[7]АССОРТИМЕНТ!$A$1:$J$488</definedName>
    <definedName name="PotAmaryl" localSheetId="0">[1]Input!#REF!</definedName>
    <definedName name="PotAmaryl">[1]Input!#REF!</definedName>
    <definedName name="price" localSheetId="0">#REF!</definedName>
    <definedName name="price">#REF!</definedName>
    <definedName name="ProBegonia" localSheetId="0">#REF!</definedName>
    <definedName name="ProBegonia">#REF!</definedName>
    <definedName name="ProGladiool" localSheetId="0">#REF!</definedName>
    <definedName name="ProGladiool">#REF!</definedName>
    <definedName name="ProLelie" localSheetId="0">#REF!</definedName>
    <definedName name="ProLelie">#REF!</definedName>
    <definedName name="Repromotion" localSheetId="0">#REF!</definedName>
    <definedName name="Repromotion">#REF!</definedName>
    <definedName name="Resmall" localSheetId="0">#REF!</definedName>
    <definedName name="Resmall">#REF!</definedName>
    <definedName name="Reverysmall" localSheetId="0">#REF!</definedName>
    <definedName name="Reverysmall">#REF!</definedName>
    <definedName name="Rexxl" localSheetId="0">#REF!</definedName>
    <definedName name="Rexxl">#REF!</definedName>
    <definedName name="Ruif1_3" localSheetId="0">[1]Input!#REF!</definedName>
    <definedName name="Ruif1_3">[1]Input!#REF!</definedName>
    <definedName name="Ruif1_4" localSheetId="0">[1]Input!#REF!</definedName>
    <definedName name="Ruif1_4">[1]Input!#REF!</definedName>
    <definedName name="Ruif1_5" localSheetId="0">[1]Input!#REF!</definedName>
    <definedName name="Ruif1_5">[1]Input!#REF!</definedName>
    <definedName name="show" localSheetId="0">#REF!</definedName>
    <definedName name="show">#REF!</definedName>
    <definedName name="ShowA">[1]Input!$D$64</definedName>
    <definedName name="ShowAnemoon" localSheetId="0">#REF!</definedName>
    <definedName name="ShowAnemoon">#REF!</definedName>
    <definedName name="ShowB">[1]Input!$D$65</definedName>
    <definedName name="ShowBegonia" localSheetId="0">#REF!</definedName>
    <definedName name="ShowBegonia">#REF!</definedName>
    <definedName name="ShowC">[1]Input!$D$66</definedName>
    <definedName name="ShowD" localSheetId="0">[1]Input!#REF!</definedName>
    <definedName name="ShowD">[1]Input!#REF!</definedName>
    <definedName name="ShowFreesia" localSheetId="0">#REF!</definedName>
    <definedName name="ShowFreesia">#REF!</definedName>
    <definedName name="ShowGladiool" localSheetId="0">#REF!</definedName>
    <definedName name="ShowGladiool">#REF!</definedName>
    <definedName name="tabjub" localSheetId="0">#REF!</definedName>
    <definedName name="tabjub">#REF!</definedName>
    <definedName name="Tape" localSheetId="0">#REF!</definedName>
    <definedName name="Tape">#REF!</definedName>
    <definedName name="Tapeshowbox">[1]Input!$D$73</definedName>
    <definedName name="Topkaart" localSheetId="0">#REF!</definedName>
    <definedName name="Topkaart">#REF!</definedName>
    <definedName name="TransDeli" localSheetId="0">#REF!</definedName>
    <definedName name="TransDeli">#REF!</definedName>
    <definedName name="TransJub">[6]INPUT!$L$49</definedName>
    <definedName name="Transpallet" localSheetId="0">#REF!</definedName>
    <definedName name="Transpallet">#REF!</definedName>
    <definedName name="Transportationju">[1]Input!$N$56</definedName>
    <definedName name="Transportationpa">[1]Input!$N$54</definedName>
    <definedName name="TransportDoos" localSheetId="0">[1]Input!#REF!</definedName>
    <definedName name="TransportDoos">[1]Input!#REF!</definedName>
    <definedName name="TransportEuropal" localSheetId="0">[1]Input!#REF!</definedName>
    <definedName name="TransportEuropal">[1]Input!#REF!</definedName>
    <definedName name="Transportkn_pd" localSheetId="0">[2]Input!$AD$13</definedName>
    <definedName name="Transportkn_pd" localSheetId="1">[2]Input!$AD$13</definedName>
    <definedName name="Transportkn_pd">[3]Input!$AD$13</definedName>
    <definedName name="TransportPallet" localSheetId="0">[1]Input!#REF!</definedName>
    <definedName name="TransportPallet">[1]Input!#REF!</definedName>
    <definedName name="Turf" localSheetId="0">#REF!</definedName>
    <definedName name="Turf">#REF!</definedName>
    <definedName name="TurfDr">[1]Input!$D$72</definedName>
    <definedName name="TurfNat" localSheetId="0">[1]Input!#REF!</definedName>
    <definedName name="TurfNat">[1]Input!#REF!</definedName>
    <definedName name="Uitval">[6]INPUT!$D$3</definedName>
    <definedName name="Uitval_A" localSheetId="0">[2]Input!$D$23</definedName>
    <definedName name="Uitval_A" localSheetId="1">[2]Input!$D$23</definedName>
    <definedName name="Uitval_A">[3]Input!$D$23</definedName>
    <definedName name="Uitval_B">[3]Input!$D$28</definedName>
    <definedName name="Uitval_Beg">[2]Input!$D$24</definedName>
    <definedName name="Uitval_Bij">[2]Input!$D$32</definedName>
    <definedName name="Uitval_C">[3]Input!$D$27</definedName>
    <definedName name="Uitval_D">[2]Input!$D$25</definedName>
    <definedName name="Uitval_G">[2]Input!$D$26</definedName>
    <definedName name="Uitval_H">[3]Input!$D$24</definedName>
    <definedName name="Uitval_L">[2]Input!$D$27</definedName>
    <definedName name="Uitval_N">[3]Input!$D$26</definedName>
    <definedName name="Uitval_T">[3]Input!$D$25</definedName>
    <definedName name="VerkoopProvisie">[6]OVERHEAD!$AB$93</definedName>
    <definedName name="Verpakkingskn_pd" localSheetId="0">[2]Input!$L$30</definedName>
    <definedName name="Verpakkingskn_pd" localSheetId="1">[2]Input!$L$30</definedName>
    <definedName name="Verpakkingskn_pd">[3]Input!$L$32</definedName>
    <definedName name="XXLDahlia" localSheetId="0">#REF!</definedName>
    <definedName name="XXLDahlia">#REF!</definedName>
    <definedName name="XXLDivers" localSheetId="0">#REF!</definedName>
    <definedName name="XXLDivers">#REF!</definedName>
    <definedName name="XXLZantedeschia" localSheetId="0">#REF!</definedName>
    <definedName name="XXLZantedeschia">#REF!</definedName>
    <definedName name="ZakMaGr" localSheetId="0">[1]Input!#REF!</definedName>
    <definedName name="ZakMaGr">[1]Input!#REF!</definedName>
    <definedName name="ZakMaKl" localSheetId="0">[1]Input!#REF!</definedName>
    <definedName name="ZakMaKl">[1]Input!#REF!</definedName>
    <definedName name="ZakMiGr" localSheetId="0">[1]Input!#REF!</definedName>
    <definedName name="ZakMiGr">[1]Input!#REF!</definedName>
    <definedName name="ZakMiKl" localSheetId="0">[1]Input!#REF!</definedName>
    <definedName name="ZakMiKl">[1]Input!#REF!</definedName>
    <definedName name="шб" localSheetId="0">#REF!</definedName>
    <definedName name="шб">#REF!</definedName>
    <definedName name="ШБ_рабочий_2021" localSheetId="0">#REF!</definedName>
    <definedName name="ШБ_рабочий_2021">#REF!</definedName>
    <definedName name="шб2021" localSheetId="0">#REF!</definedName>
    <definedName name="шб202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81" i="1" l="1"/>
  <c r="Q899" i="1"/>
  <c r="Q893" i="1"/>
  <c r="Q887" i="1"/>
  <c r="Q875" i="1"/>
  <c r="Q869" i="1"/>
  <c r="Q863" i="1"/>
  <c r="Q857" i="1"/>
  <c r="Q851" i="1"/>
  <c r="Q845" i="1"/>
  <c r="Q839" i="1"/>
  <c r="Q833" i="1"/>
  <c r="Q827" i="1"/>
  <c r="Q821" i="1"/>
  <c r="Q815" i="1"/>
  <c r="Q809" i="1"/>
  <c r="Q803" i="1"/>
  <c r="Q797" i="1"/>
  <c r="Q791" i="1"/>
  <c r="Q785" i="1"/>
  <c r="Q779" i="1"/>
  <c r="Q773" i="1"/>
  <c r="Q767" i="1"/>
  <c r="Q761" i="1"/>
  <c r="Q755" i="1"/>
  <c r="Q749" i="1"/>
  <c r="Q743" i="1"/>
  <c r="Q737" i="1"/>
  <c r="Q731" i="1"/>
  <c r="Q725" i="1"/>
  <c r="Q719" i="1"/>
  <c r="Q713" i="1"/>
  <c r="Q707" i="1"/>
  <c r="Q701" i="1"/>
  <c r="Q695" i="1"/>
  <c r="Q689" i="1"/>
  <c r="Q683" i="1"/>
  <c r="Q677" i="1"/>
  <c r="Q671" i="1"/>
  <c r="Q665" i="1"/>
  <c r="Q659" i="1"/>
  <c r="Q653" i="1"/>
  <c r="Q647" i="1"/>
  <c r="Q641" i="1"/>
  <c r="Q635" i="1"/>
  <c r="Q629" i="1"/>
  <c r="Q623" i="1"/>
  <c r="Q617" i="1"/>
  <c r="Q611" i="1"/>
  <c r="Q605" i="1"/>
  <c r="Q599" i="1"/>
  <c r="Q593" i="1"/>
  <c r="Q587" i="1"/>
  <c r="P13" i="1" l="1"/>
  <c r="P12" i="1"/>
  <c r="P9" i="1" l="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30" i="1"/>
  <c r="P899" i="1" l="1"/>
  <c r="P893" i="1"/>
  <c r="P887" i="1"/>
  <c r="P881" i="1"/>
  <c r="P875" i="1"/>
  <c r="P869" i="1"/>
  <c r="P863" i="1"/>
  <c r="P857" i="1"/>
  <c r="P851" i="1"/>
  <c r="P845" i="1"/>
  <c r="P839" i="1"/>
  <c r="P833" i="1"/>
  <c r="P827" i="1"/>
  <c r="P821" i="1"/>
  <c r="P815" i="1"/>
  <c r="P809" i="1"/>
  <c r="P803" i="1"/>
  <c r="P797" i="1"/>
  <c r="P791" i="1"/>
  <c r="P785" i="1"/>
  <c r="P779" i="1"/>
  <c r="P773" i="1"/>
  <c r="P767" i="1"/>
  <c r="P761" i="1"/>
  <c r="P755" i="1"/>
  <c r="P749" i="1"/>
  <c r="P743" i="1"/>
  <c r="P737" i="1"/>
  <c r="P731" i="1"/>
  <c r="P725" i="1"/>
  <c r="P719" i="1"/>
  <c r="P713" i="1"/>
  <c r="P707" i="1"/>
  <c r="P701" i="1"/>
  <c r="P695" i="1"/>
  <c r="P689" i="1"/>
  <c r="P683" i="1"/>
  <c r="P677" i="1"/>
  <c r="P671" i="1"/>
  <c r="P665" i="1"/>
  <c r="P659" i="1"/>
  <c r="P653" i="1"/>
  <c r="P647" i="1"/>
  <c r="P641" i="1"/>
  <c r="P635" i="1"/>
  <c r="P629" i="1"/>
  <c r="P623" i="1"/>
  <c r="P617" i="1"/>
  <c r="P611" i="1"/>
  <c r="P605" i="1"/>
  <c r="P599" i="1"/>
  <c r="P593" i="1"/>
  <c r="P587" i="1"/>
  <c r="Q585" i="1"/>
  <c r="P585" i="1"/>
  <c r="Q584" i="1"/>
  <c r="P584" i="1"/>
  <c r="Q583" i="1"/>
  <c r="P583" i="1"/>
  <c r="Q582" i="1"/>
  <c r="P582" i="1"/>
  <c r="Q581" i="1"/>
  <c r="P581" i="1"/>
  <c r="Q580" i="1"/>
  <c r="P580" i="1"/>
  <c r="Q579" i="1"/>
  <c r="P579" i="1"/>
  <c r="Q578" i="1"/>
  <c r="P578" i="1"/>
  <c r="Q577" i="1"/>
  <c r="P577" i="1"/>
  <c r="Q576" i="1"/>
  <c r="P576" i="1"/>
  <c r="Q575" i="1"/>
  <c r="P575" i="1"/>
  <c r="Q574" i="1"/>
  <c r="P574" i="1"/>
  <c r="Q573" i="1"/>
  <c r="P573" i="1"/>
  <c r="Q572" i="1"/>
  <c r="P572" i="1"/>
  <c r="Q571" i="1"/>
  <c r="P571" i="1"/>
  <c r="Q570" i="1"/>
  <c r="P570" i="1"/>
  <c r="Q569" i="1"/>
  <c r="P569" i="1"/>
  <c r="Q568" i="1"/>
  <c r="P568" i="1"/>
  <c r="Q567" i="1"/>
  <c r="P567" i="1"/>
  <c r="Q566" i="1"/>
  <c r="P566" i="1"/>
  <c r="Q565" i="1"/>
  <c r="P565" i="1"/>
  <c r="Q564" i="1"/>
  <c r="P564" i="1"/>
  <c r="Q563" i="1"/>
  <c r="P563" i="1"/>
  <c r="Q562" i="1"/>
  <c r="P562" i="1"/>
  <c r="Q561" i="1"/>
  <c r="P561" i="1"/>
  <c r="Q560" i="1"/>
  <c r="P560" i="1"/>
  <c r="Q559" i="1"/>
  <c r="P559" i="1"/>
  <c r="Q558" i="1"/>
  <c r="P558" i="1"/>
  <c r="Q557" i="1"/>
  <c r="P557" i="1"/>
  <c r="Q556" i="1"/>
  <c r="P556" i="1"/>
  <c r="Q555" i="1"/>
  <c r="P555" i="1"/>
  <c r="Q554" i="1"/>
  <c r="P554" i="1"/>
  <c r="Q553" i="1"/>
  <c r="P553" i="1"/>
  <c r="Q552" i="1"/>
  <c r="P552" i="1"/>
  <c r="Q551" i="1"/>
  <c r="P551" i="1"/>
  <c r="Q550" i="1"/>
  <c r="P550" i="1"/>
  <c r="Q549" i="1"/>
  <c r="P549" i="1"/>
  <c r="Q548" i="1"/>
  <c r="P548" i="1"/>
  <c r="Q547" i="1"/>
  <c r="P547" i="1"/>
  <c r="Q546" i="1"/>
  <c r="P546" i="1"/>
  <c r="Q545" i="1"/>
  <c r="P545" i="1"/>
  <c r="Q544" i="1"/>
  <c r="P544" i="1"/>
  <c r="Q543" i="1"/>
  <c r="P543" i="1"/>
  <c r="Q542" i="1"/>
  <c r="P542" i="1"/>
  <c r="Q541" i="1"/>
  <c r="P541" i="1"/>
  <c r="Q540" i="1"/>
  <c r="P540" i="1"/>
  <c r="Q539" i="1"/>
  <c r="P539" i="1"/>
  <c r="Q538" i="1"/>
  <c r="P538" i="1"/>
  <c r="Q537" i="1"/>
  <c r="P537" i="1"/>
  <c r="Q536" i="1"/>
  <c r="P536" i="1"/>
  <c r="Q535" i="1"/>
  <c r="P535" i="1"/>
  <c r="Q534" i="1"/>
  <c r="P534" i="1"/>
  <c r="Q533" i="1"/>
  <c r="P533" i="1"/>
  <c r="Q532" i="1"/>
  <c r="P532" i="1"/>
  <c r="Q531" i="1"/>
  <c r="P531" i="1"/>
  <c r="Q530" i="1"/>
  <c r="P530" i="1"/>
  <c r="Q529" i="1"/>
  <c r="P529" i="1"/>
  <c r="Q528" i="1"/>
  <c r="P528" i="1"/>
  <c r="Q527" i="1"/>
  <c r="P527" i="1"/>
  <c r="Q526" i="1"/>
  <c r="P526" i="1"/>
  <c r="Q525" i="1"/>
  <c r="P525" i="1"/>
  <c r="Q524" i="1"/>
  <c r="P524" i="1"/>
  <c r="Q523" i="1"/>
  <c r="P523" i="1"/>
  <c r="Q522" i="1"/>
  <c r="P522" i="1"/>
  <c r="Q521" i="1"/>
  <c r="P521" i="1"/>
  <c r="Q520" i="1"/>
  <c r="P520" i="1"/>
  <c r="Q519" i="1"/>
  <c r="P519" i="1"/>
  <c r="Q518" i="1"/>
  <c r="P518" i="1"/>
  <c r="Q517" i="1"/>
  <c r="P517" i="1"/>
  <c r="Q516" i="1"/>
  <c r="P516" i="1"/>
  <c r="Q515" i="1"/>
  <c r="P515" i="1"/>
  <c r="Q514" i="1"/>
  <c r="P514" i="1"/>
  <c r="Q513" i="1"/>
  <c r="P513" i="1"/>
  <c r="Q512" i="1"/>
  <c r="P512" i="1"/>
  <c r="Q511" i="1"/>
  <c r="P511" i="1"/>
  <c r="Q510" i="1"/>
  <c r="P510" i="1"/>
  <c r="Q509" i="1"/>
  <c r="P509" i="1"/>
  <c r="Q508" i="1"/>
  <c r="P508" i="1"/>
  <c r="Q507" i="1"/>
  <c r="P507" i="1"/>
  <c r="Q506" i="1"/>
  <c r="P506" i="1"/>
  <c r="Q505" i="1"/>
  <c r="P505" i="1"/>
  <c r="Q504" i="1"/>
  <c r="P504" i="1"/>
  <c r="Q503" i="1"/>
  <c r="P503" i="1"/>
  <c r="Q502" i="1"/>
  <c r="P502" i="1"/>
  <c r="Q501" i="1"/>
  <c r="P501" i="1"/>
  <c r="Q500" i="1"/>
  <c r="P500" i="1"/>
  <c r="Q499" i="1"/>
  <c r="P499" i="1"/>
  <c r="Q498" i="1"/>
  <c r="P498" i="1"/>
  <c r="Q497" i="1"/>
  <c r="P497" i="1"/>
  <c r="Q496" i="1"/>
  <c r="P496" i="1"/>
  <c r="Q495" i="1"/>
  <c r="P495" i="1"/>
  <c r="Q494" i="1"/>
  <c r="P494" i="1"/>
  <c r="Q493" i="1"/>
  <c r="P493" i="1"/>
  <c r="Q492" i="1"/>
  <c r="P492" i="1"/>
  <c r="Q491" i="1"/>
  <c r="P491" i="1"/>
  <c r="Q490" i="1"/>
  <c r="P490" i="1"/>
  <c r="Q489" i="1"/>
  <c r="P489" i="1"/>
  <c r="Q488" i="1"/>
  <c r="P488" i="1"/>
  <c r="Q487" i="1"/>
  <c r="P487" i="1"/>
  <c r="Q486" i="1"/>
  <c r="P486" i="1"/>
  <c r="Q485" i="1"/>
  <c r="P485" i="1"/>
  <c r="Q484" i="1"/>
  <c r="P484" i="1"/>
  <c r="Q483" i="1"/>
  <c r="P483" i="1"/>
  <c r="Q482" i="1"/>
  <c r="P482" i="1"/>
  <c r="Q481" i="1"/>
  <c r="P481" i="1"/>
  <c r="Q480" i="1"/>
  <c r="P480" i="1"/>
  <c r="Q479" i="1"/>
  <c r="P479" i="1"/>
  <c r="Q478" i="1"/>
  <c r="P478" i="1"/>
  <c r="Q477" i="1"/>
  <c r="P477" i="1"/>
  <c r="Q476" i="1"/>
  <c r="P476" i="1"/>
  <c r="Q475" i="1"/>
  <c r="P475" i="1"/>
  <c r="Q474" i="1"/>
  <c r="P474" i="1"/>
  <c r="Q473" i="1"/>
  <c r="P473" i="1"/>
  <c r="Q472" i="1"/>
  <c r="P472" i="1"/>
  <c r="Q471" i="1"/>
  <c r="P471" i="1"/>
  <c r="Q470" i="1"/>
  <c r="P470" i="1"/>
  <c r="Q469" i="1"/>
  <c r="P469" i="1"/>
  <c r="Q468" i="1"/>
  <c r="P468" i="1"/>
  <c r="Q467" i="1"/>
  <c r="P467" i="1"/>
  <c r="Q466" i="1"/>
  <c r="P466" i="1"/>
  <c r="Q465" i="1"/>
  <c r="P465" i="1"/>
  <c r="Q464" i="1"/>
  <c r="P464" i="1"/>
  <c r="Q463" i="1"/>
  <c r="P463" i="1"/>
  <c r="Q462" i="1"/>
  <c r="P462" i="1"/>
  <c r="Q461" i="1"/>
  <c r="P461" i="1"/>
  <c r="Q460" i="1"/>
  <c r="P460" i="1"/>
  <c r="Q459" i="1"/>
  <c r="P459" i="1"/>
  <c r="Q458" i="1"/>
  <c r="P458" i="1"/>
  <c r="Q457" i="1"/>
  <c r="P457" i="1"/>
  <c r="Q456" i="1"/>
  <c r="P456" i="1"/>
  <c r="Q455" i="1"/>
  <c r="P455" i="1"/>
  <c r="Q454" i="1"/>
  <c r="P454" i="1"/>
  <c r="Q453" i="1"/>
  <c r="P453" i="1"/>
  <c r="Q452" i="1"/>
  <c r="P452" i="1"/>
  <c r="Q451" i="1"/>
  <c r="P451" i="1"/>
  <c r="Q450" i="1"/>
  <c r="P450" i="1"/>
  <c r="Q449" i="1"/>
  <c r="P449" i="1"/>
  <c r="Q448" i="1"/>
  <c r="P448" i="1"/>
  <c r="Q447" i="1"/>
  <c r="P447" i="1"/>
  <c r="Q446" i="1"/>
  <c r="P446" i="1"/>
  <c r="Q445" i="1"/>
  <c r="P445" i="1"/>
  <c r="Q444" i="1"/>
  <c r="P444" i="1"/>
  <c r="Q443" i="1"/>
  <c r="P443" i="1"/>
  <c r="Q442" i="1"/>
  <c r="P442" i="1"/>
  <c r="Q441" i="1"/>
  <c r="P441" i="1"/>
  <c r="Q440" i="1"/>
  <c r="P440" i="1"/>
  <c r="Q439" i="1"/>
  <c r="P439" i="1"/>
  <c r="Q438" i="1"/>
  <c r="P438" i="1"/>
  <c r="Q437" i="1"/>
  <c r="P437" i="1"/>
  <c r="Q436" i="1"/>
  <c r="P436" i="1"/>
  <c r="Q435" i="1"/>
  <c r="P435" i="1"/>
  <c r="Q434" i="1"/>
  <c r="P434" i="1"/>
  <c r="Q433" i="1"/>
  <c r="P433" i="1"/>
  <c r="Q432" i="1"/>
  <c r="P432" i="1"/>
  <c r="Q431" i="1"/>
  <c r="P431" i="1"/>
  <c r="Q430" i="1"/>
  <c r="P430" i="1"/>
  <c r="Q429" i="1"/>
  <c r="P429" i="1"/>
  <c r="Q428" i="1"/>
  <c r="P428" i="1"/>
  <c r="Q427" i="1"/>
  <c r="P427" i="1"/>
  <c r="Q426" i="1"/>
  <c r="P426" i="1"/>
  <c r="Q425" i="1"/>
  <c r="P425" i="1"/>
  <c r="Q424" i="1"/>
  <c r="P424" i="1"/>
  <c r="Q423" i="1"/>
  <c r="P423" i="1"/>
  <c r="Q422" i="1"/>
  <c r="P422" i="1"/>
  <c r="Q421" i="1"/>
  <c r="P421" i="1"/>
  <c r="Q420" i="1"/>
  <c r="P420" i="1"/>
  <c r="Q419" i="1"/>
  <c r="P419" i="1"/>
  <c r="Q418" i="1"/>
  <c r="P418" i="1"/>
  <c r="Q417" i="1"/>
  <c r="P417" i="1"/>
  <c r="Q416" i="1"/>
  <c r="P416" i="1"/>
  <c r="Q415" i="1"/>
  <c r="P415" i="1"/>
  <c r="Q414" i="1"/>
  <c r="P414" i="1"/>
  <c r="Q413" i="1"/>
  <c r="P413" i="1"/>
  <c r="Q412" i="1"/>
  <c r="P412" i="1"/>
  <c r="Q411" i="1"/>
  <c r="P411" i="1"/>
  <c r="Q410" i="1"/>
  <c r="P410" i="1"/>
  <c r="Q409" i="1"/>
  <c r="P409" i="1"/>
  <c r="Q408" i="1"/>
  <c r="P408" i="1"/>
  <c r="Q407" i="1"/>
  <c r="P407" i="1"/>
  <c r="Q406" i="1"/>
  <c r="P406" i="1"/>
  <c r="Q405" i="1"/>
  <c r="P405" i="1"/>
  <c r="Q404" i="1"/>
  <c r="P404" i="1"/>
  <c r="Q403" i="1"/>
  <c r="P403" i="1"/>
  <c r="Q402" i="1"/>
  <c r="P402" i="1"/>
  <c r="Q401" i="1"/>
  <c r="P401" i="1"/>
  <c r="Q400" i="1"/>
  <c r="P400" i="1"/>
  <c r="Q399" i="1"/>
  <c r="P399" i="1"/>
  <c r="Q398" i="1"/>
  <c r="P398" i="1"/>
  <c r="Q397" i="1"/>
  <c r="P397" i="1"/>
  <c r="Q396" i="1"/>
  <c r="P396" i="1"/>
  <c r="Q395" i="1"/>
  <c r="P395" i="1"/>
  <c r="Q394" i="1"/>
  <c r="P394" i="1"/>
  <c r="Q393" i="1"/>
  <c r="P393" i="1"/>
  <c r="Q392" i="1"/>
  <c r="P392" i="1"/>
  <c r="Q391" i="1"/>
  <c r="P391" i="1"/>
  <c r="Q390" i="1"/>
  <c r="P390" i="1"/>
  <c r="Q389" i="1"/>
  <c r="P389" i="1"/>
  <c r="Q388" i="1"/>
  <c r="P388" i="1"/>
  <c r="Q387" i="1"/>
  <c r="P387" i="1"/>
  <c r="Q386" i="1"/>
  <c r="P386" i="1"/>
  <c r="Q385" i="1"/>
  <c r="P385" i="1"/>
  <c r="Q384" i="1"/>
  <c r="P384" i="1"/>
  <c r="Q383" i="1"/>
  <c r="P383" i="1"/>
  <c r="Q382" i="1"/>
  <c r="P382" i="1"/>
  <c r="Q381" i="1"/>
  <c r="P381" i="1"/>
  <c r="Q380" i="1"/>
  <c r="P380" i="1"/>
  <c r="Q379" i="1"/>
  <c r="P379" i="1"/>
  <c r="Q378" i="1"/>
  <c r="P378" i="1"/>
  <c r="Q377" i="1"/>
  <c r="P377" i="1"/>
  <c r="Q376" i="1"/>
  <c r="P376" i="1"/>
  <c r="Q375" i="1"/>
  <c r="P375" i="1"/>
  <c r="Q374" i="1"/>
  <c r="P374" i="1"/>
  <c r="Q373" i="1"/>
  <c r="P373" i="1"/>
  <c r="Q372" i="1"/>
  <c r="P372" i="1"/>
  <c r="Q371" i="1"/>
  <c r="P371" i="1"/>
  <c r="Q370" i="1"/>
  <c r="P370" i="1"/>
  <c r="Q369" i="1"/>
  <c r="P369" i="1"/>
  <c r="Q368" i="1"/>
  <c r="P368" i="1"/>
  <c r="Q367" i="1"/>
  <c r="P367" i="1"/>
  <c r="Q366" i="1"/>
  <c r="P366" i="1"/>
  <c r="Q365" i="1"/>
  <c r="P365" i="1"/>
  <c r="Q364" i="1"/>
  <c r="P364" i="1"/>
  <c r="Q363" i="1"/>
  <c r="P363" i="1"/>
  <c r="Q362" i="1"/>
  <c r="P362" i="1"/>
  <c r="Q361" i="1"/>
  <c r="P361" i="1"/>
  <c r="Q360" i="1"/>
  <c r="P360" i="1"/>
  <c r="Q359" i="1"/>
  <c r="P359" i="1"/>
  <c r="Q358" i="1"/>
  <c r="P358" i="1"/>
  <c r="Q357" i="1"/>
  <c r="P357" i="1"/>
  <c r="Q356" i="1"/>
  <c r="P356" i="1"/>
  <c r="Q355" i="1"/>
  <c r="P355" i="1"/>
  <c r="Q354" i="1"/>
  <c r="P354" i="1"/>
  <c r="Q353" i="1"/>
  <c r="P353" i="1"/>
  <c r="Q352" i="1"/>
  <c r="P352" i="1"/>
  <c r="Q351" i="1"/>
  <c r="P351" i="1"/>
  <c r="Q350" i="1"/>
  <c r="P350" i="1"/>
  <c r="Q349" i="1"/>
  <c r="P349" i="1"/>
  <c r="Q348" i="1"/>
  <c r="P348" i="1"/>
  <c r="Q347" i="1"/>
  <c r="P347" i="1"/>
  <c r="Q346" i="1"/>
  <c r="P346" i="1"/>
  <c r="Q345" i="1"/>
  <c r="P345" i="1"/>
  <c r="Q344" i="1"/>
  <c r="P344" i="1"/>
  <c r="Q343" i="1"/>
  <c r="P343" i="1"/>
  <c r="Q342" i="1"/>
  <c r="P342" i="1"/>
  <c r="Q341" i="1"/>
  <c r="P341" i="1"/>
  <c r="Q340" i="1"/>
  <c r="P340" i="1"/>
  <c r="Q339" i="1"/>
  <c r="P339" i="1"/>
  <c r="Q338" i="1"/>
  <c r="P338" i="1"/>
  <c r="Q337" i="1"/>
  <c r="P337" i="1"/>
  <c r="Q336" i="1"/>
  <c r="P336" i="1"/>
  <c r="Q335" i="1"/>
  <c r="P335" i="1"/>
  <c r="Q334" i="1"/>
  <c r="P334" i="1"/>
  <c r="Q333" i="1"/>
  <c r="P333" i="1"/>
  <c r="Q332" i="1"/>
  <c r="P332" i="1"/>
  <c r="Q331" i="1"/>
  <c r="P331" i="1"/>
  <c r="Q330" i="1"/>
  <c r="P330" i="1"/>
  <c r="Q329" i="1"/>
  <c r="P329" i="1"/>
  <c r="Q328" i="1"/>
  <c r="P328" i="1"/>
  <c r="Q327" i="1"/>
  <c r="P327" i="1"/>
  <c r="Q326" i="1"/>
  <c r="P326" i="1"/>
  <c r="Q325" i="1"/>
  <c r="P325" i="1"/>
  <c r="Q324" i="1"/>
  <c r="P324" i="1"/>
  <c r="Q323" i="1"/>
  <c r="P323" i="1"/>
  <c r="Q322" i="1"/>
  <c r="P322" i="1"/>
  <c r="Q321" i="1"/>
  <c r="P321" i="1"/>
  <c r="Q320" i="1"/>
  <c r="P320" i="1"/>
  <c r="Q319" i="1"/>
  <c r="P319" i="1"/>
  <c r="Q318" i="1"/>
  <c r="P318" i="1"/>
  <c r="Q317" i="1"/>
  <c r="P317" i="1"/>
  <c r="Q316" i="1"/>
  <c r="P316" i="1"/>
  <c r="Q315" i="1"/>
  <c r="P315" i="1"/>
  <c r="Q314" i="1"/>
  <c r="P314" i="1"/>
  <c r="Q313" i="1"/>
  <c r="P313" i="1"/>
  <c r="Q312" i="1"/>
  <c r="P312" i="1"/>
  <c r="Q311" i="1"/>
  <c r="P311" i="1"/>
  <c r="Q310" i="1"/>
  <c r="P310" i="1"/>
  <c r="Q309" i="1"/>
  <c r="P309" i="1"/>
  <c r="Q308" i="1"/>
  <c r="P308" i="1"/>
  <c r="Q307" i="1"/>
  <c r="P307" i="1"/>
  <c r="Q306" i="1"/>
  <c r="P306" i="1"/>
  <c r="Q305" i="1"/>
  <c r="P305" i="1"/>
  <c r="Q304" i="1"/>
  <c r="P304" i="1"/>
  <c r="Q303" i="1"/>
  <c r="P303" i="1"/>
  <c r="Q302" i="1"/>
  <c r="P302" i="1"/>
  <c r="Q301" i="1"/>
  <c r="P301" i="1"/>
  <c r="Q300" i="1"/>
  <c r="P300" i="1"/>
  <c r="Q299" i="1"/>
  <c r="P299" i="1"/>
  <c r="Q298" i="1"/>
  <c r="P298" i="1"/>
  <c r="Q297" i="1"/>
  <c r="P297" i="1"/>
  <c r="Q296" i="1"/>
  <c r="P296" i="1"/>
  <c r="Q295" i="1"/>
  <c r="P295" i="1"/>
  <c r="Q294" i="1"/>
  <c r="P294" i="1"/>
  <c r="Q293" i="1"/>
  <c r="P293" i="1"/>
  <c r="Q292" i="1"/>
  <c r="P292" i="1"/>
  <c r="Q291" i="1"/>
  <c r="P291" i="1"/>
  <c r="Q290" i="1"/>
  <c r="P290" i="1"/>
  <c r="Q289" i="1"/>
  <c r="P289" i="1"/>
  <c r="Q288" i="1"/>
  <c r="P288" i="1"/>
  <c r="Q287" i="1"/>
  <c r="P287" i="1"/>
  <c r="Q286" i="1"/>
  <c r="P286" i="1"/>
  <c r="Q285" i="1"/>
  <c r="P285" i="1"/>
  <c r="Q284" i="1"/>
  <c r="P284" i="1"/>
  <c r="Q283" i="1"/>
  <c r="P283" i="1"/>
  <c r="Q282" i="1"/>
  <c r="P282" i="1"/>
  <c r="Q281" i="1"/>
  <c r="P281" i="1"/>
  <c r="Q280" i="1"/>
  <c r="P280" i="1"/>
  <c r="Q279" i="1"/>
  <c r="P279" i="1"/>
  <c r="Q278" i="1"/>
  <c r="P278" i="1"/>
  <c r="Q277" i="1"/>
  <c r="P277" i="1"/>
  <c r="Q276" i="1"/>
  <c r="P276" i="1"/>
  <c r="Q275" i="1"/>
  <c r="P275" i="1"/>
  <c r="Q274" i="1"/>
  <c r="P274" i="1"/>
  <c r="Q273" i="1"/>
  <c r="P273" i="1"/>
  <c r="Q272" i="1"/>
  <c r="P272" i="1"/>
  <c r="Q271" i="1"/>
  <c r="P271" i="1"/>
  <c r="Q270" i="1"/>
  <c r="P270" i="1"/>
  <c r="Q269" i="1"/>
  <c r="P269" i="1"/>
  <c r="Q268" i="1"/>
  <c r="P268" i="1"/>
  <c r="Q267" i="1"/>
  <c r="P267" i="1"/>
  <c r="Q266" i="1"/>
  <c r="P266" i="1"/>
  <c r="Q265" i="1"/>
  <c r="P265" i="1"/>
  <c r="Q264" i="1"/>
  <c r="P264" i="1"/>
  <c r="Q263" i="1"/>
  <c r="P263" i="1"/>
  <c r="Q262" i="1"/>
  <c r="P262" i="1"/>
  <c r="Q261" i="1"/>
  <c r="P261" i="1"/>
  <c r="Q260" i="1"/>
  <c r="P260" i="1"/>
  <c r="Q259" i="1"/>
  <c r="P259" i="1"/>
  <c r="Q258" i="1"/>
  <c r="P258" i="1"/>
  <c r="Q257" i="1"/>
  <c r="P257" i="1"/>
  <c r="Q256" i="1"/>
  <c r="P256" i="1"/>
  <c r="Q255" i="1"/>
  <c r="P255" i="1"/>
  <c r="Q254" i="1"/>
  <c r="P254" i="1"/>
  <c r="Q253" i="1"/>
  <c r="P253" i="1"/>
  <c r="Q252" i="1"/>
  <c r="P252" i="1"/>
  <c r="Q251" i="1"/>
  <c r="P251" i="1"/>
  <c r="Q250" i="1"/>
  <c r="P250" i="1"/>
  <c r="Q249" i="1"/>
  <c r="P249" i="1"/>
  <c r="Q248" i="1"/>
  <c r="P248" i="1"/>
  <c r="Q247" i="1"/>
  <c r="P247" i="1"/>
  <c r="Q246" i="1"/>
  <c r="P246" i="1"/>
  <c r="Q245" i="1"/>
  <c r="P245" i="1"/>
  <c r="Q244" i="1"/>
  <c r="P244" i="1"/>
  <c r="Q243" i="1"/>
  <c r="P243" i="1"/>
  <c r="Q242" i="1"/>
  <c r="P242" i="1"/>
  <c r="Q241" i="1"/>
  <c r="P241" i="1"/>
  <c r="Q240" i="1"/>
  <c r="P240" i="1"/>
  <c r="Q239" i="1"/>
  <c r="P239" i="1"/>
  <c r="Q238" i="1"/>
  <c r="P238" i="1"/>
  <c r="Q237" i="1"/>
  <c r="P237" i="1"/>
  <c r="Q236" i="1"/>
  <c r="P236" i="1"/>
  <c r="Q235" i="1"/>
  <c r="P235" i="1"/>
  <c r="Q234" i="1"/>
  <c r="P234" i="1"/>
  <c r="Q233" i="1"/>
  <c r="P233" i="1"/>
  <c r="Q232" i="1"/>
  <c r="P232" i="1"/>
  <c r="Q231" i="1"/>
  <c r="P231" i="1"/>
  <c r="Q230" i="1"/>
  <c r="P230" i="1"/>
  <c r="Q229" i="1"/>
  <c r="P229" i="1"/>
  <c r="Q228" i="1"/>
  <c r="P228" i="1"/>
  <c r="Q227" i="1"/>
  <c r="P227" i="1"/>
  <c r="Q226" i="1"/>
  <c r="P226" i="1"/>
  <c r="Q225" i="1"/>
  <c r="P225" i="1"/>
  <c r="Q224" i="1"/>
  <c r="P224" i="1"/>
  <c r="Q223" i="1"/>
  <c r="P223" i="1"/>
  <c r="Q222" i="1"/>
  <c r="P222" i="1"/>
  <c r="Q221" i="1"/>
  <c r="P221" i="1"/>
  <c r="Q220" i="1"/>
  <c r="P220" i="1"/>
  <c r="Q219" i="1"/>
  <c r="P219" i="1"/>
  <c r="Q218" i="1"/>
  <c r="P218" i="1"/>
  <c r="Q217" i="1"/>
  <c r="P217" i="1"/>
  <c r="Q216" i="1"/>
  <c r="P216" i="1"/>
  <c r="Q215" i="1"/>
  <c r="P215" i="1"/>
  <c r="Q214" i="1"/>
  <c r="P214" i="1"/>
  <c r="Q213" i="1"/>
  <c r="P213" i="1"/>
  <c r="Q212" i="1"/>
  <c r="P212" i="1"/>
  <c r="Q211" i="1"/>
  <c r="P211" i="1"/>
  <c r="Q210" i="1"/>
  <c r="P210" i="1"/>
  <c r="Q209" i="1"/>
  <c r="P209" i="1"/>
  <c r="Q208" i="1"/>
  <c r="P208" i="1"/>
  <c r="Q207" i="1"/>
  <c r="P207" i="1"/>
  <c r="Q206" i="1"/>
  <c r="P206" i="1"/>
  <c r="Q205" i="1"/>
  <c r="P205" i="1"/>
  <c r="Q204" i="1"/>
  <c r="P204" i="1"/>
  <c r="Q203" i="1"/>
  <c r="P203" i="1"/>
  <c r="Q202" i="1"/>
  <c r="P202" i="1"/>
  <c r="Q201" i="1"/>
  <c r="P201" i="1"/>
  <c r="Q200" i="1"/>
  <c r="P200" i="1"/>
  <c r="Q199" i="1"/>
  <c r="P199" i="1"/>
  <c r="Q198" i="1"/>
  <c r="P198" i="1"/>
  <c r="Q197" i="1"/>
  <c r="P197" i="1"/>
  <c r="Q196" i="1"/>
  <c r="P196" i="1"/>
  <c r="Q195" i="1"/>
  <c r="P195" i="1"/>
  <c r="Q194" i="1"/>
  <c r="P194" i="1"/>
  <c r="Q193" i="1"/>
  <c r="P193" i="1"/>
  <c r="Q192" i="1"/>
  <c r="P192" i="1"/>
  <c r="Q191" i="1"/>
  <c r="P191" i="1"/>
  <c r="Q190" i="1"/>
  <c r="P190" i="1"/>
  <c r="Q189" i="1"/>
  <c r="P189" i="1"/>
  <c r="Q188" i="1"/>
  <c r="P188" i="1"/>
  <c r="Q187" i="1"/>
  <c r="P187" i="1"/>
  <c r="Q186" i="1"/>
  <c r="P186" i="1"/>
  <c r="Q185" i="1"/>
  <c r="P185" i="1"/>
  <c r="Q184" i="1"/>
  <c r="P184" i="1"/>
  <c r="Q183" i="1"/>
  <c r="P183" i="1"/>
  <c r="Q182" i="1"/>
  <c r="P182" i="1"/>
  <c r="Q181" i="1"/>
  <c r="P181" i="1"/>
  <c r="Q180" i="1"/>
  <c r="P180" i="1"/>
  <c r="Q179" i="1"/>
  <c r="P179" i="1"/>
  <c r="Q178" i="1"/>
  <c r="P178" i="1"/>
  <c r="Q177" i="1"/>
  <c r="P177" i="1"/>
  <c r="Q176" i="1"/>
  <c r="P176" i="1"/>
  <c r="Q175" i="1"/>
  <c r="P175" i="1"/>
  <c r="Q174" i="1"/>
  <c r="P174" i="1"/>
  <c r="Q173" i="1"/>
  <c r="P173" i="1"/>
  <c r="Q172" i="1"/>
  <c r="P172" i="1"/>
  <c r="Q171" i="1"/>
  <c r="P171" i="1"/>
  <c r="Q170" i="1"/>
  <c r="P170" i="1"/>
  <c r="Q169" i="1"/>
  <c r="P169" i="1"/>
  <c r="Q168" i="1"/>
  <c r="P168" i="1"/>
  <c r="Q167" i="1"/>
  <c r="P167" i="1"/>
  <c r="Q166" i="1"/>
  <c r="P166" i="1"/>
  <c r="Q165" i="1"/>
  <c r="P165" i="1"/>
  <c r="Q164" i="1"/>
  <c r="P164" i="1"/>
  <c r="Q163" i="1"/>
  <c r="P163" i="1"/>
  <c r="Q162" i="1"/>
  <c r="P162" i="1"/>
  <c r="Q161" i="1"/>
  <c r="P161" i="1"/>
  <c r="Q160" i="1"/>
  <c r="P160" i="1"/>
  <c r="Q159" i="1"/>
  <c r="P159" i="1"/>
  <c r="Q158" i="1"/>
  <c r="P158" i="1"/>
  <c r="Q157" i="1"/>
  <c r="P157" i="1"/>
  <c r="Q156" i="1"/>
  <c r="P156" i="1"/>
  <c r="Q155" i="1"/>
  <c r="P155" i="1"/>
  <c r="Q154" i="1"/>
  <c r="P154" i="1"/>
  <c r="Q153" i="1"/>
  <c r="P153" i="1"/>
  <c r="Q152" i="1"/>
  <c r="P152" i="1"/>
  <c r="Q151" i="1"/>
  <c r="P151" i="1"/>
  <c r="Q150" i="1"/>
  <c r="P150" i="1"/>
  <c r="Q149" i="1"/>
  <c r="P149" i="1"/>
  <c r="Q148" i="1"/>
  <c r="P148" i="1"/>
  <c r="Q147" i="1"/>
  <c r="P147" i="1"/>
  <c r="Q146" i="1"/>
  <c r="P146" i="1"/>
  <c r="Q145" i="1"/>
  <c r="P145" i="1"/>
  <c r="Q144" i="1"/>
  <c r="P144" i="1"/>
  <c r="Q143" i="1"/>
  <c r="P143" i="1"/>
  <c r="Q142" i="1"/>
  <c r="P142" i="1"/>
  <c r="Q141" i="1"/>
  <c r="P141" i="1"/>
  <c r="Q140" i="1"/>
  <c r="P140" i="1"/>
  <c r="Q139" i="1"/>
  <c r="P139" i="1"/>
  <c r="Q138" i="1"/>
  <c r="P138" i="1"/>
  <c r="Q137" i="1"/>
  <c r="P137" i="1"/>
  <c r="Q136" i="1"/>
  <c r="P136" i="1"/>
  <c r="Q135" i="1"/>
  <c r="P135" i="1"/>
  <c r="Q134" i="1"/>
  <c r="P134" i="1"/>
  <c r="Q133" i="1"/>
  <c r="P133" i="1"/>
  <c r="Q132" i="1"/>
  <c r="P132" i="1"/>
  <c r="Q131" i="1"/>
  <c r="P131" i="1"/>
  <c r="Q130" i="1"/>
  <c r="P130" i="1"/>
  <c r="Q129" i="1"/>
  <c r="P129" i="1"/>
  <c r="Q128" i="1"/>
  <c r="P128" i="1"/>
  <c r="Q127" i="1"/>
  <c r="P127" i="1"/>
  <c r="Q126" i="1"/>
  <c r="P126" i="1"/>
  <c r="Q125" i="1"/>
  <c r="P125" i="1"/>
  <c r="Q124" i="1"/>
  <c r="P124" i="1"/>
  <c r="Q123" i="1"/>
  <c r="P123" i="1"/>
  <c r="Q122" i="1"/>
  <c r="P122" i="1"/>
  <c r="Q121" i="1"/>
  <c r="P121" i="1"/>
  <c r="Q120" i="1"/>
  <c r="P120" i="1"/>
  <c r="Q119" i="1"/>
  <c r="P119" i="1"/>
  <c r="Q118" i="1"/>
  <c r="P118" i="1"/>
  <c r="Q117" i="1"/>
  <c r="P117" i="1"/>
  <c r="Q116" i="1"/>
  <c r="P116" i="1"/>
  <c r="Q115" i="1"/>
  <c r="P115" i="1"/>
  <c r="Q114" i="1"/>
  <c r="P114" i="1"/>
  <c r="Q113" i="1"/>
  <c r="P113" i="1"/>
  <c r="Q112" i="1"/>
  <c r="P112" i="1"/>
  <c r="Q111" i="1"/>
  <c r="P111" i="1"/>
  <c r="Q110" i="1"/>
  <c r="P110" i="1"/>
  <c r="Q109" i="1"/>
  <c r="P109" i="1"/>
  <c r="Q108" i="1"/>
  <c r="P108" i="1"/>
  <c r="Q107" i="1"/>
  <c r="P107" i="1"/>
  <c r="Q106" i="1"/>
  <c r="P106" i="1"/>
  <c r="Q105" i="1"/>
  <c r="P105" i="1"/>
  <c r="Q104" i="1"/>
  <c r="P104" i="1"/>
  <c r="Q103" i="1"/>
  <c r="P103" i="1"/>
  <c r="Q102" i="1"/>
  <c r="P102" i="1"/>
  <c r="Q101" i="1"/>
  <c r="P101" i="1"/>
  <c r="Q100" i="1"/>
  <c r="P100" i="1"/>
  <c r="Q99" i="1"/>
  <c r="P99" i="1"/>
  <c r="Q98" i="1"/>
  <c r="P98" i="1"/>
  <c r="Q97" i="1"/>
  <c r="P97" i="1"/>
  <c r="Q96" i="1"/>
  <c r="P96" i="1"/>
  <c r="Q95" i="1"/>
  <c r="P95" i="1"/>
  <c r="Q94" i="1"/>
  <c r="P94" i="1"/>
  <c r="Q93" i="1"/>
  <c r="P93" i="1"/>
  <c r="Q92" i="1"/>
  <c r="P92" i="1"/>
  <c r="Q91" i="1"/>
  <c r="P91" i="1"/>
  <c r="Q90" i="1"/>
  <c r="P90" i="1"/>
  <c r="Q89" i="1"/>
  <c r="P89" i="1"/>
  <c r="Q88" i="1"/>
  <c r="P88" i="1"/>
  <c r="Q87" i="1"/>
  <c r="P87" i="1"/>
  <c r="Q86" i="1"/>
  <c r="P86" i="1"/>
  <c r="Q85" i="1"/>
  <c r="P85" i="1"/>
  <c r="Q84" i="1"/>
  <c r="P84" i="1"/>
  <c r="Q83" i="1"/>
  <c r="P83" i="1"/>
  <c r="Q82" i="1"/>
  <c r="P82" i="1"/>
  <c r="Q81" i="1"/>
  <c r="P81" i="1"/>
  <c r="Q80" i="1"/>
  <c r="P80" i="1"/>
  <c r="Q79" i="1"/>
  <c r="P79" i="1"/>
  <c r="Q78" i="1"/>
  <c r="P78" i="1"/>
  <c r="Q77" i="1"/>
  <c r="P77" i="1"/>
  <c r="Q76" i="1"/>
  <c r="P76" i="1"/>
  <c r="Q75" i="1"/>
  <c r="P75" i="1"/>
  <c r="Q74" i="1"/>
  <c r="P74" i="1"/>
  <c r="Q73" i="1"/>
  <c r="P73" i="1"/>
  <c r="Q72" i="1"/>
  <c r="P72" i="1"/>
  <c r="Q71" i="1"/>
  <c r="P71" i="1"/>
  <c r="Q70" i="1"/>
  <c r="P70" i="1"/>
  <c r="Q69" i="1"/>
  <c r="P69" i="1"/>
  <c r="Q68" i="1"/>
  <c r="P68" i="1"/>
  <c r="Q67" i="1"/>
  <c r="P67" i="1"/>
  <c r="Q66" i="1"/>
  <c r="P66" i="1"/>
  <c r="Q65" i="1"/>
  <c r="P65" i="1"/>
  <c r="Q64" i="1"/>
  <c r="P64" i="1"/>
  <c r="Q63" i="1"/>
  <c r="P63" i="1"/>
  <c r="Q62" i="1"/>
  <c r="P62" i="1"/>
  <c r="Q61" i="1"/>
  <c r="P61" i="1"/>
  <c r="Q60" i="1"/>
  <c r="P60" i="1"/>
  <c r="Q59" i="1"/>
  <c r="P59" i="1"/>
  <c r="Q58" i="1"/>
  <c r="P58" i="1"/>
  <c r="Q57" i="1"/>
  <c r="P57" i="1"/>
  <c r="Q56" i="1"/>
  <c r="P56" i="1"/>
  <c r="Q55" i="1"/>
  <c r="P55" i="1"/>
  <c r="Q54" i="1"/>
  <c r="P54" i="1"/>
  <c r="Q53" i="1"/>
  <c r="P53" i="1"/>
  <c r="Q52" i="1"/>
  <c r="P52" i="1"/>
  <c r="Q51" i="1"/>
  <c r="P51" i="1"/>
  <c r="Q50" i="1"/>
  <c r="P50" i="1"/>
  <c r="Q49" i="1"/>
  <c r="P49" i="1"/>
  <c r="Q48" i="1"/>
  <c r="P48" i="1"/>
  <c r="Q47" i="1"/>
  <c r="P47" i="1"/>
  <c r="Q46" i="1"/>
  <c r="P46" i="1"/>
  <c r="Q45" i="1"/>
  <c r="P45" i="1"/>
  <c r="Q44" i="1"/>
  <c r="P44" i="1"/>
  <c r="Q43" i="1"/>
  <c r="P43" i="1"/>
  <c r="Q42" i="1"/>
  <c r="P42" i="1"/>
  <c r="Q41" i="1"/>
  <c r="P41" i="1"/>
  <c r="Q40" i="1"/>
  <c r="P40" i="1"/>
  <c r="Q39" i="1"/>
  <c r="P39" i="1"/>
  <c r="Q38" i="1"/>
  <c r="P38" i="1"/>
  <c r="Q37" i="1"/>
  <c r="P37" i="1"/>
  <c r="Q36" i="1"/>
  <c r="P36" i="1"/>
  <c r="Q35" i="1"/>
  <c r="P35" i="1"/>
  <c r="Q34" i="1"/>
  <c r="P34" i="1"/>
  <c r="Q33" i="1"/>
  <c r="P33" i="1"/>
  <c r="Q32" i="1"/>
  <c r="P32" i="1"/>
  <c r="Q31" i="1"/>
  <c r="P31" i="1"/>
  <c r="Q30" i="1"/>
  <c r="P30" i="1"/>
  <c r="P11" i="1"/>
  <c r="P16" i="1" l="1"/>
  <c r="P10" i="1"/>
  <c r="I23" i="1" s="1"/>
  <c r="P18" i="1" l="1"/>
  <c r="P19" i="1" s="1"/>
  <c r="P17" i="1"/>
  <c r="S577" i="1"/>
  <c r="S573" i="1"/>
  <c r="S569" i="1"/>
  <c r="S565" i="1"/>
  <c r="S561" i="1"/>
  <c r="S557" i="1"/>
  <c r="S553" i="1"/>
  <c r="S549" i="1"/>
  <c r="S545" i="1"/>
  <c r="S541" i="1"/>
  <c r="S537" i="1"/>
  <c r="S533" i="1"/>
  <c r="S529" i="1"/>
  <c r="S525" i="1"/>
  <c r="S521" i="1"/>
  <c r="S517" i="1"/>
  <c r="S513" i="1"/>
  <c r="S509" i="1"/>
  <c r="S505" i="1"/>
  <c r="S501" i="1"/>
  <c r="S497" i="1"/>
  <c r="S493" i="1"/>
  <c r="S489" i="1"/>
  <c r="S485" i="1"/>
  <c r="S481" i="1"/>
  <c r="S477" i="1"/>
  <c r="S473" i="1"/>
  <c r="S469" i="1"/>
  <c r="S465" i="1"/>
  <c r="S461" i="1"/>
  <c r="S457" i="1"/>
  <c r="S453" i="1"/>
  <c r="S449" i="1"/>
  <c r="S445" i="1"/>
  <c r="S441" i="1"/>
  <c r="S437" i="1"/>
  <c r="S433" i="1"/>
  <c r="S429" i="1"/>
  <c r="S425" i="1"/>
  <c r="S421" i="1"/>
  <c r="S417" i="1"/>
  <c r="S413" i="1"/>
  <c r="S409" i="1"/>
  <c r="S405" i="1"/>
  <c r="S401" i="1"/>
  <c r="S397" i="1"/>
  <c r="S393" i="1"/>
  <c r="S389" i="1"/>
  <c r="S385" i="1"/>
  <c r="S381" i="1"/>
  <c r="S377" i="1"/>
  <c r="S373" i="1"/>
  <c r="S369" i="1"/>
  <c r="S365" i="1"/>
  <c r="S361" i="1"/>
  <c r="S357" i="1"/>
  <c r="S353" i="1"/>
  <c r="S349" i="1"/>
  <c r="S345" i="1"/>
  <c r="S341" i="1"/>
  <c r="S337" i="1"/>
  <c r="S333" i="1"/>
  <c r="S329" i="1"/>
  <c r="S325" i="1"/>
  <c r="S321" i="1"/>
  <c r="S317" i="1"/>
  <c r="S313" i="1"/>
  <c r="S309" i="1"/>
  <c r="S305" i="1"/>
  <c r="S301" i="1"/>
  <c r="S297" i="1"/>
  <c r="S293" i="1"/>
  <c r="S289" i="1"/>
  <c r="S285" i="1"/>
  <c r="S281" i="1"/>
  <c r="S277" i="1"/>
  <c r="S578" i="1"/>
  <c r="S574" i="1"/>
  <c r="S570" i="1"/>
  <c r="S566" i="1"/>
  <c r="S562" i="1"/>
  <c r="S558" i="1"/>
  <c r="S554" i="1"/>
  <c r="S550" i="1"/>
  <c r="S546" i="1"/>
  <c r="S542" i="1"/>
  <c r="S538" i="1"/>
  <c r="S534" i="1"/>
  <c r="S530" i="1"/>
  <c r="S526" i="1"/>
  <c r="S522" i="1"/>
  <c r="S518" i="1"/>
  <c r="S514" i="1"/>
  <c r="S510" i="1"/>
  <c r="S506" i="1"/>
  <c r="S502" i="1"/>
  <c r="S498" i="1"/>
  <c r="S494" i="1"/>
  <c r="S490" i="1"/>
  <c r="S486" i="1"/>
  <c r="S482" i="1"/>
  <c r="S478" i="1"/>
  <c r="S474" i="1"/>
  <c r="S470" i="1"/>
  <c r="S466" i="1"/>
  <c r="S462" i="1"/>
  <c r="S458" i="1"/>
  <c r="S454" i="1"/>
  <c r="S450" i="1"/>
  <c r="S446" i="1"/>
  <c r="S442" i="1"/>
  <c r="S438" i="1"/>
  <c r="S434" i="1"/>
  <c r="S430" i="1"/>
  <c r="S426" i="1"/>
  <c r="S422" i="1"/>
  <c r="S418" i="1"/>
  <c r="S414" i="1"/>
  <c r="S410" i="1"/>
  <c r="S406" i="1"/>
  <c r="S402" i="1"/>
  <c r="S398" i="1"/>
  <c r="S394" i="1"/>
  <c r="S390" i="1"/>
  <c r="S386" i="1"/>
  <c r="S382" i="1"/>
  <c r="S378" i="1"/>
  <c r="S374" i="1"/>
  <c r="S370" i="1"/>
  <c r="S366" i="1"/>
  <c r="S362" i="1"/>
  <c r="S358" i="1"/>
  <c r="S354" i="1"/>
  <c r="S350" i="1"/>
  <c r="S346" i="1"/>
  <c r="S342" i="1"/>
  <c r="S338" i="1"/>
  <c r="S334" i="1"/>
  <c r="S330" i="1"/>
  <c r="S326" i="1"/>
  <c r="S322" i="1"/>
  <c r="S318" i="1"/>
  <c r="S314" i="1"/>
  <c r="S310" i="1"/>
  <c r="S306" i="1"/>
  <c r="S302" i="1"/>
  <c r="S298" i="1"/>
  <c r="S294" i="1"/>
  <c r="S290" i="1"/>
  <c r="S286" i="1"/>
  <c r="S282" i="1"/>
  <c r="S278" i="1"/>
  <c r="S274" i="1"/>
  <c r="S270" i="1"/>
  <c r="S266" i="1"/>
  <c r="S262" i="1"/>
  <c r="S258" i="1"/>
  <c r="S254" i="1"/>
  <c r="S575" i="1"/>
  <c r="S571" i="1"/>
  <c r="S567" i="1"/>
  <c r="S563" i="1"/>
  <c r="S559" i="1"/>
  <c r="S555" i="1"/>
  <c r="S551" i="1"/>
  <c r="S547" i="1"/>
  <c r="S543" i="1"/>
  <c r="S539" i="1"/>
  <c r="S535" i="1"/>
  <c r="S531" i="1"/>
  <c r="S527" i="1"/>
  <c r="S523" i="1"/>
  <c r="S519" i="1"/>
  <c r="S515" i="1"/>
  <c r="S511" i="1"/>
  <c r="S507" i="1"/>
  <c r="S503" i="1"/>
  <c r="S499" i="1"/>
  <c r="S495" i="1"/>
  <c r="S491" i="1"/>
  <c r="S487" i="1"/>
  <c r="S483" i="1"/>
  <c r="S479" i="1"/>
  <c r="S475" i="1"/>
  <c r="S471" i="1"/>
  <c r="S467" i="1"/>
  <c r="S463" i="1"/>
  <c r="S459" i="1"/>
  <c r="S455" i="1"/>
  <c r="S451" i="1"/>
  <c r="S447" i="1"/>
  <c r="S443" i="1"/>
  <c r="S439" i="1"/>
  <c r="S435" i="1"/>
  <c r="S431" i="1"/>
  <c r="S427" i="1"/>
  <c r="S423" i="1"/>
  <c r="S419" i="1"/>
  <c r="S415" i="1"/>
  <c r="S411" i="1"/>
  <c r="S407" i="1"/>
  <c r="S403" i="1"/>
  <c r="S399" i="1"/>
  <c r="S395" i="1"/>
  <c r="S391" i="1"/>
  <c r="S387" i="1"/>
  <c r="S383" i="1"/>
  <c r="S379" i="1"/>
  <c r="S375" i="1"/>
  <c r="S371" i="1"/>
  <c r="S367" i="1"/>
  <c r="S363" i="1"/>
  <c r="S359" i="1"/>
  <c r="S355" i="1"/>
  <c r="S351" i="1"/>
  <c r="S347" i="1"/>
  <c r="S343" i="1"/>
  <c r="S339" i="1"/>
  <c r="S335" i="1"/>
  <c r="S331" i="1"/>
  <c r="S327" i="1"/>
  <c r="S323" i="1"/>
  <c r="S319" i="1"/>
  <c r="S315" i="1"/>
  <c r="S311" i="1"/>
  <c r="S307" i="1"/>
  <c r="S303" i="1"/>
  <c r="S299" i="1"/>
  <c r="S295" i="1"/>
  <c r="S291" i="1"/>
  <c r="S287" i="1"/>
  <c r="S283" i="1"/>
  <c r="S279" i="1"/>
  <c r="S275" i="1"/>
  <c r="S271" i="1"/>
  <c r="S267" i="1"/>
  <c r="S263" i="1"/>
  <c r="S259" i="1"/>
  <c r="S255" i="1"/>
  <c r="S251" i="1"/>
  <c r="S564" i="1"/>
  <c r="S548" i="1"/>
  <c r="S532" i="1"/>
  <c r="S516" i="1"/>
  <c r="S500" i="1"/>
  <c r="S484" i="1"/>
  <c r="S468" i="1"/>
  <c r="S452" i="1"/>
  <c r="S436" i="1"/>
  <c r="S420" i="1"/>
  <c r="S404" i="1"/>
  <c r="S388" i="1"/>
  <c r="S372" i="1"/>
  <c r="S356" i="1"/>
  <c r="S340" i="1"/>
  <c r="S324" i="1"/>
  <c r="S308" i="1"/>
  <c r="S292" i="1"/>
  <c r="S276" i="1"/>
  <c r="S268" i="1"/>
  <c r="S260" i="1"/>
  <c r="S252" i="1"/>
  <c r="S249" i="1"/>
  <c r="S245" i="1"/>
  <c r="S241" i="1"/>
  <c r="S237" i="1"/>
  <c r="S233" i="1"/>
  <c r="S229" i="1"/>
  <c r="S225" i="1"/>
  <c r="S221" i="1"/>
  <c r="S217" i="1"/>
  <c r="S213" i="1"/>
  <c r="S209" i="1"/>
  <c r="S205" i="1"/>
  <c r="S201" i="1"/>
  <c r="S197" i="1"/>
  <c r="S193" i="1"/>
  <c r="S189" i="1"/>
  <c r="S185" i="1"/>
  <c r="S181" i="1"/>
  <c r="S177" i="1"/>
  <c r="S173" i="1"/>
  <c r="S169" i="1"/>
  <c r="S165" i="1"/>
  <c r="S161" i="1"/>
  <c r="S157" i="1"/>
  <c r="S153" i="1"/>
  <c r="S149" i="1"/>
  <c r="S145" i="1"/>
  <c r="S141" i="1"/>
  <c r="S137" i="1"/>
  <c r="S133" i="1"/>
  <c r="S129" i="1"/>
  <c r="S125" i="1"/>
  <c r="S121" i="1"/>
  <c r="S117" i="1"/>
  <c r="S113" i="1"/>
  <c r="S109" i="1"/>
  <c r="S105" i="1"/>
  <c r="S101" i="1"/>
  <c r="S97" i="1"/>
  <c r="S93" i="1"/>
  <c r="S89" i="1"/>
  <c r="S85" i="1"/>
  <c r="S81" i="1"/>
  <c r="S77" i="1"/>
  <c r="S73" i="1"/>
  <c r="S69" i="1"/>
  <c r="S65" i="1"/>
  <c r="S61" i="1"/>
  <c r="S57" i="1"/>
  <c r="S53" i="1"/>
  <c r="S49" i="1"/>
  <c r="S45" i="1"/>
  <c r="S41" i="1"/>
  <c r="S37" i="1"/>
  <c r="S33" i="1"/>
  <c r="S424" i="1"/>
  <c r="S576" i="1"/>
  <c r="S560" i="1"/>
  <c r="S544" i="1"/>
  <c r="S528" i="1"/>
  <c r="S512" i="1"/>
  <c r="S496" i="1"/>
  <c r="S480" i="1"/>
  <c r="S464" i="1"/>
  <c r="S448" i="1"/>
  <c r="S432" i="1"/>
  <c r="S416" i="1"/>
  <c r="S400" i="1"/>
  <c r="S384" i="1"/>
  <c r="S368" i="1"/>
  <c r="S352" i="1"/>
  <c r="S336" i="1"/>
  <c r="S320" i="1"/>
  <c r="S304" i="1"/>
  <c r="S288" i="1"/>
  <c r="S269" i="1"/>
  <c r="S261" i="1"/>
  <c r="S253" i="1"/>
  <c r="S250" i="1"/>
  <c r="S246" i="1"/>
  <c r="S242" i="1"/>
  <c r="S238" i="1"/>
  <c r="S234" i="1"/>
  <c r="S230" i="1"/>
  <c r="S226" i="1"/>
  <c r="S222" i="1"/>
  <c r="S218" i="1"/>
  <c r="S214" i="1"/>
  <c r="S210" i="1"/>
  <c r="S206" i="1"/>
  <c r="S202" i="1"/>
  <c r="S198" i="1"/>
  <c r="S194" i="1"/>
  <c r="S190" i="1"/>
  <c r="S186" i="1"/>
  <c r="S182" i="1"/>
  <c r="S178" i="1"/>
  <c r="S174" i="1"/>
  <c r="S170" i="1"/>
  <c r="S166" i="1"/>
  <c r="S162" i="1"/>
  <c r="S158" i="1"/>
  <c r="S154" i="1"/>
  <c r="S150" i="1"/>
  <c r="S146" i="1"/>
  <c r="S142" i="1"/>
  <c r="S138" i="1"/>
  <c r="S134" i="1"/>
  <c r="S130" i="1"/>
  <c r="S126" i="1"/>
  <c r="S122" i="1"/>
  <c r="S118" i="1"/>
  <c r="S114" i="1"/>
  <c r="S110" i="1"/>
  <c r="S106" i="1"/>
  <c r="S102" i="1"/>
  <c r="S98" i="1"/>
  <c r="S94" i="1"/>
  <c r="S90" i="1"/>
  <c r="S86" i="1"/>
  <c r="S82" i="1"/>
  <c r="S78" i="1"/>
  <c r="S74" i="1"/>
  <c r="S70" i="1"/>
  <c r="S66" i="1"/>
  <c r="S62" i="1"/>
  <c r="S58" i="1"/>
  <c r="S54" i="1"/>
  <c r="S50" i="1"/>
  <c r="S46" i="1"/>
  <c r="S42" i="1"/>
  <c r="S38" i="1"/>
  <c r="S34" i="1"/>
  <c r="S30" i="1"/>
  <c r="S552" i="1"/>
  <c r="S520" i="1"/>
  <c r="S504" i="1"/>
  <c r="S472" i="1"/>
  <c r="S456" i="1"/>
  <c r="S376" i="1"/>
  <c r="S572" i="1"/>
  <c r="S556" i="1"/>
  <c r="S540" i="1"/>
  <c r="S524" i="1"/>
  <c r="S508" i="1"/>
  <c r="S492" i="1"/>
  <c r="S476" i="1"/>
  <c r="S460" i="1"/>
  <c r="S444" i="1"/>
  <c r="S428" i="1"/>
  <c r="S412" i="1"/>
  <c r="S396" i="1"/>
  <c r="S380" i="1"/>
  <c r="S364" i="1"/>
  <c r="S348" i="1"/>
  <c r="S332" i="1"/>
  <c r="S316" i="1"/>
  <c r="S300" i="1"/>
  <c r="S284" i="1"/>
  <c r="S272" i="1"/>
  <c r="S264" i="1"/>
  <c r="S256" i="1"/>
  <c r="S247" i="1"/>
  <c r="S243" i="1"/>
  <c r="S239" i="1"/>
  <c r="S235" i="1"/>
  <c r="S231" i="1"/>
  <c r="S227" i="1"/>
  <c r="S223" i="1"/>
  <c r="S219" i="1"/>
  <c r="S215" i="1"/>
  <c r="S211" i="1"/>
  <c r="S207" i="1"/>
  <c r="S203" i="1"/>
  <c r="S199" i="1"/>
  <c r="S195" i="1"/>
  <c r="S191" i="1"/>
  <c r="S187" i="1"/>
  <c r="S183" i="1"/>
  <c r="S179" i="1"/>
  <c r="S175" i="1"/>
  <c r="S171" i="1"/>
  <c r="S167" i="1"/>
  <c r="S163" i="1"/>
  <c r="S159" i="1"/>
  <c r="S155" i="1"/>
  <c r="S151" i="1"/>
  <c r="S147" i="1"/>
  <c r="S143" i="1"/>
  <c r="S139" i="1"/>
  <c r="S135" i="1"/>
  <c r="S131" i="1"/>
  <c r="S127" i="1"/>
  <c r="S123" i="1"/>
  <c r="S119" i="1"/>
  <c r="S115" i="1"/>
  <c r="S111" i="1"/>
  <c r="S107" i="1"/>
  <c r="S103" i="1"/>
  <c r="S99" i="1"/>
  <c r="S95" i="1"/>
  <c r="S91" i="1"/>
  <c r="S87" i="1"/>
  <c r="S83" i="1"/>
  <c r="S79" i="1"/>
  <c r="S75" i="1"/>
  <c r="S71" i="1"/>
  <c r="S67" i="1"/>
  <c r="S63" i="1"/>
  <c r="S59" i="1"/>
  <c r="S55" i="1"/>
  <c r="S51" i="1"/>
  <c r="S47" i="1"/>
  <c r="S43" i="1"/>
  <c r="S39" i="1"/>
  <c r="S35" i="1"/>
  <c r="S31" i="1"/>
  <c r="S568" i="1"/>
  <c r="S536" i="1"/>
  <c r="S488" i="1"/>
  <c r="S440" i="1"/>
  <c r="S408" i="1"/>
  <c r="S392" i="1"/>
  <c r="S328" i="1"/>
  <c r="S257" i="1"/>
  <c r="S244" i="1"/>
  <c r="S228" i="1"/>
  <c r="S212" i="1"/>
  <c r="S196" i="1"/>
  <c r="S180" i="1"/>
  <c r="S164" i="1"/>
  <c r="S148" i="1"/>
  <c r="S132" i="1"/>
  <c r="S116" i="1"/>
  <c r="S100" i="1"/>
  <c r="S84" i="1"/>
  <c r="S68" i="1"/>
  <c r="S52" i="1"/>
  <c r="S36" i="1"/>
  <c r="S136" i="1"/>
  <c r="S312" i="1"/>
  <c r="S240" i="1"/>
  <c r="S224" i="1"/>
  <c r="S208" i="1"/>
  <c r="S192" i="1"/>
  <c r="S176" i="1"/>
  <c r="S160" i="1"/>
  <c r="S144" i="1"/>
  <c r="S128" i="1"/>
  <c r="S112" i="1"/>
  <c r="S96" i="1"/>
  <c r="S80" i="1"/>
  <c r="S64" i="1"/>
  <c r="S48" i="1"/>
  <c r="S32" i="1"/>
  <c r="S280" i="1"/>
  <c r="S265" i="1"/>
  <c r="S216" i="1"/>
  <c r="S200" i="1"/>
  <c r="S168" i="1"/>
  <c r="S88" i="1"/>
  <c r="S72" i="1"/>
  <c r="S360" i="1"/>
  <c r="S296" i="1"/>
  <c r="S273" i="1"/>
  <c r="S236" i="1"/>
  <c r="S220" i="1"/>
  <c r="S204" i="1"/>
  <c r="S188" i="1"/>
  <c r="S172" i="1"/>
  <c r="S156" i="1"/>
  <c r="S140" i="1"/>
  <c r="S124" i="1"/>
  <c r="S108" i="1"/>
  <c r="S92" i="1"/>
  <c r="S76" i="1"/>
  <c r="S60" i="1"/>
  <c r="S44" i="1"/>
  <c r="S344" i="1"/>
  <c r="S248" i="1"/>
  <c r="S232" i="1"/>
  <c r="S184" i="1"/>
  <c r="S152" i="1"/>
  <c r="S120" i="1"/>
  <c r="S104" i="1"/>
  <c r="S56" i="1"/>
  <c r="S40" i="1"/>
  <c r="I18" i="1" l="1"/>
  <c r="P23" i="1" l="1"/>
  <c r="O10" i="1"/>
</calcChain>
</file>

<file path=xl/sharedStrings.xml><?xml version="1.0" encoding="utf-8"?>
<sst xmlns="http://schemas.openxmlformats.org/spreadsheetml/2006/main" count="6219" uniqueCount="2357">
  <si>
    <t>Луковичные JUB Holland: осень 2021</t>
  </si>
  <si>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</si>
  <si>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</si>
  <si>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</si>
  <si>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</si>
  <si>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Адрес склада:  Владимирская область, Киржачский район, дер. Знаменское</t>
  </si>
  <si>
    <t>Курс ЦБ</t>
  </si>
  <si>
    <t>Малая упаковка, шт</t>
  </si>
  <si>
    <t>Общий минимальный заказ: 400 € *</t>
  </si>
  <si>
    <t>Шоубоксов, шт</t>
  </si>
  <si>
    <t>* При заказе от 200-399 € действует торговая надбавка 10%</t>
  </si>
  <si>
    <t>Ландшафтные сетки, шт</t>
  </si>
  <si>
    <t>Малая упаковка:</t>
  </si>
  <si>
    <r>
      <t xml:space="preserve">минимальный заказ на сорт: </t>
    </r>
    <r>
      <rPr>
        <b/>
        <sz val="10"/>
        <rFont val="Arial"/>
        <family val="2"/>
        <charset val="204"/>
      </rPr>
      <t>5 упаковок</t>
    </r>
  </si>
  <si>
    <t>заказ должен составлять целиком заполненные коробки</t>
  </si>
  <si>
    <t>Предварительная сумма заказа</t>
  </si>
  <si>
    <t>Шоубоксы:</t>
  </si>
  <si>
    <r>
      <t xml:space="preserve">минимальный заказ на сорт: </t>
    </r>
    <r>
      <rPr>
        <b/>
        <sz val="10"/>
        <color theme="1"/>
        <rFont val="Arial"/>
        <family val="2"/>
        <charset val="204"/>
      </rPr>
      <t>1 шоубокс</t>
    </r>
  </si>
  <si>
    <t>Надбавка за объем</t>
  </si>
  <si>
    <t>в каждой упаковке 5 сортов луковиц в картонных коробках и 5 цветных фотографий</t>
  </si>
  <si>
    <t>Итоговая сумма заказа</t>
  </si>
  <si>
    <t>Некоторые сорта из набора в случае неурожая будут заменены на похожий сорт.</t>
  </si>
  <si>
    <t>короба:  A - 80 х 36 х 21 см /  В - 80 х 36 х 15 см / С - 80 х 36 х 9 см</t>
  </si>
  <si>
    <r>
      <t xml:space="preserve">Сетки </t>
    </r>
    <r>
      <rPr>
        <i/>
        <sz val="8"/>
        <color rgb="FFFF0000"/>
        <rFont val="Arial"/>
        <family val="2"/>
        <charset val="204"/>
      </rPr>
      <t>(раздел в работе)</t>
    </r>
  </si>
  <si>
    <r>
      <t xml:space="preserve">минимальный заказ на сорт: </t>
    </r>
    <r>
      <rPr>
        <b/>
        <sz val="10"/>
        <color theme="1"/>
        <rFont val="Arial"/>
        <family val="2"/>
        <charset val="204"/>
      </rPr>
      <t>1 сетка</t>
    </r>
  </si>
  <si>
    <t>Задаток при бронировании: 50%, доплата 50% за 3 недели до погрузки в Европе</t>
  </si>
  <si>
    <t>Оплата в рублях по курсу ЦБ РФ на день зачисления</t>
  </si>
  <si>
    <t>Оптимальные условия хранения товара: хорошо вентилируемое помещение с температурой 15-20 °С</t>
  </si>
  <si>
    <t>Подтверждения могут отличаться от инвойса, т. к. сбор урожая для осени происходит в июле, до июля производитель продаёт запланированный ассортимент</t>
  </si>
  <si>
    <t>Малая упаковка</t>
  </si>
  <si>
    <t>Шоубоксы</t>
  </si>
  <si>
    <t>← нажмите для быстрого перехода в раздел</t>
  </si>
  <si>
    <t>Артикул</t>
  </si>
  <si>
    <t>Раздел</t>
  </si>
  <si>
    <t>Наименование</t>
  </si>
  <si>
    <t>Сорт</t>
  </si>
  <si>
    <t>Размер</t>
  </si>
  <si>
    <t>Уп. в коробке</t>
  </si>
  <si>
    <t xml:space="preserve">Цена за упаковку, € </t>
  </si>
  <si>
    <t>Article no.</t>
  </si>
  <si>
    <t>EAN code</t>
  </si>
  <si>
    <t>Genus</t>
  </si>
  <si>
    <t>Article</t>
  </si>
  <si>
    <t>Category</t>
  </si>
  <si>
    <t>Заказ (упаковок)
↓</t>
  </si>
  <si>
    <t xml:space="preserve">Сумма, € </t>
  </si>
  <si>
    <t>Кол-во коробок</t>
  </si>
  <si>
    <t xml:space="preserve"> Стр. каталога</t>
  </si>
  <si>
    <t>Еще упаковок до целой коробки</t>
  </si>
  <si>
    <t>← воспользуйтесь столбцом, если в вашем заказе оказалась не целая коробка</t>
  </si>
  <si>
    <t>*</t>
  </si>
  <si>
    <t>Упаковки</t>
  </si>
  <si>
    <t>DO NOT REMOVE</t>
  </si>
  <si>
    <t>87-36-6892</t>
  </si>
  <si>
    <t>Гиацинт простой</t>
  </si>
  <si>
    <t xml:space="preserve">Aqua </t>
  </si>
  <si>
    <t xml:space="preserve">5 </t>
  </si>
  <si>
    <t>15/16</t>
  </si>
  <si>
    <t>HYACINTH</t>
  </si>
  <si>
    <t xml:space="preserve">5 AQUA </t>
  </si>
  <si>
    <t>PREPACK</t>
  </si>
  <si>
    <t>87-36-2343</t>
  </si>
  <si>
    <t>Blue Jacket</t>
  </si>
  <si>
    <t>5 BLUE JACKET</t>
  </si>
  <si>
    <t>87-36-2345</t>
  </si>
  <si>
    <t>Carnegie</t>
  </si>
  <si>
    <t>5 CARNEGIE</t>
  </si>
  <si>
    <t>87-36-2347</t>
  </si>
  <si>
    <t>Gipsy Queen</t>
  </si>
  <si>
    <t>5 GIPSY QUEEN</t>
  </si>
  <si>
    <t>87-36-2348</t>
  </si>
  <si>
    <t>Jan Bos</t>
  </si>
  <si>
    <t>5 JAN BOS</t>
  </si>
  <si>
    <t>87-36-4337</t>
  </si>
  <si>
    <t xml:space="preserve">Pink Pearl </t>
  </si>
  <si>
    <t xml:space="preserve">5 PINK PEARL </t>
  </si>
  <si>
    <t>87-36-2349</t>
  </si>
  <si>
    <t>Pink Surprise</t>
  </si>
  <si>
    <t>5 PINK SURPRISE</t>
  </si>
  <si>
    <t>87-36-4338</t>
  </si>
  <si>
    <t xml:space="preserve">Splendid Cornelia </t>
  </si>
  <si>
    <t xml:space="preserve">5 SPLENDID CORNELIA </t>
  </si>
  <si>
    <t>87-36-2352</t>
  </si>
  <si>
    <t>Woodstock</t>
  </si>
  <si>
    <t>5 WOODSTOCK</t>
  </si>
  <si>
    <t>87-36-4339</t>
  </si>
  <si>
    <t xml:space="preserve">Yellowstone </t>
  </si>
  <si>
    <t xml:space="preserve">5 YELLOWSTONE </t>
  </si>
  <si>
    <t>87-36-2353</t>
  </si>
  <si>
    <t>Mix</t>
  </si>
  <si>
    <t>5 MIX</t>
  </si>
  <si>
    <t>87-36-9565</t>
  </si>
  <si>
    <t>Гиацинт махровый</t>
  </si>
  <si>
    <t>Annabelle</t>
  </si>
  <si>
    <t xml:space="preserve">2 </t>
  </si>
  <si>
    <t>2 ANNABELLE</t>
  </si>
  <si>
    <t>87-36-2340</t>
  </si>
  <si>
    <t>Royal Navy</t>
  </si>
  <si>
    <t>2 ROYAL NAVY</t>
  </si>
  <si>
    <t>87-36-2341</t>
  </si>
  <si>
    <t>Snow Crystal</t>
  </si>
  <si>
    <t>2 SNOW CRYSTAL</t>
  </si>
  <si>
    <t>87-36-2356</t>
  </si>
  <si>
    <t>Тюльпан простой ранний</t>
  </si>
  <si>
    <t>Flair</t>
  </si>
  <si>
    <t>10</t>
  </si>
  <si>
    <t>11/12</t>
  </si>
  <si>
    <t>TULIPA</t>
  </si>
  <si>
    <t>10 FLAIR</t>
  </si>
  <si>
    <t>87-36-2357</t>
  </si>
  <si>
    <t>Prinses Irene</t>
  </si>
  <si>
    <t xml:space="preserve">7 </t>
  </si>
  <si>
    <t>7 PRINSES IRENE</t>
  </si>
  <si>
    <t>87-36-9836</t>
  </si>
  <si>
    <r>
      <t xml:space="preserve">Ruby Prince </t>
    </r>
    <r>
      <rPr>
        <b/>
        <i/>
        <sz val="11"/>
        <color rgb="FF7030A0"/>
        <rFont val="Calibri"/>
        <family val="2"/>
        <scheme val="minor"/>
      </rPr>
      <t>NEW</t>
    </r>
  </si>
  <si>
    <t>8712438502361</t>
  </si>
  <si>
    <t>7 RUBY PRINCE</t>
  </si>
  <si>
    <t>87-36-2359</t>
  </si>
  <si>
    <t>Тюльпан махровый ранний</t>
  </si>
  <si>
    <t>Abba</t>
  </si>
  <si>
    <t>7 ABBA</t>
  </si>
  <si>
    <t>87-36-4340</t>
  </si>
  <si>
    <t xml:space="preserve">Columbus </t>
  </si>
  <si>
    <t xml:space="preserve">7 COLUMBUS </t>
  </si>
  <si>
    <t>87-36-2360</t>
  </si>
  <si>
    <t>Crossfire</t>
  </si>
  <si>
    <t>7 CROSSFIRE</t>
  </si>
  <si>
    <t>87-36-2361</t>
  </si>
  <si>
    <t>Foxtrot</t>
  </si>
  <si>
    <t>7 FOXTROT</t>
  </si>
  <si>
    <t>87-36-2363</t>
  </si>
  <si>
    <t>Mondial</t>
  </si>
  <si>
    <t>7 MONDIAL</t>
  </si>
  <si>
    <t>87-36-2364</t>
  </si>
  <si>
    <t>Monte Carlo</t>
  </si>
  <si>
    <t>7 MONTE CARLO</t>
  </si>
  <si>
    <t>87-36-2365</t>
  </si>
  <si>
    <t>Monte Orange</t>
  </si>
  <si>
    <t>7 MONTE ORANGE</t>
  </si>
  <si>
    <t>87-36-3799</t>
  </si>
  <si>
    <t xml:space="preserve">Showcase </t>
  </si>
  <si>
    <t xml:space="preserve">7 SHOWCASE </t>
  </si>
  <si>
    <t>87-36-2366</t>
  </si>
  <si>
    <t>Double Early Mix</t>
  </si>
  <si>
    <t>7 DOUBLE EARLY MIX</t>
  </si>
  <si>
    <t>87-36-4341</t>
  </si>
  <si>
    <t>Тюльпан Триумф</t>
  </si>
  <si>
    <t xml:space="preserve">Apricot Favourite </t>
  </si>
  <si>
    <t xml:space="preserve">7 APRICOT FAVOURITE </t>
  </si>
  <si>
    <t>87-36-2369</t>
  </si>
  <si>
    <t>Carnaval De Rio</t>
  </si>
  <si>
    <t>10 CARNAVAL DE RIO</t>
  </si>
  <si>
    <t>87-36-9837</t>
  </si>
  <si>
    <r>
      <t xml:space="preserve">Creme Fraiche </t>
    </r>
    <r>
      <rPr>
        <b/>
        <i/>
        <sz val="11"/>
        <color rgb="FF7030A0"/>
        <rFont val="Calibri"/>
        <family val="2"/>
        <scheme val="minor"/>
      </rPr>
      <t>NEW</t>
    </r>
  </si>
  <si>
    <t>8712438503078</t>
  </si>
  <si>
    <t>7 CREME FRAICHE</t>
  </si>
  <si>
    <t>87-36-6893</t>
  </si>
  <si>
    <t xml:space="preserve">Denmark </t>
  </si>
  <si>
    <t xml:space="preserve">10 DENMARK </t>
  </si>
  <si>
    <t>87-36-2370</t>
  </si>
  <si>
    <t>Dynasty</t>
  </si>
  <si>
    <t>10 DYNASTY</t>
  </si>
  <si>
    <t>87-36-2371</t>
  </si>
  <si>
    <t>Escape</t>
  </si>
  <si>
    <t>10 ESCAPE</t>
  </si>
  <si>
    <t>87-36-2372</t>
  </si>
  <si>
    <t>Flaming Flag</t>
  </si>
  <si>
    <t>10 FLAMING FLAG</t>
  </si>
  <si>
    <t>87-36-2374</t>
  </si>
  <si>
    <t>Gavota</t>
  </si>
  <si>
    <t>10 GAVOTA</t>
  </si>
  <si>
    <t>87-36-9838</t>
  </si>
  <si>
    <r>
      <t xml:space="preserve">Helmar </t>
    </r>
    <r>
      <rPr>
        <b/>
        <i/>
        <sz val="11"/>
        <color rgb="FF7030A0"/>
        <rFont val="Calibri"/>
        <family val="2"/>
        <scheme val="minor"/>
      </rPr>
      <t>NEW</t>
    </r>
  </si>
  <si>
    <t>8712438504501</t>
  </si>
  <si>
    <t>10 HELMAR</t>
  </si>
  <si>
    <t>87-36-9839</t>
  </si>
  <si>
    <r>
      <t>Jacuzzi</t>
    </r>
    <r>
      <rPr>
        <b/>
        <i/>
        <sz val="11"/>
        <color rgb="FF7030A0"/>
        <rFont val="Calibri"/>
        <family val="2"/>
        <scheme val="minor"/>
      </rPr>
      <t xml:space="preserve"> NEW</t>
    </r>
  </si>
  <si>
    <t>8712438503238</t>
  </si>
  <si>
    <t>10 JACUZZI</t>
  </si>
  <si>
    <t>87-36-9566</t>
  </si>
  <si>
    <t>Kansas Proud</t>
  </si>
  <si>
    <t>8712438503245</t>
  </si>
  <si>
    <t>10 KANSAS PROUD</t>
  </si>
  <si>
    <t>87-36-2378</t>
  </si>
  <si>
    <t>Leen Van Der Mark</t>
  </si>
  <si>
    <t>10 LEEN VAN DER MARK</t>
  </si>
  <si>
    <t>87-36-4342</t>
  </si>
  <si>
    <t xml:space="preserve">Librije </t>
  </si>
  <si>
    <t xml:space="preserve">7 LIBRIJE </t>
  </si>
  <si>
    <t>87-36-9840</t>
  </si>
  <si>
    <r>
      <t xml:space="preserve">Mascara </t>
    </r>
    <r>
      <rPr>
        <b/>
        <i/>
        <sz val="11"/>
        <color rgb="FF7030A0"/>
        <rFont val="Calibri"/>
        <family val="2"/>
        <scheme val="minor"/>
      </rPr>
      <t>NEW</t>
    </r>
  </si>
  <si>
    <t>8712438503290</t>
  </si>
  <si>
    <t>10 MASCARA</t>
  </si>
  <si>
    <t>87-36-9567</t>
  </si>
  <si>
    <t>Mata Hari</t>
  </si>
  <si>
    <t>8712438504556</t>
  </si>
  <si>
    <t>10 MATA HARI</t>
  </si>
  <si>
    <t>87-36-9841</t>
  </si>
  <si>
    <r>
      <t xml:space="preserve">Negrita </t>
    </r>
    <r>
      <rPr>
        <b/>
        <i/>
        <sz val="11"/>
        <color rgb="FF7030A0"/>
        <rFont val="Calibri"/>
        <family val="2"/>
        <scheme val="minor"/>
      </rPr>
      <t>NEW</t>
    </r>
  </si>
  <si>
    <t>8712438503344</t>
  </si>
  <si>
    <t>10 NEGRITA</t>
  </si>
  <si>
    <t>87-36-2379</t>
  </si>
  <si>
    <t>Passionale</t>
  </si>
  <si>
    <t>10 PASSIONALE</t>
  </si>
  <si>
    <t>87-36-2380</t>
  </si>
  <si>
    <t>Pim Fortuyn</t>
  </si>
  <si>
    <t>10 PIM FORTUYN</t>
  </si>
  <si>
    <t>87-36-9842</t>
  </si>
  <si>
    <r>
      <t xml:space="preserve">Request </t>
    </r>
    <r>
      <rPr>
        <b/>
        <i/>
        <sz val="11"/>
        <color rgb="FF7030A0"/>
        <rFont val="Calibri"/>
        <family val="2"/>
        <scheme val="minor"/>
      </rPr>
      <t>NEW</t>
    </r>
  </si>
  <si>
    <t>8712438503566</t>
  </si>
  <si>
    <t>7 REQUEST</t>
  </si>
  <si>
    <t>87-36-9568</t>
  </si>
  <si>
    <t>Strong Gold</t>
  </si>
  <si>
    <t>8712438503542</t>
  </si>
  <si>
    <t>10 STRONG GOLD</t>
  </si>
  <si>
    <t>87-36-2381</t>
  </si>
  <si>
    <t>Synaeda Amor</t>
  </si>
  <si>
    <t>10 SYNAEDA AMOR</t>
  </si>
  <si>
    <t>87-36-2382</t>
  </si>
  <si>
    <t>Flaming Beauty Mix</t>
  </si>
  <si>
    <t>10 FLAMING BEAUTY MIX</t>
  </si>
  <si>
    <t>87-36-2383</t>
  </si>
  <si>
    <t>Triumph Mix</t>
  </si>
  <si>
    <t>10 TRIUMPH MIX</t>
  </si>
  <si>
    <t>87-36-2384</t>
  </si>
  <si>
    <t>Тюльпан Дарвин гибрид</t>
  </si>
  <si>
    <t>Apeldoorn's Elite</t>
  </si>
  <si>
    <t>10 APELDOORN'S ELITE</t>
  </si>
  <si>
    <t>87-36-6896</t>
  </si>
  <si>
    <t xml:space="preserve">Daydream </t>
  </si>
  <si>
    <t xml:space="preserve">10 DAYDREAM </t>
  </si>
  <si>
    <t>87-36-9569</t>
  </si>
  <si>
    <t>Design Impression</t>
  </si>
  <si>
    <t>8712438504020</t>
  </si>
  <si>
    <t>10 DESIGN IMPRESSION</t>
  </si>
  <si>
    <t>87-36-9843</t>
  </si>
  <si>
    <r>
      <t xml:space="preserve">Novi Sun </t>
    </r>
    <r>
      <rPr>
        <b/>
        <i/>
        <sz val="11"/>
        <color rgb="FF7030A0"/>
        <rFont val="Calibri"/>
        <family val="2"/>
        <scheme val="minor"/>
      </rPr>
      <t>NEW</t>
    </r>
  </si>
  <si>
    <t>8712438504198</t>
  </si>
  <si>
    <t>10 NOVI SUN</t>
  </si>
  <si>
    <t>87-36-2386</t>
  </si>
  <si>
    <t>Pink Impression</t>
  </si>
  <si>
    <t>10 PINK IMPRESSION</t>
  </si>
  <si>
    <t>87-36-2387</t>
  </si>
  <si>
    <t>Red Impression</t>
  </si>
  <si>
    <t>10 RED IMPRESSION</t>
  </si>
  <si>
    <t>87-36-2390</t>
  </si>
  <si>
    <t>Тюльпан простой поздний</t>
  </si>
  <si>
    <t>Clearwater</t>
  </si>
  <si>
    <t>10 CLEARWATER</t>
  </si>
  <si>
    <t>87-36-2391</t>
  </si>
  <si>
    <t>Kingsblood</t>
  </si>
  <si>
    <t>10 KINGSBLOOD</t>
  </si>
  <si>
    <t>87-36-2392</t>
  </si>
  <si>
    <t>Menton</t>
  </si>
  <si>
    <t>10 MENTON</t>
  </si>
  <si>
    <t>87-36-2393</t>
  </si>
  <si>
    <t>Queen Of Night</t>
  </si>
  <si>
    <t>10 QUEEN OF NIGHT</t>
  </si>
  <si>
    <t>87-36-2396</t>
  </si>
  <si>
    <t>Sorbet</t>
  </si>
  <si>
    <t>7 SORBET</t>
  </si>
  <si>
    <t>87-36-2398</t>
  </si>
  <si>
    <t>Тюльпан  лилиецветный</t>
  </si>
  <si>
    <t>Ballerina</t>
  </si>
  <si>
    <t>7 BALLERINA</t>
  </si>
  <si>
    <t>87-36-3806</t>
  </si>
  <si>
    <t xml:space="preserve">Budlight </t>
  </si>
  <si>
    <t xml:space="preserve">7 BUDLIGHT </t>
  </si>
  <si>
    <t>87-36-9570</t>
  </si>
  <si>
    <t>Claudia</t>
  </si>
  <si>
    <t>8712438505133</t>
  </si>
  <si>
    <t>7 CLAUDIA</t>
  </si>
  <si>
    <t>87-36-3807</t>
  </si>
  <si>
    <t xml:space="preserve">Fire Wings </t>
  </si>
  <si>
    <t xml:space="preserve">7 FIRE WINGS </t>
  </si>
  <si>
    <t>87-36-3808</t>
  </si>
  <si>
    <t xml:space="preserve">Pieter De Leur </t>
  </si>
  <si>
    <t xml:space="preserve">7 PIETER DE LEUR </t>
  </si>
  <si>
    <t>87-36-2400</t>
  </si>
  <si>
    <t>Purple Dream</t>
  </si>
  <si>
    <t>7 PURPLE DREAM</t>
  </si>
  <si>
    <t>87-36-2403</t>
  </si>
  <si>
    <t>White Triumphator</t>
  </si>
  <si>
    <t>7 WHITE TRIUMPHATOR</t>
  </si>
  <si>
    <t>87-36-2404</t>
  </si>
  <si>
    <t>Lily Flowering Mix</t>
  </si>
  <si>
    <t>7 LILY FLOWERING MIX</t>
  </si>
  <si>
    <t>87-36-6898</t>
  </si>
  <si>
    <t>Тюльпан бахромчатый</t>
  </si>
  <si>
    <t xml:space="preserve">Crystal Star </t>
  </si>
  <si>
    <t xml:space="preserve">7 CRYSTAL STAR </t>
  </si>
  <si>
    <t>87-36-2407</t>
  </si>
  <si>
    <t>Curly Sue</t>
  </si>
  <si>
    <t>7 CURLY SUE</t>
  </si>
  <si>
    <t>87-36-2408</t>
  </si>
  <si>
    <t>Davenport</t>
  </si>
  <si>
    <t>7 DAVENPORT</t>
  </si>
  <si>
    <t>87-36-2410</t>
  </si>
  <si>
    <t>Honeymoon</t>
  </si>
  <si>
    <t>7 HONEYMOON</t>
  </si>
  <si>
    <t>87-36-2411</t>
  </si>
  <si>
    <t>Lambada</t>
  </si>
  <si>
    <t>7 LAMBADA</t>
  </si>
  <si>
    <t>87-36-6899</t>
  </si>
  <si>
    <t xml:space="preserve">Louvre </t>
  </si>
  <si>
    <t xml:space="preserve">7 LOUVRE </t>
  </si>
  <si>
    <t>87-36-2413</t>
  </si>
  <si>
    <t xml:space="preserve">Pacific Pearl </t>
  </si>
  <si>
    <t xml:space="preserve">7 PACIFIC PEARL </t>
  </si>
  <si>
    <t>87-36-9571</t>
  </si>
  <si>
    <t>Siesta</t>
  </si>
  <si>
    <t>8712438506123</t>
  </si>
  <si>
    <t>7 SIESTA</t>
  </si>
  <si>
    <t>87-36-4346</t>
  </si>
  <si>
    <t xml:space="preserve">Vincent Van Gogh </t>
  </si>
  <si>
    <t xml:space="preserve">7 VINCENT VAN GOGH </t>
  </si>
  <si>
    <t>87-36-2414</t>
  </si>
  <si>
    <t>Fringed Mix</t>
  </si>
  <si>
    <t>7 FRINGED MIX</t>
  </si>
  <si>
    <t>87-36-2416</t>
  </si>
  <si>
    <t>Тюльпан зеленоцветный</t>
  </si>
  <si>
    <t>Esperanto</t>
  </si>
  <si>
    <t>7 ESPERANTO</t>
  </si>
  <si>
    <t>87-36-9844</t>
  </si>
  <si>
    <r>
      <t xml:space="preserve">Formosa </t>
    </r>
    <r>
      <rPr>
        <b/>
        <i/>
        <sz val="11"/>
        <color rgb="FF7030A0"/>
        <rFont val="Calibri"/>
        <family val="2"/>
        <scheme val="minor"/>
      </rPr>
      <t>NEW</t>
    </r>
  </si>
  <si>
    <t>8712438506413</t>
  </si>
  <si>
    <t>7 FORMOSA</t>
  </si>
  <si>
    <t>87-36-6900</t>
  </si>
  <si>
    <t xml:space="preserve">Golden Artist </t>
  </si>
  <si>
    <t xml:space="preserve">7 GOLDEN ARTIST </t>
  </si>
  <si>
    <t>87-36-2417</t>
  </si>
  <si>
    <t>Groenland</t>
  </si>
  <si>
    <t>7 GROENLAND</t>
  </si>
  <si>
    <t>87-36-9845</t>
  </si>
  <si>
    <r>
      <t xml:space="preserve">Purple Dance </t>
    </r>
    <r>
      <rPr>
        <b/>
        <i/>
        <sz val="11"/>
        <color rgb="FF7030A0"/>
        <rFont val="Calibri"/>
        <family val="2"/>
        <scheme val="minor"/>
      </rPr>
      <t>NEW</t>
    </r>
  </si>
  <si>
    <t>8712438506482</t>
  </si>
  <si>
    <t>7 PURPLE DANCE</t>
  </si>
  <si>
    <t>87-36-2419</t>
  </si>
  <si>
    <t>Spring Green</t>
  </si>
  <si>
    <t>7 SPRING GREEN</t>
  </si>
  <si>
    <t>87-36-9846</t>
  </si>
  <si>
    <r>
      <t xml:space="preserve">Viridiflora Mix </t>
    </r>
    <r>
      <rPr>
        <b/>
        <i/>
        <sz val="11"/>
        <color rgb="FF7030A0"/>
        <rFont val="Calibri"/>
        <family val="2"/>
        <scheme val="minor"/>
      </rPr>
      <t>NEW</t>
    </r>
  </si>
  <si>
    <t>8712438506574</t>
  </si>
  <si>
    <t>7 VIRIDIFLORA MIX</t>
  </si>
  <si>
    <t>87-36-2421</t>
  </si>
  <si>
    <t>Тюльпан попугайный</t>
  </si>
  <si>
    <t>Apricot Parrot</t>
  </si>
  <si>
    <t>7 APRICOT PARROT</t>
  </si>
  <si>
    <t>87-36-2422</t>
  </si>
  <si>
    <t>Black Parrot</t>
  </si>
  <si>
    <t>7 BLACK PARROT</t>
  </si>
  <si>
    <t>87-36-2423</t>
  </si>
  <si>
    <t>Blue Parrot</t>
  </si>
  <si>
    <t>7 BLUE PARROT</t>
  </si>
  <si>
    <t>87-36-2424</t>
  </si>
  <si>
    <t>Estella Rijnveld</t>
  </si>
  <si>
    <t>7 ESTELLA RIJNVELD</t>
  </si>
  <si>
    <t>87-36-3813</t>
  </si>
  <si>
    <t xml:space="preserve">Flaming Parrot </t>
  </si>
  <si>
    <t xml:space="preserve">7 FLAMING PARROT </t>
  </si>
  <si>
    <t>87-36-4347</t>
  </si>
  <si>
    <t xml:space="preserve">Garden Fire </t>
  </si>
  <si>
    <t xml:space="preserve">7 GARDEN FIRE </t>
  </si>
  <si>
    <t>87-36-9572</t>
  </si>
  <si>
    <t>Parrot Negrita</t>
  </si>
  <si>
    <t>8712438507045</t>
  </si>
  <si>
    <t>7 PARROT NEGRITA</t>
  </si>
  <si>
    <t>87-36-6901</t>
  </si>
  <si>
    <t xml:space="preserve">White Parrot </t>
  </si>
  <si>
    <t xml:space="preserve">7 WHITE PARROT </t>
  </si>
  <si>
    <t>87-36-2429</t>
  </si>
  <si>
    <t>Parkiet / Parrot Mix</t>
  </si>
  <si>
    <t>7 PARKIET / PARROT MIX</t>
  </si>
  <si>
    <t>87-36-2430</t>
  </si>
  <si>
    <t>Тюльпан махровый поздний</t>
  </si>
  <si>
    <t>Angélique</t>
  </si>
  <si>
    <t>7 ANGÉLIQUE</t>
  </si>
  <si>
    <t>87-36-2432</t>
  </si>
  <si>
    <t>Black Hero</t>
  </si>
  <si>
    <t>5 BLACK HERO</t>
  </si>
  <si>
    <t>87-36-2433</t>
  </si>
  <si>
    <t>Blue Diamond</t>
  </si>
  <si>
    <t>7 BLUE DIAMOND</t>
  </si>
  <si>
    <t>87-36-2434</t>
  </si>
  <si>
    <t>Carnaval De Nice</t>
  </si>
  <si>
    <t>7 CARNAVAL DE NICE</t>
  </si>
  <si>
    <t>87-36-2436</t>
  </si>
  <si>
    <t>Drumline</t>
  </si>
  <si>
    <t>5 DRUMLINE</t>
  </si>
  <si>
    <t>87-36-2437</t>
  </si>
  <si>
    <t>Flaming Evita</t>
  </si>
  <si>
    <t>7 FLAMING EVITA</t>
  </si>
  <si>
    <t>87-36-6902</t>
  </si>
  <si>
    <t xml:space="preserve">Icoon </t>
  </si>
  <si>
    <t xml:space="preserve">7 ICOON </t>
  </si>
  <si>
    <t>87-36-2438</t>
  </si>
  <si>
    <t>Mount Tacoma</t>
  </si>
  <si>
    <t>7 MOUNT TACOMA</t>
  </si>
  <si>
    <t>87-36-3820</t>
  </si>
  <si>
    <t xml:space="preserve">Red Princess </t>
  </si>
  <si>
    <t xml:space="preserve">7 RED PRINCESS </t>
  </si>
  <si>
    <t>87-36-9847</t>
  </si>
  <si>
    <r>
      <t>Tabledance</t>
    </r>
    <r>
      <rPr>
        <b/>
        <i/>
        <sz val="11"/>
        <color rgb="FF7030A0"/>
        <rFont val="Calibri"/>
        <family val="2"/>
        <scheme val="minor"/>
      </rPr>
      <t xml:space="preserve"> NEW</t>
    </r>
  </si>
  <si>
    <t>8712438507694</t>
  </si>
  <si>
    <t>7 TABLEDANCE</t>
  </si>
  <si>
    <t>87-36-6903</t>
  </si>
  <si>
    <t xml:space="preserve">Yellow Pompenette </t>
  </si>
  <si>
    <t xml:space="preserve">7 YELLOW POMPENETTE </t>
  </si>
  <si>
    <t>87-36-9573</t>
  </si>
  <si>
    <t>Тюльпан Кауфмана</t>
  </si>
  <si>
    <t>Concerto</t>
  </si>
  <si>
    <t>8712438507939</t>
  </si>
  <si>
    <t>7 CONCERTO</t>
  </si>
  <si>
    <t>87-36-6904</t>
  </si>
  <si>
    <t>Johann Strauss</t>
  </si>
  <si>
    <t>7 JOHANN STRAUSS</t>
  </si>
  <si>
    <t>87-36-2441</t>
  </si>
  <si>
    <t>Showwinner</t>
  </si>
  <si>
    <t>7 SHOWWINNER</t>
  </si>
  <si>
    <t>87-36-2442</t>
  </si>
  <si>
    <t>Stresa</t>
  </si>
  <si>
    <t>7 STRESA</t>
  </si>
  <si>
    <t>87-36-4348</t>
  </si>
  <si>
    <t>Тюльпан Фостера</t>
  </si>
  <si>
    <t xml:space="preserve">Candela </t>
  </si>
  <si>
    <t xml:space="preserve">10 CANDELA </t>
  </si>
  <si>
    <t>87-36-3823</t>
  </si>
  <si>
    <t xml:space="preserve">Flaming Purissima </t>
  </si>
  <si>
    <t xml:space="preserve">10 FLAMING PURISSIMA </t>
  </si>
  <si>
    <t>87-36-2445</t>
  </si>
  <si>
    <t>Orange Emperor</t>
  </si>
  <si>
    <t>10 ORANGE EMPEROR</t>
  </si>
  <si>
    <t>87-36-3824</t>
  </si>
  <si>
    <t>Purissima</t>
  </si>
  <si>
    <t>10 PURISSIMA</t>
  </si>
  <si>
    <t>87-36-9848</t>
  </si>
  <si>
    <r>
      <t xml:space="preserve">White Valley </t>
    </r>
    <r>
      <rPr>
        <b/>
        <i/>
        <sz val="11"/>
        <color rgb="FF7030A0"/>
        <rFont val="Calibri"/>
        <family val="2"/>
        <scheme val="minor"/>
      </rPr>
      <t>NEW</t>
    </r>
  </si>
  <si>
    <t>8712438508417</t>
  </si>
  <si>
    <t>7 WHITE VALLEY</t>
  </si>
  <si>
    <t>87-36-9849</t>
  </si>
  <si>
    <t>Тюльпан Грейга</t>
  </si>
  <si>
    <r>
      <t xml:space="preserve">Calypso </t>
    </r>
    <r>
      <rPr>
        <b/>
        <i/>
        <sz val="11"/>
        <color rgb="FF7030A0"/>
        <rFont val="Calibri"/>
        <family val="2"/>
        <scheme val="minor"/>
      </rPr>
      <t>NEW</t>
    </r>
  </si>
  <si>
    <t>8712438509346</t>
  </si>
  <si>
    <t>7 CALYPSO</t>
  </si>
  <si>
    <t>87-36-9574</t>
  </si>
  <si>
    <t>Fun Colours</t>
  </si>
  <si>
    <t>8712438509353</t>
  </si>
  <si>
    <t>7 FUN COLOURS</t>
  </si>
  <si>
    <t>87-36-9575</t>
  </si>
  <si>
    <t>Quebec</t>
  </si>
  <si>
    <t>8712438509551</t>
  </si>
  <si>
    <t>7 QUEBEC</t>
  </si>
  <si>
    <t>87-36-3827</t>
  </si>
  <si>
    <t>Red Riding Hood</t>
  </si>
  <si>
    <t>10 RED RIDING HOOD</t>
  </si>
  <si>
    <t>87-36-4350</t>
  </si>
  <si>
    <t>Toronto</t>
  </si>
  <si>
    <t>10 TORONTO</t>
  </si>
  <si>
    <t>87-36-2452</t>
  </si>
  <si>
    <t>Trauttmansdorff</t>
  </si>
  <si>
    <t>8712438509070</t>
  </si>
  <si>
    <t>7 TRAUTTMANSDORFF</t>
  </si>
  <si>
    <t>87-36-4351</t>
  </si>
  <si>
    <t>Тюльпан многоцветковый</t>
  </si>
  <si>
    <t xml:space="preserve">Antoinette </t>
  </si>
  <si>
    <t xml:space="preserve">7 ANTOINETTE </t>
  </si>
  <si>
    <t>87-36-2455</t>
  </si>
  <si>
    <t>Candy Club</t>
  </si>
  <si>
    <t>7 CANDY CLUB</t>
  </si>
  <si>
    <t>87-36-9576</t>
  </si>
  <si>
    <t>Fiery Club</t>
  </si>
  <si>
    <t>8712438509339</t>
  </si>
  <si>
    <t>5 FIERY CLUB</t>
  </si>
  <si>
    <t>87-36-4352</t>
  </si>
  <si>
    <t xml:space="preserve">Happy Family </t>
  </si>
  <si>
    <t xml:space="preserve">7 HAPPY FAMILY </t>
  </si>
  <si>
    <t>87-36-2457</t>
  </si>
  <si>
    <t>Night Club</t>
  </si>
  <si>
    <t>7 NIGHT CLUB</t>
  </si>
  <si>
    <t>87-36-6906</t>
  </si>
  <si>
    <t xml:space="preserve">Wonder Club </t>
  </si>
  <si>
    <t xml:space="preserve">5 WONDER CLUB </t>
  </si>
  <si>
    <t>87-36-2460</t>
  </si>
  <si>
    <t>Тюльпан видовой</t>
  </si>
  <si>
    <t>Bakeri Lilac Wonder</t>
  </si>
  <si>
    <t>6/+</t>
  </si>
  <si>
    <t>10 BAKERI LILAC WONDER</t>
  </si>
  <si>
    <t>87-36-3831</t>
  </si>
  <si>
    <t>Clusiana</t>
  </si>
  <si>
    <t>7 CLUSIANA</t>
  </si>
  <si>
    <t>87-36-2462</t>
  </si>
  <si>
    <t>Clusiana Cynthia</t>
  </si>
  <si>
    <t>10 CLUSIANA CYNTHIA</t>
  </si>
  <si>
    <t>87-36-9577</t>
  </si>
  <si>
    <t>Honky Tonk</t>
  </si>
  <si>
    <t>8712438510175</t>
  </si>
  <si>
    <t>10 HONKY TONK</t>
  </si>
  <si>
    <t>87-36-3833</t>
  </si>
  <si>
    <t>Little Beauty</t>
  </si>
  <si>
    <t>10 LITTLE BEAUTY</t>
  </si>
  <si>
    <t>87-36-3834</t>
  </si>
  <si>
    <t>Little Princess</t>
  </si>
  <si>
    <t>10 LITTLE PRINCESS</t>
  </si>
  <si>
    <t>87-36-2466</t>
  </si>
  <si>
    <t>Polychroma</t>
  </si>
  <si>
    <t>7 POLYCHROMA</t>
  </si>
  <si>
    <t>87-36-3835</t>
  </si>
  <si>
    <t>Praestans Shogun</t>
  </si>
  <si>
    <t>9/+</t>
  </si>
  <si>
    <t>10 PRAESTANS SHOGUN</t>
  </si>
  <si>
    <t>87-36-3836</t>
  </si>
  <si>
    <t>Praestans Van Tubergen's Variety</t>
  </si>
  <si>
    <t>9/10</t>
  </si>
  <si>
    <t>10 PRAESTANS VAN TUBERGEN'S VARIETY</t>
  </si>
  <si>
    <t>87-36-3837</t>
  </si>
  <si>
    <t>Pulchella Persian Pearl</t>
  </si>
  <si>
    <t>10 PULCHELLA PERSIAN PEARL</t>
  </si>
  <si>
    <t>87-36-9850</t>
  </si>
  <si>
    <r>
      <t xml:space="preserve">Red Hunter </t>
    </r>
    <r>
      <rPr>
        <b/>
        <i/>
        <sz val="11"/>
        <color rgb="FF7030A0"/>
        <rFont val="Calibri"/>
        <family val="2"/>
        <scheme val="minor"/>
      </rPr>
      <t>NEW</t>
    </r>
  </si>
  <si>
    <t>8712438509803</t>
  </si>
  <si>
    <t>7 RED HUNTER</t>
  </si>
  <si>
    <t>87-36-2470</t>
  </si>
  <si>
    <t>Sylvestris</t>
  </si>
  <si>
    <t>7 SYLVESTRIS</t>
  </si>
  <si>
    <t>87-36-3838</t>
  </si>
  <si>
    <t>Tarda Dasystemon</t>
  </si>
  <si>
    <t>7/8</t>
  </si>
  <si>
    <t>10 TARDA DASYSTEMON</t>
  </si>
  <si>
    <t>87-36-2472</t>
  </si>
  <si>
    <t>Turkestanica</t>
  </si>
  <si>
    <t>7/+</t>
  </si>
  <si>
    <t>10 TURKESTANICA</t>
  </si>
  <si>
    <t>87-36-3839</t>
  </si>
  <si>
    <t>Species Mix</t>
  </si>
  <si>
    <t>10 SPECIES MIX</t>
  </si>
  <si>
    <t>87-36-3840</t>
  </si>
  <si>
    <t>Нарцисс трубчатый</t>
  </si>
  <si>
    <t>Dutch Master</t>
  </si>
  <si>
    <t>12/14</t>
  </si>
  <si>
    <t>NARCISSUS</t>
  </si>
  <si>
    <t>5 DUTCH MASTER</t>
  </si>
  <si>
    <t>87-36-4353</t>
  </si>
  <si>
    <t xml:space="preserve">Las Vegas </t>
  </si>
  <si>
    <t xml:space="preserve">5 LAS VEGAS </t>
  </si>
  <si>
    <t>87-36-2475</t>
  </si>
  <si>
    <t>Mount Hood</t>
  </si>
  <si>
    <t>5 MOUNT HOOD</t>
  </si>
  <si>
    <t>87-36-2476</t>
  </si>
  <si>
    <t>Нарцисс крупнокорончатый</t>
  </si>
  <si>
    <t>Avalon</t>
  </si>
  <si>
    <t>5 AVALON</t>
  </si>
  <si>
    <t>87-36-3841</t>
  </si>
  <si>
    <t>Carlton</t>
  </si>
  <si>
    <t>5 CARLTON</t>
  </si>
  <si>
    <t>87-36-9851</t>
  </si>
  <si>
    <r>
      <t xml:space="preserve">Chromacolor </t>
    </r>
    <r>
      <rPr>
        <b/>
        <i/>
        <sz val="11"/>
        <color rgb="FF7030A0"/>
        <rFont val="Calibri"/>
        <family val="2"/>
        <scheme val="minor"/>
      </rPr>
      <t>NEW</t>
    </r>
  </si>
  <si>
    <t>8712438511615</t>
  </si>
  <si>
    <t>5 CHROMACOLOR</t>
  </si>
  <si>
    <t>87-36-3842</t>
  </si>
  <si>
    <t>Ice Follies</t>
  </si>
  <si>
    <t>5 ICE FOLLIES</t>
  </si>
  <si>
    <t>87-36-2479</t>
  </si>
  <si>
    <t>Pink Charm</t>
  </si>
  <si>
    <t>5 PINK CHARM</t>
  </si>
  <si>
    <t>87-36-2480</t>
  </si>
  <si>
    <t>Red Devon</t>
  </si>
  <si>
    <t>5 RED DEVON</t>
  </si>
  <si>
    <t>87-36-2481</t>
  </si>
  <si>
    <t>Large Cupped Mix</t>
  </si>
  <si>
    <t>5 LARGE CUPPED MIX</t>
  </si>
  <si>
    <t>87-36-2482</t>
  </si>
  <si>
    <t>Нарцисс махровый</t>
  </si>
  <si>
    <t>Delnashaugh</t>
  </si>
  <si>
    <t>5 DELNASHAUGH</t>
  </si>
  <si>
    <t>87-36-2483</t>
  </si>
  <si>
    <t>Flower Drift</t>
  </si>
  <si>
    <t>5 FLOWER DRIFT</t>
  </si>
  <si>
    <t>87-36-2484</t>
  </si>
  <si>
    <t>Golden Ducat</t>
  </si>
  <si>
    <t>5 GOLDEN DUCAT</t>
  </si>
  <si>
    <t>87-36-2485</t>
  </si>
  <si>
    <t>Ice King</t>
  </si>
  <si>
    <t>5 ICE KING</t>
  </si>
  <si>
    <t>87-36-2486</t>
  </si>
  <si>
    <t>Tahiti</t>
  </si>
  <si>
    <t>5 TAHITI</t>
  </si>
  <si>
    <t>87-36-2488</t>
  </si>
  <si>
    <t>Westward</t>
  </si>
  <si>
    <t>5 WESTWARD</t>
  </si>
  <si>
    <t>87-36-6907</t>
  </si>
  <si>
    <t xml:space="preserve">Double Mix </t>
  </si>
  <si>
    <t xml:space="preserve">5 DOUBLE MIX </t>
  </si>
  <si>
    <t>87-36-9578</t>
  </si>
  <si>
    <t>Нарцисс разрезнокорончатый</t>
  </si>
  <si>
    <t>Cassata</t>
  </si>
  <si>
    <t>8712438512711</t>
  </si>
  <si>
    <t>5 CASSATA</t>
  </si>
  <si>
    <t>87-36-2489</t>
  </si>
  <si>
    <t>Chanterelle</t>
  </si>
  <si>
    <t>5 CHANTERELLE</t>
  </si>
  <si>
    <t>87-36-2490</t>
  </si>
  <si>
    <t>Orangery</t>
  </si>
  <si>
    <t>5 ORANGERY</t>
  </si>
  <si>
    <t>87-36-2492</t>
  </si>
  <si>
    <t>Sunny Girlfriend</t>
  </si>
  <si>
    <t>5 SUNNY GIRLFRIEND</t>
  </si>
  <si>
    <t>87-36-2493</t>
  </si>
  <si>
    <t>Butterfly Mix</t>
  </si>
  <si>
    <t>5 BUTTERFLY MIX</t>
  </si>
  <si>
    <t>87-36-3845</t>
  </si>
  <si>
    <t>Нарцисс мелкокорончатый</t>
  </si>
  <si>
    <t>Altruist</t>
  </si>
  <si>
    <t>5 ALTRUIST</t>
  </si>
  <si>
    <t>87-36-2495</t>
  </si>
  <si>
    <t>Barrett Browning</t>
  </si>
  <si>
    <t>5 BARRETT BROWNING</t>
  </si>
  <si>
    <t>87-36-3846</t>
  </si>
  <si>
    <t>Recurvus</t>
  </si>
  <si>
    <t>5 RECURVUS</t>
  </si>
  <si>
    <t>87-36-2497</t>
  </si>
  <si>
    <t>Нарцисс тацетный</t>
  </si>
  <si>
    <t>Geranium</t>
  </si>
  <si>
    <t>5 GERANIUM</t>
  </si>
  <si>
    <t>87-36-2498</t>
  </si>
  <si>
    <t>Sir Winston Churchill</t>
  </si>
  <si>
    <t>5 SIR WINSTON CHURCHILL</t>
  </si>
  <si>
    <t>87-36-2499</t>
  </si>
  <si>
    <t>Yellow Cheerfulness</t>
  </si>
  <si>
    <t>5 YELLOW CHEERFULNESS</t>
  </si>
  <si>
    <t>87-36-3847</t>
  </si>
  <si>
    <t>Нарцисс видовой</t>
  </si>
  <si>
    <t>Baby Boomer</t>
  </si>
  <si>
    <t>5 BABY BOOMER</t>
  </si>
  <si>
    <t>87-36-4354</t>
  </si>
  <si>
    <t xml:space="preserve">Bell Song </t>
  </si>
  <si>
    <t xml:space="preserve">5 BELL SONG </t>
  </si>
  <si>
    <t>87-36-2503</t>
  </si>
  <si>
    <t>February Gold</t>
  </si>
  <si>
    <t>5 FEBRUARY GOLD</t>
  </si>
  <si>
    <t>87-36-3848</t>
  </si>
  <si>
    <t>Golden Dawn</t>
  </si>
  <si>
    <t>5 GOLDEN DAWN</t>
  </si>
  <si>
    <t>87-36-3849</t>
  </si>
  <si>
    <t>Golden Echo</t>
  </si>
  <si>
    <t>5 GOLDEN ECHO</t>
  </si>
  <si>
    <t>87-36-2506</t>
  </si>
  <si>
    <t>Jetfire</t>
  </si>
  <si>
    <t>5 JETFIRE</t>
  </si>
  <si>
    <t>87-36-2507</t>
  </si>
  <si>
    <t>Rip Van Winkle</t>
  </si>
  <si>
    <t xml:space="preserve"> 10/12</t>
  </si>
  <si>
    <t>5 RIP VAN WINKLE</t>
  </si>
  <si>
    <t>87-36-3851</t>
  </si>
  <si>
    <t>Sailboat</t>
  </si>
  <si>
    <t xml:space="preserve"> 12/14</t>
  </si>
  <si>
    <t>5 SAILBOAT</t>
  </si>
  <si>
    <t>87-36-3852</t>
  </si>
  <si>
    <t>Tête-Á-Tête</t>
  </si>
  <si>
    <t>5 TÊTE-Á-TÊTE</t>
  </si>
  <si>
    <t>87-36-6908</t>
  </si>
  <si>
    <t xml:space="preserve">Tête Bouclé </t>
  </si>
  <si>
    <t xml:space="preserve">5 TÊTE BOUCLÉ </t>
  </si>
  <si>
    <t>87-36-9852</t>
  </si>
  <si>
    <r>
      <t xml:space="preserve">Topolino </t>
    </r>
    <r>
      <rPr>
        <b/>
        <i/>
        <sz val="11"/>
        <color rgb="FF7030A0"/>
        <rFont val="Calibri"/>
        <family val="2"/>
        <scheme val="minor"/>
      </rPr>
      <t>NEW</t>
    </r>
  </si>
  <si>
    <t>8712438513879</t>
  </si>
  <si>
    <t>10 TOPOLINO</t>
  </si>
  <si>
    <t>87-36-3853</t>
  </si>
  <si>
    <t>Triandrus Thalia</t>
  </si>
  <si>
    <t>5 TRIANDRUS THALIA</t>
  </si>
  <si>
    <t>87-36-2511</t>
  </si>
  <si>
    <t>White Marvel</t>
  </si>
  <si>
    <t>5 WHITE MARVEL</t>
  </si>
  <si>
    <t>87-36-9579</t>
  </si>
  <si>
    <t>White Petticoat</t>
  </si>
  <si>
    <t>6/8</t>
  </si>
  <si>
    <t>8712438513954</t>
  </si>
  <si>
    <t>5 WHITE PETTICOAT</t>
  </si>
  <si>
    <t>87-36-3854</t>
  </si>
  <si>
    <t>5/6</t>
  </si>
  <si>
    <t>BOTANICAL MIX</t>
  </si>
  <si>
    <t>87-36-3855</t>
  </si>
  <si>
    <t>Крокус крупноцветковый</t>
  </si>
  <si>
    <t>Blauw- / Blue-White Mix</t>
  </si>
  <si>
    <t>8/9</t>
  </si>
  <si>
    <t>CROCUS</t>
  </si>
  <si>
    <t>10 BLAUW- / BLUE-WHITE MIX</t>
  </si>
  <si>
    <t>87-36-2514</t>
  </si>
  <si>
    <t>Flower Record</t>
  </si>
  <si>
    <t>10 FLOWER RECORD</t>
  </si>
  <si>
    <t>87-36-2515</t>
  </si>
  <si>
    <t>Golden Yellow</t>
  </si>
  <si>
    <t>10 GOLDEN YELLOW</t>
  </si>
  <si>
    <t>87-36-3856</t>
  </si>
  <si>
    <t>Grand Maître</t>
  </si>
  <si>
    <t>10 GRAND MAÎTRE</t>
  </si>
  <si>
    <t>87-36-2517</t>
  </si>
  <si>
    <t>Jeanne D'arc</t>
  </si>
  <si>
    <t>10 JEANNE D'ARC</t>
  </si>
  <si>
    <t>87-36-2518</t>
  </si>
  <si>
    <t>Pickwick</t>
  </si>
  <si>
    <t>10 PICKWICK</t>
  </si>
  <si>
    <t>87-36-2519</t>
  </si>
  <si>
    <t>Vanguard</t>
  </si>
  <si>
    <t>10 VANGUARD</t>
  </si>
  <si>
    <t>87-36-3857</t>
  </si>
  <si>
    <t>Flowering Mix</t>
  </si>
  <si>
    <t>LARGE FLOWERING MIX</t>
  </si>
  <si>
    <t>87-36-2521</t>
  </si>
  <si>
    <t>Крокус ботанический</t>
  </si>
  <si>
    <t>Angustifolius</t>
  </si>
  <si>
    <t>15</t>
  </si>
  <si>
    <t>5/+</t>
  </si>
  <si>
    <t>15 ANGUSTIFOLIUS</t>
  </si>
  <si>
    <t>87-36-2522</t>
  </si>
  <si>
    <t>Ard Schenk</t>
  </si>
  <si>
    <t>15 ARD SCHENK</t>
  </si>
  <si>
    <t>87-36-2523</t>
  </si>
  <si>
    <t>Blue Pearl</t>
  </si>
  <si>
    <t>15 BLUE PEARL</t>
  </si>
  <si>
    <t>87-36-2524</t>
  </si>
  <si>
    <t>Cream Beauty</t>
  </si>
  <si>
    <t>15 CREAM BEAUTY</t>
  </si>
  <si>
    <t>87-36-2525</t>
  </si>
  <si>
    <t>Fuscotinctus</t>
  </si>
  <si>
    <t>20</t>
  </si>
  <si>
    <t>20 FUSCOTINCTUS</t>
  </si>
  <si>
    <t>87-36-2526</t>
  </si>
  <si>
    <t>Prins Claus</t>
  </si>
  <si>
    <t>20 PRINS CLAUS</t>
  </si>
  <si>
    <t>87-36-9853</t>
  </si>
  <si>
    <r>
      <t xml:space="preserve">Romance </t>
    </r>
    <r>
      <rPr>
        <b/>
        <i/>
        <sz val="11"/>
        <color rgb="FF7030A0"/>
        <rFont val="Calibri"/>
        <family val="2"/>
        <scheme val="minor"/>
      </rPr>
      <t>NEW</t>
    </r>
  </si>
  <si>
    <t>8712438515767</t>
  </si>
  <si>
    <t>20 ROMANCE</t>
  </si>
  <si>
    <t>87-36-2527</t>
  </si>
  <si>
    <t>Ruby Giant</t>
  </si>
  <si>
    <t>20 RUBY GIANT</t>
  </si>
  <si>
    <t>87-36-3859</t>
  </si>
  <si>
    <t xml:space="preserve">Sieberi Firefly </t>
  </si>
  <si>
    <t xml:space="preserve">20 SIEBERI FIREFLY </t>
  </si>
  <si>
    <t>87-36-2528</t>
  </si>
  <si>
    <t>Sieberi Tricolor</t>
  </si>
  <si>
    <t>20 SIEBERI TRICOLOR</t>
  </si>
  <si>
    <t>87-36-3860</t>
  </si>
  <si>
    <t>20 SPECIES MIX</t>
  </si>
  <si>
    <t>87-36-6909</t>
  </si>
  <si>
    <t>Аллиум</t>
  </si>
  <si>
    <t xml:space="preserve">Ambassador </t>
  </si>
  <si>
    <t xml:space="preserve">1 </t>
  </si>
  <si>
    <t>VARIOUS BULBS</t>
  </si>
  <si>
    <t xml:space="preserve">1 ALLIUM AMBASSADOR </t>
  </si>
  <si>
    <t>87-36-3861</t>
  </si>
  <si>
    <t xml:space="preserve">Art </t>
  </si>
  <si>
    <t xml:space="preserve"> 5/+</t>
  </si>
  <si>
    <t xml:space="preserve">10 ALLIUM ART </t>
  </si>
  <si>
    <t>87-36-3862</t>
  </si>
  <si>
    <t>Atropurpureum</t>
  </si>
  <si>
    <t>10/+</t>
  </si>
  <si>
    <t>5 ALLIUM ATROPURPUREUM</t>
  </si>
  <si>
    <t>87-36-9638</t>
  </si>
  <si>
    <t>Caeruleum</t>
  </si>
  <si>
    <t>4/5</t>
  </si>
  <si>
    <t>15 ALLIUM CAERULEUM</t>
  </si>
  <si>
    <t>87-36-9580</t>
  </si>
  <si>
    <t>Cameleon</t>
  </si>
  <si>
    <t>4/+</t>
  </si>
  <si>
    <t>8712438517082</t>
  </si>
  <si>
    <t>10 ALLIUM CAMELEON</t>
  </si>
  <si>
    <t>87-36-3864</t>
  </si>
  <si>
    <t>Christophii</t>
  </si>
  <si>
    <t xml:space="preserve">3 </t>
  </si>
  <si>
    <t>6/7</t>
  </si>
  <si>
    <t>3 ALLIUM CHRISTOPHII</t>
  </si>
  <si>
    <t>87-36-3865</t>
  </si>
  <si>
    <t xml:space="preserve">Eros </t>
  </si>
  <si>
    <t xml:space="preserve">10 ALLIUM EROS </t>
  </si>
  <si>
    <t>87-36-3866</t>
  </si>
  <si>
    <t>Globemaster</t>
  </si>
  <si>
    <t>1 ALLIUM GLOBEMASTER</t>
  </si>
  <si>
    <t>87-36-3867</t>
  </si>
  <si>
    <t>Hair</t>
  </si>
  <si>
    <t>10 ALLIUM HAIR</t>
  </si>
  <si>
    <t>87-36-3868</t>
  </si>
  <si>
    <t>His Excellency</t>
  </si>
  <si>
    <t>20/+</t>
  </si>
  <si>
    <t>1 ALLIUM HIS EXCELLENCY</t>
  </si>
  <si>
    <t>87-36-4355</t>
  </si>
  <si>
    <t xml:space="preserve">Karataviense </t>
  </si>
  <si>
    <t xml:space="preserve">5 ALLIUM KARATAVIENSE </t>
  </si>
  <si>
    <t>87-36-3869</t>
  </si>
  <si>
    <t>Moly</t>
  </si>
  <si>
    <t>25</t>
  </si>
  <si>
    <t>25 ALLIUM MOLY</t>
  </si>
  <si>
    <t>87-36-9581</t>
  </si>
  <si>
    <t>Mount Everest</t>
  </si>
  <si>
    <t>8712438517389</t>
  </si>
  <si>
    <t>1 ALLIUM MOUNT EVEREST</t>
  </si>
  <si>
    <t>87-36-3871</t>
  </si>
  <si>
    <t>Neapolitanum</t>
  </si>
  <si>
    <t>25 ALLIUM NEAPOLITANUM</t>
  </si>
  <si>
    <t>87-36-3872</t>
  </si>
  <si>
    <t>Oreophilum</t>
  </si>
  <si>
    <t>25 ALLIUM OREOPHILUM</t>
  </si>
  <si>
    <t>87-36-2541</t>
  </si>
  <si>
    <t>Purple Sensation</t>
  </si>
  <si>
    <t>5 ALLIUM PURPLE SENSATION</t>
  </si>
  <si>
    <t>87-36-9854</t>
  </si>
  <si>
    <r>
      <t xml:space="preserve">Red Giant </t>
    </r>
    <r>
      <rPr>
        <b/>
        <i/>
        <sz val="11"/>
        <color rgb="FF7030A0"/>
        <rFont val="Calibri"/>
        <family val="2"/>
        <scheme val="minor"/>
      </rPr>
      <t>NEW</t>
    </r>
  </si>
  <si>
    <t>8712438517518</t>
  </si>
  <si>
    <t>3 ALLIUM RED GIANT</t>
  </si>
  <si>
    <t>87-36-3874</t>
  </si>
  <si>
    <t>Schubertii</t>
  </si>
  <si>
    <t>10/12</t>
  </si>
  <si>
    <t>3 ALLIUM SCHUBERTII</t>
  </si>
  <si>
    <t>87-36-3875</t>
  </si>
  <si>
    <t>(Nectaroscordum) Siculum</t>
  </si>
  <si>
    <t>8/10</t>
  </si>
  <si>
    <t>5 ALLIUM (NECTAROSCORDUM) SICULUM</t>
  </si>
  <si>
    <t>87-36-3876</t>
  </si>
  <si>
    <t>Sphaerocephalon</t>
  </si>
  <si>
    <t>25 ALLIUM SPHAEROCEPHALON</t>
  </si>
  <si>
    <t>87-36-4356</t>
  </si>
  <si>
    <t xml:space="preserve">Summer Drummer </t>
  </si>
  <si>
    <t>12/+</t>
  </si>
  <si>
    <t xml:space="preserve">3 ALLIUM SUMMER DRUMMER </t>
  </si>
  <si>
    <t>87-36-3877</t>
  </si>
  <si>
    <t>White Cloud</t>
  </si>
  <si>
    <t>10 ALLIUM WHITE CLOUD</t>
  </si>
  <si>
    <t>87-36-9855</t>
  </si>
  <si>
    <r>
      <t xml:space="preserve">Yellow Fantasy </t>
    </r>
    <r>
      <rPr>
        <b/>
        <i/>
        <sz val="11"/>
        <color rgb="FF7030A0"/>
        <rFont val="Calibri"/>
        <family val="2"/>
        <scheme val="minor"/>
      </rPr>
      <t>NEW</t>
    </r>
  </si>
  <si>
    <t>8712438517679</t>
  </si>
  <si>
    <t>7 ALLIUM YELLOW FANTASY</t>
  </si>
  <si>
    <t>87-36-9582</t>
  </si>
  <si>
    <t>8712438517693</t>
  </si>
  <si>
    <t>25 ALLIUM SPECIES MIX</t>
  </si>
  <si>
    <t>87-36-3878</t>
  </si>
  <si>
    <t xml:space="preserve">Анемона </t>
  </si>
  <si>
    <t>Blanda Blue Shades</t>
  </si>
  <si>
    <t>15 ANEMONE BLANDA BLUE SHADES</t>
  </si>
  <si>
    <t>87-36-3879</t>
  </si>
  <si>
    <t>Blanda White Splendour</t>
  </si>
  <si>
    <t>5/7</t>
  </si>
  <si>
    <t>10 ANEMONE BLANDA WHITE SPLENDOUR</t>
  </si>
  <si>
    <t>87-36-2549</t>
  </si>
  <si>
    <t>Blanda Mix</t>
  </si>
  <si>
    <t>15 ANEMONE BLANDA MIX</t>
  </si>
  <si>
    <t>87-36-9856</t>
  </si>
  <si>
    <t>Coronaria Bride</t>
  </si>
  <si>
    <t>8712438518294</t>
  </si>
  <si>
    <t>15 ANEMONE CORONARIA BRIDE</t>
  </si>
  <si>
    <t>87-36-9857</t>
  </si>
  <si>
    <t>Coronaria Mr. Fokker</t>
  </si>
  <si>
    <t>8712438518195</t>
  </si>
  <si>
    <t>15 ANEMONE CORONARIA MR. FOKKER</t>
  </si>
  <si>
    <t>87-36-9858</t>
  </si>
  <si>
    <t>Coronaria De Caen Mix</t>
  </si>
  <si>
    <t>8712438517990</t>
  </si>
  <si>
    <t>15 ANEMONE CORONARIA DE CAEN MIX</t>
  </si>
  <si>
    <t>87-36-9859</t>
  </si>
  <si>
    <t>Coronaria Purple / Pink Mix</t>
  </si>
  <si>
    <t>8712438518218</t>
  </si>
  <si>
    <t>15 ANEMONE CORONARIA PURPLE / PINK MIX</t>
  </si>
  <si>
    <t>87-36-9860</t>
  </si>
  <si>
    <t>Coronaria Governor</t>
  </si>
  <si>
    <t>8712438518324</t>
  </si>
  <si>
    <t>15 ANEMONE CORONARIA GOVERNOR</t>
  </si>
  <si>
    <t>87-36-9861</t>
  </si>
  <si>
    <t>Coronaria Lord Lieutenant</t>
  </si>
  <si>
    <t>8712438518140</t>
  </si>
  <si>
    <t>15 ANEMONE CORONARIA LORD LIEUTENANT</t>
  </si>
  <si>
    <t>87-36-9862</t>
  </si>
  <si>
    <t>Coronaria Mount Everest</t>
  </si>
  <si>
    <t>8712438518447</t>
  </si>
  <si>
    <t>15 ANEMONE CORONARIA MOUNT EVEREST</t>
  </si>
  <si>
    <t>87-36-9863</t>
  </si>
  <si>
    <t>Coronaria St. Brigid Mix</t>
  </si>
  <si>
    <t>8712438518348</t>
  </si>
  <si>
    <t>15 ANEMONE CORONARIA ST. BRIGID MIX</t>
  </si>
  <si>
    <t>87-36-3919</t>
  </si>
  <si>
    <t xml:space="preserve">Камассия </t>
  </si>
  <si>
    <t>Leichtlinii Caerulea</t>
  </si>
  <si>
    <t>14/+</t>
  </si>
  <si>
    <t>2 CAMASSIA LEICHTLINII CAERULEA</t>
  </si>
  <si>
    <t>87-36-3920</t>
  </si>
  <si>
    <t>Leichtlinii Alba</t>
  </si>
  <si>
    <t>2 CAMASSIA LEICHTLINII ALBA</t>
  </si>
  <si>
    <t>87-36-3887</t>
  </si>
  <si>
    <t xml:space="preserve">Хионодокса </t>
  </si>
  <si>
    <t>Luciliae (Gigantea)</t>
  </si>
  <si>
    <t>25 CHIONODOXA LUCILIAE (GIGANTEA)</t>
  </si>
  <si>
    <t>87-36-3888</t>
  </si>
  <si>
    <t>Luciliae Alba</t>
  </si>
  <si>
    <t>20 CHIONODOXA LUCILIAE ALBA</t>
  </si>
  <si>
    <t>87-36-3889</t>
  </si>
  <si>
    <t>Pink Giant</t>
  </si>
  <si>
    <t>15 CHIONODOXA PINK GIANT</t>
  </si>
  <si>
    <t>87-36-2573</t>
  </si>
  <si>
    <t xml:space="preserve">Фритиллярия </t>
  </si>
  <si>
    <t>Imp. Aurora</t>
  </si>
  <si>
    <t>20/24</t>
  </si>
  <si>
    <t>1 FRITILLARIA IMP. AURORA</t>
  </si>
  <si>
    <t>87-36-3890</t>
  </si>
  <si>
    <t>Imp. Lutea</t>
  </si>
  <si>
    <t>1 FRITILLARIA IMP. LUTEA</t>
  </si>
  <si>
    <t>87-36-9864</t>
  </si>
  <si>
    <r>
      <t xml:space="preserve">Imp. Sunset </t>
    </r>
    <r>
      <rPr>
        <b/>
        <i/>
        <sz val="11"/>
        <color rgb="FF7030A0"/>
        <rFont val="Calibri"/>
        <family val="2"/>
        <scheme val="minor"/>
      </rPr>
      <t>NEW</t>
    </r>
  </si>
  <si>
    <t>8712438519369</t>
  </si>
  <si>
    <t>1 FRITILLARIA IMP. SUNSET</t>
  </si>
  <si>
    <t>87-36-3891</t>
  </si>
  <si>
    <t>Persica</t>
  </si>
  <si>
    <t>1 FRITILLARIA PERSICA</t>
  </si>
  <si>
    <t>87-36-3892</t>
  </si>
  <si>
    <t>Imp. Rubra</t>
  </si>
  <si>
    <t>1 FRITILLARIA IMP. RUBRA</t>
  </si>
  <si>
    <t>87-36-3893</t>
  </si>
  <si>
    <t>Meleagris Mix</t>
  </si>
  <si>
    <t>15 FRITILLARIA MELEAGRIS MIX</t>
  </si>
  <si>
    <t>87-36-3894</t>
  </si>
  <si>
    <t>Meleagris Alba</t>
  </si>
  <si>
    <t>10 FRITILLARIA MELEAGRIS ALBA</t>
  </si>
  <si>
    <t>87-36-3895</t>
  </si>
  <si>
    <t>Uva-Vulpis</t>
  </si>
  <si>
    <t>8/+</t>
  </si>
  <si>
    <t>15 FRITILLARIA UVA-VULPIS</t>
  </si>
  <si>
    <t>87-36-3927</t>
  </si>
  <si>
    <t>Гиацинтоидес испанский</t>
  </si>
  <si>
    <t>Blue</t>
  </si>
  <si>
    <t>10 HYACINTHOIDES HISPANICA BLUE</t>
  </si>
  <si>
    <t>87-36-4357</t>
  </si>
  <si>
    <t xml:space="preserve">White </t>
  </si>
  <si>
    <t xml:space="preserve">10 HYACINTHOIDES HISPANICA WHITE </t>
  </si>
  <si>
    <t>87-36-3929</t>
  </si>
  <si>
    <t>10 HYACINTHOIDES HISPANICA MIX</t>
  </si>
  <si>
    <t>87-36-2586</t>
  </si>
  <si>
    <t>Ирис видовой</t>
  </si>
  <si>
    <t>Danfordiae</t>
  </si>
  <si>
    <t>10 IRIS DANFORDIAE</t>
  </si>
  <si>
    <t>87-36-3896</t>
  </si>
  <si>
    <t>Harmony</t>
  </si>
  <si>
    <t>15 IRIS HARMONY</t>
  </si>
  <si>
    <t>87-36-2588</t>
  </si>
  <si>
    <t>Katharine Hodgkin</t>
  </si>
  <si>
    <t>10 IRIS KATHARINE HODGKIN</t>
  </si>
  <si>
    <t>87-36-3897</t>
  </si>
  <si>
    <t>Dwarf Mix</t>
  </si>
  <si>
    <t>15 IRIS DWARF MIX</t>
  </si>
  <si>
    <t>87-36-3898</t>
  </si>
  <si>
    <t>Ирис голландский</t>
  </si>
  <si>
    <t>25 IRIS BLUE</t>
  </si>
  <si>
    <t>87-36-3899</t>
  </si>
  <si>
    <t>Yellow</t>
  </si>
  <si>
    <t>25 IRIS YELLOW</t>
  </si>
  <si>
    <t>87-36-3900</t>
  </si>
  <si>
    <t>White</t>
  </si>
  <si>
    <t>25 IRIS WHITE</t>
  </si>
  <si>
    <t>87-36-4358</t>
  </si>
  <si>
    <t xml:space="preserve">Autumn Princess </t>
  </si>
  <si>
    <t xml:space="preserve">10 IRIS AUTUMN PRINCESS </t>
  </si>
  <si>
    <t>87-36-3901</t>
  </si>
  <si>
    <t>Red Ember</t>
  </si>
  <si>
    <t>10 IRIS RED EMBER</t>
  </si>
  <si>
    <t>87-36-3902</t>
  </si>
  <si>
    <t>Silvery Beauty</t>
  </si>
  <si>
    <t>10 IRIS SILVERY BEAUTY</t>
  </si>
  <si>
    <t>87-36-3903</t>
  </si>
  <si>
    <t>25 IRIS HOLLANDICA MIX</t>
  </si>
  <si>
    <t>87-36-3904</t>
  </si>
  <si>
    <t xml:space="preserve">Лилия </t>
  </si>
  <si>
    <t>Candidum</t>
  </si>
  <si>
    <t>18/20</t>
  </si>
  <si>
    <t>1 LILIUM CANDIDUM</t>
  </si>
  <si>
    <t>87-36-3905</t>
  </si>
  <si>
    <t>Лилия азиатская</t>
  </si>
  <si>
    <t>16/18</t>
  </si>
  <si>
    <t>2 LILIUM ASIATIC YELLOW</t>
  </si>
  <si>
    <t>87-36-9583</t>
  </si>
  <si>
    <t>Orange</t>
  </si>
  <si>
    <t>8712438520884</t>
  </si>
  <si>
    <t>2 LILIUM ASIATIC ORANGE</t>
  </si>
  <si>
    <t>87-36-3906</t>
  </si>
  <si>
    <t>Red</t>
  </si>
  <si>
    <t>2 LILIUM ASIATIC RED</t>
  </si>
  <si>
    <t>87-36-3907</t>
  </si>
  <si>
    <t>Pink</t>
  </si>
  <si>
    <t>2 LILIUM ASIATIC PINK</t>
  </si>
  <si>
    <t>87-36-3908</t>
  </si>
  <si>
    <t>2 LILIUM ASIATIC WHITE</t>
  </si>
  <si>
    <t>87-36-6910</t>
  </si>
  <si>
    <t xml:space="preserve">Black </t>
  </si>
  <si>
    <t xml:space="preserve">2 LILIUM ASIATIC BLACK </t>
  </si>
  <si>
    <t>87-36-9865</t>
  </si>
  <si>
    <r>
      <t xml:space="preserve">Black-White </t>
    </r>
    <r>
      <rPr>
        <b/>
        <i/>
        <sz val="11"/>
        <color rgb="FF7030A0"/>
        <rFont val="Calibri"/>
        <family val="2"/>
        <scheme val="minor"/>
      </rPr>
      <t>NEW</t>
    </r>
  </si>
  <si>
    <t>8712438520778</t>
  </si>
  <si>
    <t>2 LILIUM ASIATIC BLACK-WHITE</t>
  </si>
  <si>
    <t>87-36-9584</t>
  </si>
  <si>
    <t>Лилия мартагон</t>
  </si>
  <si>
    <t>Claude Shride</t>
  </si>
  <si>
    <t>8712438520815</t>
  </si>
  <si>
    <t>1 LILIUM MARTAGON CLAUDE SHRIDE</t>
  </si>
  <si>
    <t>87-36-9585</t>
  </si>
  <si>
    <t>Guinea Gold</t>
  </si>
  <si>
    <t>8712438520822</t>
  </si>
  <si>
    <t>1 LILIUM MARTAGON GUINEA GOLD</t>
  </si>
  <si>
    <t>87-36-3911</t>
  </si>
  <si>
    <t xml:space="preserve">Мускари </t>
  </si>
  <si>
    <t>Armeniacum</t>
  </si>
  <si>
    <t>20 MUSCARI ARMENIACUM</t>
  </si>
  <si>
    <t>87-36-3912</t>
  </si>
  <si>
    <t>Azureum</t>
  </si>
  <si>
    <t>10 MUSCARI AZUREUM</t>
  </si>
  <si>
    <t>87-36-3913</t>
  </si>
  <si>
    <t>Botryoides Album</t>
  </si>
  <si>
    <t>15 MUSCARI BOTRYOIDES ALBUM</t>
  </si>
  <si>
    <t>87-36-3914</t>
  </si>
  <si>
    <t>Fantasy Creation</t>
  </si>
  <si>
    <t>15 MUSCARI FANTASY CREATION</t>
  </si>
  <si>
    <t>87-36-3915</t>
  </si>
  <si>
    <t xml:space="preserve">Grape Ice </t>
  </si>
  <si>
    <t xml:space="preserve">7 MUSCARI GRAPE ICE </t>
  </si>
  <si>
    <t>87-36-3916</t>
  </si>
  <si>
    <t>Latifolium</t>
  </si>
  <si>
    <t>15 MUSCARI LATIFOLIUM</t>
  </si>
  <si>
    <t>87-36-6911</t>
  </si>
  <si>
    <t xml:space="preserve">Night Eyes </t>
  </si>
  <si>
    <t xml:space="preserve">10 MUSCARI NIGHT EYES </t>
  </si>
  <si>
    <t>87-36-2614</t>
  </si>
  <si>
    <r>
      <t xml:space="preserve">Pink Sunrise </t>
    </r>
    <r>
      <rPr>
        <b/>
        <i/>
        <sz val="11"/>
        <color rgb="FF7030A0"/>
        <rFont val="Calibri"/>
        <family val="2"/>
        <scheme val="minor"/>
      </rPr>
      <t>NEW</t>
    </r>
  </si>
  <si>
    <t>8712438521249</t>
  </si>
  <si>
    <t>3 MUSCARI PINK SUNRISE</t>
  </si>
  <si>
    <t>87-36-3917</t>
  </si>
  <si>
    <t xml:space="preserve">Touch Of Snow </t>
  </si>
  <si>
    <t xml:space="preserve">10 MUSCARI TOUCH OF SNOW </t>
  </si>
  <si>
    <t>87-36-2617</t>
  </si>
  <si>
    <t xml:space="preserve">Ранункулюс </t>
  </si>
  <si>
    <t>10 RANUNCULUS YELLOW</t>
  </si>
  <si>
    <t>87-36-2618</t>
  </si>
  <si>
    <t>10 RANUNCULUS ORANGE</t>
  </si>
  <si>
    <t>87-36-2619</t>
  </si>
  <si>
    <t>10 RANUNCULUS RED</t>
  </si>
  <si>
    <t>87-36-2620</t>
  </si>
  <si>
    <t>10 RANUNCULUS PINK</t>
  </si>
  <si>
    <t>87-36-2621</t>
  </si>
  <si>
    <t>10 RANUNCULUS WHITE</t>
  </si>
  <si>
    <t>87-36-3516</t>
  </si>
  <si>
    <t>10 RANUNCULUS MIX</t>
  </si>
  <si>
    <t>87-36-3918</t>
  </si>
  <si>
    <t>Аронник</t>
  </si>
  <si>
    <t>Arum Italicum</t>
  </si>
  <si>
    <t>I</t>
  </si>
  <si>
    <t>5 ARUM ITALICUM</t>
  </si>
  <si>
    <t>87-36-3552</t>
  </si>
  <si>
    <t>Цикламен</t>
  </si>
  <si>
    <t>Cyclamen Hederifolium</t>
  </si>
  <si>
    <t>13/15</t>
  </si>
  <si>
    <t>2 CYCLAMEN HEDERIFOLIUM</t>
  </si>
  <si>
    <t>87-36-3923</t>
  </si>
  <si>
    <t>Весенник</t>
  </si>
  <si>
    <t>Eranthis Cilicica</t>
  </si>
  <si>
    <t>15 ERANTHIS CILICICA</t>
  </si>
  <si>
    <t>87-36-2570</t>
  </si>
  <si>
    <t>Кандык</t>
  </si>
  <si>
    <t>Erythronium Pagoda</t>
  </si>
  <si>
    <t>3 ERYTHRONIUM PAGODA</t>
  </si>
  <si>
    <t>87-36-3924</t>
  </si>
  <si>
    <t>Фрезия</t>
  </si>
  <si>
    <t>Freesia Single Mix</t>
  </si>
  <si>
    <t>20 FREESIA SINGLE MIX</t>
  </si>
  <si>
    <t>87-36-3925</t>
  </si>
  <si>
    <t>Freesia Double Mix</t>
  </si>
  <si>
    <t>20 FREESIA DOUBLE MIX</t>
  </si>
  <si>
    <t>87-36-3926</t>
  </si>
  <si>
    <t>Подснежник</t>
  </si>
  <si>
    <t>Galanthus Elwesii</t>
  </si>
  <si>
    <t>10 GALANTHUS ELWESII</t>
  </si>
  <si>
    <t>87-36-2581</t>
  </si>
  <si>
    <t>Galanthus Flore Pleno</t>
  </si>
  <si>
    <t>7 GALANTHUS FLORE PLENO</t>
  </si>
  <si>
    <t>87-36-9866</t>
  </si>
  <si>
    <t>Ифейон</t>
  </si>
  <si>
    <r>
      <t>Ipheion Uniflorum Albert Castillo</t>
    </r>
    <r>
      <rPr>
        <b/>
        <i/>
        <sz val="11"/>
        <color rgb="FF7030A0"/>
        <rFont val="Calibri"/>
        <family val="2"/>
        <scheme val="minor"/>
      </rPr>
      <t xml:space="preserve"> NEW</t>
    </r>
  </si>
  <si>
    <t>8712438519918</t>
  </si>
  <si>
    <t>15 IPHEION UNIFLORUM ALBERT CASTILLO</t>
  </si>
  <si>
    <t>87-36-3930</t>
  </si>
  <si>
    <t>Ipheion Uniflorum Wisley Blue</t>
  </si>
  <si>
    <t>20 IPHEION UNIFLORUM WISLEY BLUE</t>
  </si>
  <si>
    <t>87-36-2595</t>
  </si>
  <si>
    <t>Белоцветник</t>
  </si>
  <si>
    <t>Leucojum Aestivum</t>
  </si>
  <si>
    <t>10 LEUCOJUM AESTIVUM</t>
  </si>
  <si>
    <t>87-36-2596</t>
  </si>
  <si>
    <t>Leucojum Gravetye Giant</t>
  </si>
  <si>
    <t>3 LEUCOJUM GRAVETYE GIANT</t>
  </si>
  <si>
    <t>87-36-3932</t>
  </si>
  <si>
    <t>Птицемлечник/Орнитолагум</t>
  </si>
  <si>
    <t>Ornithogalum Nutans</t>
  </si>
  <si>
    <t>15 ORNITHOGALUM NUTANS</t>
  </si>
  <si>
    <t>87-36-2616</t>
  </si>
  <si>
    <t>Пушкиния</t>
  </si>
  <si>
    <t>Puschkinia Libanotica</t>
  </si>
  <si>
    <t>25 PUSCHKINIA LIBANOTICA</t>
  </si>
  <si>
    <t>87-36-3933</t>
  </si>
  <si>
    <t>Сцилла</t>
  </si>
  <si>
    <t>Scilla Siberica</t>
  </si>
  <si>
    <t>20 SCILLA SIBERICA</t>
  </si>
  <si>
    <t>87-36-2625</t>
  </si>
  <si>
    <t>Scilla Siberica Alba</t>
  </si>
  <si>
    <t>15 SCILLA SIBERICA ALBA</t>
  </si>
  <si>
    <t>87-36-3238</t>
  </si>
  <si>
    <t>Трителейя</t>
  </si>
  <si>
    <t xml:space="preserve">Triteleia Corrina </t>
  </si>
  <si>
    <t xml:space="preserve">25 TRITELEIA CORRINA </t>
  </si>
  <si>
    <t>87-36-3934</t>
  </si>
  <si>
    <t>Зантедеския</t>
  </si>
  <si>
    <t>Zantedeschia Aethiopica</t>
  </si>
  <si>
    <t>14/16</t>
  </si>
  <si>
    <t>1 ZANTEDESCHIA AETHIOPICA</t>
  </si>
  <si>
    <t>87-36-3936</t>
  </si>
  <si>
    <t>Безвременник осенний</t>
  </si>
  <si>
    <t>Colchicum Autumnale Album</t>
  </si>
  <si>
    <t>13/+</t>
  </si>
  <si>
    <t>AUTUMN FLOWERING</t>
  </si>
  <si>
    <t>1 COLCHICUM AUTUMNALE ALBUM</t>
  </si>
  <si>
    <t>87-36-3937</t>
  </si>
  <si>
    <t xml:space="preserve">Безвременник </t>
  </si>
  <si>
    <t>Colchicum Giant</t>
  </si>
  <si>
    <t>20/22</t>
  </si>
  <si>
    <t>1 COLCHICUM GIANT</t>
  </si>
  <si>
    <t>87-36-2630</t>
  </si>
  <si>
    <t>Colchicum Waterlily</t>
  </si>
  <si>
    <t>1 COLCHICUM WATERLILY</t>
  </si>
  <si>
    <t>87-36-2631</t>
  </si>
  <si>
    <t xml:space="preserve">Крокус </t>
  </si>
  <si>
    <t>Crocus Sativus</t>
  </si>
  <si>
    <t>10 CROCUS SATIVUS</t>
  </si>
  <si>
    <t>87-36-3935</t>
  </si>
  <si>
    <t>Crocus Speciosus</t>
  </si>
  <si>
    <t>10 CROCUS SPECIOSUS</t>
  </si>
  <si>
    <t>87-36-3946</t>
  </si>
  <si>
    <t>Малая упаковка (для выращивания в помещении)</t>
  </si>
  <si>
    <t>Гиацинт</t>
  </si>
  <si>
    <t>Glass Blue Pearl</t>
  </si>
  <si>
    <t>18/19</t>
  </si>
  <si>
    <t>INDOOR BULBS</t>
  </si>
  <si>
    <t>3 GLASS BLUE PEARL</t>
  </si>
  <si>
    <t>87-36-3947</t>
  </si>
  <si>
    <t>Glass Pink Pearl</t>
  </si>
  <si>
    <t>3 GLASS PINK PEARL</t>
  </si>
  <si>
    <t>87-36-3948</t>
  </si>
  <si>
    <t xml:space="preserve">Гиацинт </t>
  </si>
  <si>
    <t>Glass White Pearl</t>
  </si>
  <si>
    <t>3 GLASS WHITE PEARL</t>
  </si>
  <si>
    <t>87-36-2644</t>
  </si>
  <si>
    <t xml:space="preserve">Нарцисс </t>
  </si>
  <si>
    <t>Paperwhite</t>
  </si>
  <si>
    <t>5 PAPERWHITE</t>
  </si>
  <si>
    <t>87-36-3938</t>
  </si>
  <si>
    <t xml:space="preserve">Амариллис </t>
  </si>
  <si>
    <t>Amaryllis Pink</t>
  </si>
  <si>
    <t>28/30</t>
  </si>
  <si>
    <t>1 AMARYLLIS PINK</t>
  </si>
  <si>
    <t>87-36-3939</t>
  </si>
  <si>
    <t>Amaryllis Red-White</t>
  </si>
  <si>
    <t>1 AMARYLLIS RED-WHITE</t>
  </si>
  <si>
    <t>87-36-3940</t>
  </si>
  <si>
    <t>Amaryllis White</t>
  </si>
  <si>
    <t>1 AMARYLLIS WHITE</t>
  </si>
  <si>
    <t>87-36-3941</t>
  </si>
  <si>
    <t>Amaryllis Red</t>
  </si>
  <si>
    <t>312730</t>
  </si>
  <si>
    <t>1 AMARYLLIS RED</t>
  </si>
  <si>
    <t>87-36-9587</t>
  </si>
  <si>
    <t>Amaryllis Salmon</t>
  </si>
  <si>
    <t>8712438524882</t>
  </si>
  <si>
    <t>1 AMARYLLIS SALMON</t>
  </si>
  <si>
    <t>87-36-9588</t>
  </si>
  <si>
    <t>Малая упаковка BIO серия</t>
  </si>
  <si>
    <t xml:space="preserve">Гиацинты </t>
  </si>
  <si>
    <t>Delft Blue</t>
  </si>
  <si>
    <t>BIO FLOWERBULBS</t>
  </si>
  <si>
    <t>3 HYACINTHUS DELFT BLUE</t>
  </si>
  <si>
    <t>87-36-4088</t>
  </si>
  <si>
    <t xml:space="preserve">Гиацинты  </t>
  </si>
  <si>
    <t>White Pearl</t>
  </si>
  <si>
    <t>3 HYACINTHUS WHITE PEARL</t>
  </si>
  <si>
    <t>87-36-6912</t>
  </si>
  <si>
    <t xml:space="preserve">Тюльпан  </t>
  </si>
  <si>
    <t>7 TULIPA LITTLE BEAUTY</t>
  </si>
  <si>
    <t>87-36-6913</t>
  </si>
  <si>
    <t>Muscadet</t>
  </si>
  <si>
    <t>11/+</t>
  </si>
  <si>
    <t>7 TULIPA MUSCADET</t>
  </si>
  <si>
    <t>87-36-4096</t>
  </si>
  <si>
    <t>Praestans Zwanenburg</t>
  </si>
  <si>
    <t>7 TULIPA PRAESTANS ZWANENBURG</t>
  </si>
  <si>
    <t>87-36-9639</t>
  </si>
  <si>
    <t>10/11</t>
  </si>
  <si>
    <t>7 TULIPA QUEEN OF NIGHT</t>
  </si>
  <si>
    <t>87-36-9867</t>
  </si>
  <si>
    <r>
      <t xml:space="preserve">Salmon Impression </t>
    </r>
    <r>
      <rPr>
        <b/>
        <i/>
        <sz val="11"/>
        <color rgb="FF7030A0"/>
        <rFont val="Calibri"/>
        <family val="2"/>
        <scheme val="minor"/>
      </rPr>
      <t>NEW</t>
    </r>
  </si>
  <si>
    <t>8712438770753</t>
  </si>
  <si>
    <t>7 TULIPA SALMON IMPRESSION</t>
  </si>
  <si>
    <t>87-36-6916</t>
  </si>
  <si>
    <t>Sapporo</t>
  </si>
  <si>
    <t>7 TULIPA SAPPORO</t>
  </si>
  <si>
    <t>87-36-9868</t>
  </si>
  <si>
    <r>
      <t xml:space="preserve">Tarda </t>
    </r>
    <r>
      <rPr>
        <b/>
        <i/>
        <sz val="11"/>
        <color rgb="FF7030A0"/>
        <rFont val="Calibri"/>
        <family val="2"/>
        <scheme val="minor"/>
      </rPr>
      <t>NEW</t>
    </r>
  </si>
  <si>
    <t>8712438770951</t>
  </si>
  <si>
    <t>7 TULIPA TARDA</t>
  </si>
  <si>
    <t>87-36-6917</t>
  </si>
  <si>
    <t>Van Eijk</t>
  </si>
  <si>
    <t>7 TULIPA VAN EIJK</t>
  </si>
  <si>
    <t>87-36-4101</t>
  </si>
  <si>
    <t xml:space="preserve">Нарцисс  </t>
  </si>
  <si>
    <t>Papillon Blanc</t>
  </si>
  <si>
    <t>5 NARCISSUS PAPILLON BLANC</t>
  </si>
  <si>
    <t>87-36-6918</t>
  </si>
  <si>
    <t>5 NARCISSUS TAHITI</t>
  </si>
  <si>
    <t>87-36-4102</t>
  </si>
  <si>
    <t>5 NARCISSUS TÊTE-Á-TÊTE</t>
  </si>
  <si>
    <t>87-36-4103</t>
  </si>
  <si>
    <t>5 NARCISSUS TRIANDRUS THALIA</t>
  </si>
  <si>
    <t>87-36-9640</t>
  </si>
  <si>
    <t xml:space="preserve">Крокус  </t>
  </si>
  <si>
    <t>10 CROCUS GRAND MAÎTRE</t>
  </si>
  <si>
    <t>87-36-9641</t>
  </si>
  <si>
    <t>10 CROCUS JEANNE D'ARC</t>
  </si>
  <si>
    <t>87-36-6919</t>
  </si>
  <si>
    <t>King Of The Striped</t>
  </si>
  <si>
    <t>10 CROCUS KING OF THE STRIPED</t>
  </si>
  <si>
    <t>87-36-4107</t>
  </si>
  <si>
    <t>Tommasinianus Ruby Giant</t>
  </si>
  <si>
    <t>15 CROCUS TOMMASINIANUS RUBY GIANT</t>
  </si>
  <si>
    <t>87-36-4108</t>
  </si>
  <si>
    <t xml:space="preserve">Аллиум </t>
  </si>
  <si>
    <t>87-36-6920</t>
  </si>
  <si>
    <t>Камассия</t>
  </si>
  <si>
    <t>87-36-9869</t>
  </si>
  <si>
    <t>Гиацинтоидес</t>
  </si>
  <si>
    <r>
      <t>Hispanica Blue</t>
    </r>
    <r>
      <rPr>
        <b/>
        <i/>
        <sz val="11"/>
        <color rgb="FF7030A0"/>
        <rFont val="Calibri"/>
        <family val="2"/>
        <scheme val="minor"/>
      </rPr>
      <t xml:space="preserve"> NEW</t>
    </r>
  </si>
  <si>
    <t>8712438772191</t>
  </si>
  <si>
    <t>7 HYACINTHOIDES HISPANICA BLAUW / BLUE</t>
  </si>
  <si>
    <t>87-36-4111</t>
  </si>
  <si>
    <t>Gravetye Giant</t>
  </si>
  <si>
    <t>87-36-9643</t>
  </si>
  <si>
    <t>Мускари</t>
  </si>
  <si>
    <t>10 MUSCARI ARMENIACUM</t>
  </si>
  <si>
    <t>87-36-6921</t>
  </si>
  <si>
    <t>Siberica</t>
  </si>
  <si>
    <t>10 SCILLA SIBERICA</t>
  </si>
  <si>
    <t>87-36-2701</t>
  </si>
  <si>
    <t>Малая упаковка Эксклюзивная серия</t>
  </si>
  <si>
    <t>Barbados</t>
  </si>
  <si>
    <t>EXCLUSIVE TULIPS</t>
  </si>
  <si>
    <t>5 BARBADOS</t>
  </si>
  <si>
    <t>87-36-2702</t>
  </si>
  <si>
    <t>Bastia</t>
  </si>
  <si>
    <t>5 BASTIA</t>
  </si>
  <si>
    <t>87-36-2703</t>
  </si>
  <si>
    <t>Brest</t>
  </si>
  <si>
    <t>5 BREST</t>
  </si>
  <si>
    <t>87-36-2704</t>
  </si>
  <si>
    <t>Brownie</t>
  </si>
  <si>
    <t>5 BROWNIE</t>
  </si>
  <si>
    <t>87-36-9870</t>
  </si>
  <si>
    <r>
      <t xml:space="preserve">Cabanna </t>
    </r>
    <r>
      <rPr>
        <b/>
        <i/>
        <sz val="11"/>
        <color rgb="FF7030A0"/>
        <rFont val="Calibri"/>
        <family val="2"/>
        <scheme val="minor"/>
      </rPr>
      <t>NEW</t>
    </r>
  </si>
  <si>
    <t>8712438526251</t>
  </si>
  <si>
    <t>5 CABANNA</t>
  </si>
  <si>
    <t>87-36-6925</t>
  </si>
  <si>
    <t xml:space="preserve">Copper Image® </t>
  </si>
  <si>
    <t xml:space="preserve">5 COPPER IMAGE® </t>
  </si>
  <si>
    <t>87-36-4360</t>
  </si>
  <si>
    <t xml:space="preserve">Crispion Sweet </t>
  </si>
  <si>
    <t xml:space="preserve">5 CRISPION SWEET </t>
  </si>
  <si>
    <t>87-36-3976</t>
  </si>
  <si>
    <t>Danceline</t>
  </si>
  <si>
    <t>5 DANCELINE</t>
  </si>
  <si>
    <t>87-36-4361</t>
  </si>
  <si>
    <t xml:space="preserve">Double Sugar </t>
  </si>
  <si>
    <t xml:space="preserve">5 DOUBLE SUGAR </t>
  </si>
  <si>
    <t>87-36-2707</t>
  </si>
  <si>
    <t>Dream Touch</t>
  </si>
  <si>
    <t xml:space="preserve">11/12 </t>
  </si>
  <si>
    <t>5 DREAM TOUCH</t>
  </si>
  <si>
    <t>87-36-9589</t>
  </si>
  <si>
    <t>Dreamer</t>
  </si>
  <si>
    <t>5 DREAMER</t>
  </si>
  <si>
    <t>87-36-2708</t>
  </si>
  <si>
    <t>Green Wave</t>
  </si>
  <si>
    <t>5 GREEN WAVE</t>
  </si>
  <si>
    <t>87-36-3977</t>
  </si>
  <si>
    <t>Ice Cream</t>
  </si>
  <si>
    <t>3 ICE CREAM</t>
  </si>
  <si>
    <t>87-36-2711</t>
  </si>
  <si>
    <t>Labrador</t>
  </si>
  <si>
    <t>5 LABRADOR</t>
  </si>
  <si>
    <t>87-36-2712</t>
  </si>
  <si>
    <t>Mascotte</t>
  </si>
  <si>
    <t>5 MASCOTTE</t>
  </si>
  <si>
    <t>87-36-9871</t>
  </si>
  <si>
    <r>
      <t xml:space="preserve">Pamplona </t>
    </r>
    <r>
      <rPr>
        <b/>
        <i/>
        <sz val="11"/>
        <color rgb="FF7030A0"/>
        <rFont val="Calibri"/>
        <family val="2"/>
        <scheme val="minor"/>
      </rPr>
      <t>NEW</t>
    </r>
  </si>
  <si>
    <t>8712438526596</t>
  </si>
  <si>
    <t>5 PAMPLONA</t>
  </si>
  <si>
    <t>87-36-2715</t>
  </si>
  <si>
    <t>Queensland</t>
  </si>
  <si>
    <t>5 QUEENSLAND</t>
  </si>
  <si>
    <t>87-36-9872</t>
  </si>
  <si>
    <r>
      <t xml:space="preserve">Rasta Parrot </t>
    </r>
    <r>
      <rPr>
        <b/>
        <i/>
        <sz val="11"/>
        <color rgb="FF7030A0"/>
        <rFont val="Calibri"/>
        <family val="2"/>
        <scheme val="minor"/>
      </rPr>
      <t>NEW</t>
    </r>
  </si>
  <si>
    <t>8712438526725</t>
  </si>
  <si>
    <t>5 RASTA PARROT</t>
  </si>
  <si>
    <t>87-36-2718</t>
  </si>
  <si>
    <t>Sensual Touch</t>
  </si>
  <si>
    <t>5 SENSUAL TOUCH</t>
  </si>
  <si>
    <t>87-36-2719</t>
  </si>
  <si>
    <t>5 SNOW CRYSTAL</t>
  </si>
  <si>
    <t>87-36-9590</t>
  </si>
  <si>
    <t>Tropical Wave</t>
  </si>
  <si>
    <t>5 TROPICAL WAVE</t>
  </si>
  <si>
    <t>87-36-9591</t>
  </si>
  <si>
    <t>Violet Pranaa</t>
  </si>
  <si>
    <t>5 VIOLET PRANAA</t>
  </si>
  <si>
    <t>87-36-3981</t>
  </si>
  <si>
    <t>Wow ®</t>
  </si>
  <si>
    <t>3 WOW ®</t>
  </si>
  <si>
    <t>87-36-3982</t>
  </si>
  <si>
    <t xml:space="preserve">Yellow Spider </t>
  </si>
  <si>
    <t xml:space="preserve">5 YELLOW SPIDER </t>
  </si>
  <si>
    <t>87-36-3949</t>
  </si>
  <si>
    <t>Малая упаковка Малобюджетная серия</t>
  </si>
  <si>
    <t>Гиацинты</t>
  </si>
  <si>
    <t>14/15</t>
  </si>
  <si>
    <t>LOW BUDGET</t>
  </si>
  <si>
    <t>2 WHITE</t>
  </si>
  <si>
    <t>87-36-3950</t>
  </si>
  <si>
    <t>2 BLUE</t>
  </si>
  <si>
    <t>87-36-3951</t>
  </si>
  <si>
    <t>2 RED</t>
  </si>
  <si>
    <t>87-36-3953</t>
  </si>
  <si>
    <t>Тюльпаны</t>
  </si>
  <si>
    <t>Double Blue</t>
  </si>
  <si>
    <t>5 DOUBLE BLUE</t>
  </si>
  <si>
    <t>87-36-4365</t>
  </si>
  <si>
    <t xml:space="preserve">Double Red </t>
  </si>
  <si>
    <t xml:space="preserve">5 DOUBLE RED </t>
  </si>
  <si>
    <t>87-36-3955</t>
  </si>
  <si>
    <t>Double Yellow-Red</t>
  </si>
  <si>
    <t>5 DOUBLE YELLOW-RED</t>
  </si>
  <si>
    <t>87-36-6922</t>
  </si>
  <si>
    <t>Triumph Black</t>
  </si>
  <si>
    <t>5 TRIUMPH BLACK</t>
  </si>
  <si>
    <t>87-36-3956</t>
  </si>
  <si>
    <t>Triumph Yellow</t>
  </si>
  <si>
    <t>5 TRIUMPH YELLOW</t>
  </si>
  <si>
    <t>87-36-3957</t>
  </si>
  <si>
    <t>Triumph Pink</t>
  </si>
  <si>
    <t>5 TRIUMPH PINK</t>
  </si>
  <si>
    <t>87-36-3958</t>
  </si>
  <si>
    <t>Triumph Purple</t>
  </si>
  <si>
    <t>5 TRIUMPH PURPLE</t>
  </si>
  <si>
    <t>87-36-3959</t>
  </si>
  <si>
    <t>Triumph Red</t>
  </si>
  <si>
    <t>5 TRIUMPH RED</t>
  </si>
  <si>
    <t>87-36-3960</t>
  </si>
  <si>
    <t>Triumph Red-White</t>
  </si>
  <si>
    <t>5 TRIUMPH RED-WHITE</t>
  </si>
  <si>
    <t>87-36-4366</t>
  </si>
  <si>
    <t xml:space="preserve">Triumph White </t>
  </si>
  <si>
    <t xml:space="preserve">5 TRIUMPH WHITE </t>
  </si>
  <si>
    <t>87-36-3964</t>
  </si>
  <si>
    <t>Нарциссы</t>
  </si>
  <si>
    <t>Trumpet Yellow</t>
  </si>
  <si>
    <t>3 TRUMPET YELLOW</t>
  </si>
  <si>
    <t>87-36-3965</t>
  </si>
  <si>
    <t>Large Cup White</t>
  </si>
  <si>
    <t>3 LARGE CUP WHITE</t>
  </si>
  <si>
    <t>87-36-3966</t>
  </si>
  <si>
    <t>Large Cup Yellow-Red</t>
  </si>
  <si>
    <t>3 LARGE CUP YELLOW-RED</t>
  </si>
  <si>
    <t>87-36-3967</t>
  </si>
  <si>
    <t>Крокусы</t>
  </si>
  <si>
    <t xml:space="preserve">8 </t>
  </si>
  <si>
    <t>8 BLUE</t>
  </si>
  <si>
    <t>87-36-3968</t>
  </si>
  <si>
    <t>8 WHITE</t>
  </si>
  <si>
    <t>87-36-3969</t>
  </si>
  <si>
    <t>8 YELLOW</t>
  </si>
  <si>
    <t>87-36-2695</t>
  </si>
  <si>
    <t>1 ALLIUM PURPLE SENSATION</t>
  </si>
  <si>
    <t>87-36-6923</t>
  </si>
  <si>
    <t xml:space="preserve">Mix </t>
  </si>
  <si>
    <t xml:space="preserve">8 FREESIA MIX </t>
  </si>
  <si>
    <t>87-36-4367</t>
  </si>
  <si>
    <t xml:space="preserve">8 IRIS HOLLANDICA MIX </t>
  </si>
  <si>
    <t>87-36-3973</t>
  </si>
  <si>
    <t>Ранункулюс</t>
  </si>
  <si>
    <t>8 RANUNCULUS MIX</t>
  </si>
  <si>
    <t>87-36-2700</t>
  </si>
  <si>
    <t>8 SCILLA SIBERICA</t>
  </si>
  <si>
    <t>87-36-9645</t>
  </si>
  <si>
    <t>Малая упаковка XXL</t>
  </si>
  <si>
    <t>Blue Water Mix</t>
  </si>
  <si>
    <t>XXL PACKS</t>
  </si>
  <si>
    <t>10 BLUE WATER MIX</t>
  </si>
  <si>
    <t>87-36-9646</t>
  </si>
  <si>
    <t>10 MIX</t>
  </si>
  <si>
    <t>87-36-3987</t>
  </si>
  <si>
    <t>Pastel Mix</t>
  </si>
  <si>
    <t>10 PASTEL MIX</t>
  </si>
  <si>
    <t>87-36-6927</t>
  </si>
  <si>
    <t xml:space="preserve">Тюльпаны </t>
  </si>
  <si>
    <t xml:space="preserve">Adventure </t>
  </si>
  <si>
    <t xml:space="preserve">15 ADVENTURE </t>
  </si>
  <si>
    <t>87-36-4369</t>
  </si>
  <si>
    <t xml:space="preserve">Bakeri Lilac Wonder </t>
  </si>
  <si>
    <t>50</t>
  </si>
  <si>
    <t xml:space="preserve">50 BAKERI LILAC WONDER </t>
  </si>
  <si>
    <t>87-36-3988</t>
  </si>
  <si>
    <t xml:space="preserve">Belles Tulipes </t>
  </si>
  <si>
    <t xml:space="preserve">25 BELLES TULIPES </t>
  </si>
  <si>
    <t>87-36-9873</t>
  </si>
  <si>
    <r>
      <t xml:space="preserve">Black Pepper </t>
    </r>
    <r>
      <rPr>
        <b/>
        <i/>
        <sz val="11"/>
        <color rgb="FF7030A0"/>
        <rFont val="Calibri"/>
        <family val="2"/>
        <scheme val="minor"/>
      </rPr>
      <t>NEW</t>
    </r>
  </si>
  <si>
    <t>8712438542183</t>
  </si>
  <si>
    <t>15 BLACK PEPPER</t>
  </si>
  <si>
    <t>87-36-3989</t>
  </si>
  <si>
    <t>Blueberry Mix</t>
  </si>
  <si>
    <t>15 BLUEBERRY MIX</t>
  </si>
  <si>
    <t>87-36-3990</t>
  </si>
  <si>
    <t>15 BLUE DIAMOND</t>
  </si>
  <si>
    <t>87-36-9874</t>
  </si>
  <si>
    <r>
      <t xml:space="preserve">Breakdance </t>
    </r>
    <r>
      <rPr>
        <b/>
        <i/>
        <sz val="11"/>
        <color rgb="FF7030A0"/>
        <rFont val="Calibri"/>
        <family val="2"/>
        <scheme val="minor"/>
      </rPr>
      <t>NEW</t>
    </r>
  </si>
  <si>
    <t>8712438542176</t>
  </si>
  <si>
    <t>15 BREAKDANCE</t>
  </si>
  <si>
    <t>87-36-9594</t>
  </si>
  <si>
    <t>Candy Love</t>
  </si>
  <si>
    <t>10 CANDY LOVE</t>
  </si>
  <si>
    <t>87-36-3992</t>
  </si>
  <si>
    <t xml:space="preserve">Dancing Queens </t>
  </si>
  <si>
    <t xml:space="preserve">15 DANCING QUEENS </t>
  </si>
  <si>
    <t>87-36-3995</t>
  </si>
  <si>
    <t>Darwin Hybrid Mix</t>
  </si>
  <si>
    <t>25 DARWIN HYBRID MIX</t>
  </si>
  <si>
    <t>87-36-9595</t>
  </si>
  <si>
    <t>Delicate</t>
  </si>
  <si>
    <t>15 DELICATE</t>
  </si>
  <si>
    <t>87-36-3996</t>
  </si>
  <si>
    <t>Double Sensation</t>
  </si>
  <si>
    <t>15 DOUBLE SENSATION</t>
  </si>
  <si>
    <t>87-36-3997</t>
  </si>
  <si>
    <t xml:space="preserve">Dutch Design Mix </t>
  </si>
  <si>
    <t xml:space="preserve">15 DUTCH DESIGN MIX </t>
  </si>
  <si>
    <t>87-36-3998</t>
  </si>
  <si>
    <t>15 ESTELLA RIJNVELD</t>
  </si>
  <si>
    <t>87-36-3999</t>
  </si>
  <si>
    <t>Finola</t>
  </si>
  <si>
    <t>15 FINOLA</t>
  </si>
  <si>
    <t>87-36-4000</t>
  </si>
  <si>
    <t>15 FLAMING BEAUTY MIX</t>
  </si>
  <si>
    <t>87-36-4002</t>
  </si>
  <si>
    <t>Foxtrot Mix</t>
  </si>
  <si>
    <t>15 FOXTROT MIX</t>
  </si>
  <si>
    <t>87-36-9596</t>
  </si>
  <si>
    <t>Gallery Mix</t>
  </si>
  <si>
    <t>15 GALLERY MIX</t>
  </si>
  <si>
    <t>87-36-4004</t>
  </si>
  <si>
    <t>Greigii Red</t>
  </si>
  <si>
    <t>25 GREIGII RED</t>
  </si>
  <si>
    <t>87-36-4005</t>
  </si>
  <si>
    <t>Greigii Mix</t>
  </si>
  <si>
    <t>25 GREIGII MIX</t>
  </si>
  <si>
    <t>87-36-9875</t>
  </si>
  <si>
    <r>
      <t xml:space="preserve">Ladies Night </t>
    </r>
    <r>
      <rPr>
        <b/>
        <i/>
        <sz val="11"/>
        <color rgb="FF7030A0"/>
        <rFont val="Calibri"/>
        <family val="2"/>
        <scheme val="minor"/>
      </rPr>
      <t>NEW</t>
    </r>
  </si>
  <si>
    <t>8712438542190</t>
  </si>
  <si>
    <t>15 LADIES NIGHT</t>
  </si>
  <si>
    <t>87-36-9597</t>
  </si>
  <si>
    <t>Late Spring Surprise</t>
  </si>
  <si>
    <t>15 LATE SPRING SURPRISE</t>
  </si>
  <si>
    <t>87-36-9598</t>
  </si>
  <si>
    <t>Lollypop Mix</t>
  </si>
  <si>
    <t>15 LOLLYPOP MIX</t>
  </si>
  <si>
    <t>87-36-4006</t>
  </si>
  <si>
    <t>Macaron Mix</t>
  </si>
  <si>
    <t>15 MACARON MIX</t>
  </si>
  <si>
    <t>87-36-4008</t>
  </si>
  <si>
    <t xml:space="preserve">My Favourite Topping </t>
  </si>
  <si>
    <t xml:space="preserve">15 MY FAVOURITE TOPPING </t>
  </si>
  <si>
    <t>87-36-4372</t>
  </si>
  <si>
    <t xml:space="preserve">New History </t>
  </si>
  <si>
    <t xml:space="preserve">15 NEW HISTORY </t>
  </si>
  <si>
    <t>87-36-4010</t>
  </si>
  <si>
    <t>15 PASTEL MIX</t>
  </si>
  <si>
    <t>87-36-4011</t>
  </si>
  <si>
    <t>Praestans Mix</t>
  </si>
  <si>
    <t>25 PRAESTANS MIX</t>
  </si>
  <si>
    <t>87-36-4013</t>
  </si>
  <si>
    <t>25 QUEEN OF NIGHT</t>
  </si>
  <si>
    <t>87-36-4014</t>
  </si>
  <si>
    <t>Sorbet Mix</t>
  </si>
  <si>
    <t>15 SORBET MIX</t>
  </si>
  <si>
    <t>87-36-9876</t>
  </si>
  <si>
    <r>
      <t xml:space="preserve">Strawberry Lemonade </t>
    </r>
    <r>
      <rPr>
        <b/>
        <i/>
        <sz val="11"/>
        <color rgb="FF7030A0"/>
        <rFont val="Calibri"/>
        <family val="2"/>
        <scheme val="minor"/>
      </rPr>
      <t>NEW</t>
    </r>
  </si>
  <si>
    <t>8712438542428</t>
  </si>
  <si>
    <t>15 STRAWBERRY LEMONADE</t>
  </si>
  <si>
    <t>87-36-6929</t>
  </si>
  <si>
    <t xml:space="preserve">Sun Break </t>
  </si>
  <si>
    <t xml:space="preserve">15 SUN BREAK </t>
  </si>
  <si>
    <t>87-36-6930</t>
  </si>
  <si>
    <t xml:space="preserve">Sunbath </t>
  </si>
  <si>
    <t>11/12-9/+</t>
  </si>
  <si>
    <t xml:space="preserve">15 SUNBATH </t>
  </si>
  <si>
    <t>87-36-4015</t>
  </si>
  <si>
    <t>Sweet Desire Mix</t>
  </si>
  <si>
    <t>15 SWEET DESIRE MIX</t>
  </si>
  <si>
    <t>87-36-6931</t>
  </si>
  <si>
    <t xml:space="preserve">Sylvestris </t>
  </si>
  <si>
    <t xml:space="preserve">20 SYLVESTRIS </t>
  </si>
  <si>
    <t>87-36-9600</t>
  </si>
  <si>
    <t>Tres Chic Festival Mix</t>
  </si>
  <si>
    <t>15 TRES CHIC FESTIVAL MIX</t>
  </si>
  <si>
    <t>87-36-9877</t>
  </si>
  <si>
    <r>
      <t xml:space="preserve">Triumph Purple </t>
    </r>
    <r>
      <rPr>
        <b/>
        <i/>
        <sz val="11"/>
        <color rgb="FF7030A0"/>
        <rFont val="Calibri"/>
        <family val="2"/>
        <scheme val="minor"/>
      </rPr>
      <t>NEW</t>
    </r>
  </si>
  <si>
    <t>8712438541438</t>
  </si>
  <si>
    <t>25 TRIUMPH PURPLE</t>
  </si>
  <si>
    <t>87-36-4016</t>
  </si>
  <si>
    <t>25 TRIUMPH RED</t>
  </si>
  <si>
    <t>87-36-6932</t>
  </si>
  <si>
    <t xml:space="preserve">Triumph Pink </t>
  </si>
  <si>
    <t xml:space="preserve">25 TRIUMPH PINK </t>
  </si>
  <si>
    <t>87-36-4017</t>
  </si>
  <si>
    <t>Triumph White</t>
  </si>
  <si>
    <t>25 TRIUMPH WHITE</t>
  </si>
  <si>
    <t>87-36-4018</t>
  </si>
  <si>
    <t>25 TRIUMPH MIX</t>
  </si>
  <si>
    <t>87-36-9601</t>
  </si>
  <si>
    <t>Тюльпаны + Гиацинты</t>
  </si>
  <si>
    <t>Sweet Purple</t>
  </si>
  <si>
    <t>11/12-14/15</t>
  </si>
  <si>
    <t>15 TULIPA / HYACINTHUS SWEET PURPLE</t>
  </si>
  <si>
    <t>87-36-4373</t>
  </si>
  <si>
    <t xml:space="preserve">Тюльпаны + Нарциссы </t>
  </si>
  <si>
    <t xml:space="preserve">Folk Story </t>
  </si>
  <si>
    <t>11/12-12/14</t>
  </si>
  <si>
    <t xml:space="preserve">15 TULIPA / NARCISSUS FOLK STORY </t>
  </si>
  <si>
    <t>87-36-9878</t>
  </si>
  <si>
    <t xml:space="preserve">Тюльпаны + Гиацинтоидес </t>
  </si>
  <si>
    <r>
      <t>Art Class</t>
    </r>
    <r>
      <rPr>
        <b/>
        <i/>
        <sz val="11"/>
        <color rgb="FF7030A0"/>
        <rFont val="Calibri"/>
        <family val="2"/>
        <scheme val="minor"/>
      </rPr>
      <t xml:space="preserve"> NEW</t>
    </r>
  </si>
  <si>
    <t>11/12-7/8</t>
  </si>
  <si>
    <t>8712438542435</t>
  </si>
  <si>
    <t>15 TULIPA / HYACINTHOIDES ART CLASS</t>
  </si>
  <si>
    <t>87-36-9602</t>
  </si>
  <si>
    <t xml:space="preserve">Нарциссы </t>
  </si>
  <si>
    <t>Botanical Mix</t>
  </si>
  <si>
    <t>20 BOTANISCH / BOTANICAL MIX</t>
  </si>
  <si>
    <t>87-36-9603</t>
  </si>
  <si>
    <t>10 BUTTERFLY MIX</t>
  </si>
  <si>
    <t>87-36-4022</t>
  </si>
  <si>
    <t>15 CARLTON</t>
  </si>
  <si>
    <t>87-36-4023</t>
  </si>
  <si>
    <t>Double Mix</t>
  </si>
  <si>
    <t>15 DOUBLE MIX</t>
  </si>
  <si>
    <t>87-36-4024</t>
  </si>
  <si>
    <t>20 FEBRUARY GOLD</t>
  </si>
  <si>
    <t>87-36-9604</t>
  </si>
  <si>
    <t>Golden Bells</t>
  </si>
  <si>
    <t>20 GOLDEN BELLS</t>
  </si>
  <si>
    <t>87-36-4025</t>
  </si>
  <si>
    <t>15 GOLDEN DUCAT</t>
  </si>
  <si>
    <t>87-36-4026</t>
  </si>
  <si>
    <t>15 LARGE CUPPED MIX</t>
  </si>
  <si>
    <t>87-36-4028</t>
  </si>
  <si>
    <t>15 ICE FOLLIES</t>
  </si>
  <si>
    <t>87-36-4029</t>
  </si>
  <si>
    <t>15 ICE KING</t>
  </si>
  <si>
    <t>87-36-4031</t>
  </si>
  <si>
    <t xml:space="preserve">Macaron Bloss </t>
  </si>
  <si>
    <t xml:space="preserve">15 MACARON BLOSS </t>
  </si>
  <si>
    <t>87-36-4374</t>
  </si>
  <si>
    <t xml:space="preserve">Martinette </t>
  </si>
  <si>
    <t xml:space="preserve">20 MARTINETTE </t>
  </si>
  <si>
    <t>87-36-4033</t>
  </si>
  <si>
    <t>15 RECURVUS</t>
  </si>
  <si>
    <t>87-36-4034</t>
  </si>
  <si>
    <t>25 TÊTE-Á-TÊTE</t>
  </si>
  <si>
    <t>87-36-4035</t>
  </si>
  <si>
    <t>20 TRIANDRUS THALIA</t>
  </si>
  <si>
    <t>87-36-9648</t>
  </si>
  <si>
    <t xml:space="preserve">Крокусы </t>
  </si>
  <si>
    <t>30</t>
  </si>
  <si>
    <t>30 BLUE</t>
  </si>
  <si>
    <t>87-36-9647</t>
  </si>
  <si>
    <t>Blue-White</t>
  </si>
  <si>
    <t>30 BLUE-WHITE</t>
  </si>
  <si>
    <t>87-36-9649</t>
  </si>
  <si>
    <t>Yellow-White</t>
  </si>
  <si>
    <t>30 YELLOW-WHITE</t>
  </si>
  <si>
    <t>87-36-9650</t>
  </si>
  <si>
    <t>30 WHITE</t>
  </si>
  <si>
    <t>87-36-9651</t>
  </si>
  <si>
    <t>Large Flowering Mix</t>
  </si>
  <si>
    <t>30 LARGE FLOWERING MIX</t>
  </si>
  <si>
    <t>87-36-9652</t>
  </si>
  <si>
    <t xml:space="preserve">Species Ruby Giant </t>
  </si>
  <si>
    <t xml:space="preserve">50 SPECIES RUBY GIANT </t>
  </si>
  <si>
    <t>87-36-4042</t>
  </si>
  <si>
    <t>50 SPECIES MIX</t>
  </si>
  <si>
    <t>87-36-9879</t>
  </si>
  <si>
    <r>
      <t>Caeruleum</t>
    </r>
    <r>
      <rPr>
        <b/>
        <i/>
        <sz val="11"/>
        <color rgb="FF7030A0"/>
        <rFont val="Calibri"/>
        <family val="2"/>
        <scheme val="minor"/>
      </rPr>
      <t xml:space="preserve"> NEW</t>
    </r>
  </si>
  <si>
    <t>40</t>
  </si>
  <si>
    <t>8712438543326</t>
  </si>
  <si>
    <t>40 ALLIUM CAERULEUM</t>
  </si>
  <si>
    <t>87-36-4043</t>
  </si>
  <si>
    <t>15 ALLIUM CHRISTOPHII</t>
  </si>
  <si>
    <t>87-36-9654</t>
  </si>
  <si>
    <t>Gladiator</t>
  </si>
  <si>
    <t>5 ALLIUM GLADIATOR</t>
  </si>
  <si>
    <t>87-36-9655</t>
  </si>
  <si>
    <t xml:space="preserve">Globemaster </t>
  </si>
  <si>
    <t xml:space="preserve">2 ALLIUM GLOBEMASTER </t>
  </si>
  <si>
    <t>87-36-4376</t>
  </si>
  <si>
    <t xml:space="preserve">10 ALLIUM KARATAVIENSE </t>
  </si>
  <si>
    <t>87-36-9605</t>
  </si>
  <si>
    <t>Miami</t>
  </si>
  <si>
    <t>15 ALLIUM MIAMI</t>
  </si>
  <si>
    <t>87-36-4377</t>
  </si>
  <si>
    <t xml:space="preserve">Mount Everest </t>
  </si>
  <si>
    <t xml:space="preserve">3 ALLIUM MOUNT EVEREST </t>
  </si>
  <si>
    <t>87-36-4045</t>
  </si>
  <si>
    <t>Nigrum</t>
  </si>
  <si>
    <t>15 ALLIUM NIGRUM</t>
  </si>
  <si>
    <t>87-36-4046</t>
  </si>
  <si>
    <t>Purple-White Mix</t>
  </si>
  <si>
    <t>15 ALLIUM PURPLE-WHITE MIX</t>
  </si>
  <si>
    <t>87-36-4047</t>
  </si>
  <si>
    <t>15 ALLIUM PURPLE SENSATION</t>
  </si>
  <si>
    <t>87-36-4048</t>
  </si>
  <si>
    <t>30 ALLIUM (NECTAROSCORDUM) SICULUM</t>
  </si>
  <si>
    <t>87-36-4049</t>
  </si>
  <si>
    <t>100 ALLIUM SPHAEROCEPHALON</t>
  </si>
  <si>
    <t>87-36-4050</t>
  </si>
  <si>
    <t>50 ANEMONE BLANDA MIX</t>
  </si>
  <si>
    <t>87-36-4378</t>
  </si>
  <si>
    <t xml:space="preserve">Quamash </t>
  </si>
  <si>
    <t xml:space="preserve">40 CAMASSIA QUAMASH </t>
  </si>
  <si>
    <t>87-36-6934</t>
  </si>
  <si>
    <t xml:space="preserve">Sardensis </t>
  </si>
  <si>
    <t xml:space="preserve">40 CHIONODOXA SARDENSIS </t>
  </si>
  <si>
    <t>87-36-6935</t>
  </si>
  <si>
    <t xml:space="preserve">Хохлатка </t>
  </si>
  <si>
    <t xml:space="preserve">Beth Evans </t>
  </si>
  <si>
    <t xml:space="preserve">20 CORYDALIS BETH EVANS </t>
  </si>
  <si>
    <t>87-36-6936</t>
  </si>
  <si>
    <t xml:space="preserve">Весенник </t>
  </si>
  <si>
    <t xml:space="preserve">Cilicica </t>
  </si>
  <si>
    <t xml:space="preserve">30 ERANTHIS CILICICA </t>
  </si>
  <si>
    <t>87-36-6937</t>
  </si>
  <si>
    <t xml:space="preserve">Кандык </t>
  </si>
  <si>
    <t xml:space="preserve">Pagoda </t>
  </si>
  <si>
    <t xml:space="preserve">10 ERYTHRONIUM PAGODA </t>
  </si>
  <si>
    <t>87-36-9880</t>
  </si>
  <si>
    <t>8712438543319</t>
  </si>
  <si>
    <t>30 FRITILLARIA MELEAGRIS MIX</t>
  </si>
  <si>
    <t>87-36-9656</t>
  </si>
  <si>
    <t>Imperialis Mix</t>
  </si>
  <si>
    <t>3 FRITILLARIA IMPERIALIS MIX</t>
  </si>
  <si>
    <t>87-36-4053</t>
  </si>
  <si>
    <t xml:space="preserve">Подснежник </t>
  </si>
  <si>
    <t>Elwesii</t>
  </si>
  <si>
    <t>25 GALANTHUS ELWESII</t>
  </si>
  <si>
    <t>87-36-9606</t>
  </si>
  <si>
    <t>Flore Pleno</t>
  </si>
  <si>
    <t>15 GALANTHUS FLORE PLENO</t>
  </si>
  <si>
    <t>87-36-6938</t>
  </si>
  <si>
    <t xml:space="preserve">Гиацинтоидес </t>
  </si>
  <si>
    <t xml:space="preserve">Non Scripta </t>
  </si>
  <si>
    <t xml:space="preserve">25 HYACINTHOIDES NON SCRIPTA </t>
  </si>
  <si>
    <t>87-36-4054</t>
  </si>
  <si>
    <t xml:space="preserve">Hispanica Mix </t>
  </si>
  <si>
    <t xml:space="preserve">40 HYACINTHOIDES HISPANICA MIX </t>
  </si>
  <si>
    <t>87-36-4055</t>
  </si>
  <si>
    <t xml:space="preserve">Белоцветник </t>
  </si>
  <si>
    <t>Aestivum</t>
  </si>
  <si>
    <t>20 LEUCOJUM AESTIVUM</t>
  </si>
  <si>
    <t>87-36-4056</t>
  </si>
  <si>
    <t>50 MUSCARI ARMENIACUM</t>
  </si>
  <si>
    <t>87-36-6939</t>
  </si>
  <si>
    <t xml:space="preserve">Latifolium </t>
  </si>
  <si>
    <t xml:space="preserve">50 MUSCARI LATIFOLIUM </t>
  </si>
  <si>
    <t>87-36-4058</t>
  </si>
  <si>
    <t>Magic Mix</t>
  </si>
  <si>
    <t>50 MUSCARI MAGIC MIX</t>
  </si>
  <si>
    <t>87-36-9607</t>
  </si>
  <si>
    <t>40 RANUNCULUS MIX</t>
  </si>
  <si>
    <t>87-36-4379</t>
  </si>
  <si>
    <t xml:space="preserve">Сцилла </t>
  </si>
  <si>
    <t xml:space="preserve">Siberica </t>
  </si>
  <si>
    <t xml:space="preserve">50 SCILLA SIBERICA </t>
  </si>
  <si>
    <t>87-36-9612</t>
  </si>
  <si>
    <t>Малая упаковка XXL сумка</t>
  </si>
  <si>
    <t>Микс луковичных</t>
  </si>
  <si>
    <t>Bulb Garden Mix</t>
  </si>
  <si>
    <t>XXL BAGS</t>
  </si>
  <si>
    <t>125 BULB GARDEN MIX</t>
  </si>
  <si>
    <t>87-36-9613</t>
  </si>
  <si>
    <t>Bulb Garden Blue</t>
  </si>
  <si>
    <t>125 BULB GARDEN BLUE</t>
  </si>
  <si>
    <t>87-36-9614</t>
  </si>
  <si>
    <t>Bulb Garden Pink</t>
  </si>
  <si>
    <t>125 BULB GARDEN PINK</t>
  </si>
  <si>
    <t>87-36-9615</t>
  </si>
  <si>
    <t>Bulbs From Holland</t>
  </si>
  <si>
    <t>125 BULBS FROM HOLLAND</t>
  </si>
  <si>
    <t>87-36-4068</t>
  </si>
  <si>
    <t>Малая упаковка XXL сетка</t>
  </si>
  <si>
    <t xml:space="preserve">Тюльпан </t>
  </si>
  <si>
    <t>Pink-Red</t>
  </si>
  <si>
    <t>NETLONS</t>
  </si>
  <si>
    <t>100 TULIPA PINK-RED</t>
  </si>
  <si>
    <t>87-36-6940</t>
  </si>
  <si>
    <t xml:space="preserve">Triumph Mix </t>
  </si>
  <si>
    <t>80</t>
  </si>
  <si>
    <t xml:space="preserve">80 TULIPA TRIUMPH MIX </t>
  </si>
  <si>
    <t>87-36-9657</t>
  </si>
  <si>
    <t>100 NARCISSUS YELLOW</t>
  </si>
  <si>
    <t>87-36-6942</t>
  </si>
  <si>
    <t xml:space="preserve">Golden Dawn </t>
  </si>
  <si>
    <t xml:space="preserve">100 NARCISSUS GOLDEN DAWN </t>
  </si>
  <si>
    <t>87-36-2801</t>
  </si>
  <si>
    <t>50 TULIPA DARWIN HYBRID MIX</t>
  </si>
  <si>
    <t>87-36-9608</t>
  </si>
  <si>
    <t>40 TULIPA PASTEL MIX</t>
  </si>
  <si>
    <t>87-36-2802</t>
  </si>
  <si>
    <t>50 TULIPA TRIUMPH MIX</t>
  </si>
  <si>
    <t>87-36-9881</t>
  </si>
  <si>
    <r>
      <t xml:space="preserve">Black Mix </t>
    </r>
    <r>
      <rPr>
        <b/>
        <i/>
        <sz val="11"/>
        <color rgb="FF7030A0"/>
        <rFont val="Calibri"/>
        <family val="2"/>
        <scheme val="minor"/>
      </rPr>
      <t>NEW</t>
    </r>
  </si>
  <si>
    <t>8712438540073</t>
  </si>
  <si>
    <t>50 TULIPA BLACK MIX</t>
  </si>
  <si>
    <t>87-36-9658</t>
  </si>
  <si>
    <t>40 NARCISSUS YELLOW</t>
  </si>
  <si>
    <t>87-36-6941</t>
  </si>
  <si>
    <t xml:space="preserve">40 NARCISSUS DOUBLE MIX </t>
  </si>
  <si>
    <t>87-36-4380</t>
  </si>
  <si>
    <t xml:space="preserve">Ice Follies </t>
  </si>
  <si>
    <t xml:space="preserve">40 NARCISSUS ICE FOLLIES </t>
  </si>
  <si>
    <t>87-36-9659</t>
  </si>
  <si>
    <t>40 NARCISSUS MIX</t>
  </si>
  <si>
    <t>87-36-9609</t>
  </si>
  <si>
    <t>30 NARCISSUS RECURVUS</t>
  </si>
  <si>
    <t>87-36-9660</t>
  </si>
  <si>
    <t>50 NARCISSUS TÊTE-Á-TÊTE</t>
  </si>
  <si>
    <t>87-36-9661</t>
  </si>
  <si>
    <t xml:space="preserve">Triandrus Thalia </t>
  </si>
  <si>
    <t xml:space="preserve">30 NARCISSUS TRIANDRUS THALIA </t>
  </si>
  <si>
    <t>87-36-9610</t>
  </si>
  <si>
    <t>Purple - White</t>
  </si>
  <si>
    <t>40 ALLIUM PURPLE - WHITE</t>
  </si>
  <si>
    <t>87-36-4381</t>
  </si>
  <si>
    <t xml:space="preserve">Purple Rain </t>
  </si>
  <si>
    <t xml:space="preserve">40 ALLIUM PURPLE RAIN </t>
  </si>
  <si>
    <t>87-36-9662</t>
  </si>
  <si>
    <t>70</t>
  </si>
  <si>
    <t>70 CROCUS MIX</t>
  </si>
  <si>
    <t>87-36-4074</t>
  </si>
  <si>
    <t xml:space="preserve">Armeniacum </t>
  </si>
  <si>
    <t xml:space="preserve">100 MUSCARI ARMENIACUM </t>
  </si>
  <si>
    <t>87-36-9616</t>
  </si>
  <si>
    <t>Малая Упаковка We Love Tulips</t>
  </si>
  <si>
    <t>Тюльпан</t>
  </si>
  <si>
    <t>Orange Love - красочный пакет с миксом оранжевых и розовых тюльпанов</t>
  </si>
  <si>
    <t>GIFTS</t>
  </si>
  <si>
    <t>We Love Tulips - Оранжевая любовь (1 TAS / BAG 20 TULIPA 'WE LOVE TULIPS' Orange Love)</t>
  </si>
  <si>
    <t>87-36-9617</t>
  </si>
  <si>
    <t>Purple Love - красочный пакет с миксом фиолетовых и белых тюльпанов</t>
  </si>
  <si>
    <t>We Love Tulips - Фиолетовая любовь (1 TAS / BAG 20 TULIPA 'WE LOVE TULIPS' PURPLE LOVE)</t>
  </si>
  <si>
    <t>87-36-9618</t>
  </si>
  <si>
    <t>Pink Love - красочный пакет с миксом розовы и белых тюльпанов</t>
  </si>
  <si>
    <t>We Love Tulips - Розовая любовь (1 TAS / BAG 20 TULIPA 'WE LOVE TULIPS' PINK LOVE)</t>
  </si>
  <si>
    <t>87-36-9619</t>
  </si>
  <si>
    <t>Red Love - красочный пакет с миксом красных и белых тюльпанов</t>
  </si>
  <si>
    <t>We Love Tulips - Красная любовь (1 TAS / BAG 20 TULIPA 'WE LOVE TULIPS' RED LOVE)</t>
  </si>
  <si>
    <t>87-36-9667</t>
  </si>
  <si>
    <t>Малая Упаковка Love What You Grow</t>
  </si>
  <si>
    <t>Shopping Bag Mix - пакет с миксом тюльпанов</t>
  </si>
  <si>
    <t>1 SHOPPING BAG 30 TULIPA MIX 'LOVE WHAT YOU GROW'</t>
  </si>
  <si>
    <t>87-36-9882</t>
  </si>
  <si>
    <t>Shopping Bag Pink - пакет с розовыми тюльпанами</t>
  </si>
  <si>
    <t>1 SHOPPING BAG 30 TULIPA  'LOVE WHAT YOU GROW'</t>
  </si>
  <si>
    <t>87-36-9668</t>
  </si>
  <si>
    <t>Shopping Bag Purple - пакет с миксом фиолетовых и белых аллиумов</t>
  </si>
  <si>
    <t xml:space="preserve">1 SHOP. BAG 20 ALLIUM PURPLE-WHITE 'LOVE WHAT YOU GROW' </t>
  </si>
  <si>
    <t>87-36-9669</t>
  </si>
  <si>
    <t>Нарцисс</t>
  </si>
  <si>
    <t>Shopping Bag Mix - пакет с миксом нарциссов</t>
  </si>
  <si>
    <t>1 SHOPPING BAG 25 NARCISSUS MIX 'LOVE WHAT YOU GROW'</t>
  </si>
  <si>
    <t>87-36-9620</t>
  </si>
  <si>
    <t>Малая Упаковка Casa Tulipa</t>
  </si>
  <si>
    <t>Rembrandt - декоративный пакет с миксом тюльпанов</t>
  </si>
  <si>
    <t>1 CASA TULIPA TAS / BAG 20 TULIPA REMBRANDT</t>
  </si>
  <si>
    <t>87-36-9621</t>
  </si>
  <si>
    <t>Van Gogh - декоративный пакт с миксом тюльпанов</t>
  </si>
  <si>
    <t>1 CASA TULIPA TAS / BAG 15 TULIPA VAN GOGH</t>
  </si>
  <si>
    <t>87-36-4387</t>
  </si>
  <si>
    <t>Малая Упаковка Bulb Collection</t>
  </si>
  <si>
    <t>Тюльпан + нарцисс + мускари</t>
  </si>
  <si>
    <t>A Flower Story - деревянный ящик с миксом тюльпанов, нарциссов и мускари</t>
  </si>
  <si>
    <t>1 KISTJE / CRATE 'A FLOWER STORY'</t>
  </si>
  <si>
    <t>87-36-4388</t>
  </si>
  <si>
    <t>Тюльпан + нарцисс + гиацинт + хионодокса</t>
  </si>
  <si>
    <t>A Fairy Tale - деревянный ящик с миксом тюльпанов, нарциссов, гиацинтов и хионодоксы</t>
  </si>
  <si>
    <t>1 KISTJE / CRATE 'A FAIRY TALE'</t>
  </si>
  <si>
    <t>87-36-9665</t>
  </si>
  <si>
    <t>Малая Упаковка Amsterdam Tulip Garden</t>
  </si>
  <si>
    <t>Amsterdam Tulip Garden Bag - ьумажный пакет с миксом тюльпанов</t>
  </si>
  <si>
    <t>1 TAS / BAG 40 TULIPA AMSTERDAM TULIP GARDEN</t>
  </si>
  <si>
    <t>87-36-9666</t>
  </si>
  <si>
    <t>Малая Упаковка Farmers Mix</t>
  </si>
  <si>
    <t>Amore - красочная сумка с миксом луковичных + пакет с семенами с общим периодом цветения 8 месяцев</t>
  </si>
  <si>
    <t>1 TAS / BAG FARMERS MIX 'AMORE'</t>
  </si>
  <si>
    <t>87-36-6839</t>
  </si>
  <si>
    <t>Have Pleasant Dreams - красочная сумка с миксом луковичных + пакет с семенами с общим периодом цветения 8 месяцев</t>
  </si>
  <si>
    <t>1 TAS / BAG FARMERS MIX 'HAVE PLEASANT DREAMS'</t>
  </si>
  <si>
    <t>87-36-6995</t>
  </si>
  <si>
    <t>Малая Упаковка Veer &amp; Moon</t>
  </si>
  <si>
    <t>Bag Veer &amp; Moon Bee Happy   - красочная упаковка с миксом луковичных, привлекательных для пчёл</t>
  </si>
  <si>
    <t xml:space="preserve">1 TAS / BAG VEER &amp; MOON BEE HAPPY </t>
  </si>
  <si>
    <t>87-36-9622</t>
  </si>
  <si>
    <t>Bag Veer &amp; Moon Lots Of Luck   - красочная упаковка с миксом луковичных, привлекательных для бабочек</t>
  </si>
  <si>
    <t xml:space="preserve">1 TAS / BAG VEER &amp; MOON LOTS OF LUCK </t>
  </si>
  <si>
    <t>87-36-9670</t>
  </si>
  <si>
    <t>Малая Упаковка Growers Bags</t>
  </si>
  <si>
    <t>Red - джутовый мешок с красными тюльпанами</t>
  </si>
  <si>
    <t>1 JUTE ZAK / BAG 35 RED TULIPS</t>
  </si>
  <si>
    <t>87-36-9671</t>
  </si>
  <si>
    <t>Orange - джутовый мешок с оранжевыми тюльпанами</t>
  </si>
  <si>
    <t>1 JUTE ZAK / BAG 35 ORANGE TULIPS</t>
  </si>
  <si>
    <t>87-36-9672</t>
  </si>
  <si>
    <t>Yellow - джутовый мешок с желтыми тюльпанами</t>
  </si>
  <si>
    <t>1 JUTE ZAK / BAG 35 YELLOW TULIPS</t>
  </si>
  <si>
    <t>87-36-9673</t>
  </si>
  <si>
    <t>Pink - джутовый мешок с розовыми тюльпанами</t>
  </si>
  <si>
    <t>1 JUTE ZAK / BAG 35 PINK TULIPS</t>
  </si>
  <si>
    <t>87-36-9634</t>
  </si>
  <si>
    <t>Малая Упаковка Folklore</t>
  </si>
  <si>
    <t>Тюльпан + нарцисс + хионодокса</t>
  </si>
  <si>
    <t>John - бумажная упаковка с миксом тюльпанов, нарциссов и хионодоксы</t>
  </si>
  <si>
    <t>1 ZAK / BAG 60 BULBS FOLKLORE JOHN</t>
  </si>
  <si>
    <t>87-36-9635</t>
  </si>
  <si>
    <t>Тюльпан + нарцисс</t>
  </si>
  <si>
    <t>Mike - бумажная упаковка с миксом тюльпанов и нарциссов</t>
  </si>
  <si>
    <t>1 ZAK / BAG 40 BULBS FOLKLORE MIKE</t>
  </si>
  <si>
    <t>87-36-9636</t>
  </si>
  <si>
    <t>Rob - бумажная упаковка с миксом тюльпанов и нарциссов</t>
  </si>
  <si>
    <t>1 ZAK / BAG 35 BULBS FOLKLORE ROB</t>
  </si>
  <si>
    <t>87-36-9637</t>
  </si>
  <si>
    <t>Тюльпан + гиацинт + анемона</t>
  </si>
  <si>
    <t>Tim - бумажная упаковка с миксом тюльпанов, гиацинтов и анемон</t>
  </si>
  <si>
    <t xml:space="preserve">1 ZAK / BAG 40 BULBS FOLKLORE TIM </t>
  </si>
  <si>
    <t>87-36-3520</t>
  </si>
  <si>
    <t>Малая упаковка Help Nature Grow</t>
  </si>
  <si>
    <t>Bag Happy Bee Mix - бумажный пакет с луковичными, привлекательными для пчел</t>
  </si>
  <si>
    <t>1 TAS / BAG HAPPY BEE MIX</t>
  </si>
  <si>
    <t>87-36-3521</t>
  </si>
  <si>
    <t>Bag Happy Butterfly Mix - бумажный пакет с луковичными, привлекательными для бабочек</t>
  </si>
  <si>
    <t>1 TAS / BAG HAPPY BUTTERFLY MIX</t>
  </si>
  <si>
    <t>87-36-9884</t>
  </si>
  <si>
    <t>Bag Pink Friends - красочный бумажный пакет с миксом луковичных, цветущих в розовом цвете</t>
  </si>
  <si>
    <t>8712438756481</t>
  </si>
  <si>
    <t>1 TAS / BAG PINK FRIENDS</t>
  </si>
  <si>
    <t>87-36-9885</t>
  </si>
  <si>
    <t>Bag Violet Friends - красочный бумажный пакет с миксом луковичных, цветущих в фиолетовом цвете</t>
  </si>
  <si>
    <t>8712438756504</t>
  </si>
  <si>
    <t>1 TAS / BAG VIOLET FRIENDS</t>
  </si>
  <si>
    <t>87-36-9886</t>
  </si>
  <si>
    <t>Bag Caramel Friends - красочный бумажный пакет с миксом луковичных, цветущих в карамельном цвете</t>
  </si>
  <si>
    <t>8712438756528</t>
  </si>
  <si>
    <t>1 TAS / BAG CARAMEL FRIENDS</t>
  </si>
  <si>
    <t>87-36-9887</t>
  </si>
  <si>
    <t>Bag Blue Friends луковичных, цветущих в синем цвете</t>
  </si>
  <si>
    <t>8712438756542</t>
  </si>
  <si>
    <t>1 TAS / BAG BLUE FRIENDS</t>
  </si>
  <si>
    <t>87-36-3518</t>
  </si>
  <si>
    <t>Shopping Bag Help Nature Grow - красочный пластиковый пакет с миксом луковичных, привлекательных для пчёл и бабочек</t>
  </si>
  <si>
    <t>8712438756443</t>
  </si>
  <si>
    <t>1 SHOPPING BAG HELP NATURE GROW</t>
  </si>
  <si>
    <t>87-36-7001</t>
  </si>
  <si>
    <t>Crate Bees &amp; Butterflies - деревянный ящик  с миксом луковичных, привлекательных для пчёл и бабочек</t>
  </si>
  <si>
    <t>8712438756467</t>
  </si>
  <si>
    <t>1 KISTJE / CRATE BEES &amp; BUTTERFLIES</t>
  </si>
  <si>
    <t>← заказ от 1 шт</t>
  </si>
  <si>
    <t>Малая упаковка Fleur D'amaryll</t>
  </si>
  <si>
    <t>87-36-4143</t>
  </si>
  <si>
    <t>Малая упаковка Деревянные ящики с этикеткой</t>
  </si>
  <si>
    <t xml:space="preserve">Аллиум  </t>
  </si>
  <si>
    <t>32/+</t>
  </si>
  <si>
    <t>LOOSE BULBS IN BOXES</t>
  </si>
  <si>
    <t xml:space="preserve">30 ALLIUM AMBASSADOR </t>
  </si>
  <si>
    <t>87-36-4144</t>
  </si>
  <si>
    <t>24/+</t>
  </si>
  <si>
    <t>8712438719110</t>
  </si>
  <si>
    <t xml:space="preserve">40 ALLIUM MOUNT EVEREST </t>
  </si>
  <si>
    <t>87-36-4145</t>
  </si>
  <si>
    <t xml:space="preserve">Безвременник  </t>
  </si>
  <si>
    <t>Giant</t>
  </si>
  <si>
    <t>8712438719127</t>
  </si>
  <si>
    <t>50 COLCHICUM GIANT</t>
  </si>
  <si>
    <t>87-36-4146</t>
  </si>
  <si>
    <t xml:space="preserve">Цикламен  </t>
  </si>
  <si>
    <t>Hederifolium</t>
  </si>
  <si>
    <t>35/+</t>
  </si>
  <si>
    <t>8712438719134</t>
  </si>
  <si>
    <t>30 CYCLAMEN HEDERIFOLIUM</t>
  </si>
  <si>
    <t>87-36-4148</t>
  </si>
  <si>
    <t xml:space="preserve">Фритиллярия  </t>
  </si>
  <si>
    <t xml:space="preserve">Aurora </t>
  </si>
  <si>
    <t>28/+</t>
  </si>
  <si>
    <t>8712438719141</t>
  </si>
  <si>
    <t xml:space="preserve">40 FRITILLARIA AURORA </t>
  </si>
  <si>
    <t>87-36-4390</t>
  </si>
  <si>
    <t xml:space="preserve">Lutea </t>
  </si>
  <si>
    <t>8712438719011</t>
  </si>
  <si>
    <t xml:space="preserve">40 FRITILLARIA LUTEA </t>
  </si>
  <si>
    <t>87-36-4391</t>
  </si>
  <si>
    <t xml:space="preserve">Persica </t>
  </si>
  <si>
    <t>8712438719028</t>
  </si>
  <si>
    <t xml:space="preserve">40 FRITILLARIA PERSICA </t>
  </si>
  <si>
    <t>87-36-4149</t>
  </si>
  <si>
    <t>Hyacinthus -A-</t>
  </si>
  <si>
    <t xml:space="preserve"> 200</t>
  </si>
  <si>
    <t>X  200 HYACINTHUS -A-</t>
  </si>
  <si>
    <t>SHOWBOX</t>
  </si>
  <si>
    <t>Apricot Passion</t>
  </si>
  <si>
    <t>87-36-4150</t>
  </si>
  <si>
    <t>Hyacinthus -B-</t>
  </si>
  <si>
    <t>X  200 HYACINTHUS -B-</t>
  </si>
  <si>
    <t>Aqua</t>
  </si>
  <si>
    <t>Yellowstone</t>
  </si>
  <si>
    <t>87-36-4151</t>
  </si>
  <si>
    <t>Hyacinthus</t>
  </si>
  <si>
    <t xml:space="preserve"> 300</t>
  </si>
  <si>
    <t xml:space="preserve">X  300 HYACINTHUS </t>
  </si>
  <si>
    <t>87-36-4153</t>
  </si>
  <si>
    <t>Тюльпаны простые ранние</t>
  </si>
  <si>
    <t>Tulips Single Early</t>
  </si>
  <si>
    <t xml:space="preserve"> 350</t>
  </si>
  <si>
    <t>X  350 TULIPA SINGLE EARLY</t>
  </si>
  <si>
    <t>Candy Prince</t>
  </si>
  <si>
    <t>Merry Christmas</t>
  </si>
  <si>
    <t>Purple Prince</t>
  </si>
  <si>
    <t>Sunny Prince</t>
  </si>
  <si>
    <t>87-36-4154</t>
  </si>
  <si>
    <t>Тюльпаны махровые ранние</t>
  </si>
  <si>
    <t>Tulips Double Early</t>
  </si>
  <si>
    <t>X  350 TULIPA DOUBLE EARLY</t>
  </si>
  <si>
    <t>Margarita</t>
  </si>
  <si>
    <t>Monsella</t>
  </si>
  <si>
    <t>87-36-4155</t>
  </si>
  <si>
    <t>Тюльпаны махровые поздние</t>
  </si>
  <si>
    <t>Tulips Double Late -A-</t>
  </si>
  <si>
    <t>X  350 TULIPA DOUBLE LATE -A-</t>
  </si>
  <si>
    <t>Double Focus</t>
  </si>
  <si>
    <t>Columbus</t>
  </si>
  <si>
    <t>87-36-4156</t>
  </si>
  <si>
    <t>Tulips Double Late -B-</t>
  </si>
  <si>
    <t>X  350 TULIPA DOUBLE LATE -B-</t>
  </si>
  <si>
    <t>Icoon</t>
  </si>
  <si>
    <t>Yellow Pompenette</t>
  </si>
  <si>
    <t>Uncle Tom</t>
  </si>
  <si>
    <t>Negrita Double</t>
  </si>
  <si>
    <t>87-36-4157</t>
  </si>
  <si>
    <t>Тюльпаны Триумф</t>
  </si>
  <si>
    <t>Tulips Triumph -A-</t>
  </si>
  <si>
    <t>X  350 TULIPA TRIUMPH -A-</t>
  </si>
  <si>
    <t>87-36-4158</t>
  </si>
  <si>
    <t>Tulips Triumph -B-</t>
  </si>
  <si>
    <t>X  350 TULIPA TRIUMPH -B-</t>
  </si>
  <si>
    <t>Pallada</t>
  </si>
  <si>
    <t>Jan van Nes</t>
  </si>
  <si>
    <t>Jimmy</t>
  </si>
  <si>
    <t>Ronaldo</t>
  </si>
  <si>
    <t>Leen van der Mark</t>
  </si>
  <si>
    <t>87-36-4159</t>
  </si>
  <si>
    <t>Тюльпаны Дарвиновы гибриды</t>
  </si>
  <si>
    <t>Tulips Darwin Hybrid</t>
  </si>
  <si>
    <t>X  350 TULIPA DARWIN HYBRID</t>
  </si>
  <si>
    <t>Golden Apeldoorn</t>
  </si>
  <si>
    <t>Banja Luka</t>
  </si>
  <si>
    <t>Ollioules</t>
  </si>
  <si>
    <t>Apeldoorn’s Elite</t>
  </si>
  <si>
    <t>87-36-4160</t>
  </si>
  <si>
    <t>Тюльпаны простые поздние</t>
  </si>
  <si>
    <t>Tulips Single Late</t>
  </si>
  <si>
    <t>X  350 TULIPA SINGLE LATE</t>
  </si>
  <si>
    <t>Librije</t>
  </si>
  <si>
    <t>Queen of Night</t>
  </si>
  <si>
    <t>87-36-4161</t>
  </si>
  <si>
    <t>Тюльпаны лилиецветные</t>
  </si>
  <si>
    <t>Tulips Lily Flowering -A-</t>
  </si>
  <si>
    <t>X  350 TULIPA LILY FLOWERING -A-</t>
  </si>
  <si>
    <t>Pretty Woman</t>
  </si>
  <si>
    <t>Très Chic</t>
  </si>
  <si>
    <t>Mariette</t>
  </si>
  <si>
    <t>87-36-4162</t>
  </si>
  <si>
    <t>Tulips Lily Flowering -B-</t>
  </si>
  <si>
    <t>X  350 TULIPA LILY FLOWERING -B-</t>
  </si>
  <si>
    <t>Fire Wings</t>
  </si>
  <si>
    <t>West Point</t>
  </si>
  <si>
    <t>Pieter de Leur</t>
  </si>
  <si>
    <t>Holland Chic</t>
  </si>
  <si>
    <t>87-36-4163</t>
  </si>
  <si>
    <t>Тюльпаны попугайные</t>
  </si>
  <si>
    <t>Tulips Parrot  -A-</t>
  </si>
  <si>
    <t>X  350 TULIPA PARROT  -A-</t>
  </si>
  <si>
    <t>Texas Gold</t>
  </si>
  <si>
    <t>Garden Fire</t>
  </si>
  <si>
    <t>87-36-4164</t>
  </si>
  <si>
    <t>Tulips Parrot  -B-</t>
  </si>
  <si>
    <t>X  350 TULIPA PARROT  -B-</t>
  </si>
  <si>
    <t>Parrot Prince</t>
  </si>
  <si>
    <t>Texas Flame</t>
  </si>
  <si>
    <t>Rococo</t>
  </si>
  <si>
    <t>White Parrot</t>
  </si>
  <si>
    <t>Parrot King</t>
  </si>
  <si>
    <t>87-36-4165</t>
  </si>
  <si>
    <t>Тюльпаны бахромчатые</t>
  </si>
  <si>
    <t>Tulips Fringed -A-</t>
  </si>
  <si>
    <t>X  350 TULIPA FRINGED -A-</t>
  </si>
  <si>
    <t>Pacific Pearl</t>
  </si>
  <si>
    <t>Canasta</t>
  </si>
  <si>
    <t>87-36-4166</t>
  </si>
  <si>
    <t>Tulips Fringed -B-</t>
  </si>
  <si>
    <t>X  350 TULIPA FRINGED -B-</t>
  </si>
  <si>
    <t>Fancy Frills</t>
  </si>
  <si>
    <t>Crystal Star</t>
  </si>
  <si>
    <t>87-36-4168</t>
  </si>
  <si>
    <t>Тюльпаны бахромчатые махровые</t>
  </si>
  <si>
    <t>Tulips Fringed Double</t>
  </si>
  <si>
    <t>X  350 TULIPA FRINGED DOUBLE</t>
  </si>
  <si>
    <t>Mon Amour</t>
  </si>
  <si>
    <t>87-36-4169</t>
  </si>
  <si>
    <t>Тюльпаны зеленоцветные</t>
  </si>
  <si>
    <t>Tulips Viridiflora</t>
  </si>
  <si>
    <t>X  350 TULIPA VIRIDIFLORA</t>
  </si>
  <si>
    <t>Purple Dance</t>
  </si>
  <si>
    <t>Golden Artist</t>
  </si>
  <si>
    <t>87-36-4170</t>
  </si>
  <si>
    <t>Тюльпаны многоцветковые</t>
  </si>
  <si>
    <t xml:space="preserve">Tulips Multi Flowering </t>
  </si>
  <si>
    <t xml:space="preserve">X  350 TULIPA MULTI FLOWERING </t>
  </si>
  <si>
    <t>Antoinette</t>
  </si>
  <si>
    <t>Happy Family</t>
  </si>
  <si>
    <t>87-36-4172</t>
  </si>
  <si>
    <t>Тюльпаны Грейга</t>
  </si>
  <si>
    <t>Tulips Greigii</t>
  </si>
  <si>
    <t>X  350 TULIPA GREIGII</t>
  </si>
  <si>
    <t>Cape Cod</t>
  </si>
  <si>
    <t>Albion Star</t>
  </si>
  <si>
    <t>Pinocchio</t>
  </si>
  <si>
    <t>87-36-4173</t>
  </si>
  <si>
    <t>Тюльпаны Blueberry</t>
  </si>
  <si>
    <t>Tulips Blueberry</t>
  </si>
  <si>
    <t>X  350 TULIPA BLUEBERRY</t>
  </si>
  <si>
    <t>Negrita</t>
  </si>
  <si>
    <t>87-36-4174</t>
  </si>
  <si>
    <t>Тюльпаны Pastel</t>
  </si>
  <si>
    <t>Tulips Pastel</t>
  </si>
  <si>
    <t>X  350 TULIPA PASTEL</t>
  </si>
  <si>
    <t>Don Quichotte</t>
  </si>
  <si>
    <t>87-36-9889</t>
  </si>
  <si>
    <t>Tulips Pop-Up New</t>
  </si>
  <si>
    <t xml:space="preserve"> 250</t>
  </si>
  <si>
    <t>X  250 TULIPA POP-UP New</t>
  </si>
  <si>
    <t>Bull’s Eye</t>
  </si>
  <si>
    <t>Wow</t>
  </si>
  <si>
    <t>Pop-Up Yellow</t>
  </si>
  <si>
    <t>White Mountain</t>
  </si>
  <si>
    <t>87-36-4176</t>
  </si>
  <si>
    <t>Тюльпаны Rembrandt</t>
  </si>
  <si>
    <t>Tulips Rembrandt</t>
  </si>
  <si>
    <t>X  350 TULIPA REMBRANDT</t>
  </si>
  <si>
    <t>Washington</t>
  </si>
  <si>
    <t>Carnaval de Rio</t>
  </si>
  <si>
    <t>Hemisphere</t>
  </si>
  <si>
    <t>87-36-4177</t>
  </si>
  <si>
    <t>Тюльпаны Кауфмана</t>
  </si>
  <si>
    <t>Tulips Kaufmanniana</t>
  </si>
  <si>
    <t>X  350 TULIPA KAUFMANNIANA</t>
  </si>
  <si>
    <t>Johann Stauss</t>
  </si>
  <si>
    <t>Heart’s Delight</t>
  </si>
  <si>
    <t>87-36-4178</t>
  </si>
  <si>
    <t>Тюльпаны Jumbo</t>
  </si>
  <si>
    <t>Tulips Jumbo</t>
  </si>
  <si>
    <t>X  200 TULIPA JUMBO</t>
  </si>
  <si>
    <t>Parade</t>
  </si>
  <si>
    <t>Golden Parade</t>
  </si>
  <si>
    <t>Oxford Elite</t>
  </si>
  <si>
    <t>Sweet Impression</t>
  </si>
  <si>
    <t>87-36-4179</t>
  </si>
  <si>
    <t>Тюльпаны ботанические</t>
  </si>
  <si>
    <t>Tulips Botanical</t>
  </si>
  <si>
    <t xml:space="preserve"> 500</t>
  </si>
  <si>
    <t>X  500 TULIPA BOTANICAL</t>
  </si>
  <si>
    <t>Red Hunter</t>
  </si>
  <si>
    <t>bakeri Lilac Wonder</t>
  </si>
  <si>
    <t>turkestanica</t>
  </si>
  <si>
    <t>pulchella Persian Pearl</t>
  </si>
  <si>
    <t>87-36-6889</t>
  </si>
  <si>
    <t>Тюльпаны красные</t>
  </si>
  <si>
    <t>Tulips Red</t>
  </si>
  <si>
    <t xml:space="preserve">X  350 TULIPA RED  </t>
  </si>
  <si>
    <t>87-36-6890</t>
  </si>
  <si>
    <t>Тюльпаны розовые</t>
  </si>
  <si>
    <t>Tulips Pink</t>
  </si>
  <si>
    <t xml:space="preserve">X  350 TULIPA PINK  </t>
  </si>
  <si>
    <t>87-36-6891</t>
  </si>
  <si>
    <t>Тюльпаны белые</t>
  </si>
  <si>
    <t>Tulips White</t>
  </si>
  <si>
    <t xml:space="preserve">X  350 TULIPA WHITE  </t>
  </si>
  <si>
    <t>87-36-4180</t>
  </si>
  <si>
    <t>Narcissus</t>
  </si>
  <si>
    <t xml:space="preserve">X  200 NARCISSUS </t>
  </si>
  <si>
    <t>87-36-6888</t>
  </si>
  <si>
    <t>Нарциссы трубчатые</t>
  </si>
  <si>
    <t>Narcissus Trumpet</t>
  </si>
  <si>
    <t xml:space="preserve">X  200 NARCISSUS TRUMPET </t>
  </si>
  <si>
    <t>Standart Value</t>
  </si>
  <si>
    <t>Las Vegas</t>
  </si>
  <si>
    <t>Rijnveld's Early Sensation</t>
  </si>
  <si>
    <t>87-36-4181</t>
  </si>
  <si>
    <t>Нарциссы махровые</t>
  </si>
  <si>
    <t>Narcissus Double -A-</t>
  </si>
  <si>
    <t>X  200 NARCISSUS DOUBLE -A-</t>
  </si>
  <si>
    <t>Dick Wilden</t>
  </si>
  <si>
    <t>87-36-4182</t>
  </si>
  <si>
    <t>Narcissus Double -B-</t>
  </si>
  <si>
    <t>X  200 NARCISSUS DOUBLE -B-</t>
  </si>
  <si>
    <t>Replete</t>
  </si>
  <si>
    <t>Salou</t>
  </si>
  <si>
    <t>Double Fashion</t>
  </si>
  <si>
    <t>87-36-4183</t>
  </si>
  <si>
    <t>Нарциссы поэтические</t>
  </si>
  <si>
    <t>Narcissus Tazetta</t>
  </si>
  <si>
    <t>X  200 NARCISSUS TAZETTA</t>
  </si>
  <si>
    <t>Cheerfulness</t>
  </si>
  <si>
    <t>Martinette</t>
  </si>
  <si>
    <t>87-36-4184</t>
  </si>
  <si>
    <t>Нарциссы орхидные</t>
  </si>
  <si>
    <t>Narcissus Butterfly</t>
  </si>
  <si>
    <t>X  200 NARCISSUS BUTTERFLY</t>
  </si>
  <si>
    <t>Parisienne</t>
  </si>
  <si>
    <t>87-36-4185</t>
  </si>
  <si>
    <t>Нарциссы ботанические</t>
  </si>
  <si>
    <t>Narcissus Botanical</t>
  </si>
  <si>
    <t>X  300 NARCISSUS BOTANICAL</t>
  </si>
  <si>
    <t>Minnow</t>
  </si>
  <si>
    <t>triandrus Thalia</t>
  </si>
  <si>
    <t>Tête-à-Tête</t>
  </si>
  <si>
    <t>87-36-4187</t>
  </si>
  <si>
    <t>Крокусы крупноцветковые</t>
  </si>
  <si>
    <t>Crocus Large Flowering</t>
  </si>
  <si>
    <t>1000</t>
  </si>
  <si>
    <t>X 1000 CROCUS LARGE FLOWERING</t>
  </si>
  <si>
    <t>Jeanne d’Arc</t>
  </si>
  <si>
    <t>87-36-4395</t>
  </si>
  <si>
    <t>Крокусы ботанические</t>
  </si>
  <si>
    <t>Crocus Species</t>
  </si>
  <si>
    <t>X 1000 CROCUS SPECIES</t>
  </si>
  <si>
    <t>Firefly</t>
  </si>
  <si>
    <t>87-36-4188</t>
  </si>
  <si>
    <t>Аллиум Large</t>
  </si>
  <si>
    <t>Allium Large</t>
  </si>
  <si>
    <t>X  250 ALLIUM LARGE</t>
  </si>
  <si>
    <t>christophii</t>
  </si>
  <si>
    <t>Nectaroscordum siculum</t>
  </si>
  <si>
    <t>karataviense</t>
  </si>
  <si>
    <t>nigrum</t>
  </si>
  <si>
    <t>87-36-9674</t>
  </si>
  <si>
    <t>Аллиум Small</t>
  </si>
  <si>
    <t>X 1000 Allium Small</t>
  </si>
  <si>
    <t>X 1000 ALLIUM SMALL</t>
  </si>
  <si>
    <t>oreophilum</t>
  </si>
  <si>
    <t>neapolitanum</t>
  </si>
  <si>
    <t>moly</t>
  </si>
  <si>
    <t>sphaerocephalon</t>
  </si>
  <si>
    <t xml:space="preserve"> 5/6</t>
  </si>
  <si>
    <t xml:space="preserve">roseum </t>
  </si>
  <si>
    <t>87-36-9890</t>
  </si>
  <si>
    <t>Анемона корончатая</t>
  </si>
  <si>
    <t>Anemone Coronaria New</t>
  </si>
  <si>
    <t xml:space="preserve">750 </t>
  </si>
  <si>
    <t>X 750 ANEMONE CORONARIA New</t>
  </si>
  <si>
    <t>Hollandia</t>
  </si>
  <si>
    <t>Bride</t>
  </si>
  <si>
    <t>Sylphide</t>
  </si>
  <si>
    <t>Mr. Fokker</t>
  </si>
  <si>
    <t>De Caen Mix</t>
  </si>
  <si>
    <t>87-36-4191</t>
  </si>
  <si>
    <t>Фрезия махровая</t>
  </si>
  <si>
    <t>Freesia Double</t>
  </si>
  <si>
    <t>X 1000 FREESIA DOUBLE</t>
  </si>
  <si>
    <t>87-36-4192</t>
  </si>
  <si>
    <t>Ирисы голландские</t>
  </si>
  <si>
    <t>Iris - Hollandse</t>
  </si>
  <si>
    <t>X 1000 IRIS HOLLANDICA</t>
  </si>
  <si>
    <t>Purple</t>
  </si>
  <si>
    <t>White-Yellow</t>
  </si>
  <si>
    <t>87-36-9891</t>
  </si>
  <si>
    <t>Ирисы ботанические</t>
  </si>
  <si>
    <t>Iris Dwarf</t>
  </si>
  <si>
    <t>X 750 IRIS DWARF</t>
  </si>
  <si>
    <t>reticulata</t>
  </si>
  <si>
    <t>J.S. Dijt</t>
  </si>
  <si>
    <t>Clairette</t>
  </si>
  <si>
    <t>danfordiae</t>
  </si>
  <si>
    <t>87-36-9892</t>
  </si>
  <si>
    <t>Muscari New</t>
  </si>
  <si>
    <t>X 1000 MUSCARI New</t>
  </si>
  <si>
    <t>White Magic</t>
  </si>
  <si>
    <t>Comosum Plumosum</t>
  </si>
  <si>
    <t>Valerie Finnis</t>
  </si>
  <si>
    <t>87-36-9893</t>
  </si>
  <si>
    <t>Ranunculus</t>
  </si>
  <si>
    <t>X 1000 RANUNCULUS</t>
  </si>
  <si>
    <t xml:space="preserve">Orange </t>
  </si>
  <si>
    <t>87-36-9109</t>
  </si>
  <si>
    <t>Разные луковичные</t>
  </si>
  <si>
    <t>Various Flowerbulbs</t>
  </si>
  <si>
    <t>X 750 VARIOUS FLOWERBULBS</t>
  </si>
  <si>
    <t xml:space="preserve">Fritillaria meleagris </t>
  </si>
  <si>
    <t xml:space="preserve">Muscari armeniacum </t>
  </si>
  <si>
    <t xml:space="preserve"> 8/9</t>
  </si>
  <si>
    <t xml:space="preserve">Fritillaria uva-vulpis </t>
  </si>
  <si>
    <t xml:space="preserve">Galanthus elwesii </t>
  </si>
  <si>
    <t>Muscari latifolium</t>
  </si>
  <si>
    <t>87-36-9894</t>
  </si>
  <si>
    <t>Various Flowerbulbs Large New</t>
  </si>
  <si>
    <t>X 75 VARIOUS FLOWERBULBS LARGE New</t>
  </si>
  <si>
    <t>Fritillaria Red</t>
  </si>
  <si>
    <t xml:space="preserve"> </t>
  </si>
  <si>
    <t>Cyclamen hederifolium</t>
  </si>
  <si>
    <t>20/25</t>
  </si>
  <si>
    <t>Zantedeschia aethiopica</t>
  </si>
  <si>
    <t>18/+</t>
  </si>
  <si>
    <t>Camassia leichtlinii</t>
  </si>
  <si>
    <t>Fritillaria Yellow</t>
  </si>
  <si>
    <t>87-36-4397</t>
  </si>
  <si>
    <t>Лилии азиатские</t>
  </si>
  <si>
    <t>Lilium Asiatic</t>
  </si>
  <si>
    <t xml:space="preserve"> 100</t>
  </si>
  <si>
    <t>X  100 LILIUM ASIATIC</t>
  </si>
  <si>
    <t>87-36-4398</t>
  </si>
  <si>
    <t>Лилии махровые</t>
  </si>
  <si>
    <t>Lilium Double</t>
  </si>
  <si>
    <t>X  100 LILIUM DOUBLE</t>
  </si>
  <si>
    <t>Fifty-Fifty</t>
  </si>
  <si>
    <t>Must See</t>
  </si>
  <si>
    <t>Red Twin</t>
  </si>
  <si>
    <t>Candy Blossom</t>
  </si>
  <si>
    <t>87-36-4399</t>
  </si>
  <si>
    <t>Лилии восточные</t>
  </si>
  <si>
    <t>Lilium Oriental</t>
  </si>
  <si>
    <t>X  100 LILIUM ORIENTAL</t>
  </si>
  <si>
    <t>Dizzy</t>
  </si>
  <si>
    <t>Casablanca</t>
  </si>
  <si>
    <t>Late Morning</t>
  </si>
  <si>
    <t>Key West</t>
  </si>
  <si>
    <t>Brasilia</t>
  </si>
  <si>
    <t>zakaz@plantmarket.ru</t>
  </si>
  <si>
    <t>www.plantmarket.ru</t>
  </si>
  <si>
    <t>серия красочных бумажных пакетов с миксом тюльпанов различных цветов</t>
  </si>
  <si>
    <t>серия красочных пластиковых пакетов с различными миксами луковичных</t>
  </si>
  <si>
    <t>серия, посвященная художникам - Рембрандту и Ван Гогу с миксами тюльпанов в красочных декоративных пакетах</t>
  </si>
  <si>
    <t>серия деревянных ящиков с миксами луковичных</t>
  </si>
  <si>
    <t>серия, посвященная Амстердаму с миксом тюльпанов</t>
  </si>
  <si>
    <t>серия миксов луковиц и семян с общим временем цветения 8 месяцев (при осенней посадке, весной зацветут сначала луковицы, а затем семена, продлевая цветение летом</t>
  </si>
  <si>
    <t>серия красивых бумажных упаковок с миксами луковичных, привлекательных для насекомых</t>
  </si>
  <si>
    <t>серия миксов тюльпанов различных цветов в джутовых подарочных мешках</t>
  </si>
  <si>
    <t>серия бумажных упаковок с миксами различных луковичных</t>
  </si>
  <si>
    <t>серия бумажных сумок с миксами луковичных, привлекательных для насекомых</t>
  </si>
  <si>
    <t>серия амариллисов в подарочных упаковках</t>
  </si>
  <si>
    <r>
      <t>Ландшафтные сетки</t>
    </r>
    <r>
      <rPr>
        <sz val="14"/>
        <color theme="9" tint="-0.499984740745262"/>
        <rFont val="Arial"/>
        <family val="2"/>
        <charset val="204"/>
      </rPr>
      <t xml:space="preserve"> </t>
    </r>
    <r>
      <rPr>
        <i/>
        <sz val="10"/>
        <color rgb="FFFF0000"/>
        <rFont val="Arial"/>
        <family val="2"/>
        <charset val="204"/>
      </rPr>
      <t>раздел в работе</t>
    </r>
  </si>
  <si>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</si>
  <si>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</si>
  <si>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</si>
  <si>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</si>
  <si>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</si>
  <si>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</si>
  <si>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</si>
  <si>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</si>
  <si>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</si>
  <si>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</si>
  <si>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</si>
  <si>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</si>
  <si>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</si>
  <si>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</si>
  <si>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</si>
  <si>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</si>
  <si>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</si>
  <si>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</si>
  <si>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</si>
  <si>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</si>
  <si>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</si>
  <si>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</si>
  <si>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</si>
  <si>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</si>
  <si>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</si>
  <si>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</si>
  <si>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</si>
  <si>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</si>
  <si>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</si>
  <si>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</si>
  <si>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</si>
  <si>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</si>
  <si>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</si>
  <si>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</si>
  <si>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</si>
  <si>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</si>
  <si>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организации доставки нашими силами, но за Ваш счет</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</si>
  <si>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</si>
  <si>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</si>
  <si>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</si>
  <si>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</si>
  <si>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 xml:space="preserve"> Заказы на луковицы в малой упаковке и ландшафтных сетках должны составлять целиком заполненные коробки.</t>
  </si>
  <si>
    <t>● При нарушении данного условия в калькуляторе прайса появляется предупреждающее уведомление, а в крайнем правом столбце табличной части - подсказка о количестве упаковок или сеток, которое необходимо добавить к заказу.</t>
  </si>
  <si>
    <t>● Кратность заказа полным коробкам - обязательное условия для принятия его в работу.</t>
  </si>
  <si>
    <t>● При нарушении кратности в результате не подтверждения Производителем отдельных позиций заказ, так же, следует откорректировать в соответствии с требованиями Прайс-листа. В случае Вашего отказа от корректировки заказа Вам может быть предложен вариант сохранения заказа без изменений, но с внесением корректировочной суммы доплаты за доставку (не более 25 евро)</t>
  </si>
  <si>
    <t>Мы предоставляем услуги по доставке заказов:</t>
  </si>
  <si>
    <t>●  До адреса Покупателя (По Москве и МО)</t>
  </si>
  <si>
    <t>●  До терминала любой транспортной компании в г. Москве</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</si>
  <si>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</si>
  <si>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</si>
  <si>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</si>
  <si>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</si>
  <si>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</si>
  <si>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</si>
  <si>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</si>
  <si>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</si>
  <si>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</si>
  <si>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</si>
  <si>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</si>
  <si>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</si>
  <si>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</si>
  <si>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</si>
  <si>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</si>
  <si>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</si>
  <si>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</si>
  <si>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</si>
  <si>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</si>
  <si>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</si>
  <si>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Подтверждения могут отличаться от инвойса, т. к. сбор урожая для осени происходит в июле, до июля производитель продаёт запланированный ассортимент.
Некоторые сорта из набора шоубокса в случае неурожая будут заменены на похожий сорт.</t>
  </si>
  <si>
    <t>Луковиц в упаковке, шт</t>
  </si>
  <si>
    <t>Выдача заказов: 39 неделя (20-24 сентября) - приём заказов до 20 августа 2021</t>
  </si>
  <si>
    <t xml:space="preserve">                             41 неделя (4-8 октября) - приём заказов до 3 сентября 2021</t>
  </si>
  <si>
    <t xml:space="preserve">Кол-во коробок для малой упаковки (УТ-00050320 60х40х23) </t>
  </si>
  <si>
    <t xml:space="preserve">Кол-во коробок для шоубоксов B (УТ-00050322 80х36х14) </t>
  </si>
  <si>
    <t xml:space="preserve">Кол-во коробок для шоубоксов C (УТ-00050323 80х36х9) </t>
  </si>
  <si>
    <t>B</t>
  </si>
  <si>
    <t>C</t>
  </si>
  <si>
    <t xml:space="preserve">Кол-во коробок для сеток (УТ-00050320 60х40х23) </t>
  </si>
  <si>
    <t>Малые упаковки и сетки упаковываются в разные коробки, в одну не объединяются.</t>
  </si>
  <si>
    <t>← Выберите период поставки</t>
  </si>
  <si>
    <t>39 неделя 2021 (20.09-24.09)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</si>
</sst>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1]_-;\-* #,##0.00\ [$€-1]_-;_-* &quot;-&quot;??\ [$€-1]_-;_-@_-"/>
    <numFmt numFmtId="165" formatCode="#,##0.00\ [$€-1]"/>
  </numFmts>
  <fonts count="74"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b/>
      <sz val="10"/>
      <color rgb="FFFF0000"/>
      <name val="Arial"/>
      <family val="2"/>
    </font>
    <font>
      <b/>
      <u/>
      <sz val="10"/>
      <color theme="1"/>
      <name val="Arial"/>
      <family val="2"/>
    </font>
    <font>
      <sz val="10"/>
      <color theme="1"/>
      <name val="Arial"/>
      <family val="2"/>
    </font>
    <font>
      <b/>
      <sz val="10"/>
      <color theme="1"/>
      <name val="Arial"/>
      <family val="2"/>
      <charset val="204"/>
    </font>
    <font>
      <sz val="10"/>
      <color rgb="FFFF0000"/>
      <name val="Arial"/>
      <family val="2"/>
    </font>
    <font>
      <b/>
      <sz val="20"/>
      <color theme="1"/>
      <name val="Arial"/>
      <family val="2"/>
      <charset val="204"/>
    </font>
    <font>
      <sz val="20"/>
      <color theme="1"/>
      <name val="Arial"/>
      <family val="2"/>
      <charset val="204"/>
    </font>
    <font>
      <sz val="11"/>
      <color theme="1"/>
      <name val="Arial"/>
      <family val="2"/>
    </font>
    <font>
      <b/>
      <sz val="11"/>
      <name val="Calibri"/>
      <family val="2"/>
      <charset val="204"/>
      <scheme val="minor"/>
    </font>
    <font>
      <sz val="22"/>
      <color theme="1"/>
      <name val="Arial"/>
      <family val="2"/>
      <charset val="204"/>
    </font>
    <font>
      <u/>
      <sz val="11"/>
      <color theme="10"/>
      <name val="Calibri"/>
      <family val="2"/>
      <scheme val="minor"/>
    </font>
    <font>
      <b/>
      <u/>
      <sz val="11"/>
      <color rgb="FFFF0000"/>
      <name val="Calibri"/>
      <family val="2"/>
      <charset val="204"/>
      <scheme val="minor"/>
    </font>
    <font>
      <b/>
      <sz val="11"/>
      <color theme="1"/>
      <name val="Arial"/>
      <family val="2"/>
      <charset val="204"/>
    </font>
    <font>
      <b/>
      <u/>
      <sz val="10"/>
      <name val="Arial"/>
      <family val="2"/>
      <charset val="204"/>
    </font>
    <font>
      <u/>
      <sz val="16"/>
      <color theme="10"/>
      <name val="Arial"/>
      <family val="2"/>
      <charset val="204"/>
    </font>
    <font>
      <sz val="10"/>
      <name val="Arial"/>
      <family val="2"/>
      <charset val="204"/>
    </font>
    <font>
      <sz val="10"/>
      <color theme="1"/>
      <name val="Arial"/>
      <family val="2"/>
      <charset val="204"/>
    </font>
    <font>
      <b/>
      <sz val="10"/>
      <name val="Arial"/>
      <family val="2"/>
      <charset val="204"/>
    </font>
    <font>
      <sz val="11"/>
      <name val="Arial"/>
      <family val="2"/>
      <charset val="204"/>
    </font>
    <font>
      <b/>
      <sz val="11"/>
      <color theme="1"/>
      <name val="Arial"/>
      <family val="2"/>
    </font>
    <font>
      <b/>
      <i/>
      <sz val="10"/>
      <color rgb="FFFF0000"/>
      <name val="Arial"/>
      <family val="2"/>
      <charset val="204"/>
    </font>
    <font>
      <sz val="10"/>
      <color rgb="FFFF0000"/>
      <name val="Arial"/>
      <family val="2"/>
      <charset val="204"/>
    </font>
    <font>
      <sz val="11"/>
      <color rgb="FFFF0000"/>
      <name val="Arial"/>
      <family val="2"/>
      <charset val="204"/>
    </font>
    <font>
      <sz val="10"/>
      <name val="Courier"/>
      <family val="1"/>
    </font>
    <font>
      <b/>
      <sz val="11"/>
      <name val="Arial"/>
      <family val="2"/>
    </font>
    <font>
      <b/>
      <i/>
      <sz val="10"/>
      <name val="Arial"/>
      <family val="2"/>
    </font>
    <font>
      <sz val="10"/>
      <name val="Arial"/>
      <family val="2"/>
    </font>
    <font>
      <b/>
      <sz val="11"/>
      <color theme="0"/>
      <name val="Arial"/>
      <family val="2"/>
    </font>
    <font>
      <sz val="10"/>
      <color indexed="8"/>
      <name val="Arial"/>
      <family val="2"/>
      <charset val="204"/>
    </font>
    <font>
      <b/>
      <sz val="10"/>
      <color indexed="8"/>
      <name val="Arial"/>
      <family val="2"/>
      <charset val="204"/>
    </font>
    <font>
      <sz val="10"/>
      <color theme="0"/>
      <name val="Arial"/>
      <family val="2"/>
    </font>
    <font>
      <i/>
      <sz val="8"/>
      <color rgb="FFFF0000"/>
      <name val="Arial"/>
      <family val="2"/>
      <charset val="204"/>
    </font>
    <font>
      <sz val="11"/>
      <color theme="1"/>
      <name val="Arial"/>
      <family val="2"/>
      <charset val="204"/>
    </font>
    <font>
      <i/>
      <sz val="10"/>
      <name val="Arial"/>
      <family val="2"/>
    </font>
    <font>
      <b/>
      <sz val="11"/>
      <color rgb="FFFF0000"/>
      <name val="Arial"/>
      <family val="2"/>
    </font>
    <font>
      <u/>
      <sz val="14"/>
      <color rgb="FF43672B"/>
      <name val="Arial"/>
      <family val="2"/>
      <charset val="204"/>
    </font>
    <font>
      <sz val="14"/>
      <color rgb="FF43672B"/>
      <name val="Arial"/>
      <family val="2"/>
      <charset val="204"/>
    </font>
    <font>
      <sz val="11"/>
      <color rgb="FFFF0000"/>
      <name val="Calibri"/>
      <family val="2"/>
      <scheme val="minor"/>
    </font>
    <font>
      <b/>
      <sz val="16"/>
      <color indexed="8"/>
      <name val="Arial"/>
      <family val="2"/>
      <charset val="204"/>
    </font>
    <font>
      <b/>
      <sz val="10"/>
      <color theme="1"/>
      <name val="Arial"/>
      <family val="2"/>
    </font>
    <font>
      <sz val="9"/>
      <color theme="1"/>
      <name val="Arial"/>
      <family val="2"/>
    </font>
    <font>
      <b/>
      <i/>
      <sz val="11"/>
      <color rgb="FF7030A0"/>
      <name val="Calibri"/>
      <family val="2"/>
      <scheme val="minor"/>
    </font>
    <font>
      <b/>
      <i/>
      <sz val="11"/>
      <color rgb="FFFF0000"/>
      <name val="Calibri"/>
      <family val="2"/>
      <charset val="204"/>
      <scheme val="minor"/>
    </font>
    <font>
      <sz val="11"/>
      <color rgb="FF000000"/>
      <name val="Calibri"/>
      <family val="2"/>
    </font>
    <font>
      <i/>
      <sz val="10"/>
      <color theme="0"/>
      <name val="Arial"/>
      <family val="2"/>
      <charset val="204"/>
    </font>
    <font>
      <sz val="11"/>
      <color theme="0"/>
      <name val="Calibri"/>
      <family val="2"/>
      <scheme val="minor"/>
    </font>
    <font>
      <i/>
      <sz val="10"/>
      <color theme="1"/>
      <name val="Arial"/>
      <family val="2"/>
      <charset val="204"/>
    </font>
    <font>
      <i/>
      <sz val="10"/>
      <color theme="1" tint="0.14999847407452621"/>
      <name val="Arial"/>
      <family val="2"/>
      <charset val="204"/>
    </font>
    <font>
      <b/>
      <sz val="10"/>
      <color rgb="FF000000"/>
      <name val="Arial"/>
      <family val="2"/>
      <charset val="204"/>
    </font>
    <font>
      <u/>
      <sz val="14"/>
      <color theme="9" tint="-0.499984740745262"/>
      <name val="Arial"/>
      <family val="2"/>
      <charset val="204"/>
    </font>
    <font>
      <sz val="14"/>
      <color theme="9" tint="-0.499984740745262"/>
      <name val="Arial"/>
      <family val="2"/>
      <charset val="204"/>
    </font>
    <font>
      <i/>
      <sz val="10"/>
      <color rgb="FFFF0000"/>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b/>
      <sz val="9"/>
      <color theme="1"/>
      <name val="Arial"/>
      <family val="2"/>
      <charset val="204"/>
    </font>
  </fonts>
  <fills count="6">
    <fill>
      <patternFill patternType="none"/>
    </fill>
    <fill>
      <patternFill patternType="gray125"/>
    </fill>
    <fill>
      <patternFill patternType="solid">
        <fgColor theme="0"/>
        <bgColor indexed="64"/>
      </patternFill>
    </fill>
    <fill>
      <patternFill patternType="solid">
        <fgColor rgb="FFD2F2C1"/>
        <bgColor indexed="64"/>
      </patternFill>
    </fill>
    <fill>
      <patternFill patternType="solid">
        <fgColor rgb="FFD2F2C1"/>
        <bgColor auto="1"/>
      </patternFill>
    </fill>
    <fill>
      <patternFill patternType="solid">
        <fgColor theme="0" tint="-0.249977111117893"/>
        <bgColor indexed="64"/>
      </patternFill>
    </fill>
  </fills>
  <borders count="1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thin">
        <color theme="0" tint="-0.24994659260841701"/>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right/>
      <top style="thin">
        <color theme="0" tint="-0.34998626667073579"/>
      </top>
      <bottom style="thin">
        <color theme="0" tint="-0.34998626667073579"/>
      </bottom>
      <diagonal/>
    </border>
    <border>
      <left/>
      <right/>
      <top style="thin">
        <color theme="0" tint="-0.24994659260841701"/>
      </top>
      <bottom/>
      <diagonal/>
    </border>
    <border>
      <left/>
      <right/>
      <top style="thin">
        <color theme="0" tint="-0.34998626667073579"/>
      </top>
      <bottom/>
      <diagonal/>
    </border>
    <border>
      <left/>
      <right/>
      <top/>
      <bottom style="thin">
        <color theme="0" tint="-0.34998626667073579"/>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9">
    <xf numFmtId="0" fontId="0" fillId="0" borderId="0"/>
    <xf numFmtId="0" fontId="3" fillId="0" borderId="0"/>
    <xf numFmtId="0" fontId="14" fillId="0" borderId="0" applyNumberFormat="0" applyFill="0" applyBorder="0" applyAlignment="0" applyProtection="0"/>
    <xf numFmtId="0" fontId="27" fillId="0" borderId="0"/>
    <xf numFmtId="0" fontId="32" fillId="0" borderId="0">
      <alignment vertical="top"/>
    </xf>
    <xf numFmtId="0" fontId="47" fillId="0" borderId="0"/>
    <xf numFmtId="0" fontId="1" fillId="0" borderId="0"/>
    <xf numFmtId="0" fontId="72" fillId="0" borderId="0"/>
    <xf numFmtId="0" fontId="3" fillId="0" borderId="0"/>
  </cellStyleXfs>
  <cellXfs count="200">
    <xf numFmtId="0" fontId="0" fillId="0" borderId="0" xfId="0"/>
    <xf numFmtId="1" fontId="4" fillId="2" borderId="0" xfId="0" applyNumberFormat="1" applyFont="1" applyFill="1" applyBorder="1" applyAlignment="1" applyProtection="1">
      <alignment horizontal="left"/>
      <protection locked="0"/>
    </xf>
    <xf numFmtId="0" fontId="5" fillId="2" borderId="0" xfId="0" applyFont="1" applyFill="1" applyBorder="1" applyAlignment="1" applyProtection="1">
      <alignment horizontal="left"/>
      <protection locked="0"/>
    </xf>
    <xf numFmtId="0" fontId="6" fillId="2" borderId="0" xfId="0" applyFont="1" applyFill="1" applyBorder="1" applyProtection="1">
      <protection locked="0"/>
    </xf>
    <xf numFmtId="0" fontId="6" fillId="2" borderId="0" xfId="0" applyFont="1" applyFill="1" applyBorder="1" applyAlignment="1" applyProtection="1">
      <alignment horizontal="center"/>
      <protection locked="0"/>
    </xf>
    <xf numFmtId="0" fontId="7" fillId="2" borderId="0" xfId="0" applyFont="1" applyFill="1" applyBorder="1" applyProtection="1">
      <protection locked="0"/>
    </xf>
    <xf numFmtId="0" fontId="8" fillId="2" borderId="0" xfId="0" applyFont="1" applyFill="1" applyBorder="1" applyAlignment="1" applyProtection="1">
      <alignment horizontal="center"/>
      <protection locked="0"/>
    </xf>
    <xf numFmtId="3" fontId="8" fillId="2" borderId="0" xfId="0" applyNumberFormat="1" applyFont="1" applyFill="1" applyBorder="1" applyAlignment="1" applyProtection="1">
      <alignment horizontal="center"/>
      <protection locked="0"/>
    </xf>
    <xf numFmtId="0" fontId="9"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9" fillId="2" borderId="0" xfId="0" applyFont="1" applyFill="1" applyBorder="1" applyAlignment="1" applyProtection="1">
      <alignment horizontal="center" vertical="center"/>
      <protection locked="0"/>
    </xf>
    <xf numFmtId="0" fontId="11" fillId="2" borderId="0" xfId="1" applyFont="1" applyFill="1" applyBorder="1" applyProtection="1">
      <protection locked="0"/>
    </xf>
    <xf numFmtId="0" fontId="12" fillId="2" borderId="0" xfId="0" applyFont="1" applyFill="1" applyAlignment="1" applyProtection="1">
      <alignment horizontal="center" vertical="center"/>
      <protection locked="0"/>
    </xf>
    <xf numFmtId="2" fontId="13" fillId="2" borderId="0" xfId="1" applyNumberFormat="1" applyFont="1" applyFill="1" applyBorder="1" applyAlignment="1" applyProtection="1">
      <alignment horizontal="center"/>
      <protection locked="0"/>
    </xf>
    <xf numFmtId="0" fontId="11" fillId="2" borderId="0" xfId="1" applyFont="1" applyFill="1" applyBorder="1" applyAlignment="1" applyProtection="1">
      <alignment horizontal="center"/>
      <protection locked="0"/>
    </xf>
    <xf numFmtId="0" fontId="16" fillId="2" borderId="0" xfId="1" applyFont="1" applyFill="1" applyBorder="1" applyProtection="1">
      <protection locked="0"/>
    </xf>
    <xf numFmtId="0" fontId="12" fillId="2" borderId="0" xfId="0" applyFont="1" applyFill="1" applyAlignment="1" applyProtection="1">
      <alignment horizontal="right" vertical="center" indent="1"/>
      <protection locked="0"/>
    </xf>
    <xf numFmtId="1" fontId="2" fillId="3" borderId="1" xfId="0" applyNumberFormat="1" applyFont="1" applyFill="1" applyBorder="1" applyAlignment="1" applyProtection="1">
      <alignment horizontal="center" vertical="center"/>
      <protection locked="0"/>
    </xf>
    <xf numFmtId="0" fontId="17" fillId="2" borderId="0" xfId="0" applyFont="1" applyFill="1" applyBorder="1" applyAlignment="1" applyProtection="1">
      <alignment horizontal="left"/>
      <protection locked="0"/>
    </xf>
    <xf numFmtId="0" fontId="18" fillId="2" borderId="0" xfId="2" applyFont="1" applyFill="1" applyBorder="1" applyAlignment="1" applyProtection="1">
      <alignment horizontal="center" vertical="center"/>
      <protection locked="0"/>
    </xf>
    <xf numFmtId="0" fontId="7" fillId="2" borderId="0" xfId="0" applyFont="1" applyFill="1" applyBorder="1" applyAlignment="1" applyProtection="1">
      <alignment horizontal="center"/>
      <protection locked="0"/>
    </xf>
    <xf numFmtId="0" fontId="19" fillId="2" borderId="0" xfId="0" applyFont="1" applyFill="1" applyAlignment="1" applyProtection="1">
      <alignment horizontal="left"/>
      <protection locked="0"/>
    </xf>
    <xf numFmtId="0" fontId="19" fillId="2" borderId="0" xfId="0" applyFont="1" applyFill="1" applyAlignment="1" applyProtection="1">
      <alignment horizontal="left" vertical="center" indent="1"/>
      <protection locked="0"/>
    </xf>
    <xf numFmtId="1" fontId="4" fillId="2" borderId="0" xfId="0" applyNumberFormat="1" applyFont="1" applyFill="1" applyAlignment="1" applyProtection="1">
      <alignment horizontal="left"/>
      <protection locked="0"/>
    </xf>
    <xf numFmtId="0" fontId="6" fillId="2" borderId="0" xfId="0" applyFont="1" applyFill="1" applyProtection="1">
      <protection locked="0"/>
    </xf>
    <xf numFmtId="0" fontId="21" fillId="2" borderId="0" xfId="0" applyFont="1" applyFill="1" applyAlignment="1" applyProtection="1">
      <alignment horizontal="left"/>
      <protection locked="0"/>
    </xf>
    <xf numFmtId="0" fontId="22" fillId="2" borderId="0" xfId="0" applyFont="1" applyFill="1" applyAlignment="1" applyProtection="1">
      <alignment horizontal="left"/>
      <protection locked="0"/>
    </xf>
    <xf numFmtId="0" fontId="7" fillId="2" borderId="0" xfId="0" applyFont="1" applyFill="1" applyAlignment="1" applyProtection="1">
      <alignment horizontal="center"/>
      <protection locked="0"/>
    </xf>
    <xf numFmtId="0" fontId="7" fillId="2" borderId="0" xfId="0" applyFont="1" applyFill="1" applyProtection="1">
      <protection locked="0"/>
    </xf>
    <xf numFmtId="0" fontId="23" fillId="2" borderId="0" xfId="0" applyFont="1" applyFill="1" applyAlignment="1" applyProtection="1">
      <alignment horizontal="center"/>
      <protection locked="0"/>
    </xf>
    <xf numFmtId="0" fontId="24" fillId="2" borderId="0" xfId="0" applyFont="1" applyFill="1" applyAlignment="1" applyProtection="1">
      <alignment horizontal="right"/>
      <protection hidden="1"/>
    </xf>
    <xf numFmtId="0" fontId="23" fillId="2" borderId="0" xfId="0" applyFont="1" applyFill="1" applyProtection="1">
      <protection locked="0"/>
    </xf>
    <xf numFmtId="0" fontId="6" fillId="2" borderId="0" xfId="0" applyFont="1" applyFill="1" applyAlignment="1" applyProtection="1">
      <alignment horizontal="center"/>
      <protection locked="0"/>
    </xf>
    <xf numFmtId="0" fontId="25" fillId="2" borderId="0" xfId="0" applyFont="1" applyFill="1" applyAlignment="1" applyProtection="1">
      <alignment horizontal="left"/>
      <protection locked="0"/>
    </xf>
    <xf numFmtId="0" fontId="26" fillId="2" borderId="0" xfId="0" applyFont="1" applyFill="1" applyAlignment="1" applyProtection="1">
      <alignment horizontal="left"/>
      <protection locked="0"/>
    </xf>
    <xf numFmtId="0" fontId="19" fillId="2" borderId="0" xfId="3" applyFont="1" applyFill="1" applyAlignment="1" applyProtection="1">
      <alignment horizontal="left" vertical="center" indent="1"/>
      <protection locked="0"/>
    </xf>
    <xf numFmtId="0" fontId="28" fillId="2" borderId="0" xfId="0" applyFont="1" applyFill="1" applyProtection="1">
      <protection locked="0"/>
    </xf>
    <xf numFmtId="0" fontId="20" fillId="2" borderId="0" xfId="0" applyFont="1" applyFill="1" applyAlignment="1" applyProtection="1">
      <alignment vertical="center"/>
      <protection locked="0"/>
    </xf>
    <xf numFmtId="0" fontId="19" fillId="2" borderId="0" xfId="0" applyFont="1" applyFill="1" applyAlignment="1" applyProtection="1">
      <alignment horizontal="left" vertical="center"/>
      <protection locked="0"/>
    </xf>
    <xf numFmtId="0" fontId="20" fillId="2" borderId="0" xfId="0" applyFont="1" applyFill="1" applyProtection="1">
      <protection locked="0"/>
    </xf>
    <xf numFmtId="0" fontId="21" fillId="2" borderId="0" xfId="0" applyFont="1" applyFill="1" applyAlignment="1" applyProtection="1">
      <alignment vertical="top"/>
      <protection locked="0"/>
    </xf>
    <xf numFmtId="0" fontId="30" fillId="2" borderId="0" xfId="0" applyFont="1" applyFill="1" applyProtection="1">
      <protection locked="0"/>
    </xf>
    <xf numFmtId="0" fontId="20" fillId="2" borderId="0" xfId="0" applyFont="1" applyFill="1" applyAlignment="1" applyProtection="1">
      <alignment horizontal="left"/>
      <protection locked="0"/>
    </xf>
    <xf numFmtId="2" fontId="34" fillId="2" borderId="0" xfId="0" applyNumberFormat="1" applyFont="1" applyFill="1" applyProtection="1">
      <protection hidden="1"/>
    </xf>
    <xf numFmtId="0" fontId="30" fillId="2" borderId="0" xfId="0" applyFont="1" applyFill="1" applyAlignment="1" applyProtection="1">
      <alignment horizontal="center"/>
      <protection locked="0"/>
    </xf>
    <xf numFmtId="0" fontId="31" fillId="2" borderId="0" xfId="0" applyFont="1" applyFill="1" applyProtection="1">
      <protection hidden="1"/>
    </xf>
    <xf numFmtId="0" fontId="36" fillId="2" borderId="0" xfId="0" applyFont="1" applyFill="1" applyAlignment="1" applyProtection="1">
      <alignment horizontal="left"/>
      <protection locked="0"/>
    </xf>
    <xf numFmtId="2" fontId="34" fillId="2" borderId="0" xfId="0" applyNumberFormat="1" applyFont="1" applyFill="1" applyAlignment="1" applyProtection="1">
      <alignment horizontal="right" vertical="center"/>
      <protection hidden="1"/>
    </xf>
    <xf numFmtId="0" fontId="31" fillId="2" borderId="0" xfId="0" applyFont="1" applyFill="1" applyProtection="1">
      <protection locked="0"/>
    </xf>
    <xf numFmtId="0" fontId="38" fillId="2" borderId="0" xfId="0" applyFont="1" applyFill="1" applyAlignment="1" applyProtection="1">
      <alignment horizontal="left"/>
      <protection locked="0"/>
    </xf>
    <xf numFmtId="0" fontId="39" fillId="2" borderId="0" xfId="2" applyFont="1" applyFill="1" applyBorder="1" applyAlignment="1" applyProtection="1">
      <alignment horizontal="center" vertical="center" wrapText="1"/>
      <protection locked="0"/>
    </xf>
    <xf numFmtId="0" fontId="39" fillId="2" borderId="0" xfId="2" applyFont="1" applyFill="1" applyBorder="1" applyAlignment="1" applyProtection="1">
      <alignment horizontal="center" vertical="center"/>
      <protection locked="0"/>
    </xf>
    <xf numFmtId="1" fontId="41" fillId="2" borderId="0" xfId="0" applyNumberFormat="1" applyFont="1" applyFill="1" applyBorder="1" applyAlignment="1" applyProtection="1">
      <alignment horizontal="left"/>
      <protection locked="0"/>
    </xf>
    <xf numFmtId="0" fontId="6" fillId="3" borderId="4" xfId="0" applyFont="1" applyFill="1" applyBorder="1" applyAlignment="1" applyProtection="1">
      <alignment horizontal="center" vertical="top" wrapText="1"/>
      <protection locked="0"/>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vertical="top" wrapText="1"/>
      <protection locked="0"/>
    </xf>
    <xf numFmtId="0" fontId="6" fillId="3" borderId="5" xfId="0" applyFont="1" applyFill="1" applyBorder="1" applyAlignment="1" applyProtection="1">
      <alignment horizontal="center" vertical="top" wrapText="1"/>
      <protection locked="0"/>
    </xf>
    <xf numFmtId="0" fontId="30" fillId="3" borderId="5" xfId="0" applyFont="1" applyFill="1" applyBorder="1" applyAlignment="1" applyProtection="1">
      <alignment horizontal="center" vertical="top" wrapText="1"/>
      <protection locked="0"/>
    </xf>
    <xf numFmtId="0" fontId="6" fillId="2" borderId="4" xfId="0" applyFont="1" applyFill="1" applyBorder="1" applyAlignment="1" applyProtection="1">
      <alignment horizontal="center" vertical="top" wrapText="1"/>
      <protection locked="0"/>
    </xf>
    <xf numFmtId="0" fontId="6" fillId="2" borderId="5" xfId="0" applyFont="1" applyFill="1" applyBorder="1" applyAlignment="1" applyProtection="1">
      <alignment horizontal="center" vertical="top" wrapText="1"/>
      <protection locked="0"/>
    </xf>
    <xf numFmtId="0" fontId="33" fillId="4" borderId="6" xfId="4" applyFont="1" applyFill="1" applyBorder="1" applyAlignment="1" applyProtection="1">
      <alignment horizontal="center" vertical="top" wrapText="1"/>
      <protection locked="0"/>
    </xf>
    <xf numFmtId="3" fontId="20" fillId="2" borderId="0" xfId="0" applyNumberFormat="1" applyFont="1" applyFill="1" applyAlignment="1" applyProtection="1">
      <alignment horizontal="center" vertical="top" wrapText="1"/>
      <protection locked="0"/>
    </xf>
    <xf numFmtId="3" fontId="20" fillId="2" borderId="0" xfId="0" applyNumberFormat="1" applyFont="1" applyFill="1" applyAlignment="1" applyProtection="1">
      <alignment horizontal="left" vertical="top" wrapText="1"/>
      <protection locked="0"/>
    </xf>
    <xf numFmtId="0" fontId="0" fillId="2" borderId="0" xfId="0" applyFill="1" applyProtection="1">
      <protection locked="0"/>
    </xf>
    <xf numFmtId="1" fontId="41" fillId="2" borderId="0" xfId="0" applyNumberFormat="1" applyFont="1" applyFill="1" applyAlignment="1" applyProtection="1">
      <alignment horizontal="left"/>
      <protection locked="0"/>
    </xf>
    <xf numFmtId="0" fontId="42" fillId="3" borderId="6" xfId="4" applyFont="1" applyFill="1" applyBorder="1" applyAlignment="1" applyProtection="1">
      <alignment horizontal="left" vertical="center"/>
      <protection locked="0"/>
    </xf>
    <xf numFmtId="0" fontId="33" fillId="3" borderId="6" xfId="4" applyFont="1" applyFill="1" applyBorder="1" applyAlignment="1" applyProtection="1">
      <alignment horizontal="center" vertical="center"/>
      <protection locked="0"/>
    </xf>
    <xf numFmtId="165" fontId="33" fillId="3" borderId="6" xfId="4" applyNumberFormat="1" applyFont="1" applyFill="1" applyBorder="1" applyAlignment="1" applyProtection="1">
      <alignment horizontal="center" vertical="center"/>
      <protection locked="0"/>
    </xf>
    <xf numFmtId="2" fontId="0" fillId="2" borderId="0" xfId="0" applyNumberFormat="1" applyFill="1" applyProtection="1">
      <protection locked="0"/>
    </xf>
    <xf numFmtId="0" fontId="0" fillId="0" borderId="0" xfId="0" applyProtection="1">
      <protection locked="0"/>
    </xf>
    <xf numFmtId="1" fontId="8" fillId="2" borderId="0" xfId="0" applyNumberFormat="1" applyFont="1" applyFill="1" applyBorder="1" applyAlignment="1" applyProtection="1">
      <alignment horizontal="center" vertical="center"/>
      <protection locked="0"/>
    </xf>
    <xf numFmtId="1" fontId="6" fillId="2" borderId="4" xfId="0" applyNumberFormat="1" applyFont="1" applyFill="1" applyBorder="1" applyAlignment="1" applyProtection="1">
      <alignment horizontal="left"/>
      <protection locked="0"/>
    </xf>
    <xf numFmtId="1" fontId="6" fillId="2" borderId="4" xfId="0" applyNumberFormat="1" applyFont="1" applyFill="1" applyBorder="1" applyAlignment="1" applyProtection="1">
      <alignment horizontal="left" vertical="center"/>
      <protection locked="0"/>
    </xf>
    <xf numFmtId="1" fontId="6" fillId="2" borderId="4" xfId="0" applyNumberFormat="1" applyFont="1" applyFill="1" applyBorder="1" applyAlignment="1" applyProtection="1">
      <alignment horizontal="left" vertical="center" indent="1"/>
      <protection locked="0"/>
    </xf>
    <xf numFmtId="0" fontId="43" fillId="2" borderId="4" xfId="0" applyFont="1" applyFill="1" applyBorder="1" applyAlignment="1" applyProtection="1">
      <alignment horizontal="left" vertical="center" indent="1"/>
      <protection locked="0"/>
    </xf>
    <xf numFmtId="0" fontId="6" fillId="2" borderId="4" xfId="0" applyFont="1" applyFill="1" applyBorder="1" applyAlignment="1" applyProtection="1">
      <alignment horizontal="center" vertical="center"/>
    </xf>
    <xf numFmtId="0" fontId="7" fillId="2" borderId="4" xfId="0" applyNumberFormat="1" applyFont="1" applyFill="1" applyBorder="1" applyAlignment="1" applyProtection="1">
      <alignment horizontal="center" vertical="center"/>
    </xf>
    <xf numFmtId="0" fontId="33" fillId="4" borderId="8" xfId="4"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center" vertical="center"/>
    </xf>
    <xf numFmtId="2" fontId="6" fillId="2" borderId="7" xfId="0" applyNumberFormat="1" applyFont="1" applyFill="1" applyBorder="1" applyAlignment="1" applyProtection="1">
      <alignment horizontal="center" vertical="center"/>
    </xf>
    <xf numFmtId="0" fontId="44" fillId="0" borderId="0" xfId="0" applyFont="1" applyFill="1" applyBorder="1" applyAlignment="1" applyProtection="1">
      <alignment horizontal="center" vertical="center"/>
      <protection locked="0"/>
    </xf>
    <xf numFmtId="2" fontId="0" fillId="2" borderId="0" xfId="0" applyNumberFormat="1" applyFill="1" applyAlignment="1" applyProtection="1">
      <alignment horizontal="center"/>
      <protection hidden="1"/>
    </xf>
    <xf numFmtId="0" fontId="0" fillId="2" borderId="0" xfId="0" applyFill="1" applyAlignment="1" applyProtection="1">
      <alignment horizontal="center"/>
      <protection locked="0"/>
    </xf>
    <xf numFmtId="0" fontId="33" fillId="3" borderId="6" xfId="4" applyFont="1" applyFill="1" applyBorder="1" applyAlignment="1" applyProtection="1">
      <alignment horizontal="left" vertical="center" indent="1"/>
      <protection locked="0"/>
    </xf>
    <xf numFmtId="0" fontId="33" fillId="3" borderId="6" xfId="4" applyFont="1" applyFill="1" applyBorder="1" applyAlignment="1" applyProtection="1">
      <alignment horizontal="center" vertical="center"/>
    </xf>
    <xf numFmtId="165" fontId="33" fillId="3" borderId="6" xfId="4" applyNumberFormat="1" applyFont="1" applyFill="1" applyBorder="1" applyAlignment="1" applyProtection="1">
      <alignment horizontal="center" vertical="center"/>
    </xf>
    <xf numFmtId="1" fontId="6" fillId="2" borderId="6" xfId="0" applyNumberFormat="1" applyFont="1" applyFill="1" applyBorder="1" applyAlignment="1" applyProtection="1">
      <alignment horizontal="left"/>
      <protection locked="0"/>
    </xf>
    <xf numFmtId="0" fontId="20" fillId="2" borderId="6" xfId="0" applyFont="1" applyFill="1" applyBorder="1" applyProtection="1">
      <protection locked="0"/>
    </xf>
    <xf numFmtId="1" fontId="20" fillId="2" borderId="6" xfId="0" applyNumberFormat="1" applyFont="1" applyFill="1" applyBorder="1" applyAlignment="1" applyProtection="1">
      <alignment horizontal="left" indent="1"/>
      <protection locked="0"/>
    </xf>
    <xf numFmtId="1" fontId="7" fillId="2" borderId="6" xfId="5" applyNumberFormat="1" applyFont="1" applyFill="1" applyBorder="1" applyAlignment="1" applyProtection="1">
      <alignment horizontal="left" vertical="center" indent="1"/>
      <protection locked="0"/>
    </xf>
    <xf numFmtId="1" fontId="48" fillId="2" borderId="0" xfId="1" applyNumberFormat="1" applyFont="1" applyFill="1" applyBorder="1" applyAlignment="1" applyProtection="1">
      <alignment horizontal="left"/>
      <protection locked="0"/>
    </xf>
    <xf numFmtId="0" fontId="49" fillId="2" borderId="0" xfId="0" applyFont="1" applyFill="1" applyBorder="1" applyProtection="1">
      <protection locked="0"/>
    </xf>
    <xf numFmtId="1" fontId="6" fillId="2" borderId="0" xfId="1" applyNumberFormat="1" applyFont="1" applyFill="1" applyBorder="1" applyAlignment="1" applyProtection="1">
      <alignment horizontal="left" indent="1"/>
      <protection locked="0"/>
    </xf>
    <xf numFmtId="1" fontId="50" fillId="2" borderId="0" xfId="1" applyNumberFormat="1" applyFont="1" applyFill="1" applyBorder="1" applyAlignment="1" applyProtection="1">
      <alignment horizontal="left" indent="1"/>
      <protection locked="0"/>
    </xf>
    <xf numFmtId="1" fontId="50" fillId="2" borderId="8" xfId="1" applyNumberFormat="1" applyFont="1" applyFill="1" applyBorder="1" applyAlignment="1" applyProtection="1">
      <alignment horizontal="left"/>
      <protection locked="0"/>
    </xf>
    <xf numFmtId="0" fontId="0" fillId="2" borderId="0" xfId="0" applyFill="1" applyBorder="1" applyProtection="1">
      <protection locked="0"/>
    </xf>
    <xf numFmtId="0" fontId="0" fillId="2" borderId="9" xfId="0" applyFill="1" applyBorder="1" applyProtection="1">
      <protection locked="0"/>
    </xf>
    <xf numFmtId="0" fontId="36" fillId="2" borderId="0" xfId="0" applyFont="1" applyFill="1" applyProtection="1">
      <protection locked="0"/>
    </xf>
    <xf numFmtId="0" fontId="24" fillId="2" borderId="0" xfId="0" applyFont="1" applyFill="1" applyAlignment="1" applyProtection="1">
      <alignment horizontal="right"/>
      <protection locked="0"/>
    </xf>
    <xf numFmtId="0" fontId="29" fillId="2" borderId="0" xfId="0" applyFont="1" applyFill="1" applyAlignment="1" applyProtection="1">
      <alignment horizontal="right"/>
      <protection locked="0"/>
    </xf>
    <xf numFmtId="0" fontId="31" fillId="2" borderId="0" xfId="0" applyFont="1" applyFill="1" applyAlignment="1" applyProtection="1">
      <alignment horizontal="center"/>
      <protection locked="0"/>
    </xf>
    <xf numFmtId="2" fontId="34" fillId="2" borderId="0" xfId="0" applyNumberFormat="1" applyFont="1" applyFill="1" applyProtection="1">
      <protection locked="0"/>
    </xf>
    <xf numFmtId="0" fontId="37" fillId="2" borderId="0" xfId="0" applyFont="1" applyFill="1" applyAlignment="1" applyProtection="1">
      <alignment horizontal="left"/>
      <protection locked="0"/>
    </xf>
    <xf numFmtId="0" fontId="40" fillId="0" borderId="0" xfId="0" applyFont="1" applyProtection="1">
      <protection locked="0"/>
    </xf>
    <xf numFmtId="0" fontId="52" fillId="2" borderId="0" xfId="0" applyFont="1" applyFill="1" applyAlignment="1" applyProtection="1">
      <alignment vertical="center"/>
      <protection locked="0"/>
    </xf>
    <xf numFmtId="0" fontId="50" fillId="2" borderId="0" xfId="1" applyFont="1" applyFill="1" applyBorder="1" applyProtection="1">
      <protection locked="0"/>
    </xf>
    <xf numFmtId="0" fontId="7" fillId="2" borderId="0" xfId="1" applyFont="1" applyFill="1" applyBorder="1" applyAlignment="1" applyProtection="1">
      <alignment vertical="center"/>
      <protection locked="0"/>
    </xf>
    <xf numFmtId="1" fontId="50" fillId="2" borderId="8" xfId="1" applyNumberFormat="1" applyFont="1" applyFill="1" applyBorder="1" applyAlignment="1" applyProtection="1">
      <alignment horizontal="left"/>
    </xf>
    <xf numFmtId="0" fontId="0" fillId="2" borderId="0" xfId="0" applyFill="1" applyBorder="1" applyProtection="1"/>
    <xf numFmtId="0" fontId="0" fillId="2" borderId="9" xfId="0" applyFill="1" applyBorder="1" applyProtection="1"/>
    <xf numFmtId="3" fontId="6" fillId="2" borderId="4" xfId="0" applyNumberFormat="1" applyFont="1" applyFill="1" applyBorder="1" applyAlignment="1" applyProtection="1">
      <alignment vertical="center"/>
    </xf>
    <xf numFmtId="1" fontId="6" fillId="2" borderId="7" xfId="0" applyNumberFormat="1" applyFont="1" applyFill="1" applyBorder="1" applyAlignment="1" applyProtection="1">
      <alignment vertical="center"/>
    </xf>
    <xf numFmtId="0" fontId="6" fillId="2" borderId="7" xfId="0" applyFont="1" applyFill="1" applyBorder="1" applyAlignment="1" applyProtection="1">
      <alignment vertical="center"/>
    </xf>
    <xf numFmtId="1" fontId="6" fillId="2" borderId="7" xfId="0" applyNumberFormat="1" applyFont="1" applyFill="1" applyBorder="1" applyAlignment="1" applyProtection="1">
      <alignment horizontal="left" vertical="center"/>
    </xf>
    <xf numFmtId="1" fontId="50" fillId="2" borderId="0" xfId="1" applyNumberFormat="1" applyFont="1" applyFill="1" applyBorder="1" applyAlignment="1" applyProtection="1">
      <alignment horizontal="left"/>
    </xf>
    <xf numFmtId="49" fontId="50" fillId="2" borderId="9" xfId="1" applyNumberFormat="1" applyFont="1" applyFill="1" applyBorder="1" applyAlignment="1" applyProtection="1">
      <alignment horizontal="left"/>
    </xf>
    <xf numFmtId="0" fontId="43" fillId="2" borderId="4" xfId="0" applyFont="1" applyFill="1" applyBorder="1" applyAlignment="1" applyProtection="1">
      <alignment horizontal="center" vertical="center"/>
    </xf>
    <xf numFmtId="0" fontId="19" fillId="2" borderId="6" xfId="1" applyFont="1" applyFill="1" applyBorder="1" applyAlignment="1" applyProtection="1">
      <alignment horizontal="center" vertical="center" wrapText="1"/>
    </xf>
    <xf numFmtId="1" fontId="20" fillId="2" borderId="6" xfId="5" applyNumberFormat="1" applyFont="1" applyFill="1" applyBorder="1" applyAlignment="1" applyProtection="1">
      <alignment horizontal="center" vertical="center"/>
    </xf>
    <xf numFmtId="0" fontId="0" fillId="2" borderId="6" xfId="0" applyFill="1" applyBorder="1" applyAlignment="1" applyProtection="1">
      <alignment horizontal="center"/>
    </xf>
    <xf numFmtId="0" fontId="2" fillId="2" borderId="6" xfId="0" applyFont="1" applyFill="1" applyBorder="1" applyAlignment="1" applyProtection="1">
      <alignment horizontal="center"/>
    </xf>
    <xf numFmtId="1" fontId="51" fillId="2" borderId="0" xfId="1" applyNumberFormat="1" applyFont="1" applyFill="1" applyBorder="1" applyAlignment="1" applyProtection="1">
      <alignment horizontal="center"/>
    </xf>
    <xf numFmtId="0" fontId="0" fillId="2" borderId="0" xfId="0" applyFill="1" applyBorder="1" applyAlignment="1" applyProtection="1">
      <alignment horizontal="center"/>
    </xf>
    <xf numFmtId="0" fontId="0" fillId="2" borderId="0" xfId="0" applyFill="1" applyProtection="1">
      <protection hidden="1"/>
    </xf>
    <xf numFmtId="0" fontId="1" fillId="0" borderId="10" xfId="6" applyFill="1" applyBorder="1"/>
    <xf numFmtId="0" fontId="1" fillId="0" borderId="11" xfId="6" applyBorder="1"/>
    <xf numFmtId="0" fontId="1" fillId="0" borderId="12" xfId="6" applyBorder="1"/>
    <xf numFmtId="0" fontId="1" fillId="0" borderId="0" xfId="6" applyBorder="1"/>
    <xf numFmtId="0" fontId="1" fillId="0" borderId="13" xfId="6" applyFill="1" applyBorder="1"/>
    <xf numFmtId="0" fontId="1" fillId="0" borderId="14" xfId="6" applyBorder="1"/>
    <xf numFmtId="0" fontId="56" fillId="0" borderId="13" xfId="6" applyFont="1" applyFill="1" applyBorder="1"/>
    <xf numFmtId="0" fontId="56" fillId="0" borderId="0" xfId="6" applyFont="1" applyFill="1" applyBorder="1"/>
    <xf numFmtId="0" fontId="57" fillId="0" borderId="0" xfId="6" applyFont="1" applyBorder="1"/>
    <xf numFmtId="0" fontId="57" fillId="0" borderId="14" xfId="6" applyFont="1" applyBorder="1"/>
    <xf numFmtId="0" fontId="58" fillId="0" borderId="0" xfId="6" applyFont="1" applyBorder="1"/>
    <xf numFmtId="0" fontId="58" fillId="0" borderId="14" xfId="6" applyFont="1" applyBorder="1"/>
    <xf numFmtId="0" fontId="59" fillId="0" borderId="13" xfId="6" applyFont="1" applyFill="1" applyBorder="1"/>
    <xf numFmtId="0" fontId="60" fillId="5" borderId="13" xfId="6" applyFont="1" applyFill="1" applyBorder="1" applyAlignment="1">
      <alignment horizontal="right"/>
    </xf>
    <xf numFmtId="0" fontId="60" fillId="0" borderId="0" xfId="6" applyFont="1" applyBorder="1"/>
    <xf numFmtId="0" fontId="61" fillId="0" borderId="0" xfId="6" applyFont="1" applyBorder="1"/>
    <xf numFmtId="0" fontId="61" fillId="0" borderId="14" xfId="6" applyFont="1" applyBorder="1"/>
    <xf numFmtId="0" fontId="62" fillId="5" borderId="13" xfId="6" applyFont="1" applyFill="1" applyBorder="1" applyAlignment="1">
      <alignment horizontal="left"/>
    </xf>
    <xf numFmtId="0" fontId="64" fillId="0" borderId="0" xfId="6" applyFont="1" applyBorder="1"/>
    <xf numFmtId="0" fontId="65" fillId="0" borderId="0" xfId="6" applyFont="1" applyBorder="1"/>
    <xf numFmtId="0" fontId="62" fillId="0" borderId="0" xfId="6" applyFont="1" applyBorder="1" applyAlignment="1">
      <alignment horizontal="left"/>
    </xf>
    <xf numFmtId="0" fontId="66" fillId="0" borderId="0" xfId="6" applyFont="1" applyBorder="1"/>
    <xf numFmtId="0" fontId="66" fillId="0" borderId="14" xfId="6" applyFont="1" applyBorder="1"/>
    <xf numFmtId="0" fontId="65" fillId="5" borderId="13" xfId="6" applyFont="1" applyFill="1" applyBorder="1" applyAlignment="1"/>
    <xf numFmtId="0" fontId="67" fillId="0" borderId="0" xfId="6" applyFont="1" applyBorder="1" applyAlignment="1">
      <alignment horizontal="left" indent="2"/>
    </xf>
    <xf numFmtId="0" fontId="65" fillId="0" borderId="0" xfId="6" applyFont="1" applyBorder="1" applyAlignment="1"/>
    <xf numFmtId="0" fontId="68" fillId="0" borderId="0" xfId="6" applyFont="1" applyBorder="1" applyAlignment="1">
      <alignment horizontal="right"/>
    </xf>
    <xf numFmtId="0" fontId="67" fillId="0" borderId="0" xfId="6" applyFont="1" applyBorder="1" applyAlignment="1">
      <alignment horizontal="left"/>
    </xf>
    <xf numFmtId="0" fontId="66" fillId="0" borderId="0" xfId="6" applyFont="1" applyBorder="1" applyAlignment="1"/>
    <xf numFmtId="0" fontId="66" fillId="0" borderId="14" xfId="6" applyFont="1" applyBorder="1" applyAlignment="1"/>
    <xf numFmtId="0" fontId="69" fillId="0" borderId="0" xfId="6" applyFont="1" applyBorder="1" applyAlignment="1">
      <alignment vertical="center"/>
    </xf>
    <xf numFmtId="0" fontId="70" fillId="5" borderId="13" xfId="6" applyFont="1" applyFill="1" applyBorder="1"/>
    <xf numFmtId="0" fontId="70" fillId="0" borderId="0" xfId="6" applyFont="1" applyBorder="1"/>
    <xf numFmtId="0" fontId="1" fillId="0" borderId="0" xfId="6" applyFont="1" applyBorder="1"/>
    <xf numFmtId="0" fontId="1" fillId="0" borderId="14" xfId="6" applyFont="1" applyBorder="1"/>
    <xf numFmtId="0" fontId="1" fillId="0" borderId="0" xfId="6" applyBorder="1" applyAlignment="1"/>
    <xf numFmtId="0" fontId="1" fillId="5" borderId="13" xfId="6" applyFill="1" applyBorder="1"/>
    <xf numFmtId="0" fontId="61" fillId="5" borderId="13" xfId="6" applyFont="1" applyFill="1" applyBorder="1" applyAlignment="1">
      <alignment horizontal="right"/>
    </xf>
    <xf numFmtId="0" fontId="71" fillId="0" borderId="0" xfId="6" applyFont="1" applyBorder="1" applyAlignment="1">
      <alignment horizontal="left"/>
    </xf>
    <xf numFmtId="0" fontId="2" fillId="0" borderId="0" xfId="6" applyFont="1" applyBorder="1"/>
    <xf numFmtId="0" fontId="2" fillId="0" borderId="14" xfId="6" applyFont="1" applyBorder="1"/>
    <xf numFmtId="0" fontId="61" fillId="5" borderId="13" xfId="6" applyFont="1" applyFill="1" applyBorder="1" applyAlignment="1">
      <alignment horizontal="right" vertical="top"/>
    </xf>
    <xf numFmtId="0" fontId="2" fillId="0" borderId="14" xfId="6" applyFont="1" applyBorder="1" applyAlignment="1">
      <alignment vertical="top"/>
    </xf>
    <xf numFmtId="0" fontId="2" fillId="0" borderId="0" xfId="6" applyFont="1" applyBorder="1" applyAlignment="1">
      <alignment vertical="top"/>
    </xf>
    <xf numFmtId="0" fontId="67" fillId="0" borderId="0" xfId="6" applyFont="1" applyBorder="1" applyAlignment="1">
      <alignment horizontal="left" vertical="top" wrapText="1" indent="2"/>
    </xf>
    <xf numFmtId="0" fontId="19" fillId="0" borderId="0" xfId="7" applyFont="1" applyBorder="1" applyAlignment="1">
      <alignment horizontal="left" vertical="top" wrapText="1"/>
    </xf>
    <xf numFmtId="0" fontId="1" fillId="0" borderId="0" xfId="6"/>
    <xf numFmtId="0" fontId="1" fillId="0" borderId="15" xfId="6" applyFill="1" applyBorder="1"/>
    <xf numFmtId="0" fontId="1" fillId="0" borderId="16" xfId="6" applyBorder="1"/>
    <xf numFmtId="0" fontId="1" fillId="0" borderId="17" xfId="6" applyBorder="1"/>
    <xf numFmtId="0" fontId="1" fillId="0" borderId="0" xfId="6" applyFill="1"/>
    <xf numFmtId="0" fontId="71" fillId="0" borderId="0" xfId="6" applyFont="1" applyBorder="1" applyAlignment="1">
      <alignment horizontal="left" vertical="top" wrapText="1"/>
    </xf>
    <xf numFmtId="0" fontId="0" fillId="2" borderId="0" xfId="0" applyFill="1" applyAlignment="1" applyProtection="1">
      <alignment horizontal="left"/>
      <protection hidden="1"/>
    </xf>
    <xf numFmtId="0" fontId="46" fillId="2" borderId="0" xfId="0" applyFont="1" applyFill="1" applyAlignment="1" applyProtection="1">
      <alignment horizontal="left"/>
      <protection hidden="1"/>
    </xf>
    <xf numFmtId="0" fontId="28" fillId="0" borderId="0" xfId="8" applyFont="1" applyFill="1" applyBorder="1" applyAlignment="1" applyProtection="1">
      <alignment horizontal="left" vertical="center" indent="1"/>
    </xf>
    <xf numFmtId="2" fontId="20" fillId="2" borderId="2" xfId="0" applyNumberFormat="1" applyFont="1" applyFill="1" applyBorder="1" applyAlignment="1" applyProtection="1">
      <alignment horizontal="right"/>
    </xf>
    <xf numFmtId="2" fontId="20" fillId="2" borderId="3" xfId="0" applyNumberFormat="1" applyFont="1" applyFill="1" applyBorder="1" applyAlignment="1" applyProtection="1">
      <alignment horizontal="right"/>
    </xf>
    <xf numFmtId="164" fontId="20" fillId="2" borderId="2" xfId="0" applyNumberFormat="1" applyFont="1" applyFill="1" applyBorder="1" applyAlignment="1" applyProtection="1">
      <alignment horizontal="right"/>
    </xf>
    <xf numFmtId="164" fontId="20" fillId="2" borderId="3" xfId="0" applyNumberFormat="1" applyFont="1" applyFill="1" applyBorder="1" applyAlignment="1" applyProtection="1">
      <alignment horizontal="right"/>
    </xf>
    <xf numFmtId="0" fontId="73" fillId="3" borderId="2" xfId="8" applyFont="1" applyFill="1" applyBorder="1" applyAlignment="1">
      <alignment horizontal="left" vertical="center"/>
    </xf>
    <xf numFmtId="0" fontId="73" fillId="3" borderId="3" xfId="8" applyFont="1" applyFill="1" applyBorder="1" applyAlignment="1">
      <alignment horizontal="left" vertical="center"/>
    </xf>
    <xf numFmtId="0" fontId="9" fillId="2" borderId="0" xfId="0" applyFont="1" applyFill="1" applyBorder="1" applyAlignment="1" applyProtection="1">
      <alignment horizontal="center" vertical="center"/>
      <protection locked="0"/>
    </xf>
    <xf numFmtId="0" fontId="15" fillId="2" borderId="0" xfId="2" applyFont="1" applyFill="1" applyAlignment="1" applyProtection="1">
      <alignment horizontal="center" vertical="center"/>
      <protection locked="0"/>
    </xf>
    <xf numFmtId="2" fontId="20" fillId="3" borderId="2" xfId="0" applyNumberFormat="1" applyFont="1" applyFill="1" applyBorder="1" applyAlignment="1" applyProtection="1">
      <alignment horizontal="right"/>
      <protection locked="0"/>
    </xf>
    <xf numFmtId="2" fontId="20" fillId="3" borderId="3" xfId="0" applyNumberFormat="1" applyFont="1" applyFill="1" applyBorder="1" applyAlignment="1" applyProtection="1">
      <alignment horizontal="right"/>
      <protection locked="0"/>
    </xf>
    <xf numFmtId="0" fontId="37" fillId="2" borderId="0" xfId="0" applyFont="1" applyFill="1" applyAlignment="1" applyProtection="1">
      <alignment horizontal="left"/>
      <protection hidden="1"/>
    </xf>
    <xf numFmtId="0" fontId="53" fillId="2" borderId="0" xfId="2" applyFont="1" applyFill="1" applyBorder="1" applyAlignment="1" applyProtection="1">
      <alignment horizontal="center" vertical="center" wrapText="1"/>
      <protection locked="0"/>
    </xf>
    <xf numFmtId="0" fontId="53" fillId="0" borderId="0" xfId="0" applyFont="1" applyProtection="1">
      <protection locked="0"/>
    </xf>
    <xf numFmtId="44" fontId="33" fillId="4" borderId="2" xfId="4" applyNumberFormat="1" applyFont="1" applyFill="1" applyBorder="1" applyAlignment="1" applyProtection="1">
      <alignment horizontal="right" vertical="center"/>
    </xf>
    <xf numFmtId="44" fontId="33" fillId="4" borderId="3" xfId="4" applyNumberFormat="1" applyFont="1" applyFill="1" applyBorder="1" applyAlignment="1" applyProtection="1">
      <alignment horizontal="right" vertical="center"/>
    </xf>
    <xf numFmtId="0" fontId="67" fillId="0" borderId="0" xfId="6" applyFont="1" applyBorder="1" applyAlignment="1">
      <alignment horizontal="left" vertical="top" wrapText="1" indent="2"/>
    </xf>
    <xf numFmtId="0" fontId="71" fillId="0" borderId="0" xfId="6" applyFont="1" applyBorder="1" applyAlignment="1">
      <alignment horizontal="left" vertical="top" wrapText="1"/>
    </xf>
    <xf numFmtId="0" fontId="67" fillId="0" borderId="0" xfId="6" quotePrefix="1" applyFont="1" applyBorder="1" applyAlignment="1">
      <alignment horizontal="left" vertical="top" wrapText="1" indent="4"/>
    </xf>
    <xf numFmtId="0" fontId="67" fillId="0" borderId="0" xfId="6" applyFont="1" applyBorder="1" applyAlignment="1">
      <alignment horizontal="left" vertical="top" wrapText="1" indent="4"/>
    </xf>
    <xf numFmtId="0" fontId="19" fillId="0" borderId="0" xfId="7" applyFont="1" applyBorder="1" applyAlignment="1">
      <alignment horizontal="left" vertical="top" wrapText="1"/>
    </xf>
    <xf numFmtId="0" fontId="67" fillId="0" borderId="0" xfId="6" applyFont="1" applyBorder="1" applyAlignment="1">
      <alignment horizontal="left" vertical="top" wrapText="1" indent="3"/>
    </xf>
  </cellXfs>
  <cellStyles count="9">
    <cellStyle name="Standaard 2 4" xfId="5"/>
    <cellStyle name="Гиперссылка" xfId="2" builtinId="8"/>
    <cellStyle name="Обычный" xfId="0" builtinId="0"/>
    <cellStyle name="Обычный 2" xfId="4"/>
    <cellStyle name="Обычный 2 2" xfId="1"/>
    <cellStyle name="Обычный 2 2 3" xfId="8"/>
    <cellStyle name="Обычный 3 2" xfId="6"/>
    <cellStyle name="Обычный 3 2 2" xfId="7"/>
    <cellStyle name="Обычный_Лист1 2" xfId="3"/>
  </cellStyles>
  <dxfs count="31">
    <dxf>
      <fill>
        <patternFill patternType="solid">
          <fgColor indexed="64"/>
          <bgColor theme="0"/>
        </patternFill>
      </fill>
      <alignment horizontal="center" vertical="bottom" textRotation="0" wrapText="0" indent="0" justifyLastLine="0" shrinkToFit="0" readingOrder="0"/>
      <protection locked="0" hidden="0"/>
    </dxf>
    <dxf>
      <numFmt numFmtId="2" formatCode="0.0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64" formatCode="_-* #,##0.00\ [$€-1]_-;\-* #,##0.00\ [$€-1]_-;_-* &quot;-&quot;??\ [$€-1]_-;_-@_-"/>
      <fill>
        <patternFill patternType="solid">
          <fgColor indexed="64"/>
          <bgColor theme="0"/>
        </patternFill>
      </fill>
      <alignment horizontal="center" vertical="center" textRotation="0" wrapText="0" indent="0" justifyLastLine="0" shrinkToFit="0" readingOrder="0"/>
      <border diagonalUp="0" diagonalDown="0">
        <left/>
        <right/>
        <top/>
        <bottom style="thin">
          <color theme="0" tint="-0.24994659260841701"/>
        </bottom>
        <vertical/>
        <horizontal/>
      </border>
      <protection locked="0" hidden="0"/>
    </dxf>
    <dxf>
      <font>
        <b/>
        <i val="0"/>
        <strike val="0"/>
        <condense val="0"/>
        <extend val="0"/>
        <outline val="0"/>
        <shadow val="0"/>
        <u val="none"/>
        <vertAlign val="baseline"/>
        <sz val="10"/>
        <color indexed="8"/>
        <name val="Arial"/>
        <scheme val="none"/>
      </font>
      <fill>
        <patternFill patternType="solid">
          <fgColor indexed="64"/>
          <bgColor rgb="FFD2F2C1"/>
        </patternFill>
      </fill>
      <alignment horizontal="center" vertical="center" textRotation="0" wrapText="0"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right/>
        <top style="thin">
          <color theme="0" tint="-0.24994659260841701"/>
        </top>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0" tint="-0.24994659260841701"/>
        </top>
        <bottom/>
        <vertical/>
        <horizontal/>
      </border>
      <protection locked="0" hidden="0"/>
    </dxf>
    <dxf>
      <font>
        <b val="0"/>
        <i val="0"/>
        <strike val="0"/>
        <condense val="0"/>
        <extend val="0"/>
        <outline val="0"/>
        <shadow val="0"/>
        <u val="none"/>
        <vertAlign val="baseline"/>
        <sz val="10"/>
        <color theme="1"/>
        <name val="Arial"/>
        <scheme val="none"/>
      </font>
      <numFmt numFmtId="3"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Arial"/>
        <scheme val="none"/>
      </font>
      <fill>
        <patternFill patternType="solid">
          <fgColor indexed="64"/>
          <bgColor theme="0"/>
        </patternFill>
      </fill>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1"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protection locked="0" hidden="0"/>
    </dxf>
    <dxf>
      <font>
        <b val="0"/>
        <i val="0"/>
        <strike val="0"/>
        <condense val="0"/>
        <extend val="0"/>
        <outline val="0"/>
        <shadow val="0"/>
        <u val="none"/>
        <vertAlign val="baseline"/>
        <sz val="10"/>
        <color theme="1"/>
        <name val="Arial"/>
        <scheme val="none"/>
      </font>
      <fill>
        <patternFill patternType="solid">
          <fgColor indexed="64"/>
          <bgColor rgb="FFD2F2C1"/>
        </patternFill>
      </fill>
      <alignment horizontal="center" vertical="top" textRotation="0" wrapText="1" indent="0" justifyLastLine="0" shrinkToFit="0" readingOrder="0"/>
      <protection locked="0" hidden="0"/>
    </dxf>
    <dxf>
      <font>
        <color rgb="FF9C0006"/>
      </font>
      <fill>
        <patternFill>
          <bgColor rgb="FFFFC7CE"/>
        </patternFill>
      </fill>
    </dxf>
    <dxf>
      <font>
        <b/>
        <i val="0"/>
        <color rgb="FFFF0000"/>
      </font>
    </dxf>
    <dxf>
      <font>
        <b/>
        <i val="0"/>
        <color rgb="FFFF0000"/>
      </font>
      <fill>
        <patternFill>
          <bgColor theme="0"/>
        </patternFill>
      </fill>
    </dxf>
    <dxf>
      <font>
        <b/>
        <i val="0"/>
        <color rgb="FFFF0000"/>
      </font>
      <fill>
        <patternFill>
          <bgColor rgb="FFFFFF00"/>
        </patternFill>
      </fill>
    </dxf>
    <dxf>
      <font>
        <b/>
        <i val="0"/>
      </font>
      <fill>
        <patternFill>
          <bgColor rgb="FFFFFF00"/>
        </patternFill>
      </fill>
    </dxf>
    <dxf>
      <font>
        <b/>
        <i val="0"/>
        <color rgb="FFFF0000"/>
      </font>
      <fill>
        <patternFill>
          <bgColor rgb="FFFFFF00"/>
        </patternFill>
      </fill>
    </dxf>
    <dxf>
      <font>
        <b/>
        <i val="0"/>
        <color rgb="FFFF0000"/>
      </font>
    </dxf>
    <dxf>
      <font>
        <b/>
        <i val="0"/>
      </font>
      <fill>
        <patternFill>
          <bgColor rgb="FFFFFF00"/>
        </patternFill>
      </fill>
    </dxf>
    <dxf>
      <font>
        <color rgb="FF9C0006"/>
      </font>
      <fill>
        <patternFill>
          <bgColor rgb="FFFFC7CE"/>
        </patternFill>
      </fill>
    </dxf>
    <dxf>
      <font>
        <color theme="2" tint="-0.89996032593768116"/>
      </font>
    </dxf>
  </dxfs>
  <tableStyles count="1" defaultTableStyle="TableStyleMedium2" defaultPivotStyle="PivotStyleLight16">
    <tableStyle name="Стиль таблицы 3" pivot="0" count="1">
      <tableStyleElement type="firstHeaderCell"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2.png"/><Relationship Id="rId4" Type="http://schemas.openxmlformats.org/officeDocument/2006/relationships/image" Target="../media/image7.png"/><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18</xdr:col>
      <xdr:colOff>811223</xdr:colOff>
      <xdr:row>0</xdr:row>
      <xdr:rowOff>330471</xdr:rowOff>
    </xdr:from>
    <xdr:to>
      <xdr:col>19</xdr:col>
      <xdr:colOff>457786</xdr:colOff>
      <xdr:row>2</xdr:row>
      <xdr:rowOff>161368</xdr:rowOff>
    </xdr:to>
    <xdr:pic>
      <xdr:nvPicPr>
        <xdr:cNvPr id="2" name="Afbeelding 3">
          <a:extLst>
            <a:ext uri="{FF2B5EF4-FFF2-40B4-BE49-F238E27FC236}">
              <a16:creationId xmlns:a16="http://schemas.microsoft.com/office/drawing/2014/main" id="{3DF379D4-2569-624A-B8CD-571FA46B91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023" y="330471"/>
          <a:ext cx="494288" cy="554797"/>
        </a:xfrm>
        <a:prstGeom prst="rect">
          <a:avLst/>
        </a:prstGeom>
      </xdr:spPr>
    </xdr:pic>
    <xdr:clientData/>
  </xdr:twoCellAnchor>
  <xdr:twoCellAnchor editAs="oneCell">
    <xdr:from>
      <xdr:col>18</xdr:col>
      <xdr:colOff>101601</xdr:colOff>
      <xdr:row>0</xdr:row>
      <xdr:rowOff>302840</xdr:rowOff>
    </xdr:from>
    <xdr:to>
      <xdr:col>18</xdr:col>
      <xdr:colOff>676275</xdr:colOff>
      <xdr:row>3</xdr:row>
      <xdr:rowOff>25863</xdr:rowOff>
    </xdr:to>
    <xdr:pic>
      <xdr:nvPicPr>
        <xdr:cNvPr id="3" name="Afbeelding 4">
          <a:extLst>
            <a:ext uri="{FF2B5EF4-FFF2-40B4-BE49-F238E27FC236}">
              <a16:creationId xmlns:a16="http://schemas.microsoft.com/office/drawing/2014/main" id="{8299E42C-0F77-904B-8EB2-1B4EE1FABB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12401" y="302840"/>
          <a:ext cx="574674" cy="656473"/>
        </a:xfrm>
        <a:prstGeom prst="rect">
          <a:avLst/>
        </a:prstGeom>
      </xdr:spPr>
    </xdr:pic>
    <xdr:clientData/>
  </xdr:twoCellAnchor>
  <xdr:twoCellAnchor editAs="oneCell">
    <xdr:from>
      <xdr:col>2</xdr:col>
      <xdr:colOff>142876</xdr:colOff>
      <xdr:row>0</xdr:row>
      <xdr:rowOff>323851</xdr:rowOff>
    </xdr:from>
    <xdr:to>
      <xdr:col>2</xdr:col>
      <xdr:colOff>876300</xdr:colOff>
      <xdr:row>3</xdr:row>
      <xdr:rowOff>96435</xdr:rowOff>
    </xdr:to>
    <xdr:pic>
      <xdr:nvPicPr>
        <xdr:cNvPr id="4" name="Изображение 3">
          <a:extLst>
            <a:ext uri="{FF2B5EF4-FFF2-40B4-BE49-F238E27FC236}">
              <a16:creationId xmlns:a16="http://schemas.microsoft.com/office/drawing/2014/main" id="{E2CD9764-ADA7-CB40-951C-13B382164B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1" y="323851"/>
          <a:ext cx="733424" cy="706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E0E4D076-7BC0-4560-B035-B364362F98F2}"/>
            </a:ext>
          </a:extLst>
        </xdr:cNvPr>
        <xdr:cNvSpPr txBox="1"/>
      </xdr:nvSpPr>
      <xdr:spPr>
        <a:xfrm>
          <a:off x="247650" y="22151"/>
          <a:ext cx="8953500" cy="1576056"/>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8-495-280-08-97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r>
            <a:rPr lang="ru-RU" sz="1000">
              <a:solidFill>
                <a:schemeClr val="bg1"/>
              </a:solidFill>
              <a:latin typeface="Arial" panose="020B0604020202020204" pitchFamily="34" charset="0"/>
              <a:cs typeface="Arial" panose="020B0604020202020204" pitchFamily="34" charset="0"/>
            </a:rPr>
            <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30E5A832-3839-428E-AEEE-3FC25A33778D}"/>
            </a:ext>
          </a:extLst>
        </xdr:cNvPr>
        <xdr:cNvPicPr>
          <a:picLocks noChangeAspect="1"/>
        </xdr:cNvPicPr>
      </xdr:nvPicPr>
      <xdr:blipFill>
        <a:blip xmlns:r="http://schemas.openxmlformats.org/officeDocument/2006/relationships" r:embed="rId1"/>
        <a:stretch>
          <a:fillRect/>
        </a:stretch>
      </xdr:blipFill>
      <xdr:spPr>
        <a:xfrm>
          <a:off x="258725" y="1794022"/>
          <a:ext cx="7049484" cy="445300"/>
        </a:xfrm>
        <a:prstGeom prst="rect">
          <a:avLst/>
        </a:prstGeom>
      </xdr:spPr>
    </xdr:pic>
    <xdr:clientData/>
  </xdr:twoCellAnchor>
  <xdr:twoCellAnchor editAs="oneCell">
    <xdr:from>
      <xdr:col>1</xdr:col>
      <xdr:colOff>19050</xdr:colOff>
      <xdr:row>64</xdr:row>
      <xdr:rowOff>0</xdr:rowOff>
    </xdr:from>
    <xdr:to>
      <xdr:col>5</xdr:col>
      <xdr:colOff>171781</xdr:colOff>
      <xdr:row>66</xdr:row>
      <xdr:rowOff>123895</xdr:rowOff>
    </xdr:to>
    <xdr:pic>
      <xdr:nvPicPr>
        <xdr:cNvPr id="4" name="Рисунок 3">
          <a:extLst>
            <a:ext uri="{FF2B5EF4-FFF2-40B4-BE49-F238E27FC236}">
              <a16:creationId xmlns:a16="http://schemas.microsoft.com/office/drawing/2014/main" id="{750E2A50-4810-43E2-A5FC-76AAE2460B57}"/>
            </a:ext>
          </a:extLst>
        </xdr:cNvPr>
        <xdr:cNvPicPr>
          <a:picLocks noChangeAspect="1"/>
        </xdr:cNvPicPr>
      </xdr:nvPicPr>
      <xdr:blipFill>
        <a:blip xmlns:r="http://schemas.openxmlformats.org/officeDocument/2006/relationships" r:embed="rId2"/>
        <a:stretch>
          <a:fillRect/>
        </a:stretch>
      </xdr:blipFill>
      <xdr:spPr>
        <a:xfrm>
          <a:off x="247650" y="17202150"/>
          <a:ext cx="2372056" cy="504895"/>
        </a:xfrm>
        <a:prstGeom prst="rect">
          <a:avLst/>
        </a:prstGeom>
      </xdr:spPr>
    </xdr:pic>
    <xdr:clientData/>
  </xdr:twoCellAnchor>
  <xdr:twoCellAnchor editAs="oneCell">
    <xdr:from>
      <xdr:col>1</xdr:col>
      <xdr:colOff>19050</xdr:colOff>
      <xdr:row>75</xdr:row>
      <xdr:rowOff>0</xdr:rowOff>
    </xdr:from>
    <xdr:to>
      <xdr:col>6</xdr:col>
      <xdr:colOff>152813</xdr:colOff>
      <xdr:row>77</xdr:row>
      <xdr:rowOff>104843</xdr:rowOff>
    </xdr:to>
    <xdr:pic>
      <xdr:nvPicPr>
        <xdr:cNvPr id="5" name="Рисунок 4">
          <a:extLst>
            <a:ext uri="{FF2B5EF4-FFF2-40B4-BE49-F238E27FC236}">
              <a16:creationId xmlns:a16="http://schemas.microsoft.com/office/drawing/2014/main" id="{3B30DAED-2C16-4253-BD1A-EC22E4A53333}"/>
            </a:ext>
          </a:extLst>
        </xdr:cNvPr>
        <xdr:cNvPicPr>
          <a:picLocks noChangeAspect="1"/>
        </xdr:cNvPicPr>
      </xdr:nvPicPr>
      <xdr:blipFill>
        <a:blip xmlns:r="http://schemas.openxmlformats.org/officeDocument/2006/relationships" r:embed="rId3"/>
        <a:stretch>
          <a:fillRect/>
        </a:stretch>
      </xdr:blipFill>
      <xdr:spPr>
        <a:xfrm>
          <a:off x="247650" y="19926300"/>
          <a:ext cx="2962688" cy="485843"/>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5B602191-461F-4082-A9F1-D9C0D68B951A}"/>
            </a:ext>
          </a:extLst>
        </xdr:cNvPr>
        <xdr:cNvPicPr>
          <a:picLocks noChangeAspect="1"/>
        </xdr:cNvPicPr>
      </xdr:nvPicPr>
      <xdr:blipFill>
        <a:blip xmlns:r="http://schemas.openxmlformats.org/officeDocument/2006/relationships" r:embed="rId4"/>
        <a:stretch>
          <a:fillRect/>
        </a:stretch>
      </xdr:blipFill>
      <xdr:spPr>
        <a:xfrm>
          <a:off x="247650" y="4244827"/>
          <a:ext cx="7230484" cy="535689"/>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B64BF73-14DF-4465-8AFC-2250F3476188}"/>
            </a:ext>
          </a:extLst>
        </xdr:cNvPr>
        <xdr:cNvPicPr>
          <a:picLocks noChangeAspect="1"/>
        </xdr:cNvPicPr>
      </xdr:nvPicPr>
      <xdr:blipFill>
        <a:blip xmlns:r="http://schemas.openxmlformats.org/officeDocument/2006/relationships" r:embed="rId5"/>
        <a:stretch>
          <a:fillRect/>
        </a:stretch>
      </xdr:blipFill>
      <xdr:spPr>
        <a:xfrm>
          <a:off x="247650" y="8974101"/>
          <a:ext cx="6315956" cy="533474"/>
        </a:xfrm>
        <a:prstGeom prst="rect">
          <a:avLst/>
        </a:prstGeom>
      </xdr:spPr>
    </xdr:pic>
    <xdr:clientData/>
  </xdr:twoCellAnchor>
  <xdr:twoCellAnchor editAs="oneCell">
    <xdr:from>
      <xdr:col>1</xdr:col>
      <xdr:colOff>19050</xdr:colOff>
      <xdr:row>93</xdr:row>
      <xdr:rowOff>0</xdr:rowOff>
    </xdr:from>
    <xdr:to>
      <xdr:col>9</xdr:col>
      <xdr:colOff>172121</xdr:colOff>
      <xdr:row>95</xdr:row>
      <xdr:rowOff>104843</xdr:rowOff>
    </xdr:to>
    <xdr:pic>
      <xdr:nvPicPr>
        <xdr:cNvPr id="8" name="Рисунок 7">
          <a:extLst>
            <a:ext uri="{FF2B5EF4-FFF2-40B4-BE49-F238E27FC236}">
              <a16:creationId xmlns:a16="http://schemas.microsoft.com/office/drawing/2014/main" id="{8E8A0C4D-617D-4C9A-9CF7-06FD1D7060B3}"/>
            </a:ext>
          </a:extLst>
        </xdr:cNvPr>
        <xdr:cNvPicPr>
          <a:picLocks noChangeAspect="1"/>
        </xdr:cNvPicPr>
      </xdr:nvPicPr>
      <xdr:blipFill>
        <a:blip xmlns:r="http://schemas.openxmlformats.org/officeDocument/2006/relationships" r:embed="rId6"/>
        <a:stretch>
          <a:fillRect/>
        </a:stretch>
      </xdr:blipFill>
      <xdr:spPr>
        <a:xfrm>
          <a:off x="247650" y="25631775"/>
          <a:ext cx="4810796" cy="485843"/>
        </a:xfrm>
        <a:prstGeom prst="rect">
          <a:avLst/>
        </a:prstGeom>
      </xdr:spPr>
    </xdr:pic>
    <xdr:clientData/>
  </xdr:twoCellAnchor>
  <xdr:twoCellAnchor editAs="oneCell">
    <xdr:from>
      <xdr:col>1</xdr:col>
      <xdr:colOff>38100</xdr:colOff>
      <xdr:row>98</xdr:row>
      <xdr:rowOff>161925</xdr:rowOff>
    </xdr:from>
    <xdr:to>
      <xdr:col>15</xdr:col>
      <xdr:colOff>647700</xdr:colOff>
      <xdr:row>114</xdr:row>
      <xdr:rowOff>95250</xdr:rowOff>
    </xdr:to>
    <xdr:pic>
      <xdr:nvPicPr>
        <xdr:cNvPr id="9" name="Рисунок 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700" y="26746200"/>
          <a:ext cx="8924925"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2899" y="50726"/>
          <a:ext cx="3330000" cy="883311"/>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06A6302C-BBB2-4247-8937-F1E4D9815028}"/>
            </a:ext>
          </a:extLst>
        </xdr:cNvPr>
        <xdr:cNvPicPr>
          <a:picLocks noChangeAspect="1"/>
        </xdr:cNvPicPr>
      </xdr:nvPicPr>
      <xdr:blipFill>
        <a:blip xmlns:r="http://schemas.openxmlformats.org/officeDocument/2006/relationships" r:embed="rId10"/>
        <a:stretch>
          <a:fillRect/>
        </a:stretch>
      </xdr:blipFill>
      <xdr:spPr>
        <a:xfrm>
          <a:off x="257175" y="14630400"/>
          <a:ext cx="5268060" cy="4858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Gedeelde%20Bestanden\Calculatie%20Retail%20Najaar%202021%20-%20JJ+Ted\Calc.%20Plantmarket-Maori%20incl.%2010%25%20commission%20Autumn%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lph\5.%20Calculaties\1.%20Landscape\2021\VJ\20200915.2%20Calculatie%20LS%20VJ%202021%20Ex-Warehous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lph\5.%20Calculaties\1.%20Landscape\2020\NJ\1.%20NL+BE%20EUR%20Incl.%20transport\20200305.4%20Calculatie%20LS%20NJ%202020%20NL+BE%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jn%20documenten/Calculatie/Calculatie%20JUB/2014/NJ/Calculatie%20NJ%20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ijn%20documenten\Calculatie\Calculatie%20JUB\2013\Najaar\Calculatie%20NJ%202013%20Definitief%20met%20aanpassinge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Calculatie%20VJ%202014%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Chuzhinova/Documents/&#1055;&#1088;&#1072;&#1081;&#1089;-&#1083;&#1080;&#1089;&#1090;&#1099;/JUB/&#1059;&#1087;&#1072;&#1082;&#1086;&#1074;&#1082;&#1080;%20&#1086;&#1089;&#1077;&#1085;&#110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_Input"/>
      <sheetName val="Input"/>
      <sheetName val="Overhead"/>
      <sheetName val="Hyacinten"/>
      <sheetName val="Tulpen"/>
      <sheetName val="Narcissen"/>
      <sheetName val="Crocus"/>
      <sheetName val="Bijgoed"/>
      <sheetName val="Kamer"/>
      <sheetName val="Exclusieve Tulpen"/>
      <sheetName val="XXL"/>
      <sheetName val="Low Budget"/>
      <sheetName val="BIO Flowerbulbs"/>
      <sheetName val="Karton Kisten"/>
      <sheetName val="Kado"/>
      <sheetName val="Showdoos"/>
      <sheetName val="ORDER FORM PRINT"/>
      <sheetName val="SHOWBOXES"/>
    </sheetNames>
    <sheetDataSet>
      <sheetData sheetId="0"/>
      <sheetData sheetId="1">
        <row r="3">
          <cell r="D3">
            <v>0.05</v>
          </cell>
        </row>
        <row r="9">
          <cell r="D9">
            <v>2.5000000000000001E-2</v>
          </cell>
        </row>
        <row r="11">
          <cell r="D11">
            <v>3.5000000000000003E-2</v>
          </cell>
          <cell r="N11">
            <v>7.4999999999999997E-2</v>
          </cell>
        </row>
        <row r="12">
          <cell r="D12">
            <v>0.02</v>
          </cell>
          <cell r="N12">
            <v>0.09</v>
          </cell>
        </row>
        <row r="13">
          <cell r="D13">
            <v>2.1999999999999999E-2</v>
          </cell>
          <cell r="N13">
            <v>0.13500000000000001</v>
          </cell>
        </row>
        <row r="17">
          <cell r="N17">
            <v>0.16</v>
          </cell>
        </row>
        <row r="18">
          <cell r="N18">
            <v>0.31</v>
          </cell>
        </row>
        <row r="20">
          <cell r="D20">
            <v>0.26</v>
          </cell>
          <cell r="N20">
            <v>2.2999999999999998</v>
          </cell>
        </row>
        <row r="21">
          <cell r="D21">
            <v>0.08</v>
          </cell>
        </row>
        <row r="23">
          <cell r="N23">
            <v>0.14699999999999999</v>
          </cell>
        </row>
        <row r="24">
          <cell r="D24">
            <v>0.05</v>
          </cell>
        </row>
        <row r="25">
          <cell r="D25">
            <v>7.4999999999999997E-2</v>
          </cell>
        </row>
        <row r="26">
          <cell r="D26">
            <v>8.5000000000000006E-2</v>
          </cell>
        </row>
        <row r="28">
          <cell r="D28">
            <v>0.2</v>
          </cell>
          <cell r="N28">
            <v>0.45</v>
          </cell>
        </row>
        <row r="30">
          <cell r="N30">
            <v>0.3</v>
          </cell>
        </row>
        <row r="31">
          <cell r="D31">
            <v>1.85</v>
          </cell>
          <cell r="N31">
            <v>0.05</v>
          </cell>
        </row>
        <row r="34">
          <cell r="N34">
            <v>0.15</v>
          </cell>
        </row>
        <row r="39">
          <cell r="N39">
            <v>0.02</v>
          </cell>
        </row>
        <row r="40">
          <cell r="N40">
            <v>5.0000000000000001E-4</v>
          </cell>
        </row>
        <row r="41">
          <cell r="N41">
            <v>1.4999999999999999E-2</v>
          </cell>
        </row>
        <row r="42">
          <cell r="N42">
            <v>0.25</v>
          </cell>
        </row>
        <row r="46">
          <cell r="D46">
            <v>0.17</v>
          </cell>
        </row>
        <row r="47">
          <cell r="D47">
            <v>0.2</v>
          </cell>
        </row>
        <row r="54">
          <cell r="N54">
            <v>83.428571428571431</v>
          </cell>
        </row>
        <row r="56">
          <cell r="N56">
            <v>4.1714285714285717</v>
          </cell>
        </row>
        <row r="61">
          <cell r="D61">
            <v>0.5</v>
          </cell>
        </row>
        <row r="64">
          <cell r="D64">
            <v>3.9</v>
          </cell>
        </row>
        <row r="65">
          <cell r="D65">
            <v>3</v>
          </cell>
        </row>
        <row r="66">
          <cell r="D66">
            <v>2</v>
          </cell>
        </row>
        <row r="72">
          <cell r="D72">
            <v>0.04</v>
          </cell>
        </row>
        <row r="73">
          <cell r="D73">
            <v>0.08</v>
          </cell>
        </row>
      </sheetData>
      <sheetData sheetId="2">
        <row r="68">
          <cell r="AB68">
            <v>0.23499999999999999</v>
          </cell>
        </row>
        <row r="77">
          <cell r="AB77">
            <v>3.4619444444444446E-2</v>
          </cell>
        </row>
        <row r="79">
          <cell r="AB79">
            <v>5.1929166666666672E-2</v>
          </cell>
        </row>
        <row r="80">
          <cell r="AB80">
            <v>3.4619444444444446E-2</v>
          </cell>
        </row>
        <row r="84">
          <cell r="AB84">
            <v>6.9525000000000003E-2</v>
          </cell>
        </row>
        <row r="85">
          <cell r="AB85">
            <v>5.5620000000000003E-2</v>
          </cell>
        </row>
        <row r="86">
          <cell r="AB86">
            <v>5.5620000000000003E-2</v>
          </cell>
        </row>
        <row r="97">
          <cell r="AB97">
            <v>2.0500000000000001E-2</v>
          </cell>
        </row>
      </sheetData>
      <sheetData sheetId="3">
        <row r="5">
          <cell r="AC5">
            <v>1.1599999999999999</v>
          </cell>
        </row>
      </sheetData>
      <sheetData sheetId="4">
        <row r="5">
          <cell r="AC5">
            <v>1.55</v>
          </cell>
        </row>
      </sheetData>
      <sheetData sheetId="5">
        <row r="5">
          <cell r="AC5">
            <v>1.01</v>
          </cell>
        </row>
      </sheetData>
      <sheetData sheetId="6">
        <row r="5">
          <cell r="AC5">
            <v>1.36</v>
          </cell>
        </row>
      </sheetData>
      <sheetData sheetId="7">
        <row r="5">
          <cell r="AC5">
            <v>1.79</v>
          </cell>
        </row>
      </sheetData>
      <sheetData sheetId="8">
        <row r="5">
          <cell r="AC5">
            <v>1.48</v>
          </cell>
        </row>
      </sheetData>
      <sheetData sheetId="9">
        <row r="5">
          <cell r="AC5">
            <v>2.4</v>
          </cell>
        </row>
      </sheetData>
      <sheetData sheetId="10">
        <row r="5">
          <cell r="AC5">
            <v>6.27</v>
          </cell>
        </row>
      </sheetData>
      <sheetData sheetId="11">
        <row r="6">
          <cell r="AC6">
            <v>0.67</v>
          </cell>
        </row>
      </sheetData>
      <sheetData sheetId="12">
        <row r="6">
          <cell r="AC6">
            <v>1.78</v>
          </cell>
        </row>
      </sheetData>
      <sheetData sheetId="13">
        <row r="6">
          <cell r="AA6">
            <v>94.5</v>
          </cell>
        </row>
      </sheetData>
      <sheetData sheetId="14">
        <row r="8">
          <cell r="AC8">
            <v>4.8499999999999996</v>
          </cell>
        </row>
      </sheetData>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ahlia"/>
      <sheetName val="Gladiolus"/>
      <sheetName val="Lilium"/>
      <sheetName val="Begonia"/>
      <sheetName val="Bijgoed"/>
      <sheetName val="Mengsels"/>
      <sheetName val="Berekeningen"/>
      <sheetName val="Bestellijst LS VJ 2021 EXW"/>
    </sheetNames>
    <sheetDataSet>
      <sheetData sheetId="0">
        <row r="3">
          <cell r="D3">
            <v>1</v>
          </cell>
          <cell r="L3">
            <v>7.5999999999999998E-2</v>
          </cell>
        </row>
        <row r="4">
          <cell r="L4">
            <v>0.09</v>
          </cell>
        </row>
        <row r="5">
          <cell r="L5">
            <v>0.115</v>
          </cell>
          <cell r="X5">
            <v>0.15000000000000002</v>
          </cell>
        </row>
        <row r="9">
          <cell r="L9">
            <v>7.1999999999999995E-2</v>
          </cell>
        </row>
        <row r="10">
          <cell r="D10">
            <v>0</v>
          </cell>
        </row>
        <row r="13">
          <cell r="AD13">
            <v>0</v>
          </cell>
        </row>
        <row r="14">
          <cell r="L14">
            <v>0.13448000000000002</v>
          </cell>
        </row>
        <row r="20">
          <cell r="D20">
            <v>3.3000000000000002E-2</v>
          </cell>
        </row>
        <row r="23">
          <cell r="D23">
            <v>0.04</v>
          </cell>
        </row>
        <row r="24">
          <cell r="D24">
            <v>0.05</v>
          </cell>
        </row>
        <row r="25">
          <cell r="D25">
            <v>0.05</v>
          </cell>
        </row>
        <row r="26">
          <cell r="D26">
            <v>0.01</v>
          </cell>
        </row>
        <row r="27">
          <cell r="D27">
            <v>0.01</v>
          </cell>
        </row>
        <row r="28">
          <cell r="X28">
            <v>1.2</v>
          </cell>
        </row>
        <row r="29">
          <cell r="X29">
            <v>0.65</v>
          </cell>
        </row>
        <row r="30">
          <cell r="L30">
            <v>1.3266013271103896</v>
          </cell>
        </row>
        <row r="32">
          <cell r="D32">
            <v>2.5000000000000001E-2</v>
          </cell>
        </row>
        <row r="33">
          <cell r="X33">
            <v>2.4571428571428569</v>
          </cell>
        </row>
        <row r="37">
          <cell r="D37">
            <v>6.2500000000000003E-3</v>
          </cell>
        </row>
        <row r="49">
          <cell r="X49">
            <v>0.86</v>
          </cell>
        </row>
        <row r="100">
          <cell r="X100">
            <v>0.1</v>
          </cell>
        </row>
      </sheetData>
      <sheetData sheetId="1">
        <row r="4">
          <cell r="AC4">
            <v>16.95</v>
          </cell>
        </row>
      </sheetData>
      <sheetData sheetId="2">
        <row r="4">
          <cell r="AC4">
            <v>12.850000000000001</v>
          </cell>
        </row>
      </sheetData>
      <sheetData sheetId="3">
        <row r="4">
          <cell r="AC4">
            <v>21.6</v>
          </cell>
        </row>
      </sheetData>
      <sheetData sheetId="4">
        <row r="4">
          <cell r="AC4">
            <v>18.900000000000002</v>
          </cell>
        </row>
      </sheetData>
      <sheetData sheetId="5">
        <row r="6">
          <cell r="AC6">
            <v>16.45</v>
          </cell>
        </row>
      </sheetData>
      <sheetData sheetId="6">
        <row r="13">
          <cell r="AD13">
            <v>23.75</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taties input"/>
      <sheetName val="Input"/>
      <sheetName val="Hyacinthen"/>
      <sheetName val="Tulpen"/>
      <sheetName val="Narcissen"/>
      <sheetName val="Crocussen"/>
      <sheetName val="Bijgoed"/>
      <sheetName val="Biologisch"/>
      <sheetName val="Combinaties"/>
      <sheetName val="Mengsels"/>
      <sheetName val="Bestellijst LS"/>
      <sheetName val="Bestellijst Artikel"/>
      <sheetName val="Berekeningen"/>
      <sheetName val="Inhoud"/>
    </sheetNames>
    <sheetDataSet>
      <sheetData sheetId="0"/>
      <sheetData sheetId="1">
        <row r="3">
          <cell r="D3">
            <v>1</v>
          </cell>
          <cell r="L3">
            <v>7.5999999999999998E-2</v>
          </cell>
        </row>
        <row r="4">
          <cell r="L4">
            <v>0.09</v>
          </cell>
        </row>
        <row r="5">
          <cell r="L5">
            <v>0.115</v>
          </cell>
          <cell r="X5">
            <v>0.15000000000000002</v>
          </cell>
        </row>
        <row r="7">
          <cell r="L7">
            <v>7.0000000000000007E-2</v>
          </cell>
        </row>
        <row r="8">
          <cell r="L8">
            <v>0.16</v>
          </cell>
        </row>
        <row r="9">
          <cell r="L9">
            <v>0.19800000000000001</v>
          </cell>
        </row>
        <row r="10">
          <cell r="D10">
            <v>0</v>
          </cell>
          <cell r="L10">
            <v>9.4E-2</v>
          </cell>
        </row>
        <row r="13">
          <cell r="AD13">
            <v>4.3593632273836755</v>
          </cell>
        </row>
        <row r="15">
          <cell r="L15">
            <v>0.17863000000000001</v>
          </cell>
        </row>
        <row r="16">
          <cell r="L16">
            <v>0.12348000000000001</v>
          </cell>
        </row>
        <row r="18">
          <cell r="X18">
            <v>0.65</v>
          </cell>
        </row>
        <row r="19">
          <cell r="X19">
            <v>0.7</v>
          </cell>
        </row>
        <row r="20">
          <cell r="D20">
            <v>3.3000000000000002E-2</v>
          </cell>
          <cell r="X20">
            <v>0.65</v>
          </cell>
        </row>
        <row r="21">
          <cell r="X21">
            <v>0.7</v>
          </cell>
        </row>
        <row r="22">
          <cell r="X22">
            <v>4.5866666666666669</v>
          </cell>
        </row>
        <row r="23">
          <cell r="D23">
            <v>0.05</v>
          </cell>
        </row>
        <row r="24">
          <cell r="D24">
            <v>0.02</v>
          </cell>
        </row>
        <row r="25">
          <cell r="D25">
            <v>0.03</v>
          </cell>
        </row>
        <row r="26">
          <cell r="D26">
            <v>2.5000000000000001E-2</v>
          </cell>
        </row>
        <row r="27">
          <cell r="D27">
            <v>2.5000000000000001E-2</v>
          </cell>
          <cell r="X27">
            <v>0.5</v>
          </cell>
        </row>
        <row r="28">
          <cell r="D28">
            <v>2.5000000000000001E-2</v>
          </cell>
          <cell r="X28">
            <v>1</v>
          </cell>
        </row>
        <row r="29">
          <cell r="X29">
            <v>0.6</v>
          </cell>
        </row>
        <row r="30">
          <cell r="X30">
            <v>1.2</v>
          </cell>
        </row>
        <row r="31">
          <cell r="X31">
            <v>0.3732638888888889</v>
          </cell>
        </row>
        <row r="32">
          <cell r="L32">
            <v>1.3266013271103896</v>
          </cell>
          <cell r="X32">
            <v>0.74652777777777779</v>
          </cell>
        </row>
        <row r="33">
          <cell r="D33">
            <v>6.2500000000000003E-3</v>
          </cell>
          <cell r="X33">
            <v>2.4571428571428569</v>
          </cell>
        </row>
        <row r="36">
          <cell r="X36">
            <v>0.65</v>
          </cell>
        </row>
        <row r="37">
          <cell r="X37">
            <v>1.25</v>
          </cell>
        </row>
        <row r="38">
          <cell r="X38">
            <v>0.70000000000000007</v>
          </cell>
        </row>
        <row r="39">
          <cell r="X39">
            <v>1.35</v>
          </cell>
        </row>
        <row r="40">
          <cell r="X40">
            <v>0.75000000000000011</v>
          </cell>
        </row>
        <row r="41">
          <cell r="X41">
            <v>1.45</v>
          </cell>
        </row>
        <row r="42">
          <cell r="X42">
            <v>0.9</v>
          </cell>
        </row>
        <row r="43">
          <cell r="X43">
            <v>3.44</v>
          </cell>
        </row>
        <row r="45">
          <cell r="X45">
            <v>0.3732638888888889</v>
          </cell>
        </row>
        <row r="46">
          <cell r="X46">
            <v>0.74652777777777779</v>
          </cell>
        </row>
        <row r="47">
          <cell r="X47">
            <v>0.49768518518518523</v>
          </cell>
        </row>
        <row r="48">
          <cell r="X48">
            <v>0.87094907407407418</v>
          </cell>
        </row>
        <row r="49">
          <cell r="X49">
            <v>0.86</v>
          </cell>
        </row>
        <row r="92">
          <cell r="X92">
            <v>0.03</v>
          </cell>
        </row>
        <row r="93">
          <cell r="X93">
            <v>0.39</v>
          </cell>
        </row>
        <row r="94">
          <cell r="X94">
            <v>0.78</v>
          </cell>
        </row>
        <row r="97">
          <cell r="X97">
            <v>0.11944444444444445</v>
          </cell>
        </row>
        <row r="98">
          <cell r="X98">
            <v>0.17916666666666667</v>
          </cell>
        </row>
        <row r="100">
          <cell r="X100">
            <v>0.1</v>
          </cell>
        </row>
        <row r="104">
          <cell r="X104">
            <v>1.6589506172839507E-2</v>
          </cell>
        </row>
        <row r="108">
          <cell r="X108">
            <v>2.4884259259259259E-2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_Input"/>
      <sheetName val="Input"/>
      <sheetName val="Overhead"/>
      <sheetName val="Hyacinten"/>
      <sheetName val="Tulpen"/>
      <sheetName val="Narcissen"/>
      <sheetName val="Crocus"/>
      <sheetName val="Bijgoed"/>
      <sheetName val="Kamer"/>
      <sheetName val="Exclusieve Tulpen"/>
      <sheetName val="Promotie"/>
      <sheetName val="XXL"/>
      <sheetName val="Houten Kisten"/>
      <sheetName val="Kado"/>
      <sheetName val="Productielijst"/>
      <sheetName val="Showdoos"/>
      <sheetName val="Low Budget"/>
      <sheetName val="Blad1"/>
      <sheetName val="Houten kist(wooden box)"/>
    </sheetNames>
    <sheetDataSet>
      <sheetData sheetId="0" refreshError="1"/>
      <sheetData sheetId="1" refreshError="1">
        <row r="3">
          <cell r="D3">
            <v>0.05</v>
          </cell>
        </row>
        <row r="62">
          <cell r="D62">
            <v>1.1000000000000001</v>
          </cell>
        </row>
        <row r="63">
          <cell r="D63">
            <v>0.6</v>
          </cell>
        </row>
        <row r="70">
          <cell r="D70">
            <v>0.05</v>
          </cell>
        </row>
        <row r="76">
          <cell r="D76">
            <v>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_Input"/>
      <sheetName val="Input"/>
      <sheetName val="Overhead"/>
      <sheetName val="Hyacinten"/>
      <sheetName val="Tulpen"/>
      <sheetName val="Narcissen"/>
      <sheetName val="Crocus"/>
      <sheetName val="Bijgoed"/>
      <sheetName val="Kamer"/>
      <sheetName val="Exclusieve Tulpen"/>
      <sheetName val="Vaste Planten"/>
      <sheetName val="Promotie"/>
      <sheetName val="XXL"/>
      <sheetName val="Houten kist(wooden box)"/>
      <sheetName val="Kado"/>
      <sheetName val="Display"/>
      <sheetName val="Productielijst"/>
      <sheetName val="Showdoos"/>
      <sheetName val="Low Budget"/>
    </sheetNames>
    <sheetDataSet>
      <sheetData sheetId="0" refreshError="1"/>
      <sheetData sheetId="1">
        <row r="12">
          <cell r="D12">
            <v>1.4999999999999999E-2</v>
          </cell>
        </row>
        <row r="43">
          <cell r="L43">
            <v>3.2000000000000001E-2</v>
          </cell>
        </row>
        <row r="67">
          <cell r="D67">
            <v>1.02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OVERHEAD"/>
      <sheetName val="DAHLIAS"/>
      <sheetName val="GLADIOLI"/>
      <sheetName val="LILIUM"/>
      <sheetName val="BEGONIA'S"/>
      <sheetName val="VARIOUS FLOWERBULBS"/>
      <sheetName val="ONION"/>
      <sheetName val="PERENLIALS"/>
      <sheetName val="PROMOTION"/>
      <sheetName val="XXL"/>
      <sheetName val="SHOWBOX"/>
      <sheetName val="GIFT ITEMS"/>
      <sheetName val="DISPLAY"/>
      <sheetName val="Blad1"/>
    </sheetNames>
    <sheetDataSet>
      <sheetData sheetId="0">
        <row r="3">
          <cell r="D3">
            <v>0.05</v>
          </cell>
        </row>
        <row r="49">
          <cell r="L49">
            <v>3.7024404761904761</v>
          </cell>
        </row>
      </sheetData>
      <sheetData sheetId="1">
        <row r="93">
          <cell r="AB93">
            <v>0.05</v>
          </cell>
        </row>
        <row r="95">
          <cell r="AB95">
            <v>0.18943878759175942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У рабочий"/>
      <sheetName val="Лист2"/>
      <sheetName val="ORDER FORM PRINT"/>
      <sheetName val="АССОРТИМЕНТ"/>
      <sheetName val="Лист4"/>
    </sheetNames>
    <sheetDataSet>
      <sheetData sheetId="0"/>
      <sheetData sheetId="1"/>
      <sheetData sheetId="2"/>
      <sheetData sheetId="3">
        <row r="1">
          <cell r="A1" t="str">
            <v>Артикул</v>
          </cell>
          <cell r="B1" t="str">
            <v>Культура</v>
          </cell>
          <cell r="C1" t="str">
            <v>Культура по-русски</v>
          </cell>
          <cell r="D1" t="str">
            <v>Луковичные JUB Осень-2021</v>
          </cell>
          <cell r="E1" t="str">
            <v>Тип</v>
          </cell>
          <cell r="F1" t="str">
            <v>Размер</v>
          </cell>
          <cell r="G1" t="str">
            <v>Высота растения, см</v>
          </cell>
          <cell r="H1" t="str">
            <v>Кратность заказа, упаковок</v>
          </cell>
          <cell r="I1" t="str">
            <v>Луковиц в упаковке</v>
          </cell>
          <cell r="J1" t="str">
            <v>Цена за упаковку, евро</v>
          </cell>
        </row>
        <row r="2">
          <cell r="D2" t="str">
            <v>Упаковки</v>
          </cell>
        </row>
        <row r="3">
          <cell r="A3">
            <v>307950</v>
          </cell>
          <cell r="B3" t="str">
            <v>Allium</v>
          </cell>
          <cell r="C3" t="str">
            <v>Аллиум</v>
          </cell>
          <cell r="D3" t="str">
            <v>Ambassador</v>
          </cell>
          <cell r="F3" t="str">
            <v>18/20</v>
          </cell>
          <cell r="G3">
            <v>120</v>
          </cell>
          <cell r="H3">
            <v>5</v>
          </cell>
          <cell r="I3">
            <v>1</v>
          </cell>
          <cell r="J3">
            <v>2.91</v>
          </cell>
        </row>
        <row r="4">
          <cell r="A4">
            <v>307970</v>
          </cell>
          <cell r="B4" t="str">
            <v>Allium</v>
          </cell>
          <cell r="C4" t="str">
            <v>Аллиум</v>
          </cell>
          <cell r="D4" t="str">
            <v>Art</v>
          </cell>
          <cell r="F4" t="str">
            <v>5/+</v>
          </cell>
          <cell r="G4">
            <v>110</v>
          </cell>
          <cell r="H4">
            <v>5</v>
          </cell>
          <cell r="I4">
            <v>10</v>
          </cell>
          <cell r="J4">
            <v>2.09</v>
          </cell>
        </row>
        <row r="5">
          <cell r="A5">
            <v>307980</v>
          </cell>
          <cell r="B5" t="str">
            <v>Allium</v>
          </cell>
          <cell r="C5" t="str">
            <v>Аллиум</v>
          </cell>
          <cell r="D5" t="str">
            <v>Atropurpureum</v>
          </cell>
          <cell r="F5" t="str">
            <v>10/+</v>
          </cell>
          <cell r="G5">
            <v>60</v>
          </cell>
          <cell r="H5">
            <v>5</v>
          </cell>
          <cell r="I5">
            <v>5</v>
          </cell>
          <cell r="J5">
            <v>2.25</v>
          </cell>
        </row>
        <row r="6">
          <cell r="A6">
            <v>308000</v>
          </cell>
          <cell r="B6" t="str">
            <v>Allium</v>
          </cell>
          <cell r="C6" t="str">
            <v>Аллиум</v>
          </cell>
          <cell r="D6" t="str">
            <v>Caeruleum</v>
          </cell>
          <cell r="F6" t="str">
            <v>4/5</v>
          </cell>
          <cell r="G6">
            <v>40</v>
          </cell>
          <cell r="H6">
            <v>5</v>
          </cell>
          <cell r="I6">
            <v>15</v>
          </cell>
          <cell r="J6">
            <v>2.0099999999999998</v>
          </cell>
        </row>
        <row r="7">
          <cell r="A7">
            <v>308010</v>
          </cell>
          <cell r="B7" t="str">
            <v>Allium</v>
          </cell>
          <cell r="C7" t="str">
            <v>Аллиум</v>
          </cell>
          <cell r="D7" t="str">
            <v>Cameleon</v>
          </cell>
          <cell r="F7" t="str">
            <v>4/+</v>
          </cell>
          <cell r="G7">
            <v>25</v>
          </cell>
          <cell r="H7">
            <v>5</v>
          </cell>
          <cell r="I7">
            <v>10</v>
          </cell>
          <cell r="J7">
            <v>2.14</v>
          </cell>
        </row>
        <row r="8">
          <cell r="A8">
            <v>308030</v>
          </cell>
          <cell r="B8" t="str">
            <v>Allium</v>
          </cell>
          <cell r="C8" t="str">
            <v>Аллиум</v>
          </cell>
          <cell r="D8" t="str">
            <v>Christophii</v>
          </cell>
          <cell r="F8" t="str">
            <v>12/14</v>
          </cell>
          <cell r="G8">
            <v>50</v>
          </cell>
          <cell r="H8">
            <v>5</v>
          </cell>
          <cell r="I8">
            <v>3</v>
          </cell>
          <cell r="J8">
            <v>1.41</v>
          </cell>
        </row>
        <row r="9">
          <cell r="A9" t="str">
            <v>308040</v>
          </cell>
          <cell r="B9" t="str">
            <v>Allium</v>
          </cell>
          <cell r="C9" t="str">
            <v>Аллиум</v>
          </cell>
          <cell r="D9" t="str">
            <v>Eros</v>
          </cell>
          <cell r="F9" t="str">
            <v>5/+</v>
          </cell>
          <cell r="G9">
            <v>40</v>
          </cell>
          <cell r="H9">
            <v>5</v>
          </cell>
          <cell r="I9">
            <v>10</v>
          </cell>
          <cell r="J9">
            <v>2.14</v>
          </cell>
        </row>
        <row r="10">
          <cell r="A10">
            <v>308090</v>
          </cell>
          <cell r="B10" t="str">
            <v>Allium</v>
          </cell>
          <cell r="C10" t="str">
            <v>Аллиум</v>
          </cell>
          <cell r="D10" t="str">
            <v>Globemaster</v>
          </cell>
          <cell r="F10" t="str">
            <v>18/20</v>
          </cell>
          <cell r="G10">
            <v>80</v>
          </cell>
          <cell r="H10">
            <v>5</v>
          </cell>
          <cell r="I10">
            <v>1</v>
          </cell>
          <cell r="J10">
            <v>2.91</v>
          </cell>
        </row>
        <row r="11">
          <cell r="A11">
            <v>308120</v>
          </cell>
          <cell r="B11" t="str">
            <v>Allium</v>
          </cell>
          <cell r="C11" t="str">
            <v>Аллиум</v>
          </cell>
          <cell r="D11" t="str">
            <v>Hair</v>
          </cell>
          <cell r="F11" t="str">
            <v>5/+</v>
          </cell>
          <cell r="G11">
            <v>90</v>
          </cell>
          <cell r="H11">
            <v>5</v>
          </cell>
          <cell r="I11">
            <v>10</v>
          </cell>
          <cell r="J11">
            <v>2.09</v>
          </cell>
        </row>
        <row r="12">
          <cell r="A12">
            <v>308150</v>
          </cell>
          <cell r="B12" t="str">
            <v>Allium</v>
          </cell>
          <cell r="C12" t="str">
            <v>Аллиум</v>
          </cell>
          <cell r="D12" t="str">
            <v>His Excellency</v>
          </cell>
          <cell r="F12" t="str">
            <v>20/+</v>
          </cell>
          <cell r="G12">
            <v>90</v>
          </cell>
          <cell r="H12">
            <v>5</v>
          </cell>
          <cell r="I12">
            <v>1</v>
          </cell>
          <cell r="J12">
            <v>2.2599999999999998</v>
          </cell>
        </row>
        <row r="13">
          <cell r="A13">
            <v>308160</v>
          </cell>
          <cell r="B13" t="str">
            <v>Allium</v>
          </cell>
          <cell r="C13" t="str">
            <v>Аллиум</v>
          </cell>
          <cell r="D13" t="str">
            <v>Karataviense</v>
          </cell>
          <cell r="F13" t="str">
            <v>12/14</v>
          </cell>
          <cell r="G13">
            <v>20</v>
          </cell>
          <cell r="H13">
            <v>5</v>
          </cell>
          <cell r="I13">
            <v>5</v>
          </cell>
          <cell r="J13">
            <v>2.09</v>
          </cell>
        </row>
        <row r="14">
          <cell r="A14">
            <v>308180</v>
          </cell>
          <cell r="B14" t="str">
            <v>Allium</v>
          </cell>
          <cell r="C14" t="str">
            <v>Аллиум</v>
          </cell>
          <cell r="D14" t="str">
            <v>Moly</v>
          </cell>
          <cell r="F14" t="str">
            <v>4/5</v>
          </cell>
          <cell r="G14">
            <v>25</v>
          </cell>
          <cell r="H14">
            <v>5</v>
          </cell>
          <cell r="I14">
            <v>25</v>
          </cell>
          <cell r="J14">
            <v>1.18</v>
          </cell>
        </row>
        <row r="15">
          <cell r="A15">
            <v>308215</v>
          </cell>
          <cell r="B15" t="str">
            <v>Allium</v>
          </cell>
          <cell r="C15" t="str">
            <v>Аллиум</v>
          </cell>
          <cell r="D15" t="str">
            <v>Mount Everest</v>
          </cell>
          <cell r="F15" t="str">
            <v>20/+</v>
          </cell>
          <cell r="G15">
            <v>125</v>
          </cell>
          <cell r="H15">
            <v>5</v>
          </cell>
          <cell r="I15">
            <v>1</v>
          </cell>
          <cell r="J15">
            <v>2.2599999999999998</v>
          </cell>
        </row>
        <row r="16">
          <cell r="A16">
            <v>308220</v>
          </cell>
          <cell r="B16" t="str">
            <v>Allium</v>
          </cell>
          <cell r="C16" t="str">
            <v>Аллиум</v>
          </cell>
          <cell r="D16" t="str">
            <v>Neapolitanum</v>
          </cell>
          <cell r="F16" t="str">
            <v>4/+</v>
          </cell>
          <cell r="G16">
            <v>35</v>
          </cell>
          <cell r="H16">
            <v>5</v>
          </cell>
          <cell r="I16">
            <v>25</v>
          </cell>
          <cell r="J16">
            <v>1.31</v>
          </cell>
        </row>
        <row r="17">
          <cell r="A17" t="str">
            <v>308240</v>
          </cell>
          <cell r="B17" t="str">
            <v>Allium</v>
          </cell>
          <cell r="C17" t="str">
            <v>Аллиум</v>
          </cell>
          <cell r="D17" t="str">
            <v>Oreophilum</v>
          </cell>
          <cell r="F17" t="str">
            <v>4/5</v>
          </cell>
          <cell r="G17">
            <v>15</v>
          </cell>
          <cell r="H17">
            <v>5</v>
          </cell>
          <cell r="I17">
            <v>25</v>
          </cell>
          <cell r="J17">
            <v>1.31</v>
          </cell>
        </row>
        <row r="18">
          <cell r="A18">
            <v>308270</v>
          </cell>
          <cell r="B18" t="str">
            <v>Allium</v>
          </cell>
          <cell r="C18" t="str">
            <v>Аллиум</v>
          </cell>
          <cell r="D18" t="str">
            <v>Purple Sensation</v>
          </cell>
          <cell r="F18" t="str">
            <v>12/14</v>
          </cell>
          <cell r="G18">
            <v>90</v>
          </cell>
          <cell r="H18">
            <v>5</v>
          </cell>
          <cell r="I18">
            <v>5</v>
          </cell>
          <cell r="J18">
            <v>1.93</v>
          </cell>
        </row>
        <row r="19">
          <cell r="A19">
            <v>308280</v>
          </cell>
          <cell r="B19" t="str">
            <v>Allium</v>
          </cell>
          <cell r="C19" t="str">
            <v>Аллиум</v>
          </cell>
          <cell r="D19" t="str">
            <v>Red Giant NEW</v>
          </cell>
          <cell r="F19" t="str">
            <v>12/14</v>
          </cell>
          <cell r="G19">
            <v>20</v>
          </cell>
          <cell r="H19">
            <v>5</v>
          </cell>
          <cell r="I19">
            <v>3</v>
          </cell>
          <cell r="J19">
            <v>1.55</v>
          </cell>
        </row>
        <row r="20">
          <cell r="A20">
            <v>308300</v>
          </cell>
          <cell r="B20" t="str">
            <v>Allium</v>
          </cell>
          <cell r="C20" t="str">
            <v>Аллиум</v>
          </cell>
          <cell r="D20" t="str">
            <v>Schubertii</v>
          </cell>
          <cell r="F20" t="str">
            <v>10/12</v>
          </cell>
          <cell r="G20">
            <v>40</v>
          </cell>
          <cell r="H20">
            <v>5</v>
          </cell>
          <cell r="I20">
            <v>3</v>
          </cell>
          <cell r="J20">
            <v>2.37</v>
          </cell>
        </row>
        <row r="21">
          <cell r="A21">
            <v>308320</v>
          </cell>
          <cell r="B21" t="str">
            <v>Allium</v>
          </cell>
          <cell r="C21" t="str">
            <v>Аллиум</v>
          </cell>
          <cell r="D21" t="str">
            <v>Siculum (Nectaroscordum)</v>
          </cell>
          <cell r="F21" t="str">
            <v>8/10</v>
          </cell>
          <cell r="G21">
            <v>90</v>
          </cell>
          <cell r="H21">
            <v>5</v>
          </cell>
          <cell r="I21">
            <v>5</v>
          </cell>
          <cell r="J21">
            <v>1.27</v>
          </cell>
        </row>
        <row r="22">
          <cell r="A22">
            <v>308415</v>
          </cell>
          <cell r="B22" t="str">
            <v>Allium</v>
          </cell>
          <cell r="C22" t="str">
            <v>Аллиум</v>
          </cell>
          <cell r="D22" t="str">
            <v>Species Mix</v>
          </cell>
          <cell r="F22" t="str">
            <v>4/5</v>
          </cell>
          <cell r="G22">
            <v>30</v>
          </cell>
          <cell r="H22">
            <v>5</v>
          </cell>
          <cell r="I22">
            <v>25</v>
          </cell>
          <cell r="J22">
            <v>1.55</v>
          </cell>
        </row>
        <row r="23">
          <cell r="A23">
            <v>308360</v>
          </cell>
          <cell r="B23" t="str">
            <v>Allium</v>
          </cell>
          <cell r="C23" t="str">
            <v>Аллиум</v>
          </cell>
          <cell r="D23" t="str">
            <v>Sphaerocephalon</v>
          </cell>
          <cell r="F23" t="str">
            <v>5/6</v>
          </cell>
          <cell r="G23">
            <v>90</v>
          </cell>
          <cell r="H23">
            <v>5</v>
          </cell>
          <cell r="I23">
            <v>25</v>
          </cell>
          <cell r="J23">
            <v>1.46</v>
          </cell>
        </row>
        <row r="24">
          <cell r="A24">
            <v>308380</v>
          </cell>
          <cell r="B24" t="str">
            <v>Allium</v>
          </cell>
          <cell r="C24" t="str">
            <v>Аллиум</v>
          </cell>
          <cell r="D24" t="str">
            <v>Summer Drummer</v>
          </cell>
          <cell r="F24" t="str">
            <v>12/+</v>
          </cell>
          <cell r="G24">
            <v>175</v>
          </cell>
          <cell r="H24">
            <v>5</v>
          </cell>
          <cell r="I24">
            <v>3</v>
          </cell>
          <cell r="J24">
            <v>2.09</v>
          </cell>
        </row>
        <row r="25">
          <cell r="A25" t="str">
            <v xml:space="preserve"> 308400</v>
          </cell>
          <cell r="B25" t="str">
            <v>Allium</v>
          </cell>
          <cell r="C25" t="str">
            <v>Аллиум</v>
          </cell>
          <cell r="D25" t="str">
            <v>White Cloud</v>
          </cell>
          <cell r="F25" t="str">
            <v>6/+</v>
          </cell>
          <cell r="G25">
            <v>80</v>
          </cell>
          <cell r="H25">
            <v>5</v>
          </cell>
          <cell r="I25">
            <v>10</v>
          </cell>
          <cell r="J25">
            <v>1.62</v>
          </cell>
        </row>
        <row r="26">
          <cell r="A26" t="str">
            <v xml:space="preserve"> 308405</v>
          </cell>
          <cell r="B26" t="str">
            <v>Allium</v>
          </cell>
          <cell r="C26" t="str">
            <v>Аллиум</v>
          </cell>
          <cell r="D26" t="str">
            <v>Yellow Fantasy NEW</v>
          </cell>
          <cell r="F26" t="str">
            <v>6/+</v>
          </cell>
          <cell r="G26">
            <v>35</v>
          </cell>
          <cell r="H26">
            <v>5</v>
          </cell>
          <cell r="I26">
            <v>7</v>
          </cell>
          <cell r="J26">
            <v>2.85</v>
          </cell>
        </row>
        <row r="27">
          <cell r="A27">
            <v>308530</v>
          </cell>
          <cell r="B27" t="str">
            <v>Anemone</v>
          </cell>
          <cell r="C27" t="str">
            <v>Анемона</v>
          </cell>
          <cell r="D27" t="str">
            <v>Blanda Blue Shades</v>
          </cell>
          <cell r="F27" t="str">
            <v>5/+</v>
          </cell>
          <cell r="G27">
            <v>15</v>
          </cell>
          <cell r="H27">
            <v>5</v>
          </cell>
          <cell r="I27">
            <v>15</v>
          </cell>
          <cell r="J27">
            <v>1.73</v>
          </cell>
        </row>
        <row r="28">
          <cell r="A28">
            <v>308600</v>
          </cell>
          <cell r="B28" t="str">
            <v>Anemone</v>
          </cell>
          <cell r="C28" t="str">
            <v>Анемона</v>
          </cell>
          <cell r="D28" t="str">
            <v>Blanda Mix</v>
          </cell>
          <cell r="F28" t="str">
            <v>5/+</v>
          </cell>
          <cell r="G28">
            <v>15</v>
          </cell>
          <cell r="H28">
            <v>5</v>
          </cell>
          <cell r="I28">
            <v>15</v>
          </cell>
          <cell r="J28">
            <v>1.62</v>
          </cell>
        </row>
        <row r="29">
          <cell r="A29">
            <v>308590</v>
          </cell>
          <cell r="B29" t="str">
            <v>Anemone</v>
          </cell>
          <cell r="C29" t="str">
            <v>Анемона</v>
          </cell>
          <cell r="D29" t="str">
            <v>Blanda White Splendour</v>
          </cell>
          <cell r="F29" t="str">
            <v>5/7</v>
          </cell>
          <cell r="G29">
            <v>15</v>
          </cell>
          <cell r="H29">
            <v>5</v>
          </cell>
          <cell r="I29">
            <v>10</v>
          </cell>
          <cell r="J29">
            <v>2.0099999999999998</v>
          </cell>
        </row>
        <row r="30">
          <cell r="A30">
            <v>308649</v>
          </cell>
          <cell r="B30" t="str">
            <v>Anemone</v>
          </cell>
          <cell r="C30" t="str">
            <v>Анемона</v>
          </cell>
          <cell r="D30" t="str">
            <v>Coronaria Bride</v>
          </cell>
          <cell r="F30" t="str">
            <v>5/6</v>
          </cell>
          <cell r="G30">
            <v>25</v>
          </cell>
          <cell r="H30">
            <v>5</v>
          </cell>
          <cell r="I30">
            <v>15</v>
          </cell>
          <cell r="J30">
            <v>2.2000000000000002</v>
          </cell>
        </row>
        <row r="31">
          <cell r="A31">
            <v>308769</v>
          </cell>
          <cell r="B31" t="str">
            <v>Anemone</v>
          </cell>
          <cell r="C31" t="str">
            <v>Анемона</v>
          </cell>
          <cell r="D31" t="str">
            <v>Coronaria De Caen Mix</v>
          </cell>
          <cell r="F31" t="str">
            <v>5/6</v>
          </cell>
          <cell r="G31">
            <v>25</v>
          </cell>
          <cell r="H31">
            <v>5</v>
          </cell>
          <cell r="I31">
            <v>15</v>
          </cell>
          <cell r="J31">
            <v>2.14</v>
          </cell>
        </row>
        <row r="32">
          <cell r="A32">
            <v>308829</v>
          </cell>
          <cell r="B32" t="str">
            <v>Anemone</v>
          </cell>
          <cell r="C32" t="str">
            <v>Анемона</v>
          </cell>
          <cell r="D32" t="str">
            <v>Coronaria Governor</v>
          </cell>
          <cell r="F32" t="str">
            <v>5/6</v>
          </cell>
          <cell r="G32">
            <v>25</v>
          </cell>
          <cell r="H32">
            <v>5</v>
          </cell>
          <cell r="I32">
            <v>15</v>
          </cell>
          <cell r="J32">
            <v>2.2999999999999998</v>
          </cell>
        </row>
        <row r="33">
          <cell r="A33">
            <v>308839</v>
          </cell>
          <cell r="B33" t="str">
            <v>Anemone</v>
          </cell>
          <cell r="C33" t="str">
            <v>Анемона</v>
          </cell>
          <cell r="D33" t="str">
            <v>Coronaria Lord Lieutenant</v>
          </cell>
          <cell r="F33" t="str">
            <v>5/6</v>
          </cell>
          <cell r="G33">
            <v>25</v>
          </cell>
          <cell r="H33">
            <v>5</v>
          </cell>
          <cell r="I33">
            <v>15</v>
          </cell>
          <cell r="J33">
            <v>2.2999999999999998</v>
          </cell>
        </row>
        <row r="34">
          <cell r="A34">
            <v>308849</v>
          </cell>
          <cell r="B34" t="str">
            <v>Anemone</v>
          </cell>
          <cell r="C34" t="str">
            <v>Анемона</v>
          </cell>
          <cell r="D34" t="str">
            <v>Coronaria Mount Everest</v>
          </cell>
          <cell r="F34" t="str">
            <v>5/6</v>
          </cell>
          <cell r="G34">
            <v>25</v>
          </cell>
          <cell r="H34">
            <v>5</v>
          </cell>
          <cell r="I34">
            <v>15</v>
          </cell>
          <cell r="J34">
            <v>2.2999999999999998</v>
          </cell>
        </row>
        <row r="35">
          <cell r="A35">
            <v>308709</v>
          </cell>
          <cell r="B35" t="str">
            <v>Anemone</v>
          </cell>
          <cell r="C35" t="str">
            <v>Анемона</v>
          </cell>
          <cell r="D35" t="str">
            <v>Coronaria Mr. Fokker</v>
          </cell>
          <cell r="F35" t="str">
            <v>5/6</v>
          </cell>
          <cell r="G35">
            <v>25</v>
          </cell>
          <cell r="H35">
            <v>5</v>
          </cell>
          <cell r="I35">
            <v>15</v>
          </cell>
          <cell r="J35">
            <v>2.2000000000000002</v>
          </cell>
        </row>
        <row r="36">
          <cell r="A36">
            <v>308799</v>
          </cell>
          <cell r="B36" t="str">
            <v>Anemone</v>
          </cell>
          <cell r="C36" t="str">
            <v>Анемона</v>
          </cell>
          <cell r="D36" t="str">
            <v>Coronaria Purple / Pink Mix</v>
          </cell>
          <cell r="F36" t="str">
            <v>5/6</v>
          </cell>
          <cell r="G36">
            <v>25</v>
          </cell>
          <cell r="H36">
            <v>5</v>
          </cell>
          <cell r="I36">
            <v>15</v>
          </cell>
          <cell r="J36">
            <v>2.2000000000000002</v>
          </cell>
        </row>
        <row r="37">
          <cell r="A37">
            <v>308859</v>
          </cell>
          <cell r="B37" t="str">
            <v>Anemone</v>
          </cell>
          <cell r="C37" t="str">
            <v>Анемона</v>
          </cell>
          <cell r="D37" t="str">
            <v>Coronaria St. Brigid Mix</v>
          </cell>
          <cell r="F37" t="str">
            <v>5/6</v>
          </cell>
          <cell r="G37">
            <v>25</v>
          </cell>
          <cell r="H37">
            <v>5</v>
          </cell>
          <cell r="I37">
            <v>15</v>
          </cell>
          <cell r="J37">
            <v>2.2200000000000002</v>
          </cell>
        </row>
        <row r="38">
          <cell r="A38">
            <v>308900</v>
          </cell>
          <cell r="B38" t="str">
            <v>Arum</v>
          </cell>
          <cell r="C38" t="str">
            <v>Арум</v>
          </cell>
          <cell r="D38" t="str">
            <v>Italicum</v>
          </cell>
          <cell r="F38" t="str">
            <v>I</v>
          </cell>
          <cell r="G38">
            <v>40</v>
          </cell>
          <cell r="H38">
            <v>5</v>
          </cell>
          <cell r="I38">
            <v>5</v>
          </cell>
          <cell r="J38">
            <v>2.2999999999999998</v>
          </cell>
        </row>
        <row r="39">
          <cell r="A39">
            <v>309030</v>
          </cell>
          <cell r="B39" t="str">
            <v>Camassia</v>
          </cell>
          <cell r="C39" t="str">
            <v>Камассия</v>
          </cell>
          <cell r="D39" t="str">
            <v>Leichtlinii Alba</v>
          </cell>
          <cell r="F39" t="str">
            <v>14/+</v>
          </cell>
          <cell r="G39">
            <v>80</v>
          </cell>
          <cell r="H39">
            <v>5</v>
          </cell>
          <cell r="I39">
            <v>2</v>
          </cell>
          <cell r="J39">
            <v>1.95</v>
          </cell>
        </row>
        <row r="40">
          <cell r="A40">
            <v>309000</v>
          </cell>
          <cell r="B40" t="str">
            <v>Camassia</v>
          </cell>
          <cell r="C40" t="str">
            <v>Камассия</v>
          </cell>
          <cell r="D40" t="str">
            <v>Leichtlinii Caerulea</v>
          </cell>
          <cell r="F40" t="str">
            <v>14/+</v>
          </cell>
          <cell r="G40">
            <v>80</v>
          </cell>
          <cell r="H40">
            <v>5</v>
          </cell>
          <cell r="I40">
            <v>2</v>
          </cell>
          <cell r="J40">
            <v>1.95</v>
          </cell>
        </row>
        <row r="41">
          <cell r="A41">
            <v>309100</v>
          </cell>
          <cell r="B41" t="str">
            <v>Chionodoxa</v>
          </cell>
          <cell r="C41" t="str">
            <v>Хионодокса</v>
          </cell>
          <cell r="D41" t="str">
            <v>Luciliae (Gigantea)</v>
          </cell>
          <cell r="F41" t="str">
            <v>5/+</v>
          </cell>
          <cell r="G41">
            <v>15</v>
          </cell>
          <cell r="H41">
            <v>5</v>
          </cell>
          <cell r="I41">
            <v>25</v>
          </cell>
          <cell r="J41">
            <v>1.86</v>
          </cell>
        </row>
        <row r="42">
          <cell r="A42">
            <v>309130</v>
          </cell>
          <cell r="B42" t="str">
            <v>Chionodoxa</v>
          </cell>
          <cell r="C42" t="str">
            <v>Хионодокса</v>
          </cell>
          <cell r="D42" t="str">
            <v>Luciliae Alba</v>
          </cell>
          <cell r="F42" t="str">
            <v>5/+</v>
          </cell>
          <cell r="G42">
            <v>15</v>
          </cell>
          <cell r="H42">
            <v>5</v>
          </cell>
          <cell r="I42">
            <v>20</v>
          </cell>
          <cell r="J42">
            <v>1.87</v>
          </cell>
        </row>
        <row r="43">
          <cell r="A43">
            <v>309160</v>
          </cell>
          <cell r="B43" t="str">
            <v>Chionodoxa</v>
          </cell>
          <cell r="C43" t="str">
            <v>Хионодокса</v>
          </cell>
          <cell r="D43" t="str">
            <v>Pink Giant</v>
          </cell>
          <cell r="F43" t="str">
            <v>5/6</v>
          </cell>
          <cell r="G43">
            <v>15</v>
          </cell>
          <cell r="H43">
            <v>5</v>
          </cell>
          <cell r="I43">
            <v>15</v>
          </cell>
          <cell r="J43">
            <v>1.73</v>
          </cell>
        </row>
        <row r="44">
          <cell r="A44">
            <v>312330</v>
          </cell>
          <cell r="B44" t="str">
            <v>Colchicum</v>
          </cell>
          <cell r="C44" t="str">
            <v>Колхикум</v>
          </cell>
          <cell r="D44" t="str">
            <v>Autumnale Album</v>
          </cell>
          <cell r="E44" t="str">
            <v>Autumn Flowering</v>
          </cell>
          <cell r="F44" t="str">
            <v>13/+</v>
          </cell>
          <cell r="G44">
            <v>12</v>
          </cell>
          <cell r="H44">
            <v>5</v>
          </cell>
          <cell r="I44">
            <v>1</v>
          </cell>
          <cell r="J44">
            <v>2.2599999999999998</v>
          </cell>
        </row>
        <row r="45">
          <cell r="A45">
            <v>312360</v>
          </cell>
          <cell r="B45" t="str">
            <v>Colchicum</v>
          </cell>
          <cell r="C45" t="str">
            <v>Колхикум</v>
          </cell>
          <cell r="D45" t="str">
            <v>Giant</v>
          </cell>
          <cell r="E45" t="str">
            <v>Autumn Flowering</v>
          </cell>
          <cell r="F45" t="str">
            <v>20/22</v>
          </cell>
          <cell r="G45">
            <v>15</v>
          </cell>
          <cell r="H45">
            <v>5</v>
          </cell>
          <cell r="I45">
            <v>1</v>
          </cell>
          <cell r="J45">
            <v>1.98</v>
          </cell>
        </row>
        <row r="46">
          <cell r="A46">
            <v>312390</v>
          </cell>
          <cell r="B46" t="str">
            <v>Colchicum</v>
          </cell>
          <cell r="C46" t="str">
            <v>Колхикум</v>
          </cell>
          <cell r="D46" t="str">
            <v>Waterlily</v>
          </cell>
          <cell r="E46" t="str">
            <v>Autumn Flowering</v>
          </cell>
          <cell r="F46" t="str">
            <v>14/16</v>
          </cell>
          <cell r="G46">
            <v>12</v>
          </cell>
          <cell r="H46">
            <v>5</v>
          </cell>
          <cell r="I46">
            <v>1</v>
          </cell>
          <cell r="J46">
            <v>1.95</v>
          </cell>
        </row>
        <row r="47">
          <cell r="A47">
            <v>307590</v>
          </cell>
          <cell r="B47" t="str">
            <v>Crocus</v>
          </cell>
          <cell r="C47" t="str">
            <v>Крокус</v>
          </cell>
          <cell r="D47" t="str">
            <v>Angustifolius</v>
          </cell>
          <cell r="E47" t="str">
            <v>Species</v>
          </cell>
          <cell r="F47" t="str">
            <v>5/+</v>
          </cell>
          <cell r="G47">
            <v>10</v>
          </cell>
          <cell r="H47">
            <v>5</v>
          </cell>
          <cell r="I47">
            <v>15</v>
          </cell>
          <cell r="J47">
            <v>2.42</v>
          </cell>
        </row>
        <row r="48">
          <cell r="A48">
            <v>307600</v>
          </cell>
          <cell r="B48" t="str">
            <v>Crocus</v>
          </cell>
          <cell r="C48" t="str">
            <v>Крокус</v>
          </cell>
          <cell r="D48" t="str">
            <v>Ard Schenk</v>
          </cell>
          <cell r="E48" t="str">
            <v>Species</v>
          </cell>
          <cell r="F48" t="str">
            <v>5/+</v>
          </cell>
          <cell r="G48">
            <v>10</v>
          </cell>
          <cell r="H48">
            <v>5</v>
          </cell>
          <cell r="I48">
            <v>15</v>
          </cell>
          <cell r="J48">
            <v>2.33</v>
          </cell>
        </row>
        <row r="49">
          <cell r="A49">
            <v>307630</v>
          </cell>
          <cell r="B49" t="str">
            <v>Crocus</v>
          </cell>
          <cell r="C49" t="str">
            <v>Крокус</v>
          </cell>
          <cell r="D49" t="str">
            <v>Blue Pearl</v>
          </cell>
          <cell r="E49" t="str">
            <v>Species</v>
          </cell>
          <cell r="F49" t="str">
            <v>5/+</v>
          </cell>
          <cell r="G49">
            <v>10</v>
          </cell>
          <cell r="H49">
            <v>5</v>
          </cell>
          <cell r="I49">
            <v>15</v>
          </cell>
          <cell r="J49">
            <v>2.16</v>
          </cell>
        </row>
        <row r="50">
          <cell r="A50">
            <v>307300</v>
          </cell>
          <cell r="B50" t="str">
            <v>Crocus</v>
          </cell>
          <cell r="C50" t="str">
            <v>Крокус</v>
          </cell>
          <cell r="D50" t="str">
            <v>Blue-White Mix</v>
          </cell>
          <cell r="E50" t="str">
            <v>Large Flowering</v>
          </cell>
          <cell r="F50" t="str">
            <v>8/9</v>
          </cell>
          <cell r="G50">
            <v>12</v>
          </cell>
          <cell r="H50">
            <v>5</v>
          </cell>
          <cell r="I50">
            <v>10</v>
          </cell>
          <cell r="J50">
            <v>2.2000000000000002</v>
          </cell>
        </row>
        <row r="51">
          <cell r="A51">
            <v>307660</v>
          </cell>
          <cell r="B51" t="str">
            <v>Crocus</v>
          </cell>
          <cell r="C51" t="str">
            <v>Крокус</v>
          </cell>
          <cell r="D51" t="str">
            <v>Cream Beauty</v>
          </cell>
          <cell r="E51" t="str">
            <v>Species</v>
          </cell>
          <cell r="F51" t="str">
            <v>5/+</v>
          </cell>
          <cell r="G51">
            <v>10</v>
          </cell>
          <cell r="H51">
            <v>5</v>
          </cell>
          <cell r="I51">
            <v>15</v>
          </cell>
          <cell r="J51">
            <v>2.09</v>
          </cell>
        </row>
        <row r="52">
          <cell r="A52">
            <v>307330</v>
          </cell>
          <cell r="B52" t="str">
            <v>Crocus</v>
          </cell>
          <cell r="C52" t="str">
            <v>Крокус</v>
          </cell>
          <cell r="D52" t="str">
            <v>Flower Record</v>
          </cell>
          <cell r="E52" t="str">
            <v>Large Flowering</v>
          </cell>
          <cell r="F52" t="str">
            <v>8/9</v>
          </cell>
          <cell r="G52">
            <v>12</v>
          </cell>
          <cell r="H52">
            <v>5</v>
          </cell>
          <cell r="I52">
            <v>10</v>
          </cell>
          <cell r="J52">
            <v>2.2799999999999998</v>
          </cell>
        </row>
        <row r="53">
          <cell r="A53">
            <v>307690</v>
          </cell>
          <cell r="B53" t="str">
            <v>Crocus</v>
          </cell>
          <cell r="C53" t="str">
            <v>Крокус</v>
          </cell>
          <cell r="D53" t="str">
            <v>Fuscotinctus</v>
          </cell>
          <cell r="E53" t="str">
            <v>Species</v>
          </cell>
          <cell r="F53" t="str">
            <v>5/+</v>
          </cell>
          <cell r="G53">
            <v>10</v>
          </cell>
          <cell r="H53">
            <v>5</v>
          </cell>
          <cell r="I53">
            <v>20</v>
          </cell>
          <cell r="J53">
            <v>1.91</v>
          </cell>
        </row>
        <row r="54">
          <cell r="A54">
            <v>307360</v>
          </cell>
          <cell r="B54" t="str">
            <v>Crocus</v>
          </cell>
          <cell r="C54" t="str">
            <v>Крокус</v>
          </cell>
          <cell r="D54" t="str">
            <v>Golden Yellow</v>
          </cell>
          <cell r="E54" t="str">
            <v>Large Flowering</v>
          </cell>
          <cell r="F54" t="str">
            <v>8/9</v>
          </cell>
          <cell r="G54">
            <v>12</v>
          </cell>
          <cell r="H54">
            <v>5</v>
          </cell>
          <cell r="I54">
            <v>10</v>
          </cell>
          <cell r="J54">
            <v>2.2799999999999998</v>
          </cell>
        </row>
        <row r="55">
          <cell r="A55">
            <v>307390</v>
          </cell>
          <cell r="B55" t="str">
            <v>Crocus</v>
          </cell>
          <cell r="C55" t="str">
            <v>Крокус</v>
          </cell>
          <cell r="D55" t="str">
            <v>Grand Maître</v>
          </cell>
          <cell r="E55" t="str">
            <v>Large Flowering</v>
          </cell>
          <cell r="F55" t="str">
            <v>8/9</v>
          </cell>
          <cell r="G55">
            <v>12</v>
          </cell>
          <cell r="H55">
            <v>5</v>
          </cell>
          <cell r="I55">
            <v>10</v>
          </cell>
          <cell r="J55">
            <v>2.2799999999999998</v>
          </cell>
        </row>
        <row r="56">
          <cell r="A56">
            <v>307420</v>
          </cell>
          <cell r="B56" t="str">
            <v>Crocus</v>
          </cell>
          <cell r="C56" t="str">
            <v>Крокус</v>
          </cell>
          <cell r="D56" t="str">
            <v>Jeanne D'Arc</v>
          </cell>
          <cell r="E56" t="str">
            <v>Large Flowering</v>
          </cell>
          <cell r="F56" t="str">
            <v>8/9</v>
          </cell>
          <cell r="G56">
            <v>12</v>
          </cell>
          <cell r="H56">
            <v>5</v>
          </cell>
          <cell r="I56">
            <v>10</v>
          </cell>
          <cell r="J56">
            <v>2.09</v>
          </cell>
        </row>
        <row r="57">
          <cell r="A57">
            <v>307510</v>
          </cell>
          <cell r="B57" t="str">
            <v>Crocus</v>
          </cell>
          <cell r="C57" t="str">
            <v>Крокус</v>
          </cell>
          <cell r="D57" t="str">
            <v>Large Flowering Mix</v>
          </cell>
          <cell r="E57" t="str">
            <v>Large Flowering</v>
          </cell>
          <cell r="F57" t="str">
            <v>8/9</v>
          </cell>
          <cell r="G57">
            <v>12</v>
          </cell>
          <cell r="H57">
            <v>5</v>
          </cell>
          <cell r="I57">
            <v>10</v>
          </cell>
          <cell r="J57">
            <v>2.2200000000000002</v>
          </cell>
        </row>
        <row r="58">
          <cell r="A58">
            <v>307450</v>
          </cell>
          <cell r="B58" t="str">
            <v>Crocus</v>
          </cell>
          <cell r="C58" t="str">
            <v>Крокус</v>
          </cell>
          <cell r="D58" t="str">
            <v>Pickwick</v>
          </cell>
          <cell r="E58" t="str">
            <v>Large Flowering</v>
          </cell>
          <cell r="F58" t="str">
            <v>8/9</v>
          </cell>
          <cell r="G58">
            <v>12</v>
          </cell>
          <cell r="H58">
            <v>5</v>
          </cell>
          <cell r="I58">
            <v>10</v>
          </cell>
          <cell r="J58">
            <v>2.2799999999999998</v>
          </cell>
        </row>
        <row r="59">
          <cell r="A59">
            <v>307720</v>
          </cell>
          <cell r="B59" t="str">
            <v>Crocus</v>
          </cell>
          <cell r="C59" t="str">
            <v>Крокус</v>
          </cell>
          <cell r="D59" t="str">
            <v>Prins Claus</v>
          </cell>
          <cell r="E59" t="str">
            <v>Species</v>
          </cell>
          <cell r="F59" t="str">
            <v>5/+</v>
          </cell>
          <cell r="G59">
            <v>10</v>
          </cell>
          <cell r="H59">
            <v>5</v>
          </cell>
          <cell r="I59">
            <v>20</v>
          </cell>
          <cell r="J59">
            <v>2.37</v>
          </cell>
        </row>
        <row r="60">
          <cell r="A60" t="str">
            <v>307740</v>
          </cell>
          <cell r="B60" t="str">
            <v>Crocus</v>
          </cell>
          <cell r="C60" t="str">
            <v>Крокус</v>
          </cell>
          <cell r="D60" t="str">
            <v>Romance NEW</v>
          </cell>
          <cell r="E60" t="str">
            <v>Species</v>
          </cell>
          <cell r="F60" t="str">
            <v>5/+</v>
          </cell>
          <cell r="G60">
            <v>10</v>
          </cell>
          <cell r="H60">
            <v>5</v>
          </cell>
          <cell r="I60">
            <v>20</v>
          </cell>
          <cell r="J60">
            <v>1.87</v>
          </cell>
        </row>
        <row r="61">
          <cell r="A61">
            <v>307750</v>
          </cell>
          <cell r="B61" t="str">
            <v>Crocus</v>
          </cell>
          <cell r="C61" t="str">
            <v>Крокус</v>
          </cell>
          <cell r="D61" t="str">
            <v>Ruby Giant</v>
          </cell>
          <cell r="E61" t="str">
            <v>Species</v>
          </cell>
          <cell r="F61" t="str">
            <v>5/+</v>
          </cell>
          <cell r="G61">
            <v>10</v>
          </cell>
          <cell r="H61">
            <v>5</v>
          </cell>
          <cell r="I61">
            <v>20</v>
          </cell>
          <cell r="J61">
            <v>1.93</v>
          </cell>
        </row>
        <row r="62">
          <cell r="A62">
            <v>312450</v>
          </cell>
          <cell r="B62" t="str">
            <v>Crocus</v>
          </cell>
          <cell r="C62" t="str">
            <v>Крокус</v>
          </cell>
          <cell r="D62" t="str">
            <v>Sativus</v>
          </cell>
          <cell r="E62" t="str">
            <v>Autumn Flowering</v>
          </cell>
          <cell r="F62" t="str">
            <v>8/9</v>
          </cell>
          <cell r="G62">
            <v>8</v>
          </cell>
          <cell r="H62">
            <v>5</v>
          </cell>
          <cell r="I62">
            <v>10</v>
          </cell>
          <cell r="J62">
            <v>1.95</v>
          </cell>
        </row>
        <row r="63">
          <cell r="A63">
            <v>307775</v>
          </cell>
          <cell r="B63" t="str">
            <v>Crocus</v>
          </cell>
          <cell r="C63" t="str">
            <v>Крокус</v>
          </cell>
          <cell r="D63" t="str">
            <v>Sieberi Firefly</v>
          </cell>
          <cell r="E63" t="str">
            <v>Species</v>
          </cell>
          <cell r="F63" t="str">
            <v>5/+</v>
          </cell>
          <cell r="G63">
            <v>10</v>
          </cell>
          <cell r="H63">
            <v>5</v>
          </cell>
          <cell r="I63">
            <v>20</v>
          </cell>
          <cell r="J63">
            <v>1.91</v>
          </cell>
        </row>
        <row r="64">
          <cell r="A64">
            <v>307780</v>
          </cell>
          <cell r="B64" t="str">
            <v>Crocus</v>
          </cell>
          <cell r="C64" t="str">
            <v>Крокус</v>
          </cell>
          <cell r="D64" t="str">
            <v>Sieberi Tricolor</v>
          </cell>
          <cell r="E64" t="str">
            <v>Species</v>
          </cell>
          <cell r="F64" t="str">
            <v>5/+</v>
          </cell>
          <cell r="G64">
            <v>10</v>
          </cell>
          <cell r="H64">
            <v>5</v>
          </cell>
          <cell r="I64">
            <v>20</v>
          </cell>
          <cell r="J64">
            <v>2.09</v>
          </cell>
        </row>
        <row r="65">
          <cell r="A65" t="str">
            <v>307840</v>
          </cell>
          <cell r="B65" t="str">
            <v>Crocus</v>
          </cell>
          <cell r="C65" t="str">
            <v>Крокус</v>
          </cell>
          <cell r="D65" t="str">
            <v>Species Mix</v>
          </cell>
          <cell r="E65" t="str">
            <v>Species</v>
          </cell>
          <cell r="F65" t="str">
            <v>5/+</v>
          </cell>
          <cell r="G65">
            <v>10</v>
          </cell>
          <cell r="H65">
            <v>5</v>
          </cell>
          <cell r="I65">
            <v>20</v>
          </cell>
          <cell r="J65">
            <v>2.0499999999999998</v>
          </cell>
        </row>
        <row r="66">
          <cell r="A66">
            <v>312480</v>
          </cell>
          <cell r="B66" t="str">
            <v>Crocus</v>
          </cell>
          <cell r="C66" t="str">
            <v>Крокус</v>
          </cell>
          <cell r="D66" t="str">
            <v>Speciosus</v>
          </cell>
          <cell r="E66" t="str">
            <v>Autumn Flowering</v>
          </cell>
          <cell r="F66" t="str">
            <v>5/+</v>
          </cell>
          <cell r="G66">
            <v>12</v>
          </cell>
          <cell r="H66">
            <v>5</v>
          </cell>
          <cell r="I66">
            <v>10</v>
          </cell>
          <cell r="J66">
            <v>1.58</v>
          </cell>
        </row>
        <row r="67">
          <cell r="A67">
            <v>307480</v>
          </cell>
          <cell r="B67" t="str">
            <v>Crocus</v>
          </cell>
          <cell r="C67" t="str">
            <v>Крокус</v>
          </cell>
          <cell r="D67" t="str">
            <v>Vanguard</v>
          </cell>
          <cell r="E67" t="str">
            <v>Large Flowering</v>
          </cell>
          <cell r="F67" t="str">
            <v>8/9</v>
          </cell>
          <cell r="G67">
            <v>12</v>
          </cell>
          <cell r="H67">
            <v>5</v>
          </cell>
          <cell r="I67">
            <v>10</v>
          </cell>
          <cell r="J67">
            <v>2.2799999999999998</v>
          </cell>
        </row>
        <row r="68">
          <cell r="A68">
            <v>309250</v>
          </cell>
          <cell r="B68" t="str">
            <v>Cyclamen</v>
          </cell>
          <cell r="C68" t="str">
            <v>Цикламен</v>
          </cell>
          <cell r="D68" t="str">
            <v>Hederifolium</v>
          </cell>
          <cell r="F68" t="str">
            <v>13/15</v>
          </cell>
          <cell r="G68">
            <v>15</v>
          </cell>
          <cell r="H68">
            <v>5</v>
          </cell>
          <cell r="I68">
            <v>2</v>
          </cell>
          <cell r="J68">
            <v>2.25</v>
          </cell>
        </row>
        <row r="69">
          <cell r="A69" t="str">
            <v xml:space="preserve"> 309400</v>
          </cell>
          <cell r="B69" t="str">
            <v>Eranthis</v>
          </cell>
          <cell r="C69" t="str">
            <v>Эрантус</v>
          </cell>
          <cell r="D69" t="str">
            <v>Cilicica</v>
          </cell>
          <cell r="F69" t="str">
            <v>4/5</v>
          </cell>
          <cell r="G69">
            <v>5</v>
          </cell>
          <cell r="H69">
            <v>5</v>
          </cell>
          <cell r="I69">
            <v>15</v>
          </cell>
          <cell r="J69">
            <v>2.92</v>
          </cell>
        </row>
        <row r="70">
          <cell r="A70">
            <v>309550</v>
          </cell>
          <cell r="B70" t="str">
            <v>Erythronium</v>
          </cell>
          <cell r="C70" t="str">
            <v>Эритрониум</v>
          </cell>
          <cell r="D70" t="str">
            <v>Pagoda</v>
          </cell>
          <cell r="F70" t="str">
            <v>I</v>
          </cell>
          <cell r="G70">
            <v>25</v>
          </cell>
          <cell r="H70">
            <v>5</v>
          </cell>
          <cell r="I70">
            <v>3</v>
          </cell>
          <cell r="J70">
            <v>1.98</v>
          </cell>
        </row>
        <row r="71">
          <cell r="A71">
            <v>309650</v>
          </cell>
          <cell r="B71" t="str">
            <v>Freesia</v>
          </cell>
          <cell r="C71" t="str">
            <v>Фрезия</v>
          </cell>
          <cell r="D71" t="str">
            <v>Double Mix</v>
          </cell>
          <cell r="F71" t="str">
            <v>5/+</v>
          </cell>
          <cell r="G71">
            <v>40</v>
          </cell>
          <cell r="H71">
            <v>5</v>
          </cell>
          <cell r="I71">
            <v>20</v>
          </cell>
          <cell r="J71">
            <v>2.42</v>
          </cell>
        </row>
        <row r="72">
          <cell r="A72">
            <v>309600</v>
          </cell>
          <cell r="B72" t="str">
            <v>Freesia</v>
          </cell>
          <cell r="C72" t="str">
            <v>Фрезия</v>
          </cell>
          <cell r="D72" t="str">
            <v>Single Mix</v>
          </cell>
          <cell r="F72" t="str">
            <v>5/+</v>
          </cell>
          <cell r="G72">
            <v>40</v>
          </cell>
          <cell r="H72">
            <v>5</v>
          </cell>
          <cell r="I72">
            <v>20</v>
          </cell>
          <cell r="J72">
            <v>2.3199999999999998</v>
          </cell>
        </row>
        <row r="73">
          <cell r="A73">
            <v>309700</v>
          </cell>
          <cell r="B73" t="str">
            <v>Fritillaria</v>
          </cell>
          <cell r="C73" t="str">
            <v>Фритиллария</v>
          </cell>
          <cell r="D73" t="str">
            <v>Imp. Aurora</v>
          </cell>
          <cell r="F73" t="str">
            <v>20/24</v>
          </cell>
          <cell r="G73">
            <v>90</v>
          </cell>
          <cell r="H73">
            <v>5</v>
          </cell>
          <cell r="I73">
            <v>1</v>
          </cell>
          <cell r="J73">
            <v>2.77</v>
          </cell>
        </row>
        <row r="74">
          <cell r="A74">
            <v>309730</v>
          </cell>
          <cell r="B74" t="str">
            <v>Fritillaria</v>
          </cell>
          <cell r="C74" t="str">
            <v>Фритиллария</v>
          </cell>
          <cell r="D74" t="str">
            <v>Imp. Lutea</v>
          </cell>
          <cell r="F74" t="str">
            <v>20/24</v>
          </cell>
          <cell r="G74">
            <v>90</v>
          </cell>
          <cell r="H74">
            <v>5</v>
          </cell>
          <cell r="I74">
            <v>1</v>
          </cell>
          <cell r="J74">
            <v>3.01</v>
          </cell>
        </row>
        <row r="75">
          <cell r="A75">
            <v>309790</v>
          </cell>
          <cell r="B75" t="str">
            <v>Fritillaria</v>
          </cell>
          <cell r="C75" t="str">
            <v>Фритиллария</v>
          </cell>
          <cell r="D75" t="str">
            <v>Imp. Rubra</v>
          </cell>
          <cell r="F75" t="str">
            <v>20/24</v>
          </cell>
          <cell r="G75">
            <v>90</v>
          </cell>
          <cell r="H75">
            <v>5</v>
          </cell>
          <cell r="I75">
            <v>1</v>
          </cell>
          <cell r="J75">
            <v>2.84</v>
          </cell>
        </row>
        <row r="76">
          <cell r="A76" t="str">
            <v>309740</v>
          </cell>
          <cell r="B76" t="str">
            <v>Fritillaria</v>
          </cell>
          <cell r="C76" t="str">
            <v>Фритиллария</v>
          </cell>
          <cell r="D76" t="str">
            <v>Imp. Sunset NEW</v>
          </cell>
          <cell r="F76" t="str">
            <v>20/24</v>
          </cell>
          <cell r="G76">
            <v>100</v>
          </cell>
          <cell r="H76">
            <v>5</v>
          </cell>
          <cell r="I76">
            <v>1</v>
          </cell>
          <cell r="J76">
            <v>2.85</v>
          </cell>
        </row>
        <row r="77">
          <cell r="A77">
            <v>309850</v>
          </cell>
          <cell r="B77" t="str">
            <v>Fritillaria</v>
          </cell>
          <cell r="C77" t="str">
            <v>Фритиллария</v>
          </cell>
          <cell r="D77" t="str">
            <v>Meleagris Alba</v>
          </cell>
          <cell r="F77" t="str">
            <v>5/+</v>
          </cell>
          <cell r="G77">
            <v>20</v>
          </cell>
          <cell r="H77">
            <v>5</v>
          </cell>
          <cell r="I77">
            <v>10</v>
          </cell>
          <cell r="J77">
            <v>2.44</v>
          </cell>
        </row>
        <row r="78">
          <cell r="A78">
            <v>309820</v>
          </cell>
          <cell r="B78" t="str">
            <v>Fritillaria</v>
          </cell>
          <cell r="C78" t="str">
            <v>Фритиллария</v>
          </cell>
          <cell r="D78" t="str">
            <v>Meleagris Mix</v>
          </cell>
          <cell r="F78" t="str">
            <v>6/7</v>
          </cell>
          <cell r="G78">
            <v>20</v>
          </cell>
          <cell r="H78">
            <v>5</v>
          </cell>
          <cell r="I78">
            <v>15</v>
          </cell>
          <cell r="J78">
            <v>2.42</v>
          </cell>
        </row>
        <row r="79">
          <cell r="A79">
            <v>309760</v>
          </cell>
          <cell r="B79" t="str">
            <v>Fritillaria</v>
          </cell>
          <cell r="C79" t="str">
            <v>Фритиллария</v>
          </cell>
          <cell r="D79" t="str">
            <v>Persica</v>
          </cell>
          <cell r="F79" t="str">
            <v>20/24</v>
          </cell>
          <cell r="G79">
            <v>90</v>
          </cell>
          <cell r="H79">
            <v>5</v>
          </cell>
          <cell r="I79">
            <v>1</v>
          </cell>
          <cell r="J79">
            <v>2.79</v>
          </cell>
        </row>
        <row r="80">
          <cell r="A80">
            <v>309880</v>
          </cell>
          <cell r="B80" t="str">
            <v>Fritillaria</v>
          </cell>
          <cell r="C80" t="str">
            <v>Фритиллария</v>
          </cell>
          <cell r="D80" t="str">
            <v>Uva-Vulpis</v>
          </cell>
          <cell r="F80" t="str">
            <v>8/+</v>
          </cell>
          <cell r="G80">
            <v>30</v>
          </cell>
          <cell r="H80">
            <v>5</v>
          </cell>
          <cell r="I80">
            <v>15</v>
          </cell>
          <cell r="J80">
            <v>2.21</v>
          </cell>
        </row>
        <row r="81">
          <cell r="A81">
            <v>309950</v>
          </cell>
          <cell r="B81" t="str">
            <v>Galanthus</v>
          </cell>
          <cell r="C81" t="str">
            <v>Подснежник</v>
          </cell>
          <cell r="D81" t="str">
            <v>Elwesii</v>
          </cell>
          <cell r="F81" t="str">
            <v>5/6</v>
          </cell>
          <cell r="G81">
            <v>15</v>
          </cell>
          <cell r="H81">
            <v>5</v>
          </cell>
          <cell r="I81">
            <v>10</v>
          </cell>
          <cell r="J81">
            <v>3.03</v>
          </cell>
        </row>
        <row r="82">
          <cell r="A82">
            <v>309980</v>
          </cell>
          <cell r="B82" t="str">
            <v>Galanthus</v>
          </cell>
          <cell r="C82" t="str">
            <v>Подснежник</v>
          </cell>
          <cell r="D82" t="str">
            <v>Flore Pleno</v>
          </cell>
          <cell r="F82" t="str">
            <v>5/+</v>
          </cell>
          <cell r="G82">
            <v>12</v>
          </cell>
          <cell r="H82">
            <v>5</v>
          </cell>
          <cell r="I82">
            <v>7</v>
          </cell>
          <cell r="J82">
            <v>3.01</v>
          </cell>
        </row>
        <row r="83">
          <cell r="A83" t="str">
            <v>300240</v>
          </cell>
          <cell r="B83" t="str">
            <v>Hyacinth</v>
          </cell>
          <cell r="C83" t="str">
            <v>Гиацинт</v>
          </cell>
          <cell r="D83" t="str">
            <v>Annabelle</v>
          </cell>
          <cell r="E83" t="str">
            <v>Double</v>
          </cell>
          <cell r="F83" t="str">
            <v>15/16</v>
          </cell>
          <cell r="G83">
            <v>25</v>
          </cell>
          <cell r="H83">
            <v>5</v>
          </cell>
          <cell r="I83">
            <v>2</v>
          </cell>
          <cell r="J83">
            <v>1.83</v>
          </cell>
        </row>
        <row r="84">
          <cell r="A84">
            <v>300260</v>
          </cell>
          <cell r="B84" t="str">
            <v>Hyacinth</v>
          </cell>
          <cell r="C84" t="str">
            <v>Гиацинт</v>
          </cell>
          <cell r="D84" t="str">
            <v>Aqua</v>
          </cell>
          <cell r="E84" t="str">
            <v>Single</v>
          </cell>
          <cell r="F84" t="str">
            <v>15/16</v>
          </cell>
          <cell r="G84">
            <v>25</v>
          </cell>
          <cell r="H84">
            <v>5</v>
          </cell>
          <cell r="I84">
            <v>5</v>
          </cell>
          <cell r="J84">
            <v>2.4500000000000002</v>
          </cell>
        </row>
        <row r="85">
          <cell r="A85">
            <v>300310</v>
          </cell>
          <cell r="B85" t="str">
            <v>Hyacinth</v>
          </cell>
          <cell r="C85" t="str">
            <v>Гиацинт</v>
          </cell>
          <cell r="D85" t="str">
            <v>Blue Jacket</v>
          </cell>
          <cell r="E85" t="str">
            <v>Single</v>
          </cell>
          <cell r="F85" t="str">
            <v>15/16</v>
          </cell>
          <cell r="G85">
            <v>25</v>
          </cell>
          <cell r="H85">
            <v>5</v>
          </cell>
          <cell r="I85">
            <v>5</v>
          </cell>
          <cell r="J85">
            <v>2.5299999999999998</v>
          </cell>
        </row>
        <row r="86">
          <cell r="A86" t="str">
            <v>300340</v>
          </cell>
          <cell r="B86" t="str">
            <v>Hyacinth</v>
          </cell>
          <cell r="C86" t="str">
            <v>Гиацинт</v>
          </cell>
          <cell r="D86" t="str">
            <v>Carnegie</v>
          </cell>
          <cell r="E86" t="str">
            <v>Single</v>
          </cell>
          <cell r="F86" t="str">
            <v>15/16</v>
          </cell>
          <cell r="G86">
            <v>25</v>
          </cell>
          <cell r="H86">
            <v>5</v>
          </cell>
          <cell r="I86">
            <v>5</v>
          </cell>
          <cell r="J86">
            <v>2.68</v>
          </cell>
        </row>
        <row r="87">
          <cell r="A87">
            <v>300460</v>
          </cell>
          <cell r="B87" t="str">
            <v>Hyacinth</v>
          </cell>
          <cell r="C87" t="str">
            <v>Гиацинт</v>
          </cell>
          <cell r="D87" t="str">
            <v>Gipsy Queen</v>
          </cell>
          <cell r="E87" t="str">
            <v>Single</v>
          </cell>
          <cell r="F87" t="str">
            <v>15/16</v>
          </cell>
          <cell r="G87">
            <v>25</v>
          </cell>
          <cell r="H87">
            <v>5</v>
          </cell>
          <cell r="I87">
            <v>5</v>
          </cell>
          <cell r="J87">
            <v>2.74</v>
          </cell>
        </row>
        <row r="88">
          <cell r="A88">
            <v>300520</v>
          </cell>
          <cell r="B88" t="str">
            <v>Hyacinth</v>
          </cell>
          <cell r="C88" t="str">
            <v>Гиацинт</v>
          </cell>
          <cell r="D88" t="str">
            <v>Jan Bos</v>
          </cell>
          <cell r="E88" t="str">
            <v>Single</v>
          </cell>
          <cell r="F88" t="str">
            <v>15/16</v>
          </cell>
          <cell r="G88">
            <v>25</v>
          </cell>
          <cell r="H88">
            <v>5</v>
          </cell>
          <cell r="I88">
            <v>5</v>
          </cell>
          <cell r="J88">
            <v>2.5299999999999998</v>
          </cell>
        </row>
        <row r="89">
          <cell r="A89">
            <v>300620</v>
          </cell>
          <cell r="B89" t="str">
            <v>Hyacinth</v>
          </cell>
          <cell r="C89" t="str">
            <v>Гиацинт</v>
          </cell>
          <cell r="D89" t="str">
            <v>Pink Pearl</v>
          </cell>
          <cell r="E89" t="str">
            <v>Single</v>
          </cell>
          <cell r="F89" t="str">
            <v>15/16</v>
          </cell>
          <cell r="G89">
            <v>25</v>
          </cell>
          <cell r="H89">
            <v>5</v>
          </cell>
          <cell r="I89">
            <v>5</v>
          </cell>
          <cell r="J89">
            <v>2.5299999999999998</v>
          </cell>
        </row>
        <row r="90">
          <cell r="A90">
            <v>300630</v>
          </cell>
          <cell r="B90" t="str">
            <v>Hyacinth</v>
          </cell>
          <cell r="C90" t="str">
            <v>Гиацинт</v>
          </cell>
          <cell r="D90" t="str">
            <v>Pink Surprise</v>
          </cell>
          <cell r="E90" t="str">
            <v>Single</v>
          </cell>
          <cell r="F90" t="str">
            <v>15/16</v>
          </cell>
          <cell r="G90">
            <v>25</v>
          </cell>
          <cell r="H90">
            <v>5</v>
          </cell>
          <cell r="I90">
            <v>5</v>
          </cell>
          <cell r="J90">
            <v>2.4500000000000002</v>
          </cell>
        </row>
        <row r="91">
          <cell r="A91">
            <v>300690</v>
          </cell>
          <cell r="B91" t="str">
            <v>Hyacinth</v>
          </cell>
          <cell r="C91" t="str">
            <v>Гиацинт</v>
          </cell>
          <cell r="D91" t="str">
            <v>Royal Navy</v>
          </cell>
          <cell r="E91" t="str">
            <v>Double</v>
          </cell>
          <cell r="F91" t="str">
            <v>15/16</v>
          </cell>
          <cell r="G91">
            <v>25</v>
          </cell>
          <cell r="H91">
            <v>5</v>
          </cell>
          <cell r="I91">
            <v>2</v>
          </cell>
          <cell r="J91">
            <v>1.67</v>
          </cell>
        </row>
        <row r="92">
          <cell r="A92">
            <v>300810</v>
          </cell>
          <cell r="B92" t="str">
            <v>Hyacinth</v>
          </cell>
          <cell r="C92" t="str">
            <v>Гиацинт</v>
          </cell>
          <cell r="D92" t="str">
            <v>Single Mix</v>
          </cell>
          <cell r="E92" t="str">
            <v>Single</v>
          </cell>
          <cell r="F92" t="str">
            <v>15/16</v>
          </cell>
          <cell r="G92">
            <v>25</v>
          </cell>
          <cell r="H92">
            <v>5</v>
          </cell>
          <cell r="I92">
            <v>5</v>
          </cell>
          <cell r="J92">
            <v>2.5299999999999998</v>
          </cell>
        </row>
        <row r="93">
          <cell r="A93">
            <v>300750</v>
          </cell>
          <cell r="B93" t="str">
            <v>Hyacinth</v>
          </cell>
          <cell r="C93" t="str">
            <v>Гиацинт</v>
          </cell>
          <cell r="D93" t="str">
            <v>Snow Crystal</v>
          </cell>
          <cell r="E93" t="str">
            <v>Double</v>
          </cell>
          <cell r="F93" t="str">
            <v>15/16</v>
          </cell>
          <cell r="G93">
            <v>25</v>
          </cell>
          <cell r="H93">
            <v>5</v>
          </cell>
          <cell r="I93">
            <v>2</v>
          </cell>
          <cell r="J93">
            <v>1.7</v>
          </cell>
        </row>
        <row r="94">
          <cell r="A94">
            <v>300760</v>
          </cell>
          <cell r="B94" t="str">
            <v>Hyacinth</v>
          </cell>
          <cell r="C94" t="str">
            <v>Гиацинт</v>
          </cell>
          <cell r="D94" t="str">
            <v>Splendid Cornelia</v>
          </cell>
          <cell r="E94" t="str">
            <v>Single</v>
          </cell>
          <cell r="F94" t="str">
            <v>15/16</v>
          </cell>
          <cell r="G94">
            <v>25</v>
          </cell>
          <cell r="H94">
            <v>5</v>
          </cell>
          <cell r="I94">
            <v>5</v>
          </cell>
          <cell r="J94">
            <v>2.5299999999999998</v>
          </cell>
        </row>
        <row r="95">
          <cell r="A95">
            <v>300780</v>
          </cell>
          <cell r="B95" t="str">
            <v>Hyacinth</v>
          </cell>
          <cell r="C95" t="str">
            <v>Гиацинт</v>
          </cell>
          <cell r="D95" t="str">
            <v>Woodstock</v>
          </cell>
          <cell r="E95" t="str">
            <v>Single</v>
          </cell>
          <cell r="F95" t="str">
            <v>15/16</v>
          </cell>
          <cell r="G95">
            <v>25</v>
          </cell>
          <cell r="H95">
            <v>5</v>
          </cell>
          <cell r="I95">
            <v>5</v>
          </cell>
          <cell r="J95">
            <v>2.6</v>
          </cell>
        </row>
        <row r="96">
          <cell r="A96">
            <v>300800</v>
          </cell>
          <cell r="B96" t="str">
            <v>Hyacinth</v>
          </cell>
          <cell r="C96" t="str">
            <v>Гиацинт</v>
          </cell>
          <cell r="D96" t="str">
            <v>Yellowstone</v>
          </cell>
          <cell r="E96" t="str">
            <v>Single</v>
          </cell>
          <cell r="F96" t="str">
            <v>15/16</v>
          </cell>
          <cell r="G96">
            <v>25</v>
          </cell>
          <cell r="H96">
            <v>5</v>
          </cell>
          <cell r="I96">
            <v>5</v>
          </cell>
          <cell r="J96">
            <v>2.68</v>
          </cell>
        </row>
        <row r="97">
          <cell r="A97">
            <v>310130</v>
          </cell>
          <cell r="B97" t="str">
            <v>Hyacinthoides</v>
          </cell>
          <cell r="C97" t="str">
            <v>Гиацинтоидес</v>
          </cell>
          <cell r="D97" t="str">
            <v>Hispanica Blue</v>
          </cell>
          <cell r="F97" t="str">
            <v>8/10</v>
          </cell>
          <cell r="G97">
            <v>30</v>
          </cell>
          <cell r="H97">
            <v>5</v>
          </cell>
          <cell r="I97">
            <v>10</v>
          </cell>
          <cell r="J97">
            <v>2.42</v>
          </cell>
        </row>
        <row r="98">
          <cell r="A98">
            <v>310200</v>
          </cell>
          <cell r="B98" t="str">
            <v>Hyacinthoides</v>
          </cell>
          <cell r="C98" t="str">
            <v>Гиацинтоидес</v>
          </cell>
          <cell r="D98" t="str">
            <v>Hispanica Mix</v>
          </cell>
          <cell r="F98" t="str">
            <v>8/10</v>
          </cell>
          <cell r="G98">
            <v>30</v>
          </cell>
          <cell r="H98">
            <v>5</v>
          </cell>
          <cell r="I98">
            <v>10</v>
          </cell>
          <cell r="J98">
            <v>2.4500000000000002</v>
          </cell>
        </row>
        <row r="99">
          <cell r="A99">
            <v>310190</v>
          </cell>
          <cell r="B99" t="str">
            <v>Hyacinthoides</v>
          </cell>
          <cell r="C99" t="str">
            <v>Гиацинтоидес</v>
          </cell>
          <cell r="D99" t="str">
            <v>Hispanica White</v>
          </cell>
          <cell r="F99" t="str">
            <v>8/10</v>
          </cell>
          <cell r="G99">
            <v>30</v>
          </cell>
          <cell r="H99">
            <v>5</v>
          </cell>
          <cell r="I99">
            <v>10</v>
          </cell>
          <cell r="J99">
            <v>2.57</v>
          </cell>
        </row>
        <row r="100">
          <cell r="A100" t="str">
            <v>310240</v>
          </cell>
          <cell r="B100" t="str">
            <v>Ipheion</v>
          </cell>
          <cell r="C100" t="str">
            <v>Ифейон</v>
          </cell>
          <cell r="D100" t="str">
            <v>Uniflorum Albert Castillo NEW</v>
          </cell>
          <cell r="F100" t="str">
            <v>5/+</v>
          </cell>
          <cell r="G100">
            <v>20</v>
          </cell>
          <cell r="H100">
            <v>5</v>
          </cell>
          <cell r="I100">
            <v>15</v>
          </cell>
          <cell r="J100">
            <v>2.54</v>
          </cell>
        </row>
        <row r="101">
          <cell r="A101">
            <v>310250</v>
          </cell>
          <cell r="B101" t="str">
            <v>Ipheion</v>
          </cell>
          <cell r="C101" t="str">
            <v>Ифейон</v>
          </cell>
          <cell r="D101" t="str">
            <v>Uniflorum Wisley Blue</v>
          </cell>
          <cell r="F101" t="str">
            <v>4/+</v>
          </cell>
          <cell r="G101">
            <v>15</v>
          </cell>
          <cell r="H101">
            <v>5</v>
          </cell>
          <cell r="I101">
            <v>20</v>
          </cell>
          <cell r="J101">
            <v>2.2000000000000002</v>
          </cell>
        </row>
        <row r="102">
          <cell r="A102">
            <v>310520</v>
          </cell>
          <cell r="B102" t="str">
            <v>Iris</v>
          </cell>
          <cell r="C102" t="str">
            <v>Ирис</v>
          </cell>
          <cell r="D102" t="str">
            <v>Autumn Princess</v>
          </cell>
          <cell r="E102" t="str">
            <v>Hollandica</v>
          </cell>
          <cell r="F102" t="str">
            <v>7/8</v>
          </cell>
          <cell r="G102">
            <v>50</v>
          </cell>
          <cell r="H102">
            <v>5</v>
          </cell>
          <cell r="I102">
            <v>10</v>
          </cell>
          <cell r="J102">
            <v>2.09</v>
          </cell>
        </row>
        <row r="103">
          <cell r="A103">
            <v>310450</v>
          </cell>
          <cell r="B103" t="str">
            <v>Iris</v>
          </cell>
          <cell r="C103" t="str">
            <v>Ирис</v>
          </cell>
          <cell r="D103" t="str">
            <v>Blue</v>
          </cell>
          <cell r="E103" t="str">
            <v>Hollandica</v>
          </cell>
          <cell r="F103" t="str">
            <v>7/8</v>
          </cell>
          <cell r="G103">
            <v>50</v>
          </cell>
          <cell r="H103">
            <v>5</v>
          </cell>
          <cell r="I103">
            <v>25</v>
          </cell>
          <cell r="J103">
            <v>1.87</v>
          </cell>
        </row>
        <row r="104">
          <cell r="A104">
            <v>310330</v>
          </cell>
          <cell r="B104" t="str">
            <v>Iris</v>
          </cell>
          <cell r="C104" t="str">
            <v>Ирис</v>
          </cell>
          <cell r="D104" t="str">
            <v>Danfordiae</v>
          </cell>
          <cell r="E104" t="str">
            <v>Species</v>
          </cell>
          <cell r="F104" t="str">
            <v>5/6</v>
          </cell>
          <cell r="G104">
            <v>15</v>
          </cell>
          <cell r="H104">
            <v>5</v>
          </cell>
          <cell r="I104">
            <v>10</v>
          </cell>
          <cell r="J104">
            <v>1.93</v>
          </cell>
        </row>
        <row r="105">
          <cell r="A105" t="str">
            <v xml:space="preserve"> 310400</v>
          </cell>
          <cell r="B105" t="str">
            <v>Iris</v>
          </cell>
          <cell r="C105" t="str">
            <v>Ирис</v>
          </cell>
          <cell r="D105" t="str">
            <v>Dwarf Mix</v>
          </cell>
          <cell r="E105" t="str">
            <v>Species</v>
          </cell>
          <cell r="F105" t="str">
            <v>5/6</v>
          </cell>
          <cell r="G105">
            <v>15</v>
          </cell>
          <cell r="H105">
            <v>5</v>
          </cell>
          <cell r="I105">
            <v>15</v>
          </cell>
          <cell r="J105">
            <v>1.98</v>
          </cell>
        </row>
        <row r="106">
          <cell r="A106">
            <v>310360</v>
          </cell>
          <cell r="B106" t="str">
            <v>Iris</v>
          </cell>
          <cell r="C106" t="str">
            <v>Ирис</v>
          </cell>
          <cell r="D106" t="str">
            <v>Harmony</v>
          </cell>
          <cell r="E106" t="str">
            <v>Species</v>
          </cell>
          <cell r="F106" t="str">
            <v>5/6</v>
          </cell>
          <cell r="G106">
            <v>15</v>
          </cell>
          <cell r="H106">
            <v>5</v>
          </cell>
          <cell r="I106">
            <v>15</v>
          </cell>
          <cell r="J106">
            <v>1.53</v>
          </cell>
        </row>
        <row r="107">
          <cell r="A107">
            <v>310590</v>
          </cell>
          <cell r="B107" t="str">
            <v>Iris</v>
          </cell>
          <cell r="C107" t="str">
            <v>Ирис</v>
          </cell>
          <cell r="D107" t="str">
            <v>Hollandica Mix</v>
          </cell>
          <cell r="E107" t="str">
            <v>Hollandica</v>
          </cell>
          <cell r="F107" t="str">
            <v>7/8</v>
          </cell>
          <cell r="G107">
            <v>50</v>
          </cell>
          <cell r="H107">
            <v>5</v>
          </cell>
          <cell r="I107">
            <v>25</v>
          </cell>
          <cell r="J107">
            <v>1.87</v>
          </cell>
        </row>
        <row r="108">
          <cell r="A108">
            <v>310390</v>
          </cell>
          <cell r="B108" t="str">
            <v>Iris</v>
          </cell>
          <cell r="C108" t="str">
            <v>Ирис</v>
          </cell>
          <cell r="D108" t="str">
            <v>Katharine Hodgkin</v>
          </cell>
          <cell r="E108" t="str">
            <v>Species</v>
          </cell>
          <cell r="F108" t="str">
            <v>6/+</v>
          </cell>
          <cell r="G108">
            <v>15</v>
          </cell>
          <cell r="H108">
            <v>5</v>
          </cell>
          <cell r="I108">
            <v>10</v>
          </cell>
          <cell r="J108">
            <v>2.4500000000000002</v>
          </cell>
        </row>
        <row r="109">
          <cell r="A109" t="str">
            <v>310540</v>
          </cell>
          <cell r="B109" t="str">
            <v>Iris</v>
          </cell>
          <cell r="C109" t="str">
            <v>Ирис</v>
          </cell>
          <cell r="D109" t="str">
            <v>Red Ember</v>
          </cell>
          <cell r="E109" t="str">
            <v>Hollandica</v>
          </cell>
          <cell r="F109" t="str">
            <v>7/8</v>
          </cell>
          <cell r="G109">
            <v>50</v>
          </cell>
          <cell r="H109">
            <v>5</v>
          </cell>
          <cell r="I109">
            <v>10</v>
          </cell>
          <cell r="J109">
            <v>2.5299999999999998</v>
          </cell>
        </row>
        <row r="110">
          <cell r="A110">
            <v>310570</v>
          </cell>
          <cell r="B110" t="str">
            <v>Iris</v>
          </cell>
          <cell r="C110" t="str">
            <v>Ирис</v>
          </cell>
          <cell r="D110" t="str">
            <v>Silvery Beauty</v>
          </cell>
          <cell r="E110" t="str">
            <v>Hollandica</v>
          </cell>
          <cell r="F110" t="str">
            <v>7/8</v>
          </cell>
          <cell r="G110">
            <v>50</v>
          </cell>
          <cell r="H110">
            <v>5</v>
          </cell>
          <cell r="I110">
            <v>10</v>
          </cell>
          <cell r="J110">
            <v>2.09</v>
          </cell>
        </row>
        <row r="111">
          <cell r="A111">
            <v>310510</v>
          </cell>
          <cell r="B111" t="str">
            <v>Iris</v>
          </cell>
          <cell r="C111" t="str">
            <v>Ирис</v>
          </cell>
          <cell r="D111" t="str">
            <v>White</v>
          </cell>
          <cell r="E111" t="str">
            <v>Hollandica</v>
          </cell>
          <cell r="F111" t="str">
            <v>7/8</v>
          </cell>
          <cell r="G111">
            <v>50</v>
          </cell>
          <cell r="H111">
            <v>5</v>
          </cell>
          <cell r="I111">
            <v>25</v>
          </cell>
          <cell r="J111">
            <v>1.87</v>
          </cell>
        </row>
        <row r="112">
          <cell r="A112">
            <v>310480</v>
          </cell>
          <cell r="B112" t="str">
            <v>Iris</v>
          </cell>
          <cell r="C112" t="str">
            <v>Ирис</v>
          </cell>
          <cell r="D112" t="str">
            <v>Yellow</v>
          </cell>
          <cell r="E112" t="str">
            <v>Hollandica</v>
          </cell>
          <cell r="F112" t="str">
            <v>7/8</v>
          </cell>
          <cell r="G112">
            <v>50</v>
          </cell>
          <cell r="H112">
            <v>5</v>
          </cell>
          <cell r="I112">
            <v>25</v>
          </cell>
          <cell r="J112">
            <v>1.87</v>
          </cell>
        </row>
        <row r="113">
          <cell r="A113">
            <v>310650</v>
          </cell>
          <cell r="B113" t="str">
            <v>Leucojum</v>
          </cell>
          <cell r="C113" t="str">
            <v>Белоцветник</v>
          </cell>
          <cell r="D113" t="str">
            <v>Aestivum</v>
          </cell>
          <cell r="F113" t="str">
            <v>8/9</v>
          </cell>
          <cell r="G113">
            <v>30</v>
          </cell>
          <cell r="H113">
            <v>5</v>
          </cell>
          <cell r="I113">
            <v>10</v>
          </cell>
          <cell r="J113">
            <v>2.56</v>
          </cell>
        </row>
        <row r="114">
          <cell r="A114">
            <v>310680</v>
          </cell>
          <cell r="B114" t="str">
            <v>Leucojum</v>
          </cell>
          <cell r="C114" t="str">
            <v>Белоцветник</v>
          </cell>
          <cell r="D114" t="str">
            <v>Gravetye Giant</v>
          </cell>
          <cell r="F114" t="str">
            <v>12/14</v>
          </cell>
          <cell r="G114">
            <v>40</v>
          </cell>
          <cell r="H114">
            <v>5</v>
          </cell>
          <cell r="I114">
            <v>3</v>
          </cell>
          <cell r="J114">
            <v>1.78</v>
          </cell>
        </row>
        <row r="115">
          <cell r="A115">
            <v>310875</v>
          </cell>
          <cell r="B115" t="str">
            <v>Lilium</v>
          </cell>
          <cell r="C115" t="str">
            <v>Лилия</v>
          </cell>
          <cell r="D115" t="str">
            <v>Black</v>
          </cell>
          <cell r="E115" t="str">
            <v>Asiatic</v>
          </cell>
          <cell r="F115" t="str">
            <v>16/18</v>
          </cell>
          <cell r="G115">
            <v>80</v>
          </cell>
          <cell r="H115">
            <v>5</v>
          </cell>
          <cell r="I115">
            <v>2</v>
          </cell>
          <cell r="J115">
            <v>2.1</v>
          </cell>
        </row>
        <row r="116">
          <cell r="A116">
            <v>310877</v>
          </cell>
          <cell r="B116" t="str">
            <v>Lilium</v>
          </cell>
          <cell r="C116" t="str">
            <v>Лилия</v>
          </cell>
          <cell r="D116" t="str">
            <v>Black-White NEW</v>
          </cell>
          <cell r="E116" t="str">
            <v>Asiatic</v>
          </cell>
          <cell r="F116" t="str">
            <v>16/18</v>
          </cell>
          <cell r="G116">
            <v>80</v>
          </cell>
          <cell r="H116">
            <v>5</v>
          </cell>
          <cell r="I116">
            <v>2</v>
          </cell>
          <cell r="J116">
            <v>2.61</v>
          </cell>
        </row>
        <row r="117">
          <cell r="A117">
            <v>310750</v>
          </cell>
          <cell r="B117" t="str">
            <v>Lilium</v>
          </cell>
          <cell r="C117" t="str">
            <v>Лилия</v>
          </cell>
          <cell r="D117" t="str">
            <v>Candidum</v>
          </cell>
          <cell r="F117" t="str">
            <v>18/20</v>
          </cell>
          <cell r="G117">
            <v>100</v>
          </cell>
          <cell r="H117">
            <v>5</v>
          </cell>
          <cell r="I117">
            <v>1</v>
          </cell>
          <cell r="J117">
            <v>3.05</v>
          </cell>
        </row>
        <row r="118">
          <cell r="A118">
            <v>310997</v>
          </cell>
          <cell r="B118" t="str">
            <v>Lilium</v>
          </cell>
          <cell r="C118" t="str">
            <v>Лилия</v>
          </cell>
          <cell r="D118" t="str">
            <v>Claude Shride</v>
          </cell>
          <cell r="E118" t="str">
            <v>Martagon</v>
          </cell>
          <cell r="F118" t="str">
            <v>16/18</v>
          </cell>
          <cell r="G118">
            <v>80</v>
          </cell>
          <cell r="H118">
            <v>5</v>
          </cell>
          <cell r="I118">
            <v>1</v>
          </cell>
          <cell r="J118">
            <v>2.89</v>
          </cell>
        </row>
        <row r="119">
          <cell r="A119">
            <v>310998</v>
          </cell>
          <cell r="B119" t="str">
            <v>Lilium</v>
          </cell>
          <cell r="C119" t="str">
            <v>Лилия</v>
          </cell>
          <cell r="D119" t="str">
            <v>Guinea Gold</v>
          </cell>
          <cell r="E119" t="str">
            <v>Martagon</v>
          </cell>
          <cell r="F119" t="str">
            <v>16/18</v>
          </cell>
          <cell r="G119">
            <v>80</v>
          </cell>
          <cell r="H119">
            <v>5</v>
          </cell>
          <cell r="I119">
            <v>1</v>
          </cell>
          <cell r="J119">
            <v>2.89</v>
          </cell>
        </row>
        <row r="120">
          <cell r="A120">
            <v>310800</v>
          </cell>
          <cell r="B120" t="str">
            <v>Lilium</v>
          </cell>
          <cell r="C120" t="str">
            <v>Лилия</v>
          </cell>
          <cell r="D120" t="str">
            <v>Orange</v>
          </cell>
          <cell r="E120" t="str">
            <v>Asiatic</v>
          </cell>
          <cell r="F120" t="str">
            <v>16/18</v>
          </cell>
          <cell r="G120">
            <v>80</v>
          </cell>
          <cell r="H120">
            <v>5</v>
          </cell>
          <cell r="I120">
            <v>2</v>
          </cell>
          <cell r="J120">
            <v>2.1</v>
          </cell>
        </row>
        <row r="121">
          <cell r="A121" t="str">
            <v>310840</v>
          </cell>
          <cell r="B121" t="str">
            <v>Lilium</v>
          </cell>
          <cell r="C121" t="str">
            <v>Лилия</v>
          </cell>
          <cell r="D121" t="str">
            <v>Pink</v>
          </cell>
          <cell r="E121" t="str">
            <v>Asiatic</v>
          </cell>
          <cell r="F121" t="str">
            <v>16/18</v>
          </cell>
          <cell r="G121">
            <v>80</v>
          </cell>
          <cell r="H121">
            <v>5</v>
          </cell>
          <cell r="I121">
            <v>2</v>
          </cell>
          <cell r="J121">
            <v>2.1</v>
          </cell>
        </row>
        <row r="122">
          <cell r="A122">
            <v>310810</v>
          </cell>
          <cell r="B122" t="str">
            <v>Lilium</v>
          </cell>
          <cell r="C122" t="str">
            <v>Лилия</v>
          </cell>
          <cell r="D122" t="str">
            <v>Red</v>
          </cell>
          <cell r="E122" t="str">
            <v>Asiatic</v>
          </cell>
          <cell r="F122" t="str">
            <v>16/18</v>
          </cell>
          <cell r="G122">
            <v>80</v>
          </cell>
          <cell r="H122">
            <v>5</v>
          </cell>
          <cell r="I122">
            <v>2</v>
          </cell>
          <cell r="J122">
            <v>2.1</v>
          </cell>
        </row>
        <row r="123">
          <cell r="A123">
            <v>310870</v>
          </cell>
          <cell r="B123" t="str">
            <v>Lilium</v>
          </cell>
          <cell r="C123" t="str">
            <v>Лилия</v>
          </cell>
          <cell r="D123" t="str">
            <v>White</v>
          </cell>
          <cell r="E123" t="str">
            <v>Asiatic</v>
          </cell>
          <cell r="F123" t="str">
            <v>16/18</v>
          </cell>
          <cell r="G123">
            <v>80</v>
          </cell>
          <cell r="H123">
            <v>5</v>
          </cell>
          <cell r="I123">
            <v>2</v>
          </cell>
          <cell r="J123">
            <v>2.1</v>
          </cell>
        </row>
        <row r="124">
          <cell r="A124">
            <v>310780</v>
          </cell>
          <cell r="B124" t="str">
            <v>Lilium</v>
          </cell>
          <cell r="C124" t="str">
            <v>Лилия</v>
          </cell>
          <cell r="D124" t="str">
            <v>Yellow</v>
          </cell>
          <cell r="E124" t="str">
            <v>Asiatic</v>
          </cell>
          <cell r="F124" t="str">
            <v>16/18</v>
          </cell>
          <cell r="G124">
            <v>80</v>
          </cell>
          <cell r="H124">
            <v>5</v>
          </cell>
          <cell r="I124">
            <v>2</v>
          </cell>
          <cell r="J124">
            <v>2.1</v>
          </cell>
        </row>
        <row r="125">
          <cell r="A125">
            <v>311000</v>
          </cell>
          <cell r="B125" t="str">
            <v>Muscari</v>
          </cell>
          <cell r="C125" t="str">
            <v>Мускари</v>
          </cell>
          <cell r="D125" t="str">
            <v>Armeniacum</v>
          </cell>
          <cell r="F125" t="str">
            <v>8/9</v>
          </cell>
          <cell r="G125">
            <v>15</v>
          </cell>
          <cell r="H125">
            <v>5</v>
          </cell>
          <cell r="I125">
            <v>20</v>
          </cell>
          <cell r="J125">
            <v>1.63</v>
          </cell>
        </row>
        <row r="126">
          <cell r="A126">
            <v>311030</v>
          </cell>
          <cell r="B126" t="str">
            <v>Muscari</v>
          </cell>
          <cell r="C126" t="str">
            <v>Мускари</v>
          </cell>
          <cell r="D126" t="str">
            <v>Azureum</v>
          </cell>
          <cell r="F126" t="str">
            <v>6/+</v>
          </cell>
          <cell r="G126">
            <v>12</v>
          </cell>
          <cell r="H126">
            <v>5</v>
          </cell>
          <cell r="I126">
            <v>10</v>
          </cell>
          <cell r="J126">
            <v>1.53</v>
          </cell>
        </row>
        <row r="127">
          <cell r="A127">
            <v>311045</v>
          </cell>
          <cell r="B127" t="str">
            <v>Muscari</v>
          </cell>
          <cell r="C127" t="str">
            <v>Мускари</v>
          </cell>
          <cell r="D127" t="str">
            <v>Botryoides Album</v>
          </cell>
          <cell r="F127" t="str">
            <v>5/6</v>
          </cell>
          <cell r="G127">
            <v>15</v>
          </cell>
          <cell r="H127">
            <v>5</v>
          </cell>
          <cell r="I127">
            <v>15</v>
          </cell>
          <cell r="J127">
            <v>2.09</v>
          </cell>
        </row>
        <row r="128">
          <cell r="A128">
            <v>311060</v>
          </cell>
          <cell r="B128" t="str">
            <v>Muscari</v>
          </cell>
          <cell r="C128" t="str">
            <v>Мускари</v>
          </cell>
          <cell r="D128" t="str">
            <v>Fantasy Creation</v>
          </cell>
          <cell r="F128" t="str">
            <v>8/9</v>
          </cell>
          <cell r="G128">
            <v>20</v>
          </cell>
          <cell r="H128">
            <v>5</v>
          </cell>
          <cell r="I128">
            <v>15</v>
          </cell>
          <cell r="J128">
            <v>2.02</v>
          </cell>
        </row>
        <row r="129">
          <cell r="A129">
            <v>311080</v>
          </cell>
          <cell r="B129" t="str">
            <v>Muscari</v>
          </cell>
          <cell r="C129" t="str">
            <v>Мускари</v>
          </cell>
          <cell r="D129" t="str">
            <v>Grape Ice</v>
          </cell>
          <cell r="F129" t="str">
            <v>7/8</v>
          </cell>
          <cell r="G129">
            <v>15</v>
          </cell>
          <cell r="H129">
            <v>5</v>
          </cell>
          <cell r="I129">
            <v>7</v>
          </cell>
          <cell r="J129">
            <v>2.84</v>
          </cell>
        </row>
        <row r="130">
          <cell r="A130">
            <v>311120</v>
          </cell>
          <cell r="B130" t="str">
            <v>Muscari</v>
          </cell>
          <cell r="C130" t="str">
            <v>Мускари</v>
          </cell>
          <cell r="D130" t="str">
            <v>Latifolium</v>
          </cell>
          <cell r="F130" t="str">
            <v>6/+</v>
          </cell>
          <cell r="G130">
            <v>15</v>
          </cell>
          <cell r="H130">
            <v>5</v>
          </cell>
          <cell r="I130">
            <v>15</v>
          </cell>
          <cell r="J130">
            <v>1.45</v>
          </cell>
        </row>
        <row r="131">
          <cell r="A131">
            <v>311160</v>
          </cell>
          <cell r="B131" t="str">
            <v>Muscari</v>
          </cell>
          <cell r="C131" t="str">
            <v>Мускари</v>
          </cell>
          <cell r="D131" t="str">
            <v>Night Eyes</v>
          </cell>
          <cell r="F131" t="str">
            <v>7/8</v>
          </cell>
          <cell r="G131">
            <v>15</v>
          </cell>
          <cell r="H131">
            <v>5</v>
          </cell>
          <cell r="I131">
            <v>10</v>
          </cell>
          <cell r="J131">
            <v>1.55</v>
          </cell>
        </row>
        <row r="132">
          <cell r="A132">
            <v>311180</v>
          </cell>
          <cell r="B132" t="str">
            <v>Muscari</v>
          </cell>
          <cell r="C132" t="str">
            <v>Мускари</v>
          </cell>
          <cell r="D132" t="str">
            <v>Pink Sunrise NEW</v>
          </cell>
          <cell r="F132" t="str">
            <v>5/+</v>
          </cell>
          <cell r="G132">
            <v>12</v>
          </cell>
          <cell r="H132">
            <v>5</v>
          </cell>
          <cell r="I132">
            <v>3</v>
          </cell>
          <cell r="J132">
            <v>3.05</v>
          </cell>
        </row>
        <row r="133">
          <cell r="A133">
            <v>311200</v>
          </cell>
          <cell r="B133" t="str">
            <v>Muscari</v>
          </cell>
          <cell r="C133" t="str">
            <v>Мускари</v>
          </cell>
          <cell r="D133" t="str">
            <v>Touch Of Snow</v>
          </cell>
          <cell r="F133" t="str">
            <v>5/6</v>
          </cell>
          <cell r="G133">
            <v>15</v>
          </cell>
          <cell r="H133">
            <v>5</v>
          </cell>
          <cell r="I133">
            <v>10</v>
          </cell>
          <cell r="J133">
            <v>1.31</v>
          </cell>
        </row>
        <row r="134">
          <cell r="A134">
            <v>306510</v>
          </cell>
          <cell r="B134" t="str">
            <v>Narcissus</v>
          </cell>
          <cell r="C134" t="str">
            <v>Нарцисс</v>
          </cell>
          <cell r="D134" t="str">
            <v>Altruist</v>
          </cell>
          <cell r="E134" t="str">
            <v>Small Cup</v>
          </cell>
          <cell r="F134" t="str">
            <v>12/14</v>
          </cell>
          <cell r="G134">
            <v>40</v>
          </cell>
          <cell r="H134">
            <v>5</v>
          </cell>
          <cell r="I134">
            <v>5</v>
          </cell>
          <cell r="J134">
            <v>2.21</v>
          </cell>
        </row>
        <row r="135">
          <cell r="A135">
            <v>305580</v>
          </cell>
          <cell r="B135" t="str">
            <v>Narcissus</v>
          </cell>
          <cell r="C135" t="str">
            <v>Нарцисс</v>
          </cell>
          <cell r="D135" t="str">
            <v>Avalon</v>
          </cell>
          <cell r="E135" t="str">
            <v>Large Cup</v>
          </cell>
          <cell r="F135" t="str">
            <v>12/14</v>
          </cell>
          <cell r="G135">
            <v>35</v>
          </cell>
          <cell r="H135">
            <v>5</v>
          </cell>
          <cell r="I135">
            <v>5</v>
          </cell>
          <cell r="J135">
            <v>2.61</v>
          </cell>
        </row>
        <row r="136">
          <cell r="A136">
            <v>306650</v>
          </cell>
          <cell r="B136" t="str">
            <v>Narcissus</v>
          </cell>
          <cell r="C136" t="str">
            <v>Нарцисс</v>
          </cell>
          <cell r="D136" t="str">
            <v>Baby Boomer</v>
          </cell>
          <cell r="E136" t="str">
            <v>Botanical</v>
          </cell>
          <cell r="F136" t="str">
            <v>12/14</v>
          </cell>
          <cell r="G136">
            <v>20</v>
          </cell>
          <cell r="H136">
            <v>5</v>
          </cell>
          <cell r="I136">
            <v>5</v>
          </cell>
          <cell r="J136">
            <v>1.75</v>
          </cell>
        </row>
        <row r="137">
          <cell r="A137">
            <v>306515</v>
          </cell>
          <cell r="B137" t="str">
            <v>Narcissus</v>
          </cell>
          <cell r="C137" t="str">
            <v>Нарцисс</v>
          </cell>
          <cell r="D137" t="str">
            <v>Barrett Browning</v>
          </cell>
          <cell r="E137" t="str">
            <v>Small Cup</v>
          </cell>
          <cell r="F137" t="str">
            <v>12/14</v>
          </cell>
          <cell r="G137">
            <v>45</v>
          </cell>
          <cell r="H137">
            <v>5</v>
          </cell>
          <cell r="I137">
            <v>5</v>
          </cell>
          <cell r="J137">
            <v>1.91</v>
          </cell>
        </row>
        <row r="138">
          <cell r="A138">
            <v>306680</v>
          </cell>
          <cell r="B138" t="str">
            <v>Narcissus</v>
          </cell>
          <cell r="C138" t="str">
            <v>Нарцисс</v>
          </cell>
          <cell r="D138" t="str">
            <v>Bell Song</v>
          </cell>
          <cell r="E138" t="str">
            <v>Botanical</v>
          </cell>
          <cell r="F138" t="str">
            <v>12/14</v>
          </cell>
          <cell r="G138">
            <v>35</v>
          </cell>
          <cell r="H138">
            <v>5</v>
          </cell>
          <cell r="I138">
            <v>5</v>
          </cell>
          <cell r="J138">
            <v>1.98</v>
          </cell>
        </row>
        <row r="139">
          <cell r="A139" t="str">
            <v>307040</v>
          </cell>
          <cell r="B139" t="str">
            <v>Narcissus</v>
          </cell>
          <cell r="C139" t="str">
            <v>Нарцисс</v>
          </cell>
          <cell r="D139" t="str">
            <v>Botanical Mix</v>
          </cell>
          <cell r="E139" t="str">
            <v>Botanical</v>
          </cell>
          <cell r="F139" t="str">
            <v>10/12</v>
          </cell>
          <cell r="G139">
            <v>35</v>
          </cell>
          <cell r="H139">
            <v>5</v>
          </cell>
          <cell r="I139">
            <v>10</v>
          </cell>
          <cell r="J139">
            <v>2.08</v>
          </cell>
        </row>
        <row r="140">
          <cell r="A140">
            <v>306460</v>
          </cell>
          <cell r="B140" t="str">
            <v>Narcissus</v>
          </cell>
          <cell r="C140" t="str">
            <v>Нарцисс</v>
          </cell>
          <cell r="D140" t="str">
            <v>Butterfly Mix</v>
          </cell>
          <cell r="E140" t="str">
            <v>Butterfly</v>
          </cell>
          <cell r="F140" t="str">
            <v>12/14</v>
          </cell>
          <cell r="G140">
            <v>40</v>
          </cell>
          <cell r="H140">
            <v>5</v>
          </cell>
          <cell r="I140">
            <v>5</v>
          </cell>
          <cell r="J140">
            <v>2.3199999999999998</v>
          </cell>
        </row>
        <row r="141">
          <cell r="A141">
            <v>305600</v>
          </cell>
          <cell r="B141" t="str">
            <v>Narcissus</v>
          </cell>
          <cell r="C141" t="str">
            <v>Нарцисс</v>
          </cell>
          <cell r="D141" t="str">
            <v>Carlton</v>
          </cell>
          <cell r="E141" t="str">
            <v>Large Cup</v>
          </cell>
          <cell r="F141" t="str">
            <v>12/14</v>
          </cell>
          <cell r="G141">
            <v>45</v>
          </cell>
          <cell r="H141">
            <v>5</v>
          </cell>
          <cell r="I141">
            <v>5</v>
          </cell>
          <cell r="J141">
            <v>1.61</v>
          </cell>
        </row>
        <row r="142">
          <cell r="A142">
            <v>306230</v>
          </cell>
          <cell r="B142" t="str">
            <v>Narcissus</v>
          </cell>
          <cell r="C142" t="str">
            <v>Нарцисс</v>
          </cell>
          <cell r="D142" t="str">
            <v>Cassata</v>
          </cell>
          <cell r="E142" t="str">
            <v>Butterfly</v>
          </cell>
          <cell r="F142" t="str">
            <v>12/14</v>
          </cell>
          <cell r="G142">
            <v>40</v>
          </cell>
          <cell r="H142">
            <v>5</v>
          </cell>
          <cell r="I142">
            <v>5</v>
          </cell>
          <cell r="J142">
            <v>2.0099999999999998</v>
          </cell>
        </row>
        <row r="143">
          <cell r="A143" t="str">
            <v>306240</v>
          </cell>
          <cell r="B143" t="str">
            <v>Narcissus</v>
          </cell>
          <cell r="C143" t="str">
            <v>Нарцисс</v>
          </cell>
          <cell r="D143" t="str">
            <v>Chanterelle</v>
          </cell>
          <cell r="E143" t="str">
            <v>Butterfly</v>
          </cell>
          <cell r="F143" t="str">
            <v>12/14</v>
          </cell>
          <cell r="G143">
            <v>40</v>
          </cell>
          <cell r="H143">
            <v>5</v>
          </cell>
          <cell r="I143">
            <v>5</v>
          </cell>
          <cell r="J143">
            <v>2.0499999999999998</v>
          </cell>
        </row>
        <row r="144">
          <cell r="A144">
            <v>305610</v>
          </cell>
          <cell r="B144" t="str">
            <v>Narcissus</v>
          </cell>
          <cell r="C144" t="str">
            <v>Нарцисс</v>
          </cell>
          <cell r="D144" t="str">
            <v>Chromacolor NEW</v>
          </cell>
          <cell r="E144" t="str">
            <v>Large Cup</v>
          </cell>
          <cell r="F144" t="str">
            <v>12/14</v>
          </cell>
          <cell r="G144">
            <v>45</v>
          </cell>
          <cell r="H144">
            <v>5</v>
          </cell>
          <cell r="I144">
            <v>5</v>
          </cell>
          <cell r="J144">
            <v>2.3199999999999998</v>
          </cell>
        </row>
        <row r="145">
          <cell r="A145">
            <v>306000</v>
          </cell>
          <cell r="B145" t="str">
            <v>Narcissus</v>
          </cell>
          <cell r="C145" t="str">
            <v>Нарцисс</v>
          </cell>
          <cell r="D145" t="str">
            <v>Delnashaugh</v>
          </cell>
          <cell r="E145" t="str">
            <v>Double</v>
          </cell>
          <cell r="F145" t="str">
            <v>12/14</v>
          </cell>
          <cell r="G145">
            <v>40</v>
          </cell>
          <cell r="H145">
            <v>5</v>
          </cell>
          <cell r="I145">
            <v>5</v>
          </cell>
          <cell r="J145">
            <v>1.78</v>
          </cell>
        </row>
        <row r="146">
          <cell r="A146">
            <v>306220</v>
          </cell>
          <cell r="B146" t="str">
            <v>Narcissus</v>
          </cell>
          <cell r="C146" t="str">
            <v>Нарцисс</v>
          </cell>
          <cell r="D146" t="str">
            <v>Double Mix</v>
          </cell>
          <cell r="E146" t="str">
            <v>Double</v>
          </cell>
          <cell r="F146" t="str">
            <v>12/14</v>
          </cell>
          <cell r="G146">
            <v>45</v>
          </cell>
          <cell r="H146">
            <v>5</v>
          </cell>
          <cell r="I146">
            <v>5</v>
          </cell>
          <cell r="J146">
            <v>1.85</v>
          </cell>
        </row>
        <row r="147">
          <cell r="A147">
            <v>305530</v>
          </cell>
          <cell r="B147" t="str">
            <v>Narcissus</v>
          </cell>
          <cell r="C147" t="str">
            <v>Нарцисс</v>
          </cell>
          <cell r="D147" t="str">
            <v>Dutch Master</v>
          </cell>
          <cell r="E147" t="str">
            <v>Trumpet</v>
          </cell>
          <cell r="F147" t="str">
            <v>12/14</v>
          </cell>
          <cell r="G147">
            <v>50</v>
          </cell>
          <cell r="H147">
            <v>5</v>
          </cell>
          <cell r="I147">
            <v>5</v>
          </cell>
          <cell r="J147">
            <v>1.55</v>
          </cell>
        </row>
        <row r="148">
          <cell r="A148">
            <v>306710</v>
          </cell>
          <cell r="B148" t="str">
            <v>Narcissus</v>
          </cell>
          <cell r="C148" t="str">
            <v>Нарцисс</v>
          </cell>
          <cell r="D148" t="str">
            <v>February Gold</v>
          </cell>
          <cell r="E148" t="str">
            <v>Botanical</v>
          </cell>
          <cell r="F148" t="str">
            <v>12/14</v>
          </cell>
          <cell r="G148">
            <v>25</v>
          </cell>
          <cell r="H148">
            <v>5</v>
          </cell>
          <cell r="I148">
            <v>5</v>
          </cell>
          <cell r="J148">
            <v>1.97</v>
          </cell>
        </row>
        <row r="149">
          <cell r="A149">
            <v>306030</v>
          </cell>
          <cell r="B149" t="str">
            <v>Narcissus</v>
          </cell>
          <cell r="C149" t="str">
            <v>Нарцисс</v>
          </cell>
          <cell r="D149" t="str">
            <v>Flower Drift</v>
          </cell>
          <cell r="E149" t="str">
            <v>Double</v>
          </cell>
          <cell r="F149" t="str">
            <v>12/14</v>
          </cell>
          <cell r="G149">
            <v>45</v>
          </cell>
          <cell r="H149">
            <v>5</v>
          </cell>
          <cell r="I149">
            <v>5</v>
          </cell>
          <cell r="J149">
            <v>2.0499999999999998</v>
          </cell>
        </row>
        <row r="150">
          <cell r="A150">
            <v>306560</v>
          </cell>
          <cell r="B150" t="str">
            <v>Narcissus</v>
          </cell>
          <cell r="C150" t="str">
            <v>Нарцисс</v>
          </cell>
          <cell r="D150" t="str">
            <v>Geranium</v>
          </cell>
          <cell r="E150" t="str">
            <v>Tazetta/ Poetaz</v>
          </cell>
          <cell r="F150" t="str">
            <v>12/14</v>
          </cell>
          <cell r="G150">
            <v>35</v>
          </cell>
          <cell r="H150">
            <v>5</v>
          </cell>
          <cell r="I150">
            <v>5</v>
          </cell>
          <cell r="J150">
            <v>1.78</v>
          </cell>
        </row>
        <row r="151">
          <cell r="A151" t="str">
            <v>306740</v>
          </cell>
          <cell r="B151" t="str">
            <v>Narcissus</v>
          </cell>
          <cell r="C151" t="str">
            <v>Нарцисс</v>
          </cell>
          <cell r="D151" t="str">
            <v>Golden Dawn</v>
          </cell>
          <cell r="E151" t="str">
            <v>Botanical</v>
          </cell>
          <cell r="F151" t="str">
            <v>12/14</v>
          </cell>
          <cell r="G151">
            <v>40</v>
          </cell>
          <cell r="H151">
            <v>5</v>
          </cell>
          <cell r="I151">
            <v>5</v>
          </cell>
          <cell r="J151">
            <v>1.49</v>
          </cell>
        </row>
        <row r="152">
          <cell r="A152">
            <v>306060</v>
          </cell>
          <cell r="B152" t="str">
            <v>Narcissus</v>
          </cell>
          <cell r="C152" t="str">
            <v>Нарцисс</v>
          </cell>
          <cell r="D152" t="str">
            <v>Golden Ducat</v>
          </cell>
          <cell r="E152" t="str">
            <v>Double</v>
          </cell>
          <cell r="F152" t="str">
            <v>12/14</v>
          </cell>
          <cell r="G152">
            <v>40</v>
          </cell>
          <cell r="H152">
            <v>5</v>
          </cell>
          <cell r="I152">
            <v>5</v>
          </cell>
          <cell r="J152">
            <v>1.61</v>
          </cell>
        </row>
        <row r="153">
          <cell r="A153">
            <v>306770</v>
          </cell>
          <cell r="B153" t="str">
            <v>Narcissus</v>
          </cell>
          <cell r="C153" t="str">
            <v>Нарцисс</v>
          </cell>
          <cell r="D153" t="str">
            <v>Golden Echo</v>
          </cell>
          <cell r="E153" t="str">
            <v>Botanical</v>
          </cell>
          <cell r="F153" t="str">
            <v>12/14</v>
          </cell>
          <cell r="G153">
            <v>40</v>
          </cell>
          <cell r="H153">
            <v>5</v>
          </cell>
          <cell r="I153">
            <v>5</v>
          </cell>
          <cell r="J153">
            <v>1.91</v>
          </cell>
        </row>
        <row r="154">
          <cell r="A154">
            <v>305630</v>
          </cell>
          <cell r="B154" t="str">
            <v>Narcissus</v>
          </cell>
          <cell r="C154" t="str">
            <v>Нарцисс</v>
          </cell>
          <cell r="D154" t="str">
            <v>Ice Follies</v>
          </cell>
          <cell r="E154" t="str">
            <v>Large Cup</v>
          </cell>
          <cell r="F154" t="str">
            <v>12/14</v>
          </cell>
          <cell r="G154">
            <v>40</v>
          </cell>
          <cell r="H154">
            <v>5</v>
          </cell>
          <cell r="I154">
            <v>5</v>
          </cell>
          <cell r="J154">
            <v>1.7</v>
          </cell>
        </row>
        <row r="155">
          <cell r="A155">
            <v>306090</v>
          </cell>
          <cell r="B155" t="str">
            <v>Narcissus</v>
          </cell>
          <cell r="C155" t="str">
            <v>Нарцисс</v>
          </cell>
          <cell r="D155" t="str">
            <v>Ice King</v>
          </cell>
          <cell r="E155" t="str">
            <v>Double</v>
          </cell>
          <cell r="F155" t="str">
            <v>12/14</v>
          </cell>
          <cell r="G155">
            <v>40</v>
          </cell>
          <cell r="H155">
            <v>5</v>
          </cell>
          <cell r="I155">
            <v>5</v>
          </cell>
          <cell r="J155">
            <v>1.78</v>
          </cell>
        </row>
        <row r="156">
          <cell r="A156">
            <v>306860</v>
          </cell>
          <cell r="B156" t="str">
            <v>Narcissus</v>
          </cell>
          <cell r="C156" t="str">
            <v>Нарцисс</v>
          </cell>
          <cell r="D156" t="str">
            <v>Jetfire</v>
          </cell>
          <cell r="E156" t="str">
            <v>Botanical</v>
          </cell>
          <cell r="F156" t="str">
            <v>12/14</v>
          </cell>
          <cell r="G156">
            <v>20</v>
          </cell>
          <cell r="H156">
            <v>5</v>
          </cell>
          <cell r="I156">
            <v>5</v>
          </cell>
          <cell r="J156">
            <v>1.81</v>
          </cell>
        </row>
        <row r="157">
          <cell r="A157">
            <v>305810</v>
          </cell>
          <cell r="B157" t="str">
            <v>Narcissus</v>
          </cell>
          <cell r="C157" t="str">
            <v>Нарцисс</v>
          </cell>
          <cell r="D157" t="str">
            <v>Large Cupped Mix</v>
          </cell>
          <cell r="E157" t="str">
            <v>Large Cup</v>
          </cell>
          <cell r="F157" t="str">
            <v>12/14</v>
          </cell>
          <cell r="G157">
            <v>45</v>
          </cell>
          <cell r="H157">
            <v>5</v>
          </cell>
          <cell r="I157">
            <v>5</v>
          </cell>
          <cell r="J157">
            <v>1.55</v>
          </cell>
        </row>
        <row r="158">
          <cell r="A158">
            <v>305550</v>
          </cell>
          <cell r="B158" t="str">
            <v>Narcissus</v>
          </cell>
          <cell r="C158" t="str">
            <v>Нарцисс</v>
          </cell>
          <cell r="D158" t="str">
            <v>Las Vegas</v>
          </cell>
          <cell r="E158" t="str">
            <v>Trumpet</v>
          </cell>
          <cell r="F158" t="str">
            <v>12/14</v>
          </cell>
          <cell r="G158">
            <v>45</v>
          </cell>
          <cell r="H158">
            <v>5</v>
          </cell>
          <cell r="I158">
            <v>5</v>
          </cell>
          <cell r="J158">
            <v>2.09</v>
          </cell>
        </row>
        <row r="159">
          <cell r="A159">
            <v>305560</v>
          </cell>
          <cell r="B159" t="str">
            <v>Narcissus</v>
          </cell>
          <cell r="C159" t="str">
            <v>Нарцисс</v>
          </cell>
          <cell r="D159" t="str">
            <v>Mount Hood</v>
          </cell>
          <cell r="E159" t="str">
            <v>Trumpet</v>
          </cell>
          <cell r="F159" t="str">
            <v>12/14</v>
          </cell>
          <cell r="G159">
            <v>40</v>
          </cell>
          <cell r="H159">
            <v>5</v>
          </cell>
          <cell r="I159">
            <v>5</v>
          </cell>
          <cell r="J159">
            <v>2.2799999999999998</v>
          </cell>
        </row>
        <row r="160">
          <cell r="A160">
            <v>306280</v>
          </cell>
          <cell r="B160" t="str">
            <v>Narcissus</v>
          </cell>
          <cell r="C160" t="str">
            <v>Нарцисс</v>
          </cell>
          <cell r="D160" t="str">
            <v>Orangery</v>
          </cell>
          <cell r="E160" t="str">
            <v>Butterfly</v>
          </cell>
          <cell r="F160" t="str">
            <v>12/14</v>
          </cell>
          <cell r="G160">
            <v>40</v>
          </cell>
          <cell r="H160">
            <v>5</v>
          </cell>
          <cell r="I160">
            <v>5</v>
          </cell>
          <cell r="J160">
            <v>1.93</v>
          </cell>
        </row>
        <row r="161">
          <cell r="A161">
            <v>305660</v>
          </cell>
          <cell r="B161" t="str">
            <v>Narcissus</v>
          </cell>
          <cell r="C161" t="str">
            <v>Нарцисс</v>
          </cell>
          <cell r="D161" t="str">
            <v>Pink Charm</v>
          </cell>
          <cell r="E161" t="str">
            <v>Large Cup</v>
          </cell>
          <cell r="F161" t="str">
            <v>12/14</v>
          </cell>
          <cell r="G161">
            <v>45</v>
          </cell>
          <cell r="H161">
            <v>5</v>
          </cell>
          <cell r="I161">
            <v>5</v>
          </cell>
          <cell r="J161">
            <v>1.86</v>
          </cell>
        </row>
        <row r="162">
          <cell r="A162">
            <v>306520</v>
          </cell>
          <cell r="B162" t="str">
            <v>Narcissus</v>
          </cell>
          <cell r="C162" t="str">
            <v>Нарцисс</v>
          </cell>
          <cell r="D162" t="str">
            <v>Recurvus</v>
          </cell>
          <cell r="E162" t="str">
            <v>Small Cup</v>
          </cell>
          <cell r="F162" t="str">
            <v>12/14</v>
          </cell>
          <cell r="G162">
            <v>40</v>
          </cell>
          <cell r="H162">
            <v>5</v>
          </cell>
          <cell r="I162">
            <v>5</v>
          </cell>
          <cell r="J162">
            <v>1.93</v>
          </cell>
        </row>
        <row r="163">
          <cell r="A163">
            <v>305750</v>
          </cell>
          <cell r="B163" t="str">
            <v>Narcissus</v>
          </cell>
          <cell r="C163" t="str">
            <v>Нарцисс</v>
          </cell>
          <cell r="D163" t="str">
            <v>Red Devon</v>
          </cell>
          <cell r="E163" t="str">
            <v>Large Cup</v>
          </cell>
          <cell r="F163" t="str">
            <v>12/14</v>
          </cell>
          <cell r="G163">
            <v>45</v>
          </cell>
          <cell r="H163">
            <v>5</v>
          </cell>
          <cell r="I163">
            <v>5</v>
          </cell>
          <cell r="J163">
            <v>1.78</v>
          </cell>
        </row>
        <row r="164">
          <cell r="A164">
            <v>306920</v>
          </cell>
          <cell r="B164" t="str">
            <v>Narcissus</v>
          </cell>
          <cell r="C164" t="str">
            <v>Нарцисс</v>
          </cell>
          <cell r="D164" t="str">
            <v>Rip Van Winkle</v>
          </cell>
          <cell r="E164" t="str">
            <v>Botanical</v>
          </cell>
          <cell r="F164" t="str">
            <v>10/12</v>
          </cell>
          <cell r="G164">
            <v>15</v>
          </cell>
          <cell r="H164">
            <v>5</v>
          </cell>
          <cell r="I164">
            <v>5</v>
          </cell>
          <cell r="J164">
            <v>1.57</v>
          </cell>
        </row>
        <row r="165">
          <cell r="A165">
            <v>306930</v>
          </cell>
          <cell r="B165" t="str">
            <v>Narcissus</v>
          </cell>
          <cell r="C165" t="str">
            <v>Нарцисс</v>
          </cell>
          <cell r="D165" t="str">
            <v>Sailboat</v>
          </cell>
          <cell r="E165" t="str">
            <v>Botanical</v>
          </cell>
          <cell r="F165" t="str">
            <v>12/14</v>
          </cell>
          <cell r="G165">
            <v>35</v>
          </cell>
          <cell r="H165">
            <v>5</v>
          </cell>
          <cell r="I165">
            <v>5</v>
          </cell>
          <cell r="J165">
            <v>1.9</v>
          </cell>
        </row>
        <row r="166">
          <cell r="A166">
            <v>306590</v>
          </cell>
          <cell r="B166" t="str">
            <v>Narcissus</v>
          </cell>
          <cell r="C166" t="str">
            <v>Нарцисс</v>
          </cell>
          <cell r="D166" t="str">
            <v>Sir Winston Churchill</v>
          </cell>
          <cell r="E166" t="str">
            <v>Tazetta/ Poetaz</v>
          </cell>
          <cell r="F166" t="str">
            <v>12/14</v>
          </cell>
          <cell r="G166">
            <v>45</v>
          </cell>
          <cell r="H166">
            <v>5</v>
          </cell>
          <cell r="I166">
            <v>5</v>
          </cell>
          <cell r="J166">
            <v>1.7</v>
          </cell>
        </row>
        <row r="167">
          <cell r="A167">
            <v>306370</v>
          </cell>
          <cell r="B167" t="str">
            <v>Narcissus</v>
          </cell>
          <cell r="C167" t="str">
            <v>Нарцисс</v>
          </cell>
          <cell r="D167" t="str">
            <v>Sunny Girlfriend</v>
          </cell>
          <cell r="E167" t="str">
            <v>Butterfly</v>
          </cell>
          <cell r="F167" t="str">
            <v>12/14</v>
          </cell>
          <cell r="G167">
            <v>40</v>
          </cell>
          <cell r="H167">
            <v>5</v>
          </cell>
          <cell r="I167">
            <v>5</v>
          </cell>
          <cell r="J167">
            <v>2.5299999999999998</v>
          </cell>
        </row>
        <row r="168">
          <cell r="A168">
            <v>306180</v>
          </cell>
          <cell r="B168" t="str">
            <v>Narcissus</v>
          </cell>
          <cell r="C168" t="str">
            <v>Нарцисс</v>
          </cell>
          <cell r="D168" t="str">
            <v>Tahiti</v>
          </cell>
          <cell r="E168" t="str">
            <v>Double</v>
          </cell>
          <cell r="F168" t="str">
            <v>12/14</v>
          </cell>
          <cell r="G168">
            <v>45</v>
          </cell>
          <cell r="H168">
            <v>5</v>
          </cell>
          <cell r="I168">
            <v>5</v>
          </cell>
          <cell r="J168">
            <v>1.78</v>
          </cell>
        </row>
        <row r="169">
          <cell r="A169">
            <v>306960</v>
          </cell>
          <cell r="B169" t="str">
            <v>Narcissus</v>
          </cell>
          <cell r="C169" t="str">
            <v>Нарцисс</v>
          </cell>
          <cell r="D169" t="str">
            <v>Tete Boucle</v>
          </cell>
          <cell r="E169" t="str">
            <v>Botanical</v>
          </cell>
          <cell r="F169" t="str">
            <v>11/12</v>
          </cell>
          <cell r="G169">
            <v>20</v>
          </cell>
          <cell r="H169">
            <v>5</v>
          </cell>
          <cell r="I169">
            <v>5</v>
          </cell>
          <cell r="J169">
            <v>1.79</v>
          </cell>
        </row>
        <row r="170">
          <cell r="A170">
            <v>306950</v>
          </cell>
          <cell r="B170" t="str">
            <v>Narcissus</v>
          </cell>
          <cell r="C170" t="str">
            <v>Нарцисс</v>
          </cell>
          <cell r="D170" t="str">
            <v>Tete-A-Tete</v>
          </cell>
          <cell r="E170" t="str">
            <v>Botanical</v>
          </cell>
          <cell r="F170" t="str">
            <v>11/12</v>
          </cell>
          <cell r="G170">
            <v>20</v>
          </cell>
          <cell r="H170">
            <v>5</v>
          </cell>
          <cell r="I170">
            <v>5</v>
          </cell>
          <cell r="J170">
            <v>1.41</v>
          </cell>
        </row>
        <row r="171">
          <cell r="A171">
            <v>306970</v>
          </cell>
          <cell r="B171" t="str">
            <v>Narcissus</v>
          </cell>
          <cell r="C171" t="str">
            <v>Нарцисс</v>
          </cell>
          <cell r="D171" t="str">
            <v>Topolino NEW</v>
          </cell>
          <cell r="E171" t="str">
            <v>Botanical</v>
          </cell>
          <cell r="F171" t="str">
            <v>9/10</v>
          </cell>
          <cell r="G171">
            <v>25</v>
          </cell>
          <cell r="H171">
            <v>5</v>
          </cell>
          <cell r="I171">
            <v>10</v>
          </cell>
          <cell r="J171">
            <v>2.44</v>
          </cell>
        </row>
        <row r="172">
          <cell r="A172">
            <v>306980</v>
          </cell>
          <cell r="B172" t="str">
            <v>Narcissus</v>
          </cell>
          <cell r="C172" t="str">
            <v>Нарцисс</v>
          </cell>
          <cell r="D172" t="str">
            <v>Triandrus Thalia</v>
          </cell>
          <cell r="E172" t="str">
            <v>Botanical</v>
          </cell>
          <cell r="F172" t="str">
            <v>12/14</v>
          </cell>
          <cell r="G172">
            <v>30</v>
          </cell>
          <cell r="H172">
            <v>5</v>
          </cell>
          <cell r="I172">
            <v>5</v>
          </cell>
          <cell r="J172">
            <v>1.98</v>
          </cell>
        </row>
        <row r="173">
          <cell r="A173">
            <v>306200</v>
          </cell>
          <cell r="B173" t="str">
            <v>Narcissus</v>
          </cell>
          <cell r="C173" t="str">
            <v>Нарцисс</v>
          </cell>
          <cell r="D173" t="str">
            <v>Westward</v>
          </cell>
          <cell r="E173" t="str">
            <v>Double</v>
          </cell>
          <cell r="F173" t="str">
            <v>12/14</v>
          </cell>
          <cell r="G173">
            <v>45</v>
          </cell>
          <cell r="H173">
            <v>5</v>
          </cell>
          <cell r="I173">
            <v>5</v>
          </cell>
          <cell r="J173">
            <v>2.2799999999999998</v>
          </cell>
        </row>
        <row r="174">
          <cell r="A174">
            <v>307010</v>
          </cell>
          <cell r="B174" t="str">
            <v>Narcissus</v>
          </cell>
          <cell r="C174" t="str">
            <v>Нарцисс</v>
          </cell>
          <cell r="D174" t="str">
            <v>White Marvel</v>
          </cell>
          <cell r="E174" t="str">
            <v>Botanical</v>
          </cell>
          <cell r="F174" t="str">
            <v>12/14</v>
          </cell>
          <cell r="G174">
            <v>35</v>
          </cell>
          <cell r="H174">
            <v>5</v>
          </cell>
          <cell r="I174">
            <v>5</v>
          </cell>
          <cell r="J174">
            <v>1.98</v>
          </cell>
        </row>
        <row r="175">
          <cell r="A175">
            <v>307020</v>
          </cell>
          <cell r="B175" t="str">
            <v>Narcissus</v>
          </cell>
          <cell r="C175" t="str">
            <v>Нарцисс</v>
          </cell>
          <cell r="D175" t="str">
            <v>White Petticoat</v>
          </cell>
          <cell r="E175" t="str">
            <v>Botanical</v>
          </cell>
          <cell r="F175" t="str">
            <v>6/8</v>
          </cell>
          <cell r="G175">
            <v>15</v>
          </cell>
          <cell r="H175">
            <v>5</v>
          </cell>
          <cell r="I175">
            <v>5</v>
          </cell>
          <cell r="J175">
            <v>2.21</v>
          </cell>
        </row>
        <row r="176">
          <cell r="A176">
            <v>306620</v>
          </cell>
          <cell r="B176" t="str">
            <v>Narcissus</v>
          </cell>
          <cell r="C176" t="str">
            <v>Нарцисс</v>
          </cell>
          <cell r="D176" t="str">
            <v>Yellow Cheerfulness</v>
          </cell>
          <cell r="E176" t="str">
            <v>Tazetta/ Poetaz</v>
          </cell>
          <cell r="F176" t="str">
            <v>12/14</v>
          </cell>
          <cell r="G176">
            <v>45</v>
          </cell>
          <cell r="H176">
            <v>5</v>
          </cell>
          <cell r="I176">
            <v>5</v>
          </cell>
          <cell r="J176">
            <v>1.66</v>
          </cell>
        </row>
        <row r="177">
          <cell r="A177">
            <v>311380</v>
          </cell>
          <cell r="B177" t="str">
            <v>Ornithogalum</v>
          </cell>
          <cell r="C177" t="str">
            <v>Оргитогалум</v>
          </cell>
          <cell r="D177" t="str">
            <v>Nutans</v>
          </cell>
          <cell r="F177" t="str">
            <v>6/+</v>
          </cell>
          <cell r="G177">
            <v>25</v>
          </cell>
          <cell r="H177">
            <v>5</v>
          </cell>
          <cell r="I177">
            <v>15</v>
          </cell>
          <cell r="J177">
            <v>1.73</v>
          </cell>
        </row>
        <row r="178">
          <cell r="A178">
            <v>311450</v>
          </cell>
          <cell r="B178" t="str">
            <v>Puschkinia</v>
          </cell>
          <cell r="C178" t="str">
            <v>Пушкиния</v>
          </cell>
          <cell r="D178" t="str">
            <v>Libanotica</v>
          </cell>
          <cell r="F178" t="str">
            <v>5/6</v>
          </cell>
          <cell r="G178">
            <v>15</v>
          </cell>
          <cell r="H178">
            <v>5</v>
          </cell>
          <cell r="I178">
            <v>25</v>
          </cell>
          <cell r="J178">
            <v>1.7</v>
          </cell>
        </row>
        <row r="179">
          <cell r="A179">
            <v>311700</v>
          </cell>
          <cell r="B179" t="str">
            <v>Ranunculus</v>
          </cell>
          <cell r="C179" t="str">
            <v>Ранункулюс</v>
          </cell>
          <cell r="D179" t="str">
            <v>Mix</v>
          </cell>
          <cell r="F179" t="str">
            <v>6/7</v>
          </cell>
          <cell r="G179">
            <v>35</v>
          </cell>
          <cell r="H179">
            <v>5</v>
          </cell>
          <cell r="I179">
            <v>10</v>
          </cell>
          <cell r="J179">
            <v>1.93</v>
          </cell>
        </row>
        <row r="180">
          <cell r="A180">
            <v>311560</v>
          </cell>
          <cell r="B180" t="str">
            <v>Ranunculus</v>
          </cell>
          <cell r="C180" t="str">
            <v>Ранункулюс</v>
          </cell>
          <cell r="D180" t="str">
            <v>Orange</v>
          </cell>
          <cell r="F180" t="str">
            <v>6/7</v>
          </cell>
          <cell r="G180">
            <v>40</v>
          </cell>
          <cell r="H180">
            <v>5</v>
          </cell>
          <cell r="I180">
            <v>10</v>
          </cell>
          <cell r="J180">
            <v>1.85</v>
          </cell>
        </row>
        <row r="181">
          <cell r="A181">
            <v>311650</v>
          </cell>
          <cell r="B181" t="str">
            <v>Ranunculus</v>
          </cell>
          <cell r="C181" t="str">
            <v>Ранункулюс</v>
          </cell>
          <cell r="D181" t="str">
            <v>Pink</v>
          </cell>
          <cell r="F181" t="str">
            <v>6/7</v>
          </cell>
          <cell r="G181">
            <v>40</v>
          </cell>
          <cell r="H181">
            <v>5</v>
          </cell>
          <cell r="I181">
            <v>10</v>
          </cell>
          <cell r="J181">
            <v>1.85</v>
          </cell>
        </row>
        <row r="182">
          <cell r="A182">
            <v>311620</v>
          </cell>
          <cell r="B182" t="str">
            <v>Ranunculus</v>
          </cell>
          <cell r="C182" t="str">
            <v>Ранункулюс</v>
          </cell>
          <cell r="D182" t="str">
            <v>Red</v>
          </cell>
          <cell r="F182" t="str">
            <v>6/7</v>
          </cell>
          <cell r="G182">
            <v>40</v>
          </cell>
          <cell r="H182">
            <v>5</v>
          </cell>
          <cell r="I182">
            <v>10</v>
          </cell>
          <cell r="J182">
            <v>1.85</v>
          </cell>
        </row>
        <row r="183">
          <cell r="A183">
            <v>311680</v>
          </cell>
          <cell r="B183" t="str">
            <v>Ranunculus</v>
          </cell>
          <cell r="C183" t="str">
            <v>Ранункулюс</v>
          </cell>
          <cell r="D183" t="str">
            <v>White</v>
          </cell>
          <cell r="F183" t="str">
            <v>6/7</v>
          </cell>
          <cell r="G183">
            <v>40</v>
          </cell>
          <cell r="H183">
            <v>5</v>
          </cell>
          <cell r="I183">
            <v>10</v>
          </cell>
          <cell r="J183">
            <v>1.85</v>
          </cell>
        </row>
        <row r="184">
          <cell r="A184">
            <v>311530</v>
          </cell>
          <cell r="B184" t="str">
            <v>Ranunculus</v>
          </cell>
          <cell r="C184" t="str">
            <v>Ранункулюс</v>
          </cell>
          <cell r="D184" t="str">
            <v>Yellow</v>
          </cell>
          <cell r="F184" t="str">
            <v>6/7</v>
          </cell>
          <cell r="G184">
            <v>40</v>
          </cell>
          <cell r="H184">
            <v>5</v>
          </cell>
          <cell r="I184">
            <v>10</v>
          </cell>
          <cell r="J184">
            <v>1.85</v>
          </cell>
        </row>
        <row r="185">
          <cell r="A185">
            <v>311750</v>
          </cell>
          <cell r="B185" t="str">
            <v>Scilla</v>
          </cell>
          <cell r="C185" t="str">
            <v>Сцилла</v>
          </cell>
          <cell r="D185" t="str">
            <v>Siberica</v>
          </cell>
          <cell r="F185" t="str">
            <v>7/8</v>
          </cell>
          <cell r="G185">
            <v>15</v>
          </cell>
          <cell r="H185">
            <v>5</v>
          </cell>
          <cell r="I185">
            <v>20</v>
          </cell>
          <cell r="J185">
            <v>2.56</v>
          </cell>
        </row>
        <row r="186">
          <cell r="A186">
            <v>311780</v>
          </cell>
          <cell r="B186" t="str">
            <v>Scilla</v>
          </cell>
          <cell r="C186" t="str">
            <v>Сцилла</v>
          </cell>
          <cell r="D186" t="str">
            <v>Siberica Alba</v>
          </cell>
          <cell r="F186" t="str">
            <v>7/8</v>
          </cell>
          <cell r="G186">
            <v>15</v>
          </cell>
          <cell r="H186">
            <v>5</v>
          </cell>
          <cell r="I186">
            <v>15</v>
          </cell>
          <cell r="J186">
            <v>1.87</v>
          </cell>
        </row>
        <row r="187">
          <cell r="A187">
            <v>311890</v>
          </cell>
          <cell r="B187" t="str">
            <v>Triteleia</v>
          </cell>
          <cell r="C187" t="str">
            <v>Трителия</v>
          </cell>
          <cell r="D187" t="str">
            <v>Corrina</v>
          </cell>
          <cell r="F187" t="str">
            <v>5/6</v>
          </cell>
          <cell r="G187">
            <v>30</v>
          </cell>
          <cell r="H187">
            <v>5</v>
          </cell>
          <cell r="I187">
            <v>25</v>
          </cell>
          <cell r="J187">
            <v>1.41</v>
          </cell>
        </row>
        <row r="188">
          <cell r="A188" t="str">
            <v xml:space="preserve"> 301 0</v>
          </cell>
          <cell r="B188" t="str">
            <v>Tulipa</v>
          </cell>
          <cell r="C188" t="str">
            <v>Тюльпан</v>
          </cell>
          <cell r="D188" t="str">
            <v>Abba</v>
          </cell>
          <cell r="E188" t="str">
            <v>Double Early</v>
          </cell>
          <cell r="F188" t="str">
            <v>11/12</v>
          </cell>
          <cell r="G188">
            <v>30</v>
          </cell>
          <cell r="H188">
            <v>5</v>
          </cell>
          <cell r="I188">
            <v>7</v>
          </cell>
          <cell r="J188">
            <v>2.16</v>
          </cell>
        </row>
        <row r="189">
          <cell r="A189">
            <v>303910</v>
          </cell>
          <cell r="B189" t="str">
            <v>Tulipa</v>
          </cell>
          <cell r="C189" t="str">
            <v>Тюльпан</v>
          </cell>
          <cell r="D189" t="str">
            <v>Angelique</v>
          </cell>
          <cell r="E189" t="str">
            <v>Double Late</v>
          </cell>
          <cell r="F189" t="str">
            <v>11/12</v>
          </cell>
          <cell r="G189">
            <v>45</v>
          </cell>
          <cell r="H189">
            <v>5</v>
          </cell>
          <cell r="I189">
            <v>7</v>
          </cell>
          <cell r="J189">
            <v>2.68</v>
          </cell>
        </row>
        <row r="190">
          <cell r="A190">
            <v>304700</v>
          </cell>
          <cell r="B190" t="str">
            <v>Tulipa</v>
          </cell>
          <cell r="C190" t="str">
            <v>Тюльпан</v>
          </cell>
          <cell r="D190" t="str">
            <v>Antoinette</v>
          </cell>
          <cell r="E190" t="str">
            <v>Multi Flowering</v>
          </cell>
          <cell r="F190" t="str">
            <v>11/12</v>
          </cell>
          <cell r="G190">
            <v>50</v>
          </cell>
          <cell r="H190">
            <v>5</v>
          </cell>
          <cell r="I190">
            <v>7</v>
          </cell>
          <cell r="J190">
            <v>2.56</v>
          </cell>
        </row>
        <row r="191">
          <cell r="A191">
            <v>302200</v>
          </cell>
          <cell r="B191" t="str">
            <v>Tulipa</v>
          </cell>
          <cell r="C191" t="str">
            <v>Тюльпан</v>
          </cell>
          <cell r="D191" t="str">
            <v>Apeldoorn'S Elite</v>
          </cell>
          <cell r="E191" t="str">
            <v>Darwin Hybrid</v>
          </cell>
          <cell r="F191" t="str">
            <v>11/12</v>
          </cell>
          <cell r="G191">
            <v>55</v>
          </cell>
          <cell r="H191">
            <v>5</v>
          </cell>
          <cell r="I191">
            <v>10</v>
          </cell>
          <cell r="J191">
            <v>2.02</v>
          </cell>
        </row>
        <row r="192">
          <cell r="A192">
            <v>301587</v>
          </cell>
          <cell r="B192" t="str">
            <v>Tulipa</v>
          </cell>
          <cell r="C192" t="str">
            <v>Тюльпан</v>
          </cell>
          <cell r="D192" t="str">
            <v>Apricot Favourite</v>
          </cell>
          <cell r="E192" t="str">
            <v>Triumph</v>
          </cell>
          <cell r="F192" t="str">
            <v>11/12</v>
          </cell>
          <cell r="G192">
            <v>45</v>
          </cell>
          <cell r="H192">
            <v>5</v>
          </cell>
          <cell r="I192">
            <v>7</v>
          </cell>
          <cell r="J192">
            <v>2.25</v>
          </cell>
        </row>
        <row r="193">
          <cell r="A193">
            <v>303500</v>
          </cell>
          <cell r="B193" t="str">
            <v>Tulipa</v>
          </cell>
          <cell r="C193" t="str">
            <v>Тюльпан</v>
          </cell>
          <cell r="D193" t="str">
            <v>Apricot Parrot</v>
          </cell>
          <cell r="E193" t="str">
            <v>Parrot</v>
          </cell>
          <cell r="F193" t="str">
            <v>11/12</v>
          </cell>
          <cell r="G193">
            <v>50</v>
          </cell>
          <cell r="H193">
            <v>5</v>
          </cell>
          <cell r="I193">
            <v>7</v>
          </cell>
          <cell r="J193">
            <v>2.56</v>
          </cell>
        </row>
        <row r="194">
          <cell r="A194">
            <v>304900</v>
          </cell>
          <cell r="B194" t="str">
            <v>Tulipa</v>
          </cell>
          <cell r="C194" t="str">
            <v>Тюльпан</v>
          </cell>
          <cell r="D194" t="str">
            <v>Bakeri Lilac Wonder</v>
          </cell>
          <cell r="E194" t="str">
            <v>Species</v>
          </cell>
          <cell r="F194" t="str">
            <v>6/+</v>
          </cell>
          <cell r="G194">
            <v>15</v>
          </cell>
          <cell r="H194">
            <v>5</v>
          </cell>
          <cell r="I194">
            <v>10</v>
          </cell>
          <cell r="J194">
            <v>1.78</v>
          </cell>
        </row>
        <row r="195">
          <cell r="A195">
            <v>302700</v>
          </cell>
          <cell r="B195" t="str">
            <v>Tulipa</v>
          </cell>
          <cell r="C195" t="str">
            <v>Тюльпан</v>
          </cell>
          <cell r="D195" t="str">
            <v>Ballerina</v>
          </cell>
          <cell r="E195" t="str">
            <v>Lily Flowering</v>
          </cell>
          <cell r="F195" t="str">
            <v>11/12</v>
          </cell>
          <cell r="G195">
            <v>55</v>
          </cell>
          <cell r="H195">
            <v>5</v>
          </cell>
          <cell r="I195">
            <v>7</v>
          </cell>
          <cell r="J195">
            <v>2.13</v>
          </cell>
        </row>
        <row r="196">
          <cell r="A196">
            <v>313200</v>
          </cell>
          <cell r="B196" t="str">
            <v>Tulipa</v>
          </cell>
          <cell r="C196" t="str">
            <v>Тюльпан</v>
          </cell>
          <cell r="D196" t="str">
            <v>Barbados</v>
          </cell>
          <cell r="E196" t="str">
            <v>Fringed</v>
          </cell>
          <cell r="F196" t="str">
            <v>12/+</v>
          </cell>
          <cell r="G196">
            <v>60</v>
          </cell>
          <cell r="H196">
            <v>5</v>
          </cell>
          <cell r="I196">
            <v>5</v>
          </cell>
          <cell r="J196">
            <v>3.83</v>
          </cell>
        </row>
        <row r="197">
          <cell r="A197">
            <v>313250</v>
          </cell>
          <cell r="B197" t="str">
            <v>Tulipa</v>
          </cell>
          <cell r="C197" t="str">
            <v>Тюльпан</v>
          </cell>
          <cell r="D197" t="str">
            <v>Bastia</v>
          </cell>
          <cell r="E197" t="str">
            <v>Double Fringed</v>
          </cell>
          <cell r="F197" t="str">
            <v>12/+</v>
          </cell>
          <cell r="G197">
            <v>50</v>
          </cell>
          <cell r="H197">
            <v>5</v>
          </cell>
          <cell r="I197">
            <v>5</v>
          </cell>
          <cell r="J197">
            <v>3.07</v>
          </cell>
        </row>
        <row r="198">
          <cell r="A198" t="str">
            <v>303940</v>
          </cell>
          <cell r="B198" t="str">
            <v>Tulipa</v>
          </cell>
          <cell r="C198" t="str">
            <v>Тюльпан</v>
          </cell>
          <cell r="D198" t="str">
            <v>Black Hero</v>
          </cell>
          <cell r="E198" t="str">
            <v>Double Late</v>
          </cell>
          <cell r="F198" t="str">
            <v>11/12</v>
          </cell>
          <cell r="G198">
            <v>60</v>
          </cell>
          <cell r="H198">
            <v>5</v>
          </cell>
          <cell r="I198">
            <v>5</v>
          </cell>
          <cell r="J198">
            <v>2.73</v>
          </cell>
        </row>
        <row r="199">
          <cell r="A199">
            <v>303530</v>
          </cell>
          <cell r="B199" t="str">
            <v>Tulipa</v>
          </cell>
          <cell r="C199" t="str">
            <v>Тюльпан</v>
          </cell>
          <cell r="D199" t="str">
            <v>Black Parrot</v>
          </cell>
          <cell r="E199" t="str">
            <v>Parrot</v>
          </cell>
          <cell r="F199" t="str">
            <v>11/12</v>
          </cell>
          <cell r="G199">
            <v>50</v>
          </cell>
          <cell r="H199">
            <v>5</v>
          </cell>
          <cell r="I199">
            <v>7</v>
          </cell>
          <cell r="J199">
            <v>2.16</v>
          </cell>
        </row>
        <row r="200">
          <cell r="A200">
            <v>303970</v>
          </cell>
          <cell r="B200" t="str">
            <v>Tulipa</v>
          </cell>
          <cell r="C200" t="str">
            <v>Тюльпан</v>
          </cell>
          <cell r="D200" t="str">
            <v>Blue Diamond</v>
          </cell>
          <cell r="E200" t="str">
            <v>Double Late</v>
          </cell>
          <cell r="F200" t="str">
            <v>11/12</v>
          </cell>
          <cell r="G200">
            <v>40</v>
          </cell>
          <cell r="H200">
            <v>5</v>
          </cell>
          <cell r="I200">
            <v>7</v>
          </cell>
          <cell r="J200">
            <v>2.04</v>
          </cell>
        </row>
        <row r="201">
          <cell r="A201">
            <v>303560</v>
          </cell>
          <cell r="B201" t="str">
            <v>Tulipa</v>
          </cell>
          <cell r="C201" t="str">
            <v>Тюльпан</v>
          </cell>
          <cell r="D201" t="str">
            <v>Blue Parrot</v>
          </cell>
          <cell r="E201" t="str">
            <v>Parrot</v>
          </cell>
          <cell r="F201" t="str">
            <v>11/12</v>
          </cell>
          <cell r="G201">
            <v>55</v>
          </cell>
          <cell r="H201">
            <v>5</v>
          </cell>
          <cell r="I201">
            <v>7</v>
          </cell>
          <cell r="J201">
            <v>2.68</v>
          </cell>
        </row>
        <row r="202">
          <cell r="A202">
            <v>313420</v>
          </cell>
          <cell r="B202" t="str">
            <v>Tulipa</v>
          </cell>
          <cell r="C202" t="str">
            <v>Тюльпан</v>
          </cell>
          <cell r="D202" t="str">
            <v>Brest</v>
          </cell>
          <cell r="E202" t="str">
            <v>Double Fringed</v>
          </cell>
          <cell r="F202" t="str">
            <v>12/+</v>
          </cell>
          <cell r="G202">
            <v>45</v>
          </cell>
          <cell r="H202">
            <v>5</v>
          </cell>
          <cell r="I202">
            <v>5</v>
          </cell>
          <cell r="J202">
            <v>2.33</v>
          </cell>
        </row>
        <row r="203">
          <cell r="A203" t="str">
            <v>313440</v>
          </cell>
          <cell r="B203" t="str">
            <v>Tulipa</v>
          </cell>
          <cell r="C203" t="str">
            <v>Тюльпан</v>
          </cell>
          <cell r="D203" t="str">
            <v>Brownie</v>
          </cell>
          <cell r="E203" t="str">
            <v>Double Late</v>
          </cell>
          <cell r="F203" t="str">
            <v>12/+</v>
          </cell>
          <cell r="G203">
            <v>45</v>
          </cell>
          <cell r="H203">
            <v>5</v>
          </cell>
          <cell r="I203">
            <v>5</v>
          </cell>
          <cell r="J203">
            <v>3.83</v>
          </cell>
        </row>
        <row r="204">
          <cell r="A204">
            <v>302710</v>
          </cell>
          <cell r="B204" t="str">
            <v>Tulipa</v>
          </cell>
          <cell r="C204" t="str">
            <v>Тюльпан</v>
          </cell>
          <cell r="D204" t="str">
            <v>Budlight</v>
          </cell>
          <cell r="E204" t="str">
            <v>Lily Flowering</v>
          </cell>
          <cell r="F204" t="str">
            <v>11/12</v>
          </cell>
          <cell r="G204">
            <v>50</v>
          </cell>
          <cell r="H204">
            <v>5</v>
          </cell>
          <cell r="I204">
            <v>7</v>
          </cell>
          <cell r="J204">
            <v>2.89</v>
          </cell>
        </row>
        <row r="205">
          <cell r="A205">
            <v>313465</v>
          </cell>
          <cell r="B205" t="str">
            <v>Tulipa</v>
          </cell>
          <cell r="C205" t="str">
            <v>Тюльпан</v>
          </cell>
          <cell r="D205" t="str">
            <v>Cabanna NEW</v>
          </cell>
          <cell r="E205" t="str">
            <v>Parrot</v>
          </cell>
          <cell r="F205" t="str">
            <v>12/+</v>
          </cell>
          <cell r="G205">
            <v>45</v>
          </cell>
          <cell r="H205">
            <v>5</v>
          </cell>
          <cell r="I205">
            <v>5</v>
          </cell>
          <cell r="J205">
            <v>2.68</v>
          </cell>
        </row>
        <row r="206">
          <cell r="A206">
            <v>304505</v>
          </cell>
          <cell r="B206" t="str">
            <v>Tulipa</v>
          </cell>
          <cell r="C206" t="str">
            <v>Тюльпан</v>
          </cell>
          <cell r="D206" t="str">
            <v>Calypso NEW</v>
          </cell>
          <cell r="E206" t="str">
            <v>Greigii</v>
          </cell>
          <cell r="F206" t="str">
            <v>11/12</v>
          </cell>
          <cell r="G206">
            <v>30</v>
          </cell>
          <cell r="H206">
            <v>5</v>
          </cell>
          <cell r="I206">
            <v>7</v>
          </cell>
          <cell r="J206">
            <v>2.09</v>
          </cell>
        </row>
        <row r="207">
          <cell r="A207">
            <v>304360</v>
          </cell>
          <cell r="B207" t="str">
            <v>Tulipa</v>
          </cell>
          <cell r="C207" t="str">
            <v>Тюльпан</v>
          </cell>
          <cell r="D207" t="str">
            <v>Candela</v>
          </cell>
          <cell r="E207" t="str">
            <v>Fosteriana</v>
          </cell>
          <cell r="F207" t="str">
            <v>11/12</v>
          </cell>
          <cell r="G207">
            <v>35</v>
          </cell>
          <cell r="H207">
            <v>5</v>
          </cell>
          <cell r="I207">
            <v>10</v>
          </cell>
          <cell r="J207">
            <v>2.4500000000000002</v>
          </cell>
        </row>
        <row r="208">
          <cell r="A208">
            <v>304730</v>
          </cell>
          <cell r="B208" t="str">
            <v>Tulipa</v>
          </cell>
          <cell r="C208" t="str">
            <v>Тюльпан</v>
          </cell>
          <cell r="D208" t="str">
            <v>Candy Club</v>
          </cell>
          <cell r="E208" t="str">
            <v>Multi Flowering</v>
          </cell>
          <cell r="F208" t="str">
            <v>11/12</v>
          </cell>
          <cell r="G208">
            <v>50</v>
          </cell>
          <cell r="H208">
            <v>5</v>
          </cell>
          <cell r="I208">
            <v>7</v>
          </cell>
          <cell r="J208">
            <v>2.77</v>
          </cell>
        </row>
        <row r="209">
          <cell r="A209" t="str">
            <v xml:space="preserve"> 30 00</v>
          </cell>
          <cell r="B209" t="str">
            <v>Tulipa</v>
          </cell>
          <cell r="C209" t="str">
            <v>Тюльпан</v>
          </cell>
          <cell r="D209" t="str">
            <v>Carnaval De Nice</v>
          </cell>
          <cell r="E209" t="str">
            <v>Double Late</v>
          </cell>
          <cell r="F209" t="str">
            <v>11/12</v>
          </cell>
          <cell r="G209">
            <v>50</v>
          </cell>
          <cell r="H209">
            <v>5</v>
          </cell>
          <cell r="I209">
            <v>7</v>
          </cell>
          <cell r="J209">
            <v>2.89</v>
          </cell>
        </row>
        <row r="210">
          <cell r="A210">
            <v>301630</v>
          </cell>
          <cell r="B210" t="str">
            <v>Tulipa</v>
          </cell>
          <cell r="C210" t="str">
            <v>Тюльпан</v>
          </cell>
          <cell r="D210" t="str">
            <v>Carnaval De Rio</v>
          </cell>
          <cell r="E210" t="str">
            <v>Triumph</v>
          </cell>
          <cell r="F210" t="str">
            <v>11/12</v>
          </cell>
          <cell r="G210">
            <v>45</v>
          </cell>
          <cell r="H210">
            <v>5</v>
          </cell>
          <cell r="I210">
            <v>10</v>
          </cell>
          <cell r="J210">
            <v>2.16</v>
          </cell>
        </row>
        <row r="211">
          <cell r="A211">
            <v>302730</v>
          </cell>
          <cell r="B211" t="str">
            <v>Tulipa</v>
          </cell>
          <cell r="C211" t="str">
            <v>Тюльпан</v>
          </cell>
          <cell r="D211" t="str">
            <v>Claudia</v>
          </cell>
          <cell r="E211" t="str">
            <v>Lily Flowering</v>
          </cell>
          <cell r="F211" t="str">
            <v>11/12</v>
          </cell>
          <cell r="G211">
            <v>55</v>
          </cell>
          <cell r="H211">
            <v>5</v>
          </cell>
          <cell r="I211">
            <v>7</v>
          </cell>
          <cell r="J211">
            <v>1.95</v>
          </cell>
        </row>
        <row r="212">
          <cell r="A212">
            <v>302510</v>
          </cell>
          <cell r="B212" t="str">
            <v>Tulipa</v>
          </cell>
          <cell r="C212" t="str">
            <v>Тюльпан</v>
          </cell>
          <cell r="D212" t="str">
            <v>Clearwater</v>
          </cell>
          <cell r="E212" t="str">
            <v>Single Late</v>
          </cell>
          <cell r="F212" t="str">
            <v>11/12</v>
          </cell>
          <cell r="G212">
            <v>65</v>
          </cell>
          <cell r="H212">
            <v>5</v>
          </cell>
          <cell r="I212">
            <v>10</v>
          </cell>
          <cell r="J212">
            <v>2.6</v>
          </cell>
        </row>
        <row r="213">
          <cell r="A213">
            <v>304905</v>
          </cell>
          <cell r="B213" t="str">
            <v>Tulipa</v>
          </cell>
          <cell r="C213" t="str">
            <v>Тюльпан</v>
          </cell>
          <cell r="D213" t="str">
            <v>Clusiana</v>
          </cell>
          <cell r="E213" t="str">
            <v>Species</v>
          </cell>
          <cell r="F213" t="str">
            <v>6/+</v>
          </cell>
          <cell r="G213">
            <v>20</v>
          </cell>
          <cell r="H213">
            <v>5</v>
          </cell>
          <cell r="I213">
            <v>7</v>
          </cell>
          <cell r="J213">
            <v>2.96</v>
          </cell>
        </row>
        <row r="214">
          <cell r="A214">
            <v>304910</v>
          </cell>
          <cell r="B214" t="str">
            <v>Tulipa</v>
          </cell>
          <cell r="C214" t="str">
            <v>Тюльпан</v>
          </cell>
          <cell r="D214" t="str">
            <v>Clusiana Cynthia</v>
          </cell>
          <cell r="E214" t="str">
            <v>Species</v>
          </cell>
          <cell r="F214" t="str">
            <v>6/+</v>
          </cell>
          <cell r="G214">
            <v>20</v>
          </cell>
          <cell r="H214">
            <v>5</v>
          </cell>
          <cell r="I214">
            <v>10</v>
          </cell>
          <cell r="J214">
            <v>2.09</v>
          </cell>
        </row>
        <row r="215">
          <cell r="A215">
            <v>301410</v>
          </cell>
          <cell r="B215" t="str">
            <v>Tulipa</v>
          </cell>
          <cell r="C215" t="str">
            <v>Тюльпан</v>
          </cell>
          <cell r="D215" t="str">
            <v>Columbus</v>
          </cell>
          <cell r="E215" t="str">
            <v>Double Early</v>
          </cell>
          <cell r="F215" t="str">
            <v>11/12</v>
          </cell>
          <cell r="G215">
            <v>40</v>
          </cell>
          <cell r="H215">
            <v>5</v>
          </cell>
          <cell r="I215">
            <v>7</v>
          </cell>
          <cell r="J215">
            <v>2.04</v>
          </cell>
        </row>
        <row r="216">
          <cell r="A216">
            <v>304180</v>
          </cell>
          <cell r="B216" t="str">
            <v>Tulipa</v>
          </cell>
          <cell r="C216" t="str">
            <v>Тюльпан</v>
          </cell>
          <cell r="D216" t="str">
            <v>Concerto</v>
          </cell>
          <cell r="E216" t="str">
            <v>Kaufmanniana</v>
          </cell>
          <cell r="F216" t="str">
            <v>11/12</v>
          </cell>
          <cell r="G216">
            <v>25</v>
          </cell>
          <cell r="H216">
            <v>5</v>
          </cell>
          <cell r="I216">
            <v>7</v>
          </cell>
          <cell r="J216">
            <v>1.9</v>
          </cell>
        </row>
        <row r="217">
          <cell r="A217">
            <v>313505</v>
          </cell>
          <cell r="B217" t="str">
            <v>Tulipa</v>
          </cell>
          <cell r="C217" t="str">
            <v>Тюльпан</v>
          </cell>
          <cell r="D217" t="str">
            <v>Copper Image</v>
          </cell>
          <cell r="E217" t="str">
            <v>Double Late</v>
          </cell>
          <cell r="F217" t="str">
            <v>12/+</v>
          </cell>
          <cell r="G217">
            <v>45</v>
          </cell>
          <cell r="H217">
            <v>5</v>
          </cell>
          <cell r="I217">
            <v>5</v>
          </cell>
          <cell r="J217">
            <v>2.4500000000000002</v>
          </cell>
        </row>
        <row r="218">
          <cell r="A218">
            <v>301635</v>
          </cell>
          <cell r="B218" t="str">
            <v>Tulipa</v>
          </cell>
          <cell r="C218" t="str">
            <v>Тюльпан</v>
          </cell>
          <cell r="D218" t="str">
            <v>Creme Fraiche NEW</v>
          </cell>
          <cell r="E218" t="str">
            <v>Triumph</v>
          </cell>
          <cell r="F218" t="str">
            <v>11/12</v>
          </cell>
          <cell r="G218">
            <v>40</v>
          </cell>
          <cell r="H218">
            <v>5</v>
          </cell>
          <cell r="I218">
            <v>7</v>
          </cell>
          <cell r="J218">
            <v>2.25</v>
          </cell>
        </row>
        <row r="219">
          <cell r="A219">
            <v>313510</v>
          </cell>
          <cell r="B219" t="str">
            <v>Tulipa</v>
          </cell>
          <cell r="C219" t="str">
            <v>Тюльпан</v>
          </cell>
          <cell r="D219" t="str">
            <v>Crispion Sweet</v>
          </cell>
          <cell r="E219" t="str">
            <v>Double Fringed</v>
          </cell>
          <cell r="F219" t="str">
            <v>12/+</v>
          </cell>
          <cell r="G219">
            <v>30</v>
          </cell>
          <cell r="H219">
            <v>5</v>
          </cell>
          <cell r="I219">
            <v>5</v>
          </cell>
          <cell r="J219">
            <v>2.61</v>
          </cell>
        </row>
        <row r="220">
          <cell r="A220">
            <v>301420</v>
          </cell>
          <cell r="B220" t="str">
            <v>Tulipa</v>
          </cell>
          <cell r="C220" t="str">
            <v>Тюльпан</v>
          </cell>
          <cell r="D220" t="str">
            <v>Crossfire</v>
          </cell>
          <cell r="E220" t="str">
            <v>Double Early</v>
          </cell>
          <cell r="F220" t="str">
            <v>11/12</v>
          </cell>
          <cell r="G220">
            <v>25</v>
          </cell>
          <cell r="H220">
            <v>5</v>
          </cell>
          <cell r="I220">
            <v>7</v>
          </cell>
          <cell r="J220">
            <v>2.4500000000000002</v>
          </cell>
        </row>
        <row r="221">
          <cell r="A221">
            <v>303050</v>
          </cell>
          <cell r="B221" t="str">
            <v>Tulipa</v>
          </cell>
          <cell r="C221" t="str">
            <v>Тюльпан</v>
          </cell>
          <cell r="D221" t="str">
            <v>Crystal Star</v>
          </cell>
          <cell r="E221" t="str">
            <v>Fringed</v>
          </cell>
          <cell r="F221" t="str">
            <v>11/12</v>
          </cell>
          <cell r="G221">
            <v>50</v>
          </cell>
          <cell r="H221">
            <v>5</v>
          </cell>
          <cell r="I221">
            <v>7</v>
          </cell>
          <cell r="J221">
            <v>1.83</v>
          </cell>
        </row>
        <row r="222">
          <cell r="A222">
            <v>303090</v>
          </cell>
          <cell r="B222" t="str">
            <v>Tulipa</v>
          </cell>
          <cell r="C222" t="str">
            <v>Тюльпан</v>
          </cell>
          <cell r="D222" t="str">
            <v>Curly Sue</v>
          </cell>
          <cell r="E222" t="str">
            <v>Fringed</v>
          </cell>
          <cell r="F222" t="str">
            <v>11/12</v>
          </cell>
          <cell r="G222">
            <v>50</v>
          </cell>
          <cell r="H222">
            <v>5</v>
          </cell>
          <cell r="I222">
            <v>7</v>
          </cell>
          <cell r="J222">
            <v>2.25</v>
          </cell>
        </row>
        <row r="223">
          <cell r="A223">
            <v>313520</v>
          </cell>
          <cell r="B223" t="str">
            <v>Tulipa</v>
          </cell>
          <cell r="C223" t="str">
            <v>Тюльпан</v>
          </cell>
          <cell r="D223" t="str">
            <v>Danceline</v>
          </cell>
          <cell r="E223" t="str">
            <v>Double Late</v>
          </cell>
          <cell r="F223" t="str">
            <v>11/12</v>
          </cell>
          <cell r="G223">
            <v>40</v>
          </cell>
          <cell r="H223">
            <v>5</v>
          </cell>
          <cell r="I223">
            <v>5</v>
          </cell>
          <cell r="J223">
            <v>2.84</v>
          </cell>
        </row>
        <row r="224">
          <cell r="A224">
            <v>303120</v>
          </cell>
          <cell r="B224" t="str">
            <v>Tulipa</v>
          </cell>
          <cell r="C224" t="str">
            <v>Тюльпан</v>
          </cell>
          <cell r="D224" t="str">
            <v>Davenport</v>
          </cell>
          <cell r="E224" t="str">
            <v>Fringed</v>
          </cell>
          <cell r="F224" t="str">
            <v>11/12</v>
          </cell>
          <cell r="G224">
            <v>45</v>
          </cell>
          <cell r="H224">
            <v>5</v>
          </cell>
          <cell r="I224">
            <v>7</v>
          </cell>
          <cell r="J224">
            <v>2.16</v>
          </cell>
        </row>
        <row r="225">
          <cell r="A225" t="str">
            <v>302240</v>
          </cell>
          <cell r="B225" t="str">
            <v>Tulipa</v>
          </cell>
          <cell r="C225" t="str">
            <v>Тюльпан</v>
          </cell>
          <cell r="D225" t="str">
            <v>Daydream</v>
          </cell>
          <cell r="E225" t="str">
            <v>Darwin Hybrid</v>
          </cell>
          <cell r="F225" t="str">
            <v>11/12</v>
          </cell>
          <cell r="G225">
            <v>55</v>
          </cell>
          <cell r="H225">
            <v>5</v>
          </cell>
          <cell r="I225">
            <v>10</v>
          </cell>
          <cell r="J225">
            <v>2.37</v>
          </cell>
        </row>
        <row r="226">
          <cell r="A226" t="str">
            <v>301640</v>
          </cell>
          <cell r="B226" t="str">
            <v>Tulipa</v>
          </cell>
          <cell r="C226" t="str">
            <v>Тюльпан</v>
          </cell>
          <cell r="D226" t="str">
            <v>Denmark</v>
          </cell>
          <cell r="E226" t="str">
            <v>Triumph</v>
          </cell>
          <cell r="F226" t="str">
            <v>11/12</v>
          </cell>
          <cell r="G226">
            <v>45</v>
          </cell>
          <cell r="H226">
            <v>5</v>
          </cell>
          <cell r="I226">
            <v>10</v>
          </cell>
          <cell r="J226">
            <v>2.33</v>
          </cell>
        </row>
        <row r="227">
          <cell r="A227">
            <v>302250</v>
          </cell>
          <cell r="B227" t="str">
            <v>Tulipa</v>
          </cell>
          <cell r="C227" t="str">
            <v>Тюльпан</v>
          </cell>
          <cell r="D227" t="str">
            <v>Design Impression</v>
          </cell>
          <cell r="E227" t="str">
            <v>Darwin Hybrid</v>
          </cell>
          <cell r="F227" t="str">
            <v>11/12</v>
          </cell>
          <cell r="G227">
            <v>55</v>
          </cell>
          <cell r="H227">
            <v>5</v>
          </cell>
          <cell r="I227">
            <v>10</v>
          </cell>
          <cell r="J227">
            <v>2.16</v>
          </cell>
        </row>
        <row r="228">
          <cell r="A228">
            <v>301580</v>
          </cell>
          <cell r="B228" t="str">
            <v>Tulipa</v>
          </cell>
          <cell r="C228" t="str">
            <v>Тюльпан</v>
          </cell>
          <cell r="D228" t="str">
            <v>Double Early Mix</v>
          </cell>
          <cell r="E228" t="str">
            <v>Double Early</v>
          </cell>
          <cell r="F228" t="str">
            <v>11/12</v>
          </cell>
          <cell r="G228">
            <v>25</v>
          </cell>
          <cell r="H228">
            <v>5</v>
          </cell>
          <cell r="I228">
            <v>7</v>
          </cell>
          <cell r="J228">
            <v>2.2999999999999998</v>
          </cell>
        </row>
        <row r="229">
          <cell r="A229">
            <v>313525</v>
          </cell>
          <cell r="B229" t="str">
            <v>Tulipa</v>
          </cell>
          <cell r="C229" t="str">
            <v>Тюльпан</v>
          </cell>
          <cell r="D229" t="str">
            <v>Double Sugar</v>
          </cell>
          <cell r="E229" t="str">
            <v>Double Late</v>
          </cell>
          <cell r="F229" t="str">
            <v>12/+</v>
          </cell>
          <cell r="G229">
            <v>40</v>
          </cell>
          <cell r="H229">
            <v>5</v>
          </cell>
          <cell r="I229">
            <v>5</v>
          </cell>
          <cell r="J229">
            <v>3.08</v>
          </cell>
        </row>
        <row r="230">
          <cell r="A230">
            <v>313535</v>
          </cell>
          <cell r="B230" t="str">
            <v>Tulipa</v>
          </cell>
          <cell r="C230" t="str">
            <v>Тюльпан</v>
          </cell>
          <cell r="D230" t="str">
            <v>Dream Touch</v>
          </cell>
          <cell r="E230" t="str">
            <v>Double Late</v>
          </cell>
          <cell r="F230" t="str">
            <v xml:space="preserve">11/12 </v>
          </cell>
          <cell r="G230">
            <v>40</v>
          </cell>
          <cell r="H230">
            <v>5</v>
          </cell>
          <cell r="I230">
            <v>5</v>
          </cell>
          <cell r="J230">
            <v>2.61</v>
          </cell>
        </row>
        <row r="231">
          <cell r="A231" t="str">
            <v>313540</v>
          </cell>
          <cell r="B231" t="str">
            <v>Tulipa</v>
          </cell>
          <cell r="C231" t="str">
            <v>Тюльпан</v>
          </cell>
          <cell r="D231" t="str">
            <v>Dreamer</v>
          </cell>
          <cell r="E231" t="str">
            <v>Double Early</v>
          </cell>
          <cell r="F231" t="str">
            <v>11/12</v>
          </cell>
          <cell r="G231">
            <v>45</v>
          </cell>
          <cell r="H231">
            <v>5</v>
          </cell>
          <cell r="I231">
            <v>5</v>
          </cell>
          <cell r="J231">
            <v>2.7</v>
          </cell>
        </row>
        <row r="232">
          <cell r="A232" t="str">
            <v xml:space="preserve"> 304060</v>
          </cell>
          <cell r="B232" t="str">
            <v>Tulipa</v>
          </cell>
          <cell r="C232" t="str">
            <v>Тюльпан</v>
          </cell>
          <cell r="D232" t="str">
            <v>Drumline</v>
          </cell>
          <cell r="E232" t="str">
            <v>Double Late</v>
          </cell>
          <cell r="F232" t="str">
            <v>11/12</v>
          </cell>
          <cell r="G232">
            <v>45</v>
          </cell>
          <cell r="H232">
            <v>5</v>
          </cell>
          <cell r="I232">
            <v>5</v>
          </cell>
          <cell r="J232">
            <v>2.91</v>
          </cell>
        </row>
        <row r="233">
          <cell r="A233">
            <v>301650</v>
          </cell>
          <cell r="B233" t="str">
            <v>Tulipa</v>
          </cell>
          <cell r="C233" t="str">
            <v>Тюльпан</v>
          </cell>
          <cell r="D233" t="str">
            <v>Dynasty</v>
          </cell>
          <cell r="E233" t="str">
            <v>Triumph</v>
          </cell>
          <cell r="F233" t="str">
            <v>11/12</v>
          </cell>
          <cell r="G233">
            <v>45</v>
          </cell>
          <cell r="H233">
            <v>5</v>
          </cell>
          <cell r="I233">
            <v>10</v>
          </cell>
          <cell r="J233">
            <v>2.33</v>
          </cell>
        </row>
        <row r="234">
          <cell r="A234">
            <v>301660</v>
          </cell>
          <cell r="B234" t="str">
            <v>Tulipa</v>
          </cell>
          <cell r="C234" t="str">
            <v>Тюльпан</v>
          </cell>
          <cell r="D234" t="str">
            <v>Escape</v>
          </cell>
          <cell r="E234" t="str">
            <v>Triumph</v>
          </cell>
          <cell r="F234" t="str">
            <v>11/12</v>
          </cell>
          <cell r="G234">
            <v>50</v>
          </cell>
          <cell r="H234">
            <v>5</v>
          </cell>
          <cell r="I234">
            <v>10</v>
          </cell>
          <cell r="J234">
            <v>2.09</v>
          </cell>
        </row>
        <row r="235">
          <cell r="A235">
            <v>303380</v>
          </cell>
          <cell r="B235" t="str">
            <v>Tulipa</v>
          </cell>
          <cell r="C235" t="str">
            <v>Тюльпан</v>
          </cell>
          <cell r="D235" t="str">
            <v>Esperanto</v>
          </cell>
          <cell r="E235" t="str">
            <v>Viridiflora</v>
          </cell>
          <cell r="F235" t="str">
            <v>11/12</v>
          </cell>
          <cell r="G235">
            <v>30</v>
          </cell>
          <cell r="H235">
            <v>5</v>
          </cell>
          <cell r="I235">
            <v>7</v>
          </cell>
          <cell r="J235">
            <v>2.68</v>
          </cell>
        </row>
        <row r="236">
          <cell r="A236">
            <v>303590</v>
          </cell>
          <cell r="B236" t="str">
            <v>Tulipa</v>
          </cell>
          <cell r="C236" t="str">
            <v>Тюльпан</v>
          </cell>
          <cell r="D236" t="str">
            <v>Estella Rijnveld</v>
          </cell>
          <cell r="E236" t="str">
            <v>Parrot</v>
          </cell>
          <cell r="F236" t="str">
            <v>11/12</v>
          </cell>
          <cell r="G236">
            <v>50</v>
          </cell>
          <cell r="H236">
            <v>5</v>
          </cell>
          <cell r="I236">
            <v>7</v>
          </cell>
          <cell r="J236">
            <v>2.89</v>
          </cell>
        </row>
        <row r="237">
          <cell r="A237">
            <v>304765</v>
          </cell>
          <cell r="B237" t="str">
            <v>Tulipa</v>
          </cell>
          <cell r="C237" t="str">
            <v>Тюльпан</v>
          </cell>
          <cell r="D237" t="str">
            <v>Fiery Club</v>
          </cell>
          <cell r="E237" t="str">
            <v>Multi Flowering</v>
          </cell>
          <cell r="F237" t="str">
            <v>11/12</v>
          </cell>
          <cell r="G237">
            <v>50</v>
          </cell>
          <cell r="H237">
            <v>5</v>
          </cell>
          <cell r="I237">
            <v>5</v>
          </cell>
          <cell r="J237">
            <v>2.65</v>
          </cell>
        </row>
        <row r="238">
          <cell r="A238" t="str">
            <v>302740</v>
          </cell>
          <cell r="B238" t="str">
            <v>Tulipa</v>
          </cell>
          <cell r="C238" t="str">
            <v>Тюльпан</v>
          </cell>
          <cell r="D238" t="str">
            <v>Fire Wings</v>
          </cell>
          <cell r="E238" t="str">
            <v>Lily Flowering</v>
          </cell>
          <cell r="F238" t="str">
            <v>11/12</v>
          </cell>
          <cell r="G238">
            <v>50</v>
          </cell>
          <cell r="H238">
            <v>5</v>
          </cell>
          <cell r="I238">
            <v>7</v>
          </cell>
          <cell r="J238">
            <v>2.89</v>
          </cell>
        </row>
        <row r="239">
          <cell r="A239">
            <v>301210</v>
          </cell>
          <cell r="B239" t="str">
            <v>Tulipa</v>
          </cell>
          <cell r="C239" t="str">
            <v>Тюльпан</v>
          </cell>
          <cell r="D239" t="str">
            <v>Flair</v>
          </cell>
          <cell r="E239" t="str">
            <v>Single Early</v>
          </cell>
          <cell r="F239" t="str">
            <v>11/12</v>
          </cell>
          <cell r="G239">
            <v>35</v>
          </cell>
          <cell r="H239">
            <v>5</v>
          </cell>
          <cell r="I239">
            <v>10</v>
          </cell>
          <cell r="J239">
            <v>2.44</v>
          </cell>
        </row>
        <row r="240">
          <cell r="A240">
            <v>302130</v>
          </cell>
          <cell r="B240" t="str">
            <v>Tulipa</v>
          </cell>
          <cell r="C240" t="str">
            <v>Тюльпан</v>
          </cell>
          <cell r="D240" t="str">
            <v>Flaming Beauty Mix</v>
          </cell>
          <cell r="E240" t="str">
            <v>Triumph</v>
          </cell>
          <cell r="F240" t="str">
            <v>11/12</v>
          </cell>
          <cell r="G240">
            <v>55</v>
          </cell>
          <cell r="H240">
            <v>5</v>
          </cell>
          <cell r="I240">
            <v>10</v>
          </cell>
          <cell r="J240">
            <v>2.44</v>
          </cell>
        </row>
        <row r="241">
          <cell r="A241" t="str">
            <v xml:space="preserve"> 304080</v>
          </cell>
          <cell r="B241" t="str">
            <v>Tulipa</v>
          </cell>
          <cell r="C241" t="str">
            <v>Тюльпан</v>
          </cell>
          <cell r="D241" t="str">
            <v>Flaming Evita</v>
          </cell>
          <cell r="E241" t="str">
            <v>Double Late</v>
          </cell>
          <cell r="F241" t="str">
            <v>11/12</v>
          </cell>
          <cell r="G241">
            <v>35</v>
          </cell>
          <cell r="H241">
            <v>5</v>
          </cell>
          <cell r="I241">
            <v>7</v>
          </cell>
          <cell r="J241">
            <v>2.4500000000000002</v>
          </cell>
        </row>
        <row r="242">
          <cell r="A242">
            <v>301690</v>
          </cell>
          <cell r="B242" t="str">
            <v>Tulipa</v>
          </cell>
          <cell r="C242" t="str">
            <v>Тюльпан</v>
          </cell>
          <cell r="D242" t="str">
            <v>Flaming Flag</v>
          </cell>
          <cell r="E242" t="str">
            <v>Triumph</v>
          </cell>
          <cell r="F242" t="str">
            <v>11/12</v>
          </cell>
          <cell r="G242">
            <v>40</v>
          </cell>
          <cell r="H242">
            <v>5</v>
          </cell>
          <cell r="I242">
            <v>10</v>
          </cell>
          <cell r="J242">
            <v>2.1800000000000002</v>
          </cell>
        </row>
        <row r="243">
          <cell r="A243">
            <v>303600</v>
          </cell>
          <cell r="B243" t="str">
            <v>Tulipa</v>
          </cell>
          <cell r="C243" t="str">
            <v>Тюльпан</v>
          </cell>
          <cell r="D243" t="str">
            <v>Flaming Parrot</v>
          </cell>
          <cell r="E243" t="str">
            <v>Parrot</v>
          </cell>
          <cell r="F243" t="str">
            <v>11/12</v>
          </cell>
          <cell r="G243">
            <v>60</v>
          </cell>
          <cell r="H243">
            <v>5</v>
          </cell>
          <cell r="I243">
            <v>7</v>
          </cell>
          <cell r="J243">
            <v>2.89</v>
          </cell>
        </row>
        <row r="244">
          <cell r="A244">
            <v>304385</v>
          </cell>
          <cell r="B244" t="str">
            <v>Tulipa</v>
          </cell>
          <cell r="C244" t="str">
            <v>Тюльпан</v>
          </cell>
          <cell r="D244" t="str">
            <v>Flaming Purissima</v>
          </cell>
          <cell r="E244" t="str">
            <v>Fosteriana</v>
          </cell>
          <cell r="F244" t="str">
            <v>11/12</v>
          </cell>
          <cell r="G244">
            <v>40</v>
          </cell>
          <cell r="H244">
            <v>5</v>
          </cell>
          <cell r="I244">
            <v>10</v>
          </cell>
          <cell r="J244">
            <v>2.3199999999999998</v>
          </cell>
        </row>
        <row r="245">
          <cell r="A245">
            <v>303390</v>
          </cell>
          <cell r="B245" t="str">
            <v>Tulipa</v>
          </cell>
          <cell r="C245" t="str">
            <v>Тюльпан</v>
          </cell>
          <cell r="D245" t="str">
            <v>Formosa NEW</v>
          </cell>
          <cell r="E245" t="str">
            <v>Viridiflora</v>
          </cell>
          <cell r="F245" t="str">
            <v>11/12</v>
          </cell>
          <cell r="G245">
            <v>30</v>
          </cell>
          <cell r="H245">
            <v>5</v>
          </cell>
          <cell r="I245">
            <v>7</v>
          </cell>
          <cell r="J245">
            <v>2.68</v>
          </cell>
        </row>
        <row r="246">
          <cell r="A246">
            <v>301430</v>
          </cell>
          <cell r="B246" t="str">
            <v>Tulipa</v>
          </cell>
          <cell r="C246" t="str">
            <v>Тюльпан</v>
          </cell>
          <cell r="D246" t="str">
            <v>Foxtrot</v>
          </cell>
          <cell r="E246" t="str">
            <v>Double Early</v>
          </cell>
          <cell r="F246" t="str">
            <v>11/12</v>
          </cell>
          <cell r="G246">
            <v>30</v>
          </cell>
          <cell r="H246">
            <v>5</v>
          </cell>
          <cell r="I246">
            <v>7</v>
          </cell>
          <cell r="J246">
            <v>2.37</v>
          </cell>
        </row>
        <row r="247">
          <cell r="A247">
            <v>303300</v>
          </cell>
          <cell r="B247" t="str">
            <v>Tulipa</v>
          </cell>
          <cell r="C247" t="str">
            <v>Тюльпан</v>
          </cell>
          <cell r="D247" t="str">
            <v>Fringed Mix</v>
          </cell>
          <cell r="E247" t="str">
            <v>Fringed</v>
          </cell>
          <cell r="F247" t="str">
            <v>11/12</v>
          </cell>
          <cell r="G247">
            <v>50</v>
          </cell>
          <cell r="H247">
            <v>5</v>
          </cell>
          <cell r="I247">
            <v>7</v>
          </cell>
          <cell r="J247">
            <v>2.21</v>
          </cell>
        </row>
        <row r="248">
          <cell r="A248">
            <v>304510</v>
          </cell>
          <cell r="B248" t="str">
            <v>Tulipa</v>
          </cell>
          <cell r="C248" t="str">
            <v>Тюльпан</v>
          </cell>
          <cell r="D248" t="str">
            <v>Fun Colours</v>
          </cell>
          <cell r="E248" t="str">
            <v>Greigii</v>
          </cell>
          <cell r="F248" t="str">
            <v>11/12</v>
          </cell>
          <cell r="G248">
            <v>35</v>
          </cell>
          <cell r="H248">
            <v>5</v>
          </cell>
          <cell r="I248">
            <v>7</v>
          </cell>
          <cell r="J248">
            <v>1.91</v>
          </cell>
        </row>
        <row r="249">
          <cell r="A249">
            <v>303610</v>
          </cell>
          <cell r="B249" t="str">
            <v>Tulipa</v>
          </cell>
          <cell r="C249" t="str">
            <v>Тюльпан</v>
          </cell>
          <cell r="D249" t="str">
            <v>Garden Fire</v>
          </cell>
          <cell r="E249" t="str">
            <v>Parrot</v>
          </cell>
          <cell r="F249" t="str">
            <v>11/12</v>
          </cell>
          <cell r="G249">
            <v>45</v>
          </cell>
          <cell r="H249">
            <v>5</v>
          </cell>
          <cell r="I249">
            <v>7</v>
          </cell>
          <cell r="J249">
            <v>2.4500000000000002</v>
          </cell>
        </row>
        <row r="250">
          <cell r="A250">
            <v>301720</v>
          </cell>
          <cell r="B250" t="str">
            <v>Tulipa</v>
          </cell>
          <cell r="C250" t="str">
            <v>Тюльпан</v>
          </cell>
          <cell r="D250" t="str">
            <v>Gavota</v>
          </cell>
          <cell r="E250" t="str">
            <v>Triumph</v>
          </cell>
          <cell r="F250" t="str">
            <v>11/12</v>
          </cell>
          <cell r="G250">
            <v>45</v>
          </cell>
          <cell r="H250">
            <v>5</v>
          </cell>
          <cell r="I250">
            <v>10</v>
          </cell>
          <cell r="J250">
            <v>2.6</v>
          </cell>
        </row>
        <row r="251">
          <cell r="A251" t="str">
            <v xml:space="preserve"> 303 0</v>
          </cell>
          <cell r="B251" t="str">
            <v>Tulipa</v>
          </cell>
          <cell r="C251" t="str">
            <v>Тюльпан</v>
          </cell>
          <cell r="D251" t="str">
            <v>Golden Artist</v>
          </cell>
          <cell r="E251" t="str">
            <v>Viridiflora</v>
          </cell>
          <cell r="F251" t="str">
            <v>11/12</v>
          </cell>
          <cell r="G251">
            <v>30</v>
          </cell>
          <cell r="H251">
            <v>5</v>
          </cell>
          <cell r="I251">
            <v>7</v>
          </cell>
          <cell r="J251">
            <v>2.89</v>
          </cell>
        </row>
        <row r="252">
          <cell r="A252">
            <v>313900</v>
          </cell>
          <cell r="B252" t="str">
            <v>Tulipa</v>
          </cell>
          <cell r="C252" t="str">
            <v>Тюльпан</v>
          </cell>
          <cell r="D252" t="str">
            <v>Green Wave</v>
          </cell>
          <cell r="E252" t="str">
            <v>Viridiflora</v>
          </cell>
          <cell r="F252" t="str">
            <v>12/+</v>
          </cell>
          <cell r="G252">
            <v>50</v>
          </cell>
          <cell r="H252">
            <v>5</v>
          </cell>
          <cell r="I252">
            <v>5</v>
          </cell>
          <cell r="J252">
            <v>2.77</v>
          </cell>
        </row>
        <row r="253">
          <cell r="A253">
            <v>303410</v>
          </cell>
          <cell r="B253" t="str">
            <v>Tulipa</v>
          </cell>
          <cell r="C253" t="str">
            <v>Тюльпан</v>
          </cell>
          <cell r="D253" t="str">
            <v>Groenland</v>
          </cell>
          <cell r="E253" t="str">
            <v>Viridiflora</v>
          </cell>
          <cell r="F253" t="str">
            <v>11/12</v>
          </cell>
          <cell r="G253">
            <v>55</v>
          </cell>
          <cell r="H253">
            <v>5</v>
          </cell>
          <cell r="I253">
            <v>7</v>
          </cell>
          <cell r="J253">
            <v>2.16</v>
          </cell>
        </row>
        <row r="254">
          <cell r="A254">
            <v>304770</v>
          </cell>
          <cell r="B254" t="str">
            <v>Tulipa</v>
          </cell>
          <cell r="C254" t="str">
            <v>Тюльпан</v>
          </cell>
          <cell r="D254" t="str">
            <v>Happy Family</v>
          </cell>
          <cell r="E254" t="str">
            <v>Multi Flowering</v>
          </cell>
          <cell r="F254" t="str">
            <v>11/12</v>
          </cell>
          <cell r="G254">
            <v>50</v>
          </cell>
          <cell r="H254">
            <v>5</v>
          </cell>
          <cell r="I254">
            <v>7</v>
          </cell>
          <cell r="J254">
            <v>2.37</v>
          </cell>
        </row>
        <row r="255">
          <cell r="A255">
            <v>301760</v>
          </cell>
          <cell r="B255" t="str">
            <v>Tulipa</v>
          </cell>
          <cell r="C255" t="str">
            <v>Тюльпан</v>
          </cell>
          <cell r="D255" t="str">
            <v>Helmar NEW</v>
          </cell>
          <cell r="E255" t="str">
            <v>Triumph</v>
          </cell>
          <cell r="F255" t="str">
            <v>11/12</v>
          </cell>
          <cell r="G255">
            <v>55</v>
          </cell>
          <cell r="H255">
            <v>5</v>
          </cell>
          <cell r="I255">
            <v>10</v>
          </cell>
          <cell r="J255">
            <v>2.74</v>
          </cell>
        </row>
        <row r="256">
          <cell r="A256">
            <v>303220</v>
          </cell>
          <cell r="B256" t="str">
            <v>Tulipa</v>
          </cell>
          <cell r="C256" t="str">
            <v>Тюльпан</v>
          </cell>
          <cell r="D256" t="str">
            <v>Honeymoon</v>
          </cell>
          <cell r="E256" t="str">
            <v>Fringed</v>
          </cell>
          <cell r="F256" t="str">
            <v>11/12</v>
          </cell>
          <cell r="G256">
            <v>55</v>
          </cell>
          <cell r="H256">
            <v>5</v>
          </cell>
          <cell r="I256">
            <v>7</v>
          </cell>
          <cell r="J256">
            <v>2.25</v>
          </cell>
        </row>
        <row r="257">
          <cell r="A257" t="str">
            <v>304940</v>
          </cell>
          <cell r="B257" t="str">
            <v>Tulipa</v>
          </cell>
          <cell r="C257" t="str">
            <v>Тюльпан</v>
          </cell>
          <cell r="D257" t="str">
            <v>Honky Tonk</v>
          </cell>
          <cell r="E257" t="str">
            <v>Species</v>
          </cell>
          <cell r="F257" t="str">
            <v>6/+</v>
          </cell>
          <cell r="G257">
            <v>15</v>
          </cell>
          <cell r="H257">
            <v>5</v>
          </cell>
          <cell r="I257">
            <v>10</v>
          </cell>
          <cell r="J257">
            <v>1.93</v>
          </cell>
        </row>
        <row r="258">
          <cell r="A258">
            <v>313935</v>
          </cell>
          <cell r="B258" t="str">
            <v>Tulipa</v>
          </cell>
          <cell r="C258" t="str">
            <v>Тюльпан</v>
          </cell>
          <cell r="D258" t="str">
            <v>Ice Cream</v>
          </cell>
          <cell r="E258" t="str">
            <v>Double Late</v>
          </cell>
          <cell r="F258" t="str">
            <v>11/12</v>
          </cell>
          <cell r="G258">
            <v>30</v>
          </cell>
          <cell r="H258">
            <v>5</v>
          </cell>
          <cell r="I258">
            <v>3</v>
          </cell>
          <cell r="J258">
            <v>2.72</v>
          </cell>
        </row>
        <row r="259">
          <cell r="A259">
            <v>304100</v>
          </cell>
          <cell r="B259" t="str">
            <v>Tulipa</v>
          </cell>
          <cell r="C259" t="str">
            <v>Тюльпан</v>
          </cell>
          <cell r="D259" t="str">
            <v>Icoon</v>
          </cell>
          <cell r="E259" t="str">
            <v>Double Late</v>
          </cell>
          <cell r="F259" t="str">
            <v>11/12</v>
          </cell>
          <cell r="G259">
            <v>40</v>
          </cell>
          <cell r="H259">
            <v>5</v>
          </cell>
          <cell r="I259">
            <v>7</v>
          </cell>
          <cell r="J259">
            <v>2.37</v>
          </cell>
        </row>
        <row r="260">
          <cell r="A260">
            <v>301795</v>
          </cell>
          <cell r="B260" t="str">
            <v>Tulipa</v>
          </cell>
          <cell r="C260" t="str">
            <v>Тюльпан</v>
          </cell>
          <cell r="D260" t="str">
            <v>Jacuzzi NEW</v>
          </cell>
          <cell r="E260" t="str">
            <v>Triumph</v>
          </cell>
          <cell r="F260" t="str">
            <v>11/12</v>
          </cell>
          <cell r="G260">
            <v>40</v>
          </cell>
          <cell r="H260">
            <v>5</v>
          </cell>
          <cell r="I260">
            <v>10</v>
          </cell>
          <cell r="J260">
            <v>2.61</v>
          </cell>
        </row>
        <row r="261">
          <cell r="A261">
            <v>304230</v>
          </cell>
          <cell r="B261" t="str">
            <v>Tulipa</v>
          </cell>
          <cell r="C261" t="str">
            <v>Тюльпан</v>
          </cell>
          <cell r="D261" t="str">
            <v>Johann Strauss</v>
          </cell>
          <cell r="E261" t="str">
            <v>Kaufmanniana</v>
          </cell>
          <cell r="F261" t="str">
            <v>11/12</v>
          </cell>
          <cell r="G261">
            <v>20</v>
          </cell>
          <cell r="H261">
            <v>5</v>
          </cell>
          <cell r="I261">
            <v>7</v>
          </cell>
          <cell r="J261">
            <v>2.1800000000000002</v>
          </cell>
        </row>
        <row r="262">
          <cell r="A262">
            <v>301820</v>
          </cell>
          <cell r="B262" t="str">
            <v>Tulipa</v>
          </cell>
          <cell r="C262" t="str">
            <v>Тюльпан</v>
          </cell>
          <cell r="D262" t="str">
            <v>Kansas Proud</v>
          </cell>
          <cell r="E262" t="str">
            <v>Triumph</v>
          </cell>
          <cell r="F262" t="str">
            <v>11/12</v>
          </cell>
          <cell r="G262">
            <v>50</v>
          </cell>
          <cell r="H262">
            <v>5</v>
          </cell>
          <cell r="I262">
            <v>10</v>
          </cell>
          <cell r="J262">
            <v>2.61</v>
          </cell>
        </row>
        <row r="263">
          <cell r="A263" t="str">
            <v>302540</v>
          </cell>
          <cell r="B263" t="str">
            <v>Tulipa</v>
          </cell>
          <cell r="C263" t="str">
            <v>Тюльпан</v>
          </cell>
          <cell r="D263" t="str">
            <v>Kingsblood</v>
          </cell>
          <cell r="E263" t="str">
            <v>Single Late</v>
          </cell>
          <cell r="F263" t="str">
            <v>11/12</v>
          </cell>
          <cell r="G263">
            <v>55</v>
          </cell>
          <cell r="H263">
            <v>5</v>
          </cell>
          <cell r="I263">
            <v>10</v>
          </cell>
          <cell r="J263">
            <v>2.37</v>
          </cell>
        </row>
        <row r="264">
          <cell r="A264">
            <v>313960</v>
          </cell>
          <cell r="B264" t="str">
            <v>Tulipa</v>
          </cell>
          <cell r="C264" t="str">
            <v>Тюльпан</v>
          </cell>
          <cell r="D264" t="str">
            <v>Labrador</v>
          </cell>
          <cell r="E264" t="str">
            <v>Fringed</v>
          </cell>
          <cell r="F264" t="str">
            <v>12/+</v>
          </cell>
          <cell r="G264">
            <v>50</v>
          </cell>
          <cell r="H264">
            <v>5</v>
          </cell>
          <cell r="I264">
            <v>5</v>
          </cell>
          <cell r="J264">
            <v>2.1800000000000002</v>
          </cell>
        </row>
        <row r="265">
          <cell r="A265" t="str">
            <v>303240</v>
          </cell>
          <cell r="B265" t="str">
            <v>Tulipa</v>
          </cell>
          <cell r="C265" t="str">
            <v>Тюльпан</v>
          </cell>
          <cell r="D265" t="str">
            <v>Lambada</v>
          </cell>
          <cell r="E265" t="str">
            <v>Fringed</v>
          </cell>
          <cell r="F265" t="str">
            <v>11/12</v>
          </cell>
          <cell r="G265">
            <v>50</v>
          </cell>
          <cell r="H265">
            <v>5</v>
          </cell>
          <cell r="I265">
            <v>7</v>
          </cell>
          <cell r="J265">
            <v>2.16</v>
          </cell>
        </row>
        <row r="266">
          <cell r="A266" t="str">
            <v>301840</v>
          </cell>
          <cell r="B266" t="str">
            <v>Tulipa</v>
          </cell>
          <cell r="C266" t="str">
            <v>Тюльпан</v>
          </cell>
          <cell r="D266" t="str">
            <v>Leen Van Der Mark</v>
          </cell>
          <cell r="E266" t="str">
            <v>Triumph</v>
          </cell>
          <cell r="F266" t="str">
            <v>11/12</v>
          </cell>
          <cell r="G266">
            <v>45</v>
          </cell>
          <cell r="H266">
            <v>5</v>
          </cell>
          <cell r="I266">
            <v>10</v>
          </cell>
          <cell r="J266">
            <v>2.16</v>
          </cell>
        </row>
        <row r="267">
          <cell r="A267">
            <v>301850</v>
          </cell>
          <cell r="B267" t="str">
            <v>Tulipa</v>
          </cell>
          <cell r="C267" t="str">
            <v>Тюльпан</v>
          </cell>
          <cell r="D267" t="str">
            <v>Librije</v>
          </cell>
          <cell r="E267" t="str">
            <v>Triumph</v>
          </cell>
          <cell r="F267" t="str">
            <v>11/12</v>
          </cell>
          <cell r="G267">
            <v>45</v>
          </cell>
          <cell r="H267">
            <v>5</v>
          </cell>
          <cell r="I267">
            <v>7</v>
          </cell>
          <cell r="J267">
            <v>2.56</v>
          </cell>
        </row>
        <row r="268">
          <cell r="A268">
            <v>302910</v>
          </cell>
          <cell r="B268" t="str">
            <v>Tulipa</v>
          </cell>
          <cell r="C268" t="str">
            <v>Тюльпан</v>
          </cell>
          <cell r="D268" t="str">
            <v>Lily Flowering Mix</v>
          </cell>
          <cell r="E268" t="str">
            <v>Lily Flowering</v>
          </cell>
          <cell r="F268" t="str">
            <v>11/12</v>
          </cell>
          <cell r="G268">
            <v>50</v>
          </cell>
          <cell r="H268">
            <v>5</v>
          </cell>
          <cell r="I268">
            <v>7</v>
          </cell>
          <cell r="J268">
            <v>2.04</v>
          </cell>
        </row>
        <row r="269">
          <cell r="A269">
            <v>304960</v>
          </cell>
          <cell r="B269" t="str">
            <v>Tulipa</v>
          </cell>
          <cell r="C269" t="str">
            <v>Тюльпан</v>
          </cell>
          <cell r="D269" t="str">
            <v>Little Beauty</v>
          </cell>
          <cell r="E269" t="str">
            <v>Species</v>
          </cell>
          <cell r="F269" t="str">
            <v>6/+</v>
          </cell>
          <cell r="G269">
            <v>10</v>
          </cell>
          <cell r="H269">
            <v>5</v>
          </cell>
          <cell r="I269">
            <v>10</v>
          </cell>
          <cell r="J269">
            <v>2.09</v>
          </cell>
        </row>
        <row r="270">
          <cell r="A270">
            <v>304990</v>
          </cell>
          <cell r="B270" t="str">
            <v>Tulipa</v>
          </cell>
          <cell r="C270" t="str">
            <v>Тюльпан</v>
          </cell>
          <cell r="D270" t="str">
            <v>Little Princess</v>
          </cell>
          <cell r="E270" t="str">
            <v>Species</v>
          </cell>
          <cell r="F270" t="str">
            <v>6/+</v>
          </cell>
          <cell r="G270">
            <v>10</v>
          </cell>
          <cell r="H270">
            <v>5</v>
          </cell>
          <cell r="I270">
            <v>10</v>
          </cell>
          <cell r="J270">
            <v>2.4</v>
          </cell>
        </row>
        <row r="271">
          <cell r="A271">
            <v>303246</v>
          </cell>
          <cell r="B271" t="str">
            <v>Tulipa</v>
          </cell>
          <cell r="C271" t="str">
            <v>Тюльпан</v>
          </cell>
          <cell r="D271" t="str">
            <v>Louvre</v>
          </cell>
          <cell r="E271" t="str">
            <v>Fringed</v>
          </cell>
          <cell r="F271" t="str">
            <v>11/12</v>
          </cell>
          <cell r="G271">
            <v>55</v>
          </cell>
          <cell r="H271">
            <v>5</v>
          </cell>
          <cell r="I271">
            <v>7</v>
          </cell>
          <cell r="J271">
            <v>2.37</v>
          </cell>
        </row>
        <row r="272">
          <cell r="A272">
            <v>301855</v>
          </cell>
          <cell r="B272" t="str">
            <v>Tulipa</v>
          </cell>
          <cell r="C272" t="str">
            <v>Тюльпан</v>
          </cell>
          <cell r="D272" t="str">
            <v>Mascara NEW</v>
          </cell>
          <cell r="E272" t="str">
            <v>Triumph</v>
          </cell>
          <cell r="F272" t="str">
            <v>11/12</v>
          </cell>
          <cell r="G272">
            <v>40</v>
          </cell>
          <cell r="H272">
            <v>5</v>
          </cell>
          <cell r="I272">
            <v>10</v>
          </cell>
          <cell r="J272">
            <v>2.16</v>
          </cell>
        </row>
        <row r="273">
          <cell r="A273">
            <v>314100</v>
          </cell>
          <cell r="B273" t="str">
            <v>Tulipa</v>
          </cell>
          <cell r="C273" t="str">
            <v>Тюльпан</v>
          </cell>
          <cell r="D273" t="str">
            <v>Mascotte</v>
          </cell>
          <cell r="E273" t="str">
            <v>Double Fringed</v>
          </cell>
          <cell r="F273" t="str">
            <v>12/+</v>
          </cell>
          <cell r="G273">
            <v>40</v>
          </cell>
          <cell r="H273">
            <v>5</v>
          </cell>
          <cell r="I273">
            <v>5</v>
          </cell>
          <cell r="J273">
            <v>2.84</v>
          </cell>
        </row>
        <row r="274">
          <cell r="A274">
            <v>301860</v>
          </cell>
          <cell r="B274" t="str">
            <v>Tulipa</v>
          </cell>
          <cell r="C274" t="str">
            <v>Тюльпан</v>
          </cell>
          <cell r="D274" t="str">
            <v>Mata Hari</v>
          </cell>
          <cell r="E274" t="str">
            <v>Triumph</v>
          </cell>
          <cell r="F274" t="str">
            <v>11/12</v>
          </cell>
          <cell r="G274">
            <v>50</v>
          </cell>
          <cell r="H274">
            <v>5</v>
          </cell>
          <cell r="I274">
            <v>10</v>
          </cell>
          <cell r="J274">
            <v>2.6</v>
          </cell>
        </row>
        <row r="275">
          <cell r="A275">
            <v>302570</v>
          </cell>
          <cell r="B275" t="str">
            <v>Tulipa</v>
          </cell>
          <cell r="C275" t="str">
            <v>Тюльпан</v>
          </cell>
          <cell r="D275" t="str">
            <v>Menton</v>
          </cell>
          <cell r="E275" t="str">
            <v>Single Late</v>
          </cell>
          <cell r="F275" t="str">
            <v>11/12</v>
          </cell>
          <cell r="G275">
            <v>65</v>
          </cell>
          <cell r="H275">
            <v>5</v>
          </cell>
          <cell r="I275">
            <v>10</v>
          </cell>
          <cell r="J275">
            <v>2.44</v>
          </cell>
        </row>
        <row r="276">
          <cell r="A276">
            <v>301460</v>
          </cell>
          <cell r="B276" t="str">
            <v>Tulipa</v>
          </cell>
          <cell r="C276" t="str">
            <v>Тюльпан</v>
          </cell>
          <cell r="D276" t="str">
            <v>Mondial</v>
          </cell>
          <cell r="E276" t="str">
            <v>Double Early</v>
          </cell>
          <cell r="F276" t="str">
            <v>11/12</v>
          </cell>
          <cell r="G276">
            <v>45</v>
          </cell>
          <cell r="H276">
            <v>5</v>
          </cell>
          <cell r="I276">
            <v>7</v>
          </cell>
          <cell r="J276">
            <v>2.37</v>
          </cell>
        </row>
        <row r="277">
          <cell r="A277">
            <v>301520</v>
          </cell>
          <cell r="B277" t="str">
            <v>Tulipa</v>
          </cell>
          <cell r="C277" t="str">
            <v>Тюльпан</v>
          </cell>
          <cell r="D277" t="str">
            <v>Monte Carlo</v>
          </cell>
          <cell r="E277" t="str">
            <v>Double Early</v>
          </cell>
          <cell r="F277" t="str">
            <v>11/12</v>
          </cell>
          <cell r="G277">
            <v>30</v>
          </cell>
          <cell r="H277">
            <v>5</v>
          </cell>
          <cell r="I277">
            <v>7</v>
          </cell>
          <cell r="J277">
            <v>2.4500000000000002</v>
          </cell>
        </row>
        <row r="278">
          <cell r="A278" t="str">
            <v>301540</v>
          </cell>
          <cell r="B278" t="str">
            <v>Tulipa</v>
          </cell>
          <cell r="C278" t="str">
            <v>Тюльпан</v>
          </cell>
          <cell r="D278" t="str">
            <v>Monte Orange</v>
          </cell>
          <cell r="E278" t="str">
            <v>Double Early</v>
          </cell>
          <cell r="F278" t="str">
            <v>11/12</v>
          </cell>
          <cell r="G278">
            <v>30</v>
          </cell>
          <cell r="H278">
            <v>5</v>
          </cell>
          <cell r="I278">
            <v>7</v>
          </cell>
          <cell r="J278">
            <v>2.56</v>
          </cell>
        </row>
        <row r="279">
          <cell r="A279">
            <v>304120</v>
          </cell>
          <cell r="B279" t="str">
            <v>Tulipa</v>
          </cell>
          <cell r="C279" t="str">
            <v>Тюльпан</v>
          </cell>
          <cell r="D279" t="str">
            <v>Mount Tacoma</v>
          </cell>
          <cell r="E279" t="str">
            <v>Double Late</v>
          </cell>
          <cell r="F279" t="str">
            <v>11/12</v>
          </cell>
          <cell r="G279">
            <v>45</v>
          </cell>
          <cell r="H279">
            <v>5</v>
          </cell>
          <cell r="I279">
            <v>7</v>
          </cell>
          <cell r="J279">
            <v>2.25</v>
          </cell>
        </row>
        <row r="280">
          <cell r="A280">
            <v>301925</v>
          </cell>
          <cell r="B280" t="str">
            <v>Tulipa</v>
          </cell>
          <cell r="C280" t="str">
            <v>Тюльпан</v>
          </cell>
          <cell r="D280" t="str">
            <v>Negrita NEW</v>
          </cell>
          <cell r="E280" t="str">
            <v>Triumph</v>
          </cell>
          <cell r="F280" t="str">
            <v>11/12</v>
          </cell>
          <cell r="G280">
            <v>50</v>
          </cell>
          <cell r="H280">
            <v>5</v>
          </cell>
          <cell r="I280">
            <v>10</v>
          </cell>
          <cell r="J280">
            <v>2.16</v>
          </cell>
        </row>
        <row r="281">
          <cell r="A281">
            <v>304785</v>
          </cell>
          <cell r="B281" t="str">
            <v>Tulipa</v>
          </cell>
          <cell r="C281" t="str">
            <v>Тюльпан</v>
          </cell>
          <cell r="D281" t="str">
            <v>Night Club</v>
          </cell>
          <cell r="E281" t="str">
            <v>Multi Flowering</v>
          </cell>
          <cell r="F281" t="str">
            <v>11/12</v>
          </cell>
          <cell r="G281">
            <v>50</v>
          </cell>
          <cell r="H281">
            <v>5</v>
          </cell>
          <cell r="I281">
            <v>7</v>
          </cell>
          <cell r="J281">
            <v>2.77</v>
          </cell>
        </row>
        <row r="282">
          <cell r="A282">
            <v>302298</v>
          </cell>
          <cell r="B282" t="str">
            <v>Tulipa</v>
          </cell>
          <cell r="C282" t="str">
            <v>Тюльпан</v>
          </cell>
          <cell r="D282" t="str">
            <v>Novi Sun NEW</v>
          </cell>
          <cell r="E282" t="str">
            <v>Darwin Hybrid</v>
          </cell>
          <cell r="F282" t="str">
            <v>11/12</v>
          </cell>
          <cell r="G282">
            <v>50</v>
          </cell>
          <cell r="H282">
            <v>5</v>
          </cell>
          <cell r="I282">
            <v>10</v>
          </cell>
          <cell r="J282">
            <v>2.16</v>
          </cell>
        </row>
        <row r="283">
          <cell r="A283">
            <v>304410</v>
          </cell>
          <cell r="B283" t="str">
            <v>Tulipa</v>
          </cell>
          <cell r="C283" t="str">
            <v>Тюльпан</v>
          </cell>
          <cell r="D283" t="str">
            <v>Orange Emperor</v>
          </cell>
          <cell r="E283" t="str">
            <v>Fosteriana</v>
          </cell>
          <cell r="F283" t="str">
            <v>11/12</v>
          </cell>
          <cell r="G283">
            <v>40</v>
          </cell>
          <cell r="H283">
            <v>5</v>
          </cell>
          <cell r="I283">
            <v>10</v>
          </cell>
          <cell r="J283">
            <v>2.3199999999999998</v>
          </cell>
        </row>
        <row r="284">
          <cell r="A284">
            <v>303260</v>
          </cell>
          <cell r="B284" t="str">
            <v>Tulipa</v>
          </cell>
          <cell r="C284" t="str">
            <v>Тюльпан</v>
          </cell>
          <cell r="D284" t="str">
            <v>Pacific Pearl</v>
          </cell>
          <cell r="E284" t="str">
            <v>Fringed</v>
          </cell>
          <cell r="F284" t="str">
            <v>11/12</v>
          </cell>
          <cell r="G284">
            <v>50</v>
          </cell>
          <cell r="H284">
            <v>5</v>
          </cell>
          <cell r="I284">
            <v>7</v>
          </cell>
          <cell r="J284">
            <v>2.16</v>
          </cell>
        </row>
        <row r="285">
          <cell r="A285">
            <v>314230</v>
          </cell>
          <cell r="B285" t="str">
            <v>Tulipa</v>
          </cell>
          <cell r="C285" t="str">
            <v>Тюльпан</v>
          </cell>
          <cell r="D285" t="str">
            <v>Pamplona NEW</v>
          </cell>
          <cell r="E285" t="str">
            <v>Double Early</v>
          </cell>
          <cell r="F285" t="str">
            <v>12/+</v>
          </cell>
          <cell r="G285">
            <v>40</v>
          </cell>
          <cell r="H285">
            <v>5</v>
          </cell>
          <cell r="I285">
            <v>5</v>
          </cell>
          <cell r="J285">
            <v>2.33</v>
          </cell>
        </row>
        <row r="286">
          <cell r="A286">
            <v>303800</v>
          </cell>
          <cell r="B286" t="str">
            <v>Tulipa</v>
          </cell>
          <cell r="C286" t="str">
            <v>Тюльпан</v>
          </cell>
          <cell r="D286" t="str">
            <v>Parrot Mix</v>
          </cell>
          <cell r="E286" t="str">
            <v>Parrot</v>
          </cell>
          <cell r="F286" t="str">
            <v>11/12</v>
          </cell>
          <cell r="G286">
            <v>45</v>
          </cell>
          <cell r="H286">
            <v>5</v>
          </cell>
          <cell r="I286">
            <v>7</v>
          </cell>
          <cell r="J286">
            <v>2.5</v>
          </cell>
        </row>
        <row r="287">
          <cell r="A287" t="str">
            <v>303640</v>
          </cell>
          <cell r="B287" t="str">
            <v>Tulipa</v>
          </cell>
          <cell r="C287" t="str">
            <v>Тюльпан</v>
          </cell>
          <cell r="D287" t="str">
            <v>Parrot Negrita</v>
          </cell>
          <cell r="E287" t="str">
            <v>Parrot</v>
          </cell>
          <cell r="F287" t="str">
            <v>11/12</v>
          </cell>
          <cell r="G287">
            <v>45</v>
          </cell>
          <cell r="H287">
            <v>5</v>
          </cell>
          <cell r="I287">
            <v>7</v>
          </cell>
          <cell r="J287">
            <v>2.68</v>
          </cell>
        </row>
        <row r="288">
          <cell r="A288">
            <v>301930</v>
          </cell>
          <cell r="B288" t="str">
            <v>Tulipa</v>
          </cell>
          <cell r="C288" t="str">
            <v>Тюльпан</v>
          </cell>
          <cell r="D288" t="str">
            <v>Passionale</v>
          </cell>
          <cell r="E288" t="str">
            <v>Triumph</v>
          </cell>
          <cell r="F288" t="str">
            <v>11/12</v>
          </cell>
          <cell r="G288">
            <v>40</v>
          </cell>
          <cell r="H288">
            <v>5</v>
          </cell>
          <cell r="I288">
            <v>10</v>
          </cell>
          <cell r="J288">
            <v>2.3199999999999998</v>
          </cell>
        </row>
        <row r="289">
          <cell r="A289">
            <v>302780</v>
          </cell>
          <cell r="B289" t="str">
            <v>Tulipa</v>
          </cell>
          <cell r="C289" t="str">
            <v>Тюльпан</v>
          </cell>
          <cell r="D289" t="str">
            <v>Pieter De Leur</v>
          </cell>
          <cell r="E289" t="str">
            <v>Lily Flowering</v>
          </cell>
          <cell r="F289" t="str">
            <v>11/12</v>
          </cell>
          <cell r="G289">
            <v>55</v>
          </cell>
          <cell r="H289">
            <v>5</v>
          </cell>
          <cell r="I289">
            <v>7</v>
          </cell>
          <cell r="J289">
            <v>1.83</v>
          </cell>
        </row>
        <row r="290">
          <cell r="A290">
            <v>301935</v>
          </cell>
          <cell r="B290" t="str">
            <v>Tulipa</v>
          </cell>
          <cell r="C290" t="str">
            <v>Тюльпан</v>
          </cell>
          <cell r="D290" t="str">
            <v>Pim Fortuyn</v>
          </cell>
          <cell r="E290" t="str">
            <v>Triumph</v>
          </cell>
          <cell r="F290" t="str">
            <v>11/12</v>
          </cell>
          <cell r="G290">
            <v>40</v>
          </cell>
          <cell r="H290">
            <v>5</v>
          </cell>
          <cell r="I290">
            <v>10</v>
          </cell>
          <cell r="J290">
            <v>2.3199999999999998</v>
          </cell>
        </row>
        <row r="291">
          <cell r="A291">
            <v>302320</v>
          </cell>
          <cell r="B291" t="str">
            <v>Tulipa</v>
          </cell>
          <cell r="C291" t="str">
            <v>Тюльпан</v>
          </cell>
          <cell r="D291" t="str">
            <v>Pink Impression</v>
          </cell>
          <cell r="E291" t="str">
            <v>Darwin Hybrid</v>
          </cell>
          <cell r="F291" t="str">
            <v>11/12</v>
          </cell>
          <cell r="G291">
            <v>60</v>
          </cell>
          <cell r="H291">
            <v>5</v>
          </cell>
          <cell r="I291">
            <v>10</v>
          </cell>
          <cell r="J291">
            <v>2.1800000000000002</v>
          </cell>
        </row>
        <row r="292">
          <cell r="A292">
            <v>305020</v>
          </cell>
          <cell r="B292" t="str">
            <v>Tulipa</v>
          </cell>
          <cell r="C292" t="str">
            <v>Тюльпан</v>
          </cell>
          <cell r="D292" t="str">
            <v>Polychroma</v>
          </cell>
          <cell r="E292" t="str">
            <v>Species</v>
          </cell>
          <cell r="F292" t="str">
            <v>6/+</v>
          </cell>
          <cell r="G292">
            <v>15</v>
          </cell>
          <cell r="H292">
            <v>5</v>
          </cell>
          <cell r="I292">
            <v>7</v>
          </cell>
          <cell r="J292">
            <v>2.33</v>
          </cell>
        </row>
        <row r="293">
          <cell r="A293">
            <v>305080</v>
          </cell>
          <cell r="B293" t="str">
            <v>Tulipa</v>
          </cell>
          <cell r="C293" t="str">
            <v>Тюльпан</v>
          </cell>
          <cell r="D293" t="str">
            <v>Praestans Shogun</v>
          </cell>
          <cell r="E293" t="str">
            <v>Species</v>
          </cell>
          <cell r="F293" t="str">
            <v>9/+</v>
          </cell>
          <cell r="G293">
            <v>25</v>
          </cell>
          <cell r="H293">
            <v>5</v>
          </cell>
          <cell r="I293">
            <v>10</v>
          </cell>
          <cell r="J293">
            <v>1.93</v>
          </cell>
        </row>
        <row r="294">
          <cell r="A294">
            <v>305110</v>
          </cell>
          <cell r="B294" t="str">
            <v>Tulipa</v>
          </cell>
          <cell r="C294" t="str">
            <v>Тюльпан</v>
          </cell>
          <cell r="D294" t="str">
            <v>Praestans Van Tubergen'S Variety</v>
          </cell>
          <cell r="E294" t="str">
            <v>Species</v>
          </cell>
          <cell r="F294" t="str">
            <v>9/10</v>
          </cell>
          <cell r="G294">
            <v>20</v>
          </cell>
          <cell r="H294">
            <v>5</v>
          </cell>
          <cell r="I294">
            <v>10</v>
          </cell>
          <cell r="J294">
            <v>1.93</v>
          </cell>
        </row>
        <row r="295">
          <cell r="A295">
            <v>301280</v>
          </cell>
          <cell r="B295" t="str">
            <v>Tulipa</v>
          </cell>
          <cell r="C295" t="str">
            <v>Тюльпан</v>
          </cell>
          <cell r="D295" t="str">
            <v>Prinses Irene</v>
          </cell>
          <cell r="E295" t="str">
            <v>Single Early</v>
          </cell>
          <cell r="F295" t="str">
            <v>11/12</v>
          </cell>
          <cell r="G295">
            <v>35</v>
          </cell>
          <cell r="H295">
            <v>5</v>
          </cell>
          <cell r="I295">
            <v>7</v>
          </cell>
          <cell r="J295">
            <v>2.37</v>
          </cell>
        </row>
        <row r="296">
          <cell r="A296" t="str">
            <v>305140</v>
          </cell>
          <cell r="B296" t="str">
            <v>Tulipa</v>
          </cell>
          <cell r="C296" t="str">
            <v>Тюльпан</v>
          </cell>
          <cell r="D296" t="str">
            <v>Pulchella Persian Pearl</v>
          </cell>
          <cell r="E296" t="str">
            <v>Species</v>
          </cell>
          <cell r="F296" t="str">
            <v>6/+</v>
          </cell>
          <cell r="G296">
            <v>10</v>
          </cell>
          <cell r="H296">
            <v>5</v>
          </cell>
          <cell r="I296">
            <v>10</v>
          </cell>
          <cell r="J296">
            <v>2.25</v>
          </cell>
        </row>
        <row r="297">
          <cell r="A297" t="str">
            <v>304440</v>
          </cell>
          <cell r="B297" t="str">
            <v>Tulipa</v>
          </cell>
          <cell r="C297" t="str">
            <v>Тюльпан</v>
          </cell>
          <cell r="D297" t="str">
            <v>Purissima</v>
          </cell>
          <cell r="E297" t="str">
            <v>Fosteriana</v>
          </cell>
          <cell r="F297" t="str">
            <v>11/12</v>
          </cell>
          <cell r="G297">
            <v>40</v>
          </cell>
          <cell r="H297">
            <v>5</v>
          </cell>
          <cell r="I297">
            <v>10</v>
          </cell>
          <cell r="J297">
            <v>2.1800000000000002</v>
          </cell>
        </row>
        <row r="298">
          <cell r="A298">
            <v>303450</v>
          </cell>
          <cell r="B298" t="str">
            <v>Tulipa</v>
          </cell>
          <cell r="C298" t="str">
            <v>Тюльпан</v>
          </cell>
          <cell r="D298" t="str">
            <v>Purple Dance NEW</v>
          </cell>
          <cell r="E298" t="str">
            <v>Viridiflora</v>
          </cell>
          <cell r="F298" t="str">
            <v>11/12</v>
          </cell>
          <cell r="G298">
            <v>40</v>
          </cell>
          <cell r="H298">
            <v>5</v>
          </cell>
          <cell r="I298">
            <v>7</v>
          </cell>
          <cell r="J298">
            <v>2.4500000000000002</v>
          </cell>
        </row>
        <row r="299">
          <cell r="A299">
            <v>302790</v>
          </cell>
          <cell r="B299" t="str">
            <v>Tulipa</v>
          </cell>
          <cell r="C299" t="str">
            <v>Тюльпан</v>
          </cell>
          <cell r="D299" t="str">
            <v>Purple Dream</v>
          </cell>
          <cell r="E299" t="str">
            <v>Lily Flowering</v>
          </cell>
          <cell r="F299" t="str">
            <v>11/12</v>
          </cell>
          <cell r="G299">
            <v>50</v>
          </cell>
          <cell r="H299">
            <v>5</v>
          </cell>
          <cell r="I299">
            <v>7</v>
          </cell>
          <cell r="J299">
            <v>2.04</v>
          </cell>
        </row>
        <row r="300">
          <cell r="A300">
            <v>304560</v>
          </cell>
          <cell r="B300" t="str">
            <v>Tulipa</v>
          </cell>
          <cell r="C300" t="str">
            <v>Тюльпан</v>
          </cell>
          <cell r="D300" t="str">
            <v>Quebec</v>
          </cell>
          <cell r="E300" t="str">
            <v>Greigii</v>
          </cell>
          <cell r="F300" t="str">
            <v>11/12</v>
          </cell>
          <cell r="G300">
            <v>35</v>
          </cell>
          <cell r="H300">
            <v>5</v>
          </cell>
          <cell r="I300">
            <v>7</v>
          </cell>
          <cell r="J300">
            <v>1.91</v>
          </cell>
        </row>
        <row r="301">
          <cell r="A301">
            <v>302600</v>
          </cell>
          <cell r="B301" t="str">
            <v>Tulipa</v>
          </cell>
          <cell r="C301" t="str">
            <v>Тюльпан</v>
          </cell>
          <cell r="D301" t="str">
            <v>Queen Of Night</v>
          </cell>
          <cell r="E301" t="str">
            <v>Single Late</v>
          </cell>
          <cell r="F301" t="str">
            <v>11/12</v>
          </cell>
          <cell r="G301">
            <v>60</v>
          </cell>
          <cell r="H301">
            <v>5</v>
          </cell>
          <cell r="I301">
            <v>10</v>
          </cell>
          <cell r="J301">
            <v>2.44</v>
          </cell>
        </row>
        <row r="302">
          <cell r="A302">
            <v>314350</v>
          </cell>
          <cell r="B302" t="str">
            <v>Tulipa</v>
          </cell>
          <cell r="C302" t="str">
            <v>Тюльпан</v>
          </cell>
          <cell r="D302" t="str">
            <v>Queensland</v>
          </cell>
          <cell r="E302" t="str">
            <v>Double Fringed</v>
          </cell>
          <cell r="F302" t="str">
            <v>11/12</v>
          </cell>
          <cell r="G302">
            <v>40</v>
          </cell>
          <cell r="H302">
            <v>5</v>
          </cell>
          <cell r="I302">
            <v>5</v>
          </cell>
          <cell r="J302">
            <v>2.7</v>
          </cell>
        </row>
        <row r="303">
          <cell r="A303">
            <v>314370</v>
          </cell>
          <cell r="B303" t="str">
            <v>Tulipa</v>
          </cell>
          <cell r="C303" t="str">
            <v>Тюльпан</v>
          </cell>
          <cell r="D303" t="str">
            <v>Rasta Parrot NEW</v>
          </cell>
          <cell r="E303" t="str">
            <v>Parrot</v>
          </cell>
          <cell r="F303" t="str">
            <v>12/+</v>
          </cell>
          <cell r="G303">
            <v>40</v>
          </cell>
          <cell r="H303">
            <v>5</v>
          </cell>
          <cell r="I303">
            <v>5</v>
          </cell>
          <cell r="J303">
            <v>2.91</v>
          </cell>
        </row>
        <row r="304">
          <cell r="A304">
            <v>305170</v>
          </cell>
          <cell r="B304" t="str">
            <v>Tulipa</v>
          </cell>
          <cell r="C304" t="str">
            <v>Тюльпан</v>
          </cell>
          <cell r="D304" t="str">
            <v>Red Hunter NEW</v>
          </cell>
          <cell r="E304" t="str">
            <v>Species</v>
          </cell>
          <cell r="F304" t="str">
            <v>6/+</v>
          </cell>
          <cell r="G304">
            <v>15</v>
          </cell>
          <cell r="H304">
            <v>5</v>
          </cell>
          <cell r="I304">
            <v>7</v>
          </cell>
          <cell r="J304">
            <v>2.54</v>
          </cell>
        </row>
        <row r="305">
          <cell r="A305">
            <v>302350</v>
          </cell>
          <cell r="B305" t="str">
            <v>Tulipa</v>
          </cell>
          <cell r="C305" t="str">
            <v>Тюльпан</v>
          </cell>
          <cell r="D305" t="str">
            <v>Red Impression</v>
          </cell>
          <cell r="E305" t="str">
            <v>Darwin Hybrid</v>
          </cell>
          <cell r="F305" t="str">
            <v>11/12</v>
          </cell>
          <cell r="G305">
            <v>60</v>
          </cell>
          <cell r="H305">
            <v>5</v>
          </cell>
          <cell r="I305">
            <v>10</v>
          </cell>
          <cell r="J305">
            <v>2.33</v>
          </cell>
        </row>
        <row r="306">
          <cell r="A306">
            <v>304155</v>
          </cell>
          <cell r="B306" t="str">
            <v>Tulipa</v>
          </cell>
          <cell r="C306" t="str">
            <v>Тюльпан</v>
          </cell>
          <cell r="D306" t="str">
            <v>Red Princess</v>
          </cell>
          <cell r="E306" t="str">
            <v>Double Late</v>
          </cell>
          <cell r="F306" t="str">
            <v>11/12</v>
          </cell>
          <cell r="G306">
            <v>30</v>
          </cell>
          <cell r="H306">
            <v>5</v>
          </cell>
          <cell r="I306">
            <v>7</v>
          </cell>
          <cell r="J306">
            <v>2.68</v>
          </cell>
        </row>
        <row r="307">
          <cell r="A307">
            <v>304580</v>
          </cell>
          <cell r="B307" t="str">
            <v>Tulipa</v>
          </cell>
          <cell r="C307" t="str">
            <v>Тюльпан</v>
          </cell>
          <cell r="D307" t="str">
            <v>Red Riding Hood</v>
          </cell>
          <cell r="E307" t="str">
            <v>Greigii</v>
          </cell>
          <cell r="F307" t="str">
            <v>11/12</v>
          </cell>
          <cell r="G307">
            <v>30</v>
          </cell>
          <cell r="H307">
            <v>5</v>
          </cell>
          <cell r="I307">
            <v>10</v>
          </cell>
          <cell r="J307">
            <v>2.6</v>
          </cell>
        </row>
        <row r="308">
          <cell r="A308">
            <v>301970</v>
          </cell>
          <cell r="B308" t="str">
            <v>Tulipa</v>
          </cell>
          <cell r="C308" t="str">
            <v>Тюльпан</v>
          </cell>
          <cell r="D308" t="str">
            <v>Request NEW</v>
          </cell>
          <cell r="E308" t="str">
            <v>Triumph</v>
          </cell>
          <cell r="F308" t="str">
            <v>11/12</v>
          </cell>
          <cell r="G308">
            <v>40</v>
          </cell>
          <cell r="H308">
            <v>5</v>
          </cell>
          <cell r="I308">
            <v>7</v>
          </cell>
          <cell r="J308">
            <v>2.25</v>
          </cell>
        </row>
        <row r="309">
          <cell r="A309">
            <v>301290</v>
          </cell>
          <cell r="B309" t="str">
            <v>Tulipa</v>
          </cell>
          <cell r="C309" t="str">
            <v>Тюльпан</v>
          </cell>
          <cell r="D309" t="str">
            <v>Ruby Prince NEW</v>
          </cell>
          <cell r="E309" t="str">
            <v>Single Early</v>
          </cell>
          <cell r="F309" t="str">
            <v>11/12</v>
          </cell>
          <cell r="G309">
            <v>35</v>
          </cell>
          <cell r="H309">
            <v>5</v>
          </cell>
          <cell r="I309">
            <v>7</v>
          </cell>
          <cell r="J309">
            <v>2.04</v>
          </cell>
        </row>
        <row r="310">
          <cell r="A310">
            <v>314600</v>
          </cell>
          <cell r="B310" t="str">
            <v>Tulipa</v>
          </cell>
          <cell r="C310" t="str">
            <v>Тюльпан</v>
          </cell>
          <cell r="D310" t="str">
            <v>Sensual Touch</v>
          </cell>
          <cell r="E310" t="str">
            <v>Double Fringed</v>
          </cell>
          <cell r="F310" t="str">
            <v>11/12</v>
          </cell>
          <cell r="G310">
            <v>50</v>
          </cell>
          <cell r="H310">
            <v>5</v>
          </cell>
          <cell r="I310">
            <v>5</v>
          </cell>
          <cell r="J310">
            <v>3.07</v>
          </cell>
        </row>
        <row r="311">
          <cell r="A311">
            <v>301560</v>
          </cell>
          <cell r="B311" t="str">
            <v>Tulipa</v>
          </cell>
          <cell r="C311" t="str">
            <v>Тюльпан</v>
          </cell>
          <cell r="D311" t="str">
            <v>Showcase</v>
          </cell>
          <cell r="E311" t="str">
            <v>Double Early</v>
          </cell>
          <cell r="F311" t="str">
            <v>11/12</v>
          </cell>
          <cell r="G311">
            <v>40</v>
          </cell>
          <cell r="H311">
            <v>5</v>
          </cell>
          <cell r="I311">
            <v>7</v>
          </cell>
          <cell r="J311">
            <v>2.25</v>
          </cell>
        </row>
        <row r="312">
          <cell r="A312">
            <v>304260</v>
          </cell>
          <cell r="B312" t="str">
            <v>Tulipa</v>
          </cell>
          <cell r="C312" t="str">
            <v>Тюльпан</v>
          </cell>
          <cell r="D312" t="str">
            <v>Showwinner</v>
          </cell>
          <cell r="E312" t="str">
            <v>Kaufmanniana</v>
          </cell>
          <cell r="F312" t="str">
            <v>11/12</v>
          </cell>
          <cell r="G312">
            <v>25</v>
          </cell>
          <cell r="H312">
            <v>5</v>
          </cell>
          <cell r="I312">
            <v>7</v>
          </cell>
          <cell r="J312">
            <v>2.2599999999999998</v>
          </cell>
        </row>
        <row r="313">
          <cell r="A313">
            <v>303265</v>
          </cell>
          <cell r="B313" t="str">
            <v>Tulipa</v>
          </cell>
          <cell r="C313" t="str">
            <v>Тюльпан</v>
          </cell>
          <cell r="D313" t="str">
            <v>Siesta</v>
          </cell>
          <cell r="E313" t="str">
            <v>Fringed</v>
          </cell>
          <cell r="F313" t="str">
            <v>11/12</v>
          </cell>
          <cell r="G313">
            <v>55</v>
          </cell>
          <cell r="H313">
            <v>5</v>
          </cell>
          <cell r="I313">
            <v>7</v>
          </cell>
          <cell r="J313">
            <v>2.16</v>
          </cell>
        </row>
        <row r="314">
          <cell r="A314">
            <v>314700</v>
          </cell>
          <cell r="B314" t="str">
            <v>Tulipa</v>
          </cell>
          <cell r="C314" t="str">
            <v>Тюльпан</v>
          </cell>
          <cell r="D314" t="str">
            <v>Snow Crystal</v>
          </cell>
          <cell r="E314" t="str">
            <v>Double Fringed</v>
          </cell>
          <cell r="F314" t="str">
            <v>11/12</v>
          </cell>
          <cell r="G314">
            <v>30</v>
          </cell>
          <cell r="H314">
            <v>5</v>
          </cell>
          <cell r="I314">
            <v>5</v>
          </cell>
          <cell r="J314">
            <v>2.4500000000000002</v>
          </cell>
        </row>
        <row r="315">
          <cell r="A315">
            <v>302660</v>
          </cell>
          <cell r="B315" t="str">
            <v>Tulipa</v>
          </cell>
          <cell r="C315" t="str">
            <v>Тюльпан</v>
          </cell>
          <cell r="D315" t="str">
            <v>Sorbet</v>
          </cell>
          <cell r="E315" t="str">
            <v>Single Late</v>
          </cell>
          <cell r="F315" t="str">
            <v>11/12</v>
          </cell>
          <cell r="G315">
            <v>55</v>
          </cell>
          <cell r="H315">
            <v>5</v>
          </cell>
          <cell r="I315">
            <v>7</v>
          </cell>
          <cell r="J315">
            <v>2.56</v>
          </cell>
        </row>
        <row r="316">
          <cell r="A316" t="str">
            <v>305240</v>
          </cell>
          <cell r="B316" t="str">
            <v>Tulipa</v>
          </cell>
          <cell r="C316" t="str">
            <v>Тюльпан</v>
          </cell>
          <cell r="D316" t="str">
            <v>Species Mix</v>
          </cell>
          <cell r="E316" t="str">
            <v>Species</v>
          </cell>
          <cell r="F316" t="str">
            <v>6/+</v>
          </cell>
          <cell r="G316">
            <v>10</v>
          </cell>
          <cell r="H316">
            <v>5</v>
          </cell>
          <cell r="I316">
            <v>10</v>
          </cell>
          <cell r="J316">
            <v>1.93</v>
          </cell>
        </row>
        <row r="317">
          <cell r="A317">
            <v>303470</v>
          </cell>
          <cell r="B317" t="str">
            <v>Tulipa</v>
          </cell>
          <cell r="C317" t="str">
            <v>Тюльпан</v>
          </cell>
          <cell r="D317" t="str">
            <v>Spring Green</v>
          </cell>
          <cell r="E317" t="str">
            <v>Viridiflora</v>
          </cell>
          <cell r="F317" t="str">
            <v>11/12</v>
          </cell>
          <cell r="G317">
            <v>50</v>
          </cell>
          <cell r="H317">
            <v>5</v>
          </cell>
          <cell r="I317">
            <v>7</v>
          </cell>
          <cell r="J317">
            <v>2.25</v>
          </cell>
        </row>
        <row r="318">
          <cell r="A318">
            <v>304290</v>
          </cell>
          <cell r="B318" t="str">
            <v>Tulipa</v>
          </cell>
          <cell r="C318" t="str">
            <v>Тюльпан</v>
          </cell>
          <cell r="D318" t="str">
            <v>Stresa</v>
          </cell>
          <cell r="E318" t="str">
            <v>Kaufmanniana</v>
          </cell>
          <cell r="F318" t="str">
            <v>11/12</v>
          </cell>
          <cell r="G318">
            <v>25</v>
          </cell>
          <cell r="H318">
            <v>5</v>
          </cell>
          <cell r="I318">
            <v>7</v>
          </cell>
          <cell r="J318">
            <v>2.2599999999999998</v>
          </cell>
        </row>
        <row r="319">
          <cell r="A319">
            <v>301990</v>
          </cell>
          <cell r="B319" t="str">
            <v>Tulipa</v>
          </cell>
          <cell r="C319" t="str">
            <v>Тюльпан</v>
          </cell>
          <cell r="D319" t="str">
            <v>Strong Gold</v>
          </cell>
          <cell r="E319" t="str">
            <v>Triumph</v>
          </cell>
          <cell r="F319" t="str">
            <v>11/12</v>
          </cell>
          <cell r="G319">
            <v>50</v>
          </cell>
          <cell r="H319">
            <v>5</v>
          </cell>
          <cell r="I319">
            <v>10</v>
          </cell>
          <cell r="J319">
            <v>2.16</v>
          </cell>
        </row>
        <row r="320">
          <cell r="A320">
            <v>305180</v>
          </cell>
          <cell r="B320" t="str">
            <v>Tulipa</v>
          </cell>
          <cell r="C320" t="str">
            <v>Тюльпан</v>
          </cell>
          <cell r="D320" t="str">
            <v>Sylvestris</v>
          </cell>
          <cell r="E320" t="str">
            <v>Species</v>
          </cell>
          <cell r="F320" t="str">
            <v>6/+</v>
          </cell>
          <cell r="G320">
            <v>30</v>
          </cell>
          <cell r="H320">
            <v>5</v>
          </cell>
          <cell r="I320">
            <v>7</v>
          </cell>
          <cell r="J320">
            <v>2.2000000000000002</v>
          </cell>
        </row>
        <row r="321">
          <cell r="A321">
            <v>302020</v>
          </cell>
          <cell r="B321" t="str">
            <v>Tulipa</v>
          </cell>
          <cell r="C321" t="str">
            <v>Тюльпан</v>
          </cell>
          <cell r="D321" t="str">
            <v>Synaeda Amor</v>
          </cell>
          <cell r="E321" t="str">
            <v>Triumph</v>
          </cell>
          <cell r="F321" t="str">
            <v>11/12</v>
          </cell>
          <cell r="G321">
            <v>30</v>
          </cell>
          <cell r="H321">
            <v>5</v>
          </cell>
          <cell r="I321">
            <v>10</v>
          </cell>
          <cell r="J321">
            <v>2.3199999999999998</v>
          </cell>
        </row>
        <row r="322">
          <cell r="A322">
            <v>304157</v>
          </cell>
          <cell r="B322" t="str">
            <v>Tulipa</v>
          </cell>
          <cell r="C322" t="str">
            <v>Тюльпан</v>
          </cell>
          <cell r="D322" t="str">
            <v>Tabledance NEW</v>
          </cell>
          <cell r="E322" t="str">
            <v>Double Late</v>
          </cell>
          <cell r="F322" t="str">
            <v>11/12</v>
          </cell>
          <cell r="G322">
            <v>40</v>
          </cell>
          <cell r="H322">
            <v>5</v>
          </cell>
          <cell r="I322">
            <v>7</v>
          </cell>
          <cell r="J322">
            <v>2.37</v>
          </cell>
        </row>
        <row r="323">
          <cell r="A323">
            <v>305190</v>
          </cell>
          <cell r="B323" t="str">
            <v>Tulipa</v>
          </cell>
          <cell r="C323" t="str">
            <v>Тюльпан</v>
          </cell>
          <cell r="D323" t="str">
            <v>Tarda Dasystemon</v>
          </cell>
          <cell r="E323" t="str">
            <v>Species</v>
          </cell>
          <cell r="F323" t="str">
            <v>7/8</v>
          </cell>
          <cell r="G323">
            <v>10</v>
          </cell>
          <cell r="H323">
            <v>5</v>
          </cell>
          <cell r="I323">
            <v>10</v>
          </cell>
          <cell r="J323">
            <v>1.45</v>
          </cell>
        </row>
        <row r="324">
          <cell r="A324">
            <v>304615</v>
          </cell>
          <cell r="B324" t="str">
            <v>Tulipa</v>
          </cell>
          <cell r="C324" t="str">
            <v>Тюльпан</v>
          </cell>
          <cell r="D324" t="str">
            <v>Toronto</v>
          </cell>
          <cell r="E324" t="str">
            <v>Greigii</v>
          </cell>
          <cell r="F324" t="str">
            <v>11/12</v>
          </cell>
          <cell r="G324">
            <v>35</v>
          </cell>
          <cell r="H324">
            <v>5</v>
          </cell>
          <cell r="I324">
            <v>10</v>
          </cell>
          <cell r="J324">
            <v>2.44</v>
          </cell>
        </row>
        <row r="325">
          <cell r="A325">
            <v>304620</v>
          </cell>
          <cell r="B325" t="str">
            <v>Tulipa</v>
          </cell>
          <cell r="C325" t="str">
            <v>Тюльпан</v>
          </cell>
          <cell r="D325" t="str">
            <v>Trauttmansdorff</v>
          </cell>
          <cell r="E325" t="str">
            <v>Greigii</v>
          </cell>
          <cell r="F325" t="str">
            <v>11/12</v>
          </cell>
          <cell r="G325">
            <v>30</v>
          </cell>
          <cell r="H325">
            <v>5</v>
          </cell>
          <cell r="I325">
            <v>7</v>
          </cell>
          <cell r="J325">
            <v>2.4500000000000002</v>
          </cell>
        </row>
        <row r="326">
          <cell r="A326" t="str">
            <v>302140</v>
          </cell>
          <cell r="B326" t="str">
            <v>Tulipa</v>
          </cell>
          <cell r="C326" t="str">
            <v>Тюльпан</v>
          </cell>
          <cell r="D326" t="str">
            <v>Triumph Mix</v>
          </cell>
          <cell r="E326" t="str">
            <v>Triumph</v>
          </cell>
          <cell r="F326" t="str">
            <v>11/12</v>
          </cell>
          <cell r="G326">
            <v>40</v>
          </cell>
          <cell r="H326">
            <v>5</v>
          </cell>
          <cell r="I326">
            <v>10</v>
          </cell>
          <cell r="J326">
            <v>2.16</v>
          </cell>
        </row>
        <row r="327">
          <cell r="A327">
            <v>314825</v>
          </cell>
          <cell r="B327" t="str">
            <v>Tulipa</v>
          </cell>
          <cell r="C327" t="str">
            <v>Тюльпан</v>
          </cell>
          <cell r="D327" t="str">
            <v>Tropical Wave</v>
          </cell>
          <cell r="E327" t="str">
            <v>Double Early</v>
          </cell>
          <cell r="F327" t="str">
            <v>12/+</v>
          </cell>
          <cell r="G327">
            <v>40</v>
          </cell>
          <cell r="H327">
            <v>5</v>
          </cell>
          <cell r="I327">
            <v>5</v>
          </cell>
          <cell r="J327">
            <v>2.33</v>
          </cell>
        </row>
        <row r="328">
          <cell r="A328">
            <v>305200</v>
          </cell>
          <cell r="B328" t="str">
            <v>Tulipa</v>
          </cell>
          <cell r="C328" t="str">
            <v>Тюльпан</v>
          </cell>
          <cell r="D328" t="str">
            <v>Turkestanica</v>
          </cell>
          <cell r="E328" t="str">
            <v>Species</v>
          </cell>
          <cell r="F328" t="str">
            <v>7/+</v>
          </cell>
          <cell r="G328">
            <v>20</v>
          </cell>
          <cell r="H328">
            <v>5</v>
          </cell>
          <cell r="I328">
            <v>10</v>
          </cell>
          <cell r="J328">
            <v>1.57</v>
          </cell>
        </row>
        <row r="329">
          <cell r="A329">
            <v>303280</v>
          </cell>
          <cell r="B329" t="str">
            <v>Tulipa</v>
          </cell>
          <cell r="C329" t="str">
            <v>Тюльпан</v>
          </cell>
          <cell r="D329" t="str">
            <v>Vincent Van Gogh</v>
          </cell>
          <cell r="E329" t="str">
            <v>Fringed</v>
          </cell>
          <cell r="F329" t="str">
            <v>11/12</v>
          </cell>
          <cell r="G329">
            <v>65</v>
          </cell>
          <cell r="H329">
            <v>5</v>
          </cell>
          <cell r="I329">
            <v>7</v>
          </cell>
          <cell r="J329">
            <v>2.92</v>
          </cell>
        </row>
        <row r="330">
          <cell r="A330">
            <v>314838</v>
          </cell>
          <cell r="B330" t="str">
            <v>Tulipa</v>
          </cell>
          <cell r="C330" t="str">
            <v>Тюльпан</v>
          </cell>
          <cell r="D330" t="str">
            <v>Violet Pranaa</v>
          </cell>
          <cell r="E330" t="str">
            <v>Double Multi Flowering</v>
          </cell>
          <cell r="F330" t="str">
            <v>12/+</v>
          </cell>
          <cell r="G330">
            <v>60</v>
          </cell>
          <cell r="H330">
            <v>5</v>
          </cell>
          <cell r="I330">
            <v>5</v>
          </cell>
          <cell r="J330">
            <v>3.23</v>
          </cell>
        </row>
        <row r="331">
          <cell r="A331">
            <v>303485</v>
          </cell>
          <cell r="B331" t="str">
            <v>Tulipa</v>
          </cell>
          <cell r="C331" t="str">
            <v>Тюльпан</v>
          </cell>
          <cell r="D331" t="str">
            <v>Viridiflora Mix NEW</v>
          </cell>
          <cell r="E331" t="str">
            <v>Viridiflora</v>
          </cell>
          <cell r="F331" t="str">
            <v>11/12</v>
          </cell>
          <cell r="G331">
            <v>50</v>
          </cell>
          <cell r="H331">
            <v>5</v>
          </cell>
          <cell r="I331">
            <v>7</v>
          </cell>
          <cell r="J331">
            <v>2.37</v>
          </cell>
        </row>
        <row r="332">
          <cell r="A332" t="str">
            <v>303740</v>
          </cell>
          <cell r="B332" t="str">
            <v>Tulipa</v>
          </cell>
          <cell r="C332" t="str">
            <v>Тюльпан</v>
          </cell>
          <cell r="D332" t="str">
            <v>White Parrot</v>
          </cell>
          <cell r="E332" t="str">
            <v>Parrot</v>
          </cell>
          <cell r="F332" t="str">
            <v>11/12</v>
          </cell>
          <cell r="G332">
            <v>45</v>
          </cell>
          <cell r="H332">
            <v>5</v>
          </cell>
          <cell r="I332">
            <v>7</v>
          </cell>
          <cell r="J332">
            <v>2.91</v>
          </cell>
        </row>
        <row r="333">
          <cell r="A333">
            <v>302880</v>
          </cell>
          <cell r="B333" t="str">
            <v>Tulipa</v>
          </cell>
          <cell r="C333" t="str">
            <v>Тюльпан</v>
          </cell>
          <cell r="D333" t="str">
            <v>White Triumphator</v>
          </cell>
          <cell r="E333" t="str">
            <v>Lily Flowering</v>
          </cell>
          <cell r="F333" t="str">
            <v>11/12</v>
          </cell>
          <cell r="G333">
            <v>60</v>
          </cell>
          <cell r="H333">
            <v>5</v>
          </cell>
          <cell r="I333">
            <v>7</v>
          </cell>
          <cell r="J333">
            <v>2.37</v>
          </cell>
        </row>
        <row r="334">
          <cell r="A334">
            <v>304460</v>
          </cell>
          <cell r="B334" t="str">
            <v>Tulipa</v>
          </cell>
          <cell r="C334" t="str">
            <v>Тюльпан</v>
          </cell>
          <cell r="D334" t="str">
            <v>White Valley NEW</v>
          </cell>
          <cell r="E334" t="str">
            <v>Fosteriana</v>
          </cell>
          <cell r="F334" t="str">
            <v>11/12</v>
          </cell>
          <cell r="G334">
            <v>45</v>
          </cell>
          <cell r="H334">
            <v>5</v>
          </cell>
          <cell r="I334">
            <v>7</v>
          </cell>
          <cell r="J334">
            <v>2.16</v>
          </cell>
        </row>
        <row r="335">
          <cell r="A335">
            <v>304860</v>
          </cell>
          <cell r="B335" t="str">
            <v>Tulipa</v>
          </cell>
          <cell r="C335" t="str">
            <v>Тюльпан</v>
          </cell>
          <cell r="D335" t="str">
            <v>Wonder Club</v>
          </cell>
          <cell r="E335" t="str">
            <v>Multi Flowering</v>
          </cell>
          <cell r="F335" t="str">
            <v>11/12</v>
          </cell>
          <cell r="G335">
            <v>50</v>
          </cell>
          <cell r="H335">
            <v>5</v>
          </cell>
          <cell r="I335">
            <v>5</v>
          </cell>
          <cell r="J335">
            <v>2.66</v>
          </cell>
        </row>
        <row r="336">
          <cell r="A336">
            <v>314870</v>
          </cell>
          <cell r="B336" t="str">
            <v>Tulipa</v>
          </cell>
          <cell r="C336" t="str">
            <v>Тюльпан</v>
          </cell>
          <cell r="D336" t="str">
            <v>Wow</v>
          </cell>
          <cell r="E336" t="str">
            <v>Double Late</v>
          </cell>
          <cell r="F336" t="str">
            <v>12/+</v>
          </cell>
          <cell r="G336">
            <v>40</v>
          </cell>
          <cell r="H336">
            <v>5</v>
          </cell>
          <cell r="I336">
            <v>3</v>
          </cell>
          <cell r="J336">
            <v>3.96</v>
          </cell>
        </row>
        <row r="337">
          <cell r="A337">
            <v>304158</v>
          </cell>
          <cell r="B337" t="str">
            <v>Tulipa</v>
          </cell>
          <cell r="C337" t="str">
            <v>Тюльпан</v>
          </cell>
          <cell r="D337" t="str">
            <v>Yellow Pompenette</v>
          </cell>
          <cell r="E337" t="str">
            <v>Double Late</v>
          </cell>
          <cell r="F337" t="str">
            <v>11/12</v>
          </cell>
          <cell r="G337">
            <v>40</v>
          </cell>
          <cell r="H337">
            <v>5</v>
          </cell>
          <cell r="I337">
            <v>7</v>
          </cell>
          <cell r="J337">
            <v>1.83</v>
          </cell>
        </row>
        <row r="338">
          <cell r="A338">
            <v>314890</v>
          </cell>
          <cell r="B338" t="str">
            <v>Tulipa</v>
          </cell>
          <cell r="C338" t="str">
            <v>Тюльпан</v>
          </cell>
          <cell r="D338" t="str">
            <v>Yellow Spider</v>
          </cell>
          <cell r="E338" t="str">
            <v>Double Late</v>
          </cell>
          <cell r="F338" t="str">
            <v>12/+</v>
          </cell>
          <cell r="G338">
            <v>35</v>
          </cell>
          <cell r="H338">
            <v>5</v>
          </cell>
          <cell r="I338">
            <v>5</v>
          </cell>
          <cell r="J338">
            <v>2.33</v>
          </cell>
        </row>
        <row r="339">
          <cell r="A339">
            <v>311950</v>
          </cell>
          <cell r="B339" t="str">
            <v>Zantedeschia</v>
          </cell>
          <cell r="C339" t="str">
            <v>Калла</v>
          </cell>
          <cell r="D339" t="str">
            <v>Aethiopica</v>
          </cell>
          <cell r="F339" t="str">
            <v>14/16</v>
          </cell>
          <cell r="G339">
            <v>80</v>
          </cell>
          <cell r="H339">
            <v>5</v>
          </cell>
          <cell r="I339">
            <v>1</v>
          </cell>
          <cell r="J339">
            <v>2.89</v>
          </cell>
        </row>
        <row r="340">
          <cell r="D340" t="str">
            <v>BIO FLOWERBULBS (ORGANIC)</v>
          </cell>
        </row>
        <row r="341">
          <cell r="A341">
            <v>325520</v>
          </cell>
          <cell r="B341" t="str">
            <v>Allium</v>
          </cell>
          <cell r="C341" t="str">
            <v>Аллиум</v>
          </cell>
          <cell r="D341" t="str">
            <v>Purple Sensation</v>
          </cell>
          <cell r="F341" t="str">
            <v>10/12</v>
          </cell>
          <cell r="G341">
            <v>90</v>
          </cell>
          <cell r="H341">
            <v>5</v>
          </cell>
          <cell r="I341">
            <v>5</v>
          </cell>
          <cell r="J341">
            <v>3.05</v>
          </cell>
        </row>
        <row r="342">
          <cell r="A342">
            <v>325570</v>
          </cell>
          <cell r="B342" t="str">
            <v>Camassia</v>
          </cell>
          <cell r="C342" t="str">
            <v>Камассия</v>
          </cell>
          <cell r="D342" t="str">
            <v>Leichtlinii Caerulea</v>
          </cell>
          <cell r="F342" t="str">
            <v>14/+</v>
          </cell>
          <cell r="G342">
            <v>80</v>
          </cell>
          <cell r="H342">
            <v>5</v>
          </cell>
          <cell r="I342">
            <v>2</v>
          </cell>
          <cell r="J342">
            <v>2.97</v>
          </cell>
        </row>
        <row r="343">
          <cell r="A343">
            <v>325450</v>
          </cell>
          <cell r="B343" t="str">
            <v>Crocus</v>
          </cell>
          <cell r="C343" t="str">
            <v>Крокус</v>
          </cell>
          <cell r="D343" t="str">
            <v>Grand Maître</v>
          </cell>
          <cell r="F343" t="str">
            <v>7/+</v>
          </cell>
          <cell r="G343">
            <v>12</v>
          </cell>
          <cell r="H343">
            <v>5</v>
          </cell>
          <cell r="I343">
            <v>10</v>
          </cell>
          <cell r="J343">
            <v>2.96</v>
          </cell>
        </row>
        <row r="344">
          <cell r="A344">
            <v>325470</v>
          </cell>
          <cell r="B344" t="str">
            <v>Crocus</v>
          </cell>
          <cell r="C344" t="str">
            <v>Крокус</v>
          </cell>
          <cell r="D344" t="str">
            <v>Jeanne D'Arc</v>
          </cell>
          <cell r="F344" t="str">
            <v>7/+</v>
          </cell>
          <cell r="G344">
            <v>12</v>
          </cell>
          <cell r="H344">
            <v>5</v>
          </cell>
          <cell r="I344">
            <v>10</v>
          </cell>
          <cell r="J344">
            <v>2.96</v>
          </cell>
        </row>
        <row r="345">
          <cell r="A345">
            <v>325480</v>
          </cell>
          <cell r="B345" t="str">
            <v>Crocus</v>
          </cell>
          <cell r="C345" t="str">
            <v>Крокус</v>
          </cell>
          <cell r="D345" t="str">
            <v>King Of The Striped</v>
          </cell>
          <cell r="F345" t="str">
            <v>7/+</v>
          </cell>
          <cell r="G345">
            <v>12</v>
          </cell>
          <cell r="H345">
            <v>5</v>
          </cell>
          <cell r="I345">
            <v>10</v>
          </cell>
          <cell r="J345">
            <v>2.92</v>
          </cell>
        </row>
        <row r="346">
          <cell r="A346">
            <v>325500</v>
          </cell>
          <cell r="B346" t="str">
            <v>Crocus</v>
          </cell>
          <cell r="C346" t="str">
            <v>Крокус</v>
          </cell>
          <cell r="D346" t="str">
            <v>Tommasinianus Ruby Giant</v>
          </cell>
          <cell r="F346" t="str">
            <v>5/+</v>
          </cell>
          <cell r="G346">
            <v>10</v>
          </cell>
          <cell r="H346">
            <v>5</v>
          </cell>
          <cell r="I346">
            <v>15</v>
          </cell>
          <cell r="J346">
            <v>2.89</v>
          </cell>
        </row>
        <row r="347">
          <cell r="A347">
            <v>325595</v>
          </cell>
          <cell r="B347" t="str">
            <v>Hyacinthoides</v>
          </cell>
          <cell r="C347" t="str">
            <v>Гиацинтоидес</v>
          </cell>
          <cell r="D347" t="str">
            <v>Hispanica Blue NEW</v>
          </cell>
          <cell r="F347" t="str">
            <v>7/+</v>
          </cell>
          <cell r="G347" t="str">
            <v>30</v>
          </cell>
          <cell r="H347">
            <v>5</v>
          </cell>
          <cell r="I347">
            <v>7</v>
          </cell>
          <cell r="J347">
            <v>2.4900000000000002</v>
          </cell>
        </row>
        <row r="348">
          <cell r="A348">
            <v>325030</v>
          </cell>
          <cell r="B348" t="str">
            <v>Hyacinth</v>
          </cell>
          <cell r="C348" t="str">
            <v>Гиацинт</v>
          </cell>
          <cell r="D348" t="str">
            <v>Delft Blue</v>
          </cell>
          <cell r="F348" t="str">
            <v>14/+</v>
          </cell>
          <cell r="G348">
            <v>25</v>
          </cell>
          <cell r="H348">
            <v>5</v>
          </cell>
          <cell r="I348">
            <v>3</v>
          </cell>
          <cell r="J348">
            <v>2.85</v>
          </cell>
        </row>
        <row r="349">
          <cell r="A349">
            <v>325060</v>
          </cell>
          <cell r="B349" t="str">
            <v>Hyacinth</v>
          </cell>
          <cell r="C349" t="str">
            <v>Гиацинт</v>
          </cell>
          <cell r="D349" t="str">
            <v>White Pearl</v>
          </cell>
          <cell r="F349" t="str">
            <v>14/+</v>
          </cell>
          <cell r="G349">
            <v>25</v>
          </cell>
          <cell r="H349">
            <v>5</v>
          </cell>
          <cell r="I349">
            <v>3</v>
          </cell>
          <cell r="J349">
            <v>2.85</v>
          </cell>
        </row>
        <row r="350">
          <cell r="A350">
            <v>325650</v>
          </cell>
          <cell r="B350" t="str">
            <v>Leucojum</v>
          </cell>
          <cell r="C350" t="str">
            <v>Белоцветник</v>
          </cell>
          <cell r="D350" t="str">
            <v>Gravetye Giant</v>
          </cell>
          <cell r="F350" t="str">
            <v>12/14</v>
          </cell>
          <cell r="G350">
            <v>40</v>
          </cell>
          <cell r="H350">
            <v>5</v>
          </cell>
          <cell r="I350">
            <v>3</v>
          </cell>
          <cell r="J350">
            <v>2.96</v>
          </cell>
        </row>
        <row r="351">
          <cell r="A351">
            <v>325670</v>
          </cell>
          <cell r="B351" t="str">
            <v>Muscari</v>
          </cell>
          <cell r="C351" t="str">
            <v>Мускари</v>
          </cell>
          <cell r="D351" t="str">
            <v>Armeniacum</v>
          </cell>
          <cell r="F351" t="str">
            <v>7/+</v>
          </cell>
          <cell r="G351">
            <v>15</v>
          </cell>
          <cell r="H351">
            <v>5</v>
          </cell>
          <cell r="I351">
            <v>10</v>
          </cell>
          <cell r="J351">
            <v>2.5299999999999998</v>
          </cell>
        </row>
        <row r="352">
          <cell r="A352">
            <v>325330</v>
          </cell>
          <cell r="B352" t="str">
            <v>Narcissus</v>
          </cell>
          <cell r="C352" t="str">
            <v>Нарцисс</v>
          </cell>
          <cell r="D352" t="str">
            <v>Papillon Blanc</v>
          </cell>
          <cell r="F352" t="str">
            <v>12/14</v>
          </cell>
          <cell r="G352">
            <v>45</v>
          </cell>
          <cell r="H352">
            <v>5</v>
          </cell>
          <cell r="I352">
            <v>5</v>
          </cell>
          <cell r="J352">
            <v>2.73</v>
          </cell>
        </row>
        <row r="353">
          <cell r="A353">
            <v>325380</v>
          </cell>
          <cell r="B353" t="str">
            <v>Narcissus</v>
          </cell>
          <cell r="C353" t="str">
            <v>Нарцисс</v>
          </cell>
          <cell r="D353" t="str">
            <v>Tahiti</v>
          </cell>
          <cell r="F353" t="str">
            <v>12/14</v>
          </cell>
          <cell r="G353">
            <v>45</v>
          </cell>
          <cell r="H353">
            <v>5</v>
          </cell>
          <cell r="I353">
            <v>5</v>
          </cell>
          <cell r="J353">
            <v>2.88</v>
          </cell>
        </row>
        <row r="354">
          <cell r="A354" t="str">
            <v>325400</v>
          </cell>
          <cell r="B354" t="str">
            <v>Narcissus</v>
          </cell>
          <cell r="C354" t="str">
            <v>Нарцисс</v>
          </cell>
          <cell r="D354" t="str">
            <v>Tete-A-Tete</v>
          </cell>
          <cell r="F354" t="str">
            <v>12/14</v>
          </cell>
          <cell r="G354">
            <v>20</v>
          </cell>
          <cell r="H354">
            <v>5</v>
          </cell>
          <cell r="I354">
            <v>5</v>
          </cell>
          <cell r="J354">
            <v>2.3199999999999998</v>
          </cell>
        </row>
        <row r="355">
          <cell r="A355">
            <v>325420</v>
          </cell>
          <cell r="B355" t="str">
            <v>Narcissus</v>
          </cell>
          <cell r="C355" t="str">
            <v>Нарцисс</v>
          </cell>
          <cell r="D355" t="str">
            <v>Triandrus Thalia</v>
          </cell>
          <cell r="F355" t="str">
            <v>12/14</v>
          </cell>
          <cell r="G355">
            <v>30</v>
          </cell>
          <cell r="H355">
            <v>5</v>
          </cell>
          <cell r="I355">
            <v>5</v>
          </cell>
          <cell r="J355">
            <v>2.48</v>
          </cell>
        </row>
        <row r="356">
          <cell r="A356">
            <v>325720</v>
          </cell>
          <cell r="B356" t="str">
            <v>Scilla</v>
          </cell>
          <cell r="C356" t="str">
            <v>Сцилла</v>
          </cell>
          <cell r="D356" t="str">
            <v>Siberica</v>
          </cell>
          <cell r="F356" t="str">
            <v>6/+</v>
          </cell>
          <cell r="G356">
            <v>15</v>
          </cell>
          <cell r="H356">
            <v>5</v>
          </cell>
          <cell r="I356">
            <v>10</v>
          </cell>
          <cell r="J356">
            <v>3.03</v>
          </cell>
        </row>
        <row r="357">
          <cell r="A357">
            <v>325130</v>
          </cell>
          <cell r="B357" t="str">
            <v>Tulipa</v>
          </cell>
          <cell r="C357" t="str">
            <v>Тюльпан</v>
          </cell>
          <cell r="D357" t="str">
            <v>Little Beauty</v>
          </cell>
          <cell r="F357" t="str">
            <v>5/+</v>
          </cell>
          <cell r="G357">
            <v>10</v>
          </cell>
          <cell r="H357">
            <v>5</v>
          </cell>
          <cell r="I357">
            <v>7</v>
          </cell>
          <cell r="J357">
            <v>2.91</v>
          </cell>
        </row>
        <row r="358">
          <cell r="A358">
            <v>325150</v>
          </cell>
          <cell r="B358" t="str">
            <v>Tulipa</v>
          </cell>
          <cell r="C358" t="str">
            <v>Тюльпан</v>
          </cell>
          <cell r="D358" t="str">
            <v>Muscadet</v>
          </cell>
          <cell r="F358" t="str">
            <v>11/+</v>
          </cell>
          <cell r="G358">
            <v>65</v>
          </cell>
          <cell r="H358">
            <v>5</v>
          </cell>
          <cell r="I358">
            <v>7</v>
          </cell>
          <cell r="J358">
            <v>2.95</v>
          </cell>
        </row>
        <row r="359">
          <cell r="A359">
            <v>325170</v>
          </cell>
          <cell r="B359" t="str">
            <v>Tulipa</v>
          </cell>
          <cell r="C359" t="str">
            <v>Тюльпан</v>
          </cell>
          <cell r="D359" t="str">
            <v>Praestans Zwanenburg</v>
          </cell>
          <cell r="F359" t="str">
            <v>7/+</v>
          </cell>
          <cell r="G359">
            <v>35</v>
          </cell>
          <cell r="H359">
            <v>5</v>
          </cell>
          <cell r="I359">
            <v>7</v>
          </cell>
          <cell r="J359">
            <v>2.5</v>
          </cell>
        </row>
        <row r="360">
          <cell r="A360">
            <v>325200</v>
          </cell>
          <cell r="B360" t="str">
            <v>Tulipa</v>
          </cell>
          <cell r="C360" t="str">
            <v>Тюльпан</v>
          </cell>
          <cell r="D360" t="str">
            <v>Queen Of Night</v>
          </cell>
          <cell r="F360" t="str">
            <v>10/11</v>
          </cell>
          <cell r="G360">
            <v>60</v>
          </cell>
          <cell r="H360">
            <v>5</v>
          </cell>
          <cell r="I360">
            <v>7</v>
          </cell>
          <cell r="J360">
            <v>2.92</v>
          </cell>
        </row>
        <row r="361">
          <cell r="A361">
            <v>325210</v>
          </cell>
          <cell r="B361" t="str">
            <v>Tulipa</v>
          </cell>
          <cell r="C361" t="str">
            <v>Тюльпан</v>
          </cell>
          <cell r="D361" t="str">
            <v>Salmon Impression NEW</v>
          </cell>
          <cell r="F361" t="str">
            <v>11/+</v>
          </cell>
          <cell r="G361" t="str">
            <v>60</v>
          </cell>
          <cell r="H361">
            <v>5</v>
          </cell>
          <cell r="I361">
            <v>7</v>
          </cell>
          <cell r="J361">
            <v>2.97</v>
          </cell>
        </row>
        <row r="362">
          <cell r="A362" t="str">
            <v>325240</v>
          </cell>
          <cell r="B362" t="str">
            <v>Tulipa</v>
          </cell>
          <cell r="C362" t="str">
            <v>Тюльпан</v>
          </cell>
          <cell r="D362" t="str">
            <v>Sapporo</v>
          </cell>
          <cell r="F362" t="str">
            <v>11/+</v>
          </cell>
          <cell r="G362">
            <v>50</v>
          </cell>
          <cell r="H362">
            <v>5</v>
          </cell>
          <cell r="I362">
            <v>7</v>
          </cell>
          <cell r="J362">
            <v>2.97</v>
          </cell>
        </row>
        <row r="363">
          <cell r="A363">
            <v>325260</v>
          </cell>
          <cell r="B363" t="str">
            <v>Tulipa</v>
          </cell>
          <cell r="C363" t="str">
            <v>Тюльпан</v>
          </cell>
          <cell r="D363" t="str">
            <v>Tarda NEW</v>
          </cell>
          <cell r="F363" t="str">
            <v>6/+</v>
          </cell>
          <cell r="G363" t="str">
            <v>10</v>
          </cell>
          <cell r="H363">
            <v>5</v>
          </cell>
          <cell r="I363">
            <v>7</v>
          </cell>
          <cell r="J363">
            <v>2.5</v>
          </cell>
        </row>
        <row r="364">
          <cell r="A364">
            <v>325280</v>
          </cell>
          <cell r="B364" t="str">
            <v>Tulipa</v>
          </cell>
          <cell r="C364" t="str">
            <v>Тюльпан</v>
          </cell>
          <cell r="D364" t="str">
            <v>Van Eijk</v>
          </cell>
          <cell r="F364" t="str">
            <v>11/+</v>
          </cell>
          <cell r="G364">
            <v>50</v>
          </cell>
          <cell r="H364">
            <v>5</v>
          </cell>
          <cell r="I364">
            <v>7</v>
          </cell>
          <cell r="J364">
            <v>2.97</v>
          </cell>
        </row>
        <row r="365">
          <cell r="D365" t="str">
            <v>XXL PROMO PACKS</v>
          </cell>
        </row>
        <row r="366">
          <cell r="A366">
            <v>323480</v>
          </cell>
          <cell r="B366" t="str">
            <v>Allium</v>
          </cell>
          <cell r="C366" t="str">
            <v>Аллиум</v>
          </cell>
          <cell r="D366" t="str">
            <v>Caeruleum NEW</v>
          </cell>
          <cell r="F366" t="str">
            <v>4/5</v>
          </cell>
          <cell r="G366" t="str">
            <v>40</v>
          </cell>
          <cell r="H366">
            <v>5</v>
          </cell>
          <cell r="I366">
            <v>40</v>
          </cell>
          <cell r="J366">
            <v>4.53</v>
          </cell>
        </row>
        <row r="367">
          <cell r="A367">
            <v>323490</v>
          </cell>
          <cell r="B367" t="str">
            <v>Allium</v>
          </cell>
          <cell r="C367" t="str">
            <v>Аллиум</v>
          </cell>
          <cell r="D367" t="str">
            <v>Christophii</v>
          </cell>
          <cell r="F367" t="str">
            <v>10/12</v>
          </cell>
          <cell r="G367">
            <v>50</v>
          </cell>
          <cell r="H367">
            <v>5</v>
          </cell>
          <cell r="I367">
            <v>15</v>
          </cell>
          <cell r="J367">
            <v>3.87</v>
          </cell>
        </row>
        <row r="368">
          <cell r="A368">
            <v>323500</v>
          </cell>
          <cell r="B368" t="str">
            <v>Allium</v>
          </cell>
          <cell r="C368" t="str">
            <v>Аллиум</v>
          </cell>
          <cell r="D368" t="str">
            <v>Gladiator</v>
          </cell>
          <cell r="F368" t="str">
            <v>16/18</v>
          </cell>
          <cell r="G368">
            <v>125</v>
          </cell>
          <cell r="H368">
            <v>5</v>
          </cell>
          <cell r="I368">
            <v>5</v>
          </cell>
          <cell r="J368">
            <v>5.66</v>
          </cell>
        </row>
        <row r="369">
          <cell r="A369">
            <v>323505</v>
          </cell>
          <cell r="B369" t="str">
            <v>Allium</v>
          </cell>
          <cell r="C369" t="str">
            <v>Аллиум</v>
          </cell>
          <cell r="D369" t="str">
            <v>Globemaster</v>
          </cell>
          <cell r="F369" t="str">
            <v>18/20</v>
          </cell>
          <cell r="G369">
            <v>80</v>
          </cell>
          <cell r="H369">
            <v>5</v>
          </cell>
          <cell r="I369">
            <v>2</v>
          </cell>
          <cell r="J369">
            <v>5.74</v>
          </cell>
        </row>
        <row r="370">
          <cell r="A370">
            <v>323510</v>
          </cell>
          <cell r="B370" t="str">
            <v>Allium</v>
          </cell>
          <cell r="C370" t="str">
            <v>Аллиум</v>
          </cell>
          <cell r="D370" t="str">
            <v>Karataviense</v>
          </cell>
          <cell r="F370" t="str">
            <v>10/12</v>
          </cell>
          <cell r="G370">
            <v>20</v>
          </cell>
          <cell r="H370">
            <v>5</v>
          </cell>
          <cell r="I370">
            <v>10</v>
          </cell>
          <cell r="J370">
            <v>3.43</v>
          </cell>
        </row>
        <row r="371">
          <cell r="A371">
            <v>323513</v>
          </cell>
          <cell r="B371" t="str">
            <v>Allium</v>
          </cell>
          <cell r="C371" t="str">
            <v>Аллиум</v>
          </cell>
          <cell r="D371" t="str">
            <v>Miami</v>
          </cell>
          <cell r="F371" t="str">
            <v>10/+</v>
          </cell>
          <cell r="G371">
            <v>80</v>
          </cell>
          <cell r="H371">
            <v>5</v>
          </cell>
          <cell r="I371">
            <v>15</v>
          </cell>
          <cell r="J371">
            <v>4.41</v>
          </cell>
        </row>
        <row r="372">
          <cell r="A372">
            <v>323515</v>
          </cell>
          <cell r="B372" t="str">
            <v>Allium</v>
          </cell>
          <cell r="C372" t="str">
            <v>Аллиум</v>
          </cell>
          <cell r="D372" t="str">
            <v>Mount Everest</v>
          </cell>
          <cell r="F372" t="str">
            <v>16/18</v>
          </cell>
          <cell r="G372">
            <v>125</v>
          </cell>
          <cell r="H372">
            <v>5</v>
          </cell>
          <cell r="I372">
            <v>3</v>
          </cell>
          <cell r="J372">
            <v>4.45</v>
          </cell>
        </row>
        <row r="373">
          <cell r="A373">
            <v>323520</v>
          </cell>
          <cell r="B373" t="str">
            <v>Allium</v>
          </cell>
          <cell r="C373" t="str">
            <v>Аллиум</v>
          </cell>
          <cell r="D373" t="str">
            <v>Nigrum</v>
          </cell>
          <cell r="F373" t="str">
            <v>10/12</v>
          </cell>
          <cell r="G373">
            <v>80</v>
          </cell>
          <cell r="H373">
            <v>5</v>
          </cell>
          <cell r="I373">
            <v>15</v>
          </cell>
          <cell r="J373">
            <v>3.99</v>
          </cell>
        </row>
        <row r="374">
          <cell r="A374">
            <v>323560</v>
          </cell>
          <cell r="B374" t="str">
            <v>Allium</v>
          </cell>
          <cell r="C374" t="str">
            <v>Аллиум</v>
          </cell>
          <cell r="D374" t="str">
            <v>Purple Sensation</v>
          </cell>
          <cell r="F374" t="str">
            <v>10/12</v>
          </cell>
          <cell r="G374">
            <v>90</v>
          </cell>
          <cell r="H374">
            <v>5</v>
          </cell>
          <cell r="I374">
            <v>15</v>
          </cell>
          <cell r="J374">
            <v>4.0199999999999996</v>
          </cell>
        </row>
        <row r="375">
          <cell r="A375" t="str">
            <v>323540</v>
          </cell>
          <cell r="B375" t="str">
            <v>Allium</v>
          </cell>
          <cell r="C375" t="str">
            <v>Аллиум</v>
          </cell>
          <cell r="D375" t="str">
            <v>Purple-White Mix</v>
          </cell>
          <cell r="F375" t="str">
            <v>10/12</v>
          </cell>
          <cell r="G375">
            <v>80</v>
          </cell>
          <cell r="H375">
            <v>5</v>
          </cell>
          <cell r="I375">
            <v>15</v>
          </cell>
          <cell r="J375">
            <v>3.99</v>
          </cell>
        </row>
        <row r="376">
          <cell r="A376">
            <v>323600</v>
          </cell>
          <cell r="B376" t="str">
            <v>Allium</v>
          </cell>
          <cell r="C376" t="str">
            <v>Аллиум</v>
          </cell>
          <cell r="D376" t="str">
            <v>Siculum (Nectaroscordum)</v>
          </cell>
          <cell r="F376" t="str">
            <v>8/10</v>
          </cell>
          <cell r="G376">
            <v>90</v>
          </cell>
          <cell r="H376">
            <v>5</v>
          </cell>
          <cell r="I376">
            <v>30</v>
          </cell>
          <cell r="J376">
            <v>4.45</v>
          </cell>
        </row>
        <row r="377">
          <cell r="A377">
            <v>323620</v>
          </cell>
          <cell r="B377" t="str">
            <v>Allium</v>
          </cell>
          <cell r="C377" t="str">
            <v>Аллиум</v>
          </cell>
          <cell r="D377" t="str">
            <v>Sphaerocephalon</v>
          </cell>
          <cell r="F377" t="str">
            <v>5/6</v>
          </cell>
          <cell r="G377">
            <v>90</v>
          </cell>
          <cell r="H377">
            <v>5</v>
          </cell>
          <cell r="I377">
            <v>100</v>
          </cell>
          <cell r="J377">
            <v>4.57</v>
          </cell>
        </row>
        <row r="378">
          <cell r="A378">
            <v>323660</v>
          </cell>
          <cell r="B378" t="str">
            <v>Anemone</v>
          </cell>
          <cell r="C378" t="str">
            <v>Анемона</v>
          </cell>
          <cell r="D378" t="str">
            <v>Blanda Mix</v>
          </cell>
          <cell r="F378" t="str">
            <v>4/5</v>
          </cell>
          <cell r="G378">
            <v>15</v>
          </cell>
          <cell r="H378">
            <v>5</v>
          </cell>
          <cell r="I378">
            <v>50</v>
          </cell>
          <cell r="J378">
            <v>2.84</v>
          </cell>
        </row>
        <row r="379">
          <cell r="A379">
            <v>323650</v>
          </cell>
          <cell r="B379" t="str">
            <v>Camassia</v>
          </cell>
          <cell r="C379" t="str">
            <v>Камассия</v>
          </cell>
          <cell r="D379" t="str">
            <v>Quamash</v>
          </cell>
          <cell r="F379" t="str">
            <v>6/+</v>
          </cell>
          <cell r="G379">
            <v>35</v>
          </cell>
          <cell r="H379">
            <v>5</v>
          </cell>
          <cell r="I379">
            <v>40</v>
          </cell>
          <cell r="J379">
            <v>3.7</v>
          </cell>
        </row>
        <row r="380">
          <cell r="A380">
            <v>323672</v>
          </cell>
          <cell r="B380" t="str">
            <v>Chionodoxa</v>
          </cell>
          <cell r="C380" t="str">
            <v>Хионодокса</v>
          </cell>
          <cell r="D380" t="str">
            <v>Sardensis</v>
          </cell>
          <cell r="F380" t="str">
            <v>5/+</v>
          </cell>
          <cell r="G380">
            <v>15</v>
          </cell>
          <cell r="H380">
            <v>5</v>
          </cell>
          <cell r="I380">
            <v>40</v>
          </cell>
          <cell r="J380">
            <v>4.8600000000000003</v>
          </cell>
        </row>
        <row r="381">
          <cell r="A381">
            <v>323675</v>
          </cell>
          <cell r="B381" t="str">
            <v>Corydalis</v>
          </cell>
          <cell r="C381" t="str">
            <v>Хохлатка</v>
          </cell>
          <cell r="D381" t="str">
            <v>Beth Evans</v>
          </cell>
          <cell r="F381" t="str">
            <v>6/+</v>
          </cell>
          <cell r="G381">
            <v>20</v>
          </cell>
          <cell r="H381">
            <v>5</v>
          </cell>
          <cell r="I381">
            <v>20</v>
          </cell>
          <cell r="J381">
            <v>5.1100000000000003</v>
          </cell>
        </row>
        <row r="382">
          <cell r="A382" t="str">
            <v>323300</v>
          </cell>
          <cell r="B382" t="str">
            <v>Crocus</v>
          </cell>
          <cell r="C382" t="str">
            <v>Крокус</v>
          </cell>
          <cell r="D382" t="str">
            <v>Blue</v>
          </cell>
          <cell r="F382" t="str">
            <v>7/8</v>
          </cell>
          <cell r="G382">
            <v>12</v>
          </cell>
          <cell r="H382">
            <v>5</v>
          </cell>
          <cell r="I382">
            <v>30</v>
          </cell>
          <cell r="J382">
            <v>4.8899999999999997</v>
          </cell>
        </row>
        <row r="383">
          <cell r="A383">
            <v>323320</v>
          </cell>
          <cell r="B383" t="str">
            <v>Crocus</v>
          </cell>
          <cell r="C383" t="str">
            <v>Крокус</v>
          </cell>
          <cell r="D383" t="str">
            <v>Blue-White Mix</v>
          </cell>
          <cell r="F383" t="str">
            <v>7/8</v>
          </cell>
          <cell r="G383">
            <v>12</v>
          </cell>
          <cell r="H383">
            <v>5</v>
          </cell>
          <cell r="I383">
            <v>30</v>
          </cell>
          <cell r="J383">
            <v>4.75</v>
          </cell>
        </row>
        <row r="384">
          <cell r="A384">
            <v>323360</v>
          </cell>
          <cell r="B384" t="str">
            <v>Crocus</v>
          </cell>
          <cell r="C384" t="str">
            <v>Крокус</v>
          </cell>
          <cell r="D384" t="str">
            <v>Large Flowering Mix</v>
          </cell>
          <cell r="F384" t="str">
            <v>7/8</v>
          </cell>
          <cell r="G384">
            <v>12</v>
          </cell>
          <cell r="H384">
            <v>5</v>
          </cell>
          <cell r="I384">
            <v>30</v>
          </cell>
          <cell r="J384">
            <v>4.83</v>
          </cell>
        </row>
        <row r="385">
          <cell r="A385" t="str">
            <v>323400</v>
          </cell>
          <cell r="B385" t="str">
            <v>Crocus</v>
          </cell>
          <cell r="C385" t="str">
            <v>Крокус</v>
          </cell>
          <cell r="D385" t="str">
            <v>Ruby Giant</v>
          </cell>
          <cell r="F385" t="str">
            <v>5/+</v>
          </cell>
          <cell r="G385">
            <v>10</v>
          </cell>
          <cell r="H385">
            <v>5</v>
          </cell>
          <cell r="I385">
            <v>50</v>
          </cell>
          <cell r="J385">
            <v>4.66</v>
          </cell>
        </row>
        <row r="386">
          <cell r="A386">
            <v>323420</v>
          </cell>
          <cell r="B386" t="str">
            <v>Crocus</v>
          </cell>
          <cell r="C386" t="str">
            <v>Крокус</v>
          </cell>
          <cell r="D386" t="str">
            <v>Species Mix</v>
          </cell>
          <cell r="F386" t="str">
            <v>5/+</v>
          </cell>
          <cell r="G386">
            <v>10</v>
          </cell>
          <cell r="H386">
            <v>5</v>
          </cell>
          <cell r="I386">
            <v>50</v>
          </cell>
          <cell r="J386">
            <v>4.8899999999999997</v>
          </cell>
        </row>
        <row r="387">
          <cell r="A387" t="str">
            <v>323340</v>
          </cell>
          <cell r="B387" t="str">
            <v>Crocus</v>
          </cell>
          <cell r="C387" t="str">
            <v>Крокус</v>
          </cell>
          <cell r="D387" t="str">
            <v>White</v>
          </cell>
          <cell r="F387" t="str">
            <v>7/8</v>
          </cell>
          <cell r="G387">
            <v>12</v>
          </cell>
          <cell r="H387">
            <v>5</v>
          </cell>
          <cell r="I387">
            <v>30</v>
          </cell>
          <cell r="J387">
            <v>4.45</v>
          </cell>
        </row>
        <row r="388">
          <cell r="A388">
            <v>323330</v>
          </cell>
          <cell r="B388" t="str">
            <v>Crocus</v>
          </cell>
          <cell r="C388" t="str">
            <v>Крокус</v>
          </cell>
          <cell r="D388" t="str">
            <v>Yellow-White Mix</v>
          </cell>
          <cell r="F388" t="str">
            <v>7/8</v>
          </cell>
          <cell r="G388">
            <v>12</v>
          </cell>
          <cell r="H388">
            <v>5</v>
          </cell>
          <cell r="I388">
            <v>30</v>
          </cell>
          <cell r="J388">
            <v>4.75</v>
          </cell>
        </row>
        <row r="389">
          <cell r="A389">
            <v>323678</v>
          </cell>
          <cell r="B389" t="str">
            <v>Eranthis</v>
          </cell>
          <cell r="C389" t="str">
            <v>Эрантис</v>
          </cell>
          <cell r="D389" t="str">
            <v>Cilicica</v>
          </cell>
          <cell r="F389" t="str">
            <v>4/5</v>
          </cell>
          <cell r="G389">
            <v>5</v>
          </cell>
          <cell r="H389">
            <v>5</v>
          </cell>
          <cell r="I389">
            <v>30</v>
          </cell>
          <cell r="J389">
            <v>5.28</v>
          </cell>
        </row>
        <row r="390">
          <cell r="A390">
            <v>323685</v>
          </cell>
          <cell r="B390" t="str">
            <v>Erythronium</v>
          </cell>
          <cell r="C390" t="str">
            <v>Эритрониум</v>
          </cell>
          <cell r="D390" t="str">
            <v>Pagoda</v>
          </cell>
          <cell r="F390" t="str">
            <v>I</v>
          </cell>
          <cell r="G390">
            <v>25</v>
          </cell>
          <cell r="H390">
            <v>5</v>
          </cell>
          <cell r="I390">
            <v>10</v>
          </cell>
          <cell r="J390">
            <v>4.91</v>
          </cell>
        </row>
        <row r="391">
          <cell r="A391">
            <v>323720</v>
          </cell>
          <cell r="B391" t="str">
            <v>Fritillaria</v>
          </cell>
          <cell r="C391" t="str">
            <v>Фритиллария</v>
          </cell>
          <cell r="D391" t="str">
            <v>Imperialis Mix</v>
          </cell>
          <cell r="F391" t="str">
            <v>18/20</v>
          </cell>
          <cell r="G391">
            <v>90</v>
          </cell>
          <cell r="H391">
            <v>5</v>
          </cell>
          <cell r="I391">
            <v>3</v>
          </cell>
          <cell r="J391">
            <v>5.74</v>
          </cell>
        </row>
        <row r="392">
          <cell r="A392">
            <v>323655</v>
          </cell>
          <cell r="B392" t="str">
            <v>Fritillaria</v>
          </cell>
          <cell r="C392" t="str">
            <v>Фритиллария</v>
          </cell>
          <cell r="D392" t="str">
            <v>Meleagris Mix</v>
          </cell>
          <cell r="F392" t="str">
            <v>6/7</v>
          </cell>
          <cell r="G392">
            <v>20</v>
          </cell>
          <cell r="H392">
            <v>5</v>
          </cell>
          <cell r="I392">
            <v>30</v>
          </cell>
          <cell r="J392">
            <v>4.3499999999999996</v>
          </cell>
        </row>
        <row r="393">
          <cell r="A393" t="str">
            <v>323740</v>
          </cell>
          <cell r="B393" t="str">
            <v>Galanthus</v>
          </cell>
          <cell r="C393" t="str">
            <v>Подснежник</v>
          </cell>
          <cell r="D393" t="str">
            <v>Elwesii</v>
          </cell>
          <cell r="F393" t="str">
            <v>5/6</v>
          </cell>
          <cell r="G393">
            <v>15</v>
          </cell>
          <cell r="H393">
            <v>5</v>
          </cell>
          <cell r="I393">
            <v>25</v>
          </cell>
          <cell r="J393">
            <v>5.93</v>
          </cell>
        </row>
        <row r="394">
          <cell r="A394">
            <v>323765</v>
          </cell>
          <cell r="B394" t="str">
            <v>Galanthus</v>
          </cell>
          <cell r="C394" t="str">
            <v>Подснежник</v>
          </cell>
          <cell r="D394" t="str">
            <v>Flore Pleno</v>
          </cell>
          <cell r="F394" t="str">
            <v>5/+</v>
          </cell>
          <cell r="G394">
            <v>12</v>
          </cell>
          <cell r="H394">
            <v>5</v>
          </cell>
          <cell r="I394">
            <v>15</v>
          </cell>
          <cell r="J394">
            <v>5.92</v>
          </cell>
        </row>
        <row r="395">
          <cell r="A395">
            <v>323775</v>
          </cell>
          <cell r="B395" t="str">
            <v>Hyacinthoides</v>
          </cell>
          <cell r="C395" t="str">
            <v>Гиацинтоидес</v>
          </cell>
          <cell r="D395" t="str">
            <v>Hispanica Mix</v>
          </cell>
          <cell r="F395" t="str">
            <v>7/8</v>
          </cell>
          <cell r="G395">
            <v>30</v>
          </cell>
          <cell r="H395">
            <v>5</v>
          </cell>
          <cell r="I395">
            <v>40</v>
          </cell>
          <cell r="J395">
            <v>5.61</v>
          </cell>
        </row>
        <row r="396">
          <cell r="A396">
            <v>323773</v>
          </cell>
          <cell r="B396" t="str">
            <v>Hyacinthoides</v>
          </cell>
          <cell r="C396" t="str">
            <v>Гиацинтоидес</v>
          </cell>
          <cell r="D396" t="str">
            <v>Non Scripta</v>
          </cell>
          <cell r="F396" t="str">
            <v>7/8</v>
          </cell>
          <cell r="G396">
            <v>30</v>
          </cell>
          <cell r="H396">
            <v>5</v>
          </cell>
          <cell r="I396">
            <v>25</v>
          </cell>
          <cell r="J396">
            <v>5.66</v>
          </cell>
        </row>
        <row r="397">
          <cell r="A397">
            <v>322070</v>
          </cell>
          <cell r="B397" t="str">
            <v>Hyacinth</v>
          </cell>
          <cell r="C397" t="str">
            <v>Гиацинт</v>
          </cell>
          <cell r="D397" t="str">
            <v>Blue Water Mix</v>
          </cell>
          <cell r="F397" t="str">
            <v>14/15</v>
          </cell>
          <cell r="G397">
            <v>25</v>
          </cell>
          <cell r="H397">
            <v>5</v>
          </cell>
          <cell r="I397">
            <v>10</v>
          </cell>
          <cell r="J397">
            <v>4.6500000000000004</v>
          </cell>
        </row>
        <row r="398">
          <cell r="A398">
            <v>322090</v>
          </cell>
          <cell r="B398" t="str">
            <v>Hyacinth</v>
          </cell>
          <cell r="C398" t="str">
            <v>Гиацинт</v>
          </cell>
          <cell r="D398" t="str">
            <v>Mix</v>
          </cell>
          <cell r="F398" t="str">
            <v>14/15</v>
          </cell>
          <cell r="G398">
            <v>25</v>
          </cell>
          <cell r="H398">
            <v>5</v>
          </cell>
          <cell r="I398">
            <v>10</v>
          </cell>
          <cell r="J398">
            <v>4.59</v>
          </cell>
        </row>
        <row r="399">
          <cell r="A399">
            <v>322110</v>
          </cell>
          <cell r="B399" t="str">
            <v>Hyacinth</v>
          </cell>
          <cell r="C399" t="str">
            <v>Гиацинт</v>
          </cell>
          <cell r="D399" t="str">
            <v>Pastel Mix</v>
          </cell>
          <cell r="F399" t="str">
            <v>14/15</v>
          </cell>
          <cell r="G399">
            <v>25</v>
          </cell>
          <cell r="H399">
            <v>5</v>
          </cell>
          <cell r="I399">
            <v>10</v>
          </cell>
          <cell r="J399">
            <v>4.7</v>
          </cell>
        </row>
        <row r="400">
          <cell r="A400">
            <v>323780</v>
          </cell>
          <cell r="B400" t="str">
            <v>Leucojum</v>
          </cell>
          <cell r="C400" t="str">
            <v>Белоцветник</v>
          </cell>
          <cell r="D400" t="str">
            <v>Aestivum</v>
          </cell>
          <cell r="F400" t="str">
            <v>8/9</v>
          </cell>
          <cell r="G400">
            <v>30</v>
          </cell>
          <cell r="H400">
            <v>5</v>
          </cell>
          <cell r="I400">
            <v>20</v>
          </cell>
          <cell r="J400">
            <v>4.82</v>
          </cell>
        </row>
        <row r="401">
          <cell r="A401">
            <v>323820</v>
          </cell>
          <cell r="B401" t="str">
            <v>Muscari</v>
          </cell>
          <cell r="C401" t="str">
            <v>Мускари</v>
          </cell>
          <cell r="D401" t="str">
            <v>Armeniacum</v>
          </cell>
          <cell r="F401" t="str">
            <v>8/9</v>
          </cell>
          <cell r="G401">
            <v>15</v>
          </cell>
          <cell r="H401">
            <v>5</v>
          </cell>
          <cell r="I401">
            <v>50</v>
          </cell>
          <cell r="J401">
            <v>3.53</v>
          </cell>
        </row>
        <row r="402">
          <cell r="A402">
            <v>323830</v>
          </cell>
          <cell r="B402" t="str">
            <v>Muscari</v>
          </cell>
          <cell r="C402" t="str">
            <v>Мускари</v>
          </cell>
          <cell r="D402" t="str">
            <v>Latifolium</v>
          </cell>
          <cell r="F402" t="str">
            <v>5/6</v>
          </cell>
          <cell r="G402">
            <v>15</v>
          </cell>
          <cell r="H402">
            <v>5</v>
          </cell>
          <cell r="I402">
            <v>50</v>
          </cell>
          <cell r="J402">
            <v>3.25</v>
          </cell>
        </row>
        <row r="403">
          <cell r="A403">
            <v>323860</v>
          </cell>
          <cell r="B403" t="str">
            <v>Muscari</v>
          </cell>
          <cell r="C403" t="str">
            <v>Мускари</v>
          </cell>
          <cell r="D403" t="str">
            <v>Magic Mix</v>
          </cell>
          <cell r="F403" t="str">
            <v>7/8</v>
          </cell>
          <cell r="G403">
            <v>15</v>
          </cell>
          <cell r="H403">
            <v>5</v>
          </cell>
          <cell r="I403">
            <v>50</v>
          </cell>
          <cell r="J403">
            <v>5.01</v>
          </cell>
        </row>
        <row r="404">
          <cell r="A404">
            <v>322830</v>
          </cell>
          <cell r="B404" t="str">
            <v>Narcissus</v>
          </cell>
          <cell r="C404" t="str">
            <v>Нарцисс</v>
          </cell>
          <cell r="D404" t="str">
            <v>Botanical Mix</v>
          </cell>
          <cell r="F404" t="str">
            <v>10/12</v>
          </cell>
          <cell r="G404">
            <v>35</v>
          </cell>
          <cell r="H404">
            <v>5</v>
          </cell>
          <cell r="I404">
            <v>20</v>
          </cell>
          <cell r="J404">
            <v>4</v>
          </cell>
        </row>
        <row r="405">
          <cell r="A405">
            <v>322870</v>
          </cell>
          <cell r="B405" t="str">
            <v>Narcissus</v>
          </cell>
          <cell r="C405" t="str">
            <v>Нарцисс</v>
          </cell>
          <cell r="D405" t="str">
            <v>Butterfly Mix</v>
          </cell>
          <cell r="F405" t="str">
            <v>12/14</v>
          </cell>
          <cell r="G405">
            <v>40</v>
          </cell>
          <cell r="H405">
            <v>5</v>
          </cell>
          <cell r="I405">
            <v>10</v>
          </cell>
          <cell r="J405">
            <v>4.7</v>
          </cell>
        </row>
        <row r="406">
          <cell r="A406">
            <v>322890</v>
          </cell>
          <cell r="B406" t="str">
            <v>Narcissus</v>
          </cell>
          <cell r="C406" t="str">
            <v>Нарцисс</v>
          </cell>
          <cell r="D406" t="str">
            <v>Carlton</v>
          </cell>
          <cell r="F406" t="str">
            <v>12/14</v>
          </cell>
          <cell r="G406">
            <v>45</v>
          </cell>
          <cell r="H406">
            <v>5</v>
          </cell>
          <cell r="I406">
            <v>15</v>
          </cell>
          <cell r="J406">
            <v>3.72</v>
          </cell>
        </row>
        <row r="407">
          <cell r="A407">
            <v>322950</v>
          </cell>
          <cell r="B407" t="str">
            <v>Narcissus</v>
          </cell>
          <cell r="C407" t="str">
            <v>Нарцисс</v>
          </cell>
          <cell r="D407" t="str">
            <v>Double Mix</v>
          </cell>
          <cell r="F407" t="str">
            <v>12/14</v>
          </cell>
          <cell r="G407">
            <v>45</v>
          </cell>
          <cell r="H407">
            <v>5</v>
          </cell>
          <cell r="I407">
            <v>15</v>
          </cell>
          <cell r="J407">
            <v>4.79</v>
          </cell>
        </row>
        <row r="408">
          <cell r="A408">
            <v>322970</v>
          </cell>
          <cell r="B408" t="str">
            <v>Narcissus</v>
          </cell>
          <cell r="C408" t="str">
            <v>Нарцисс</v>
          </cell>
          <cell r="D408" t="str">
            <v>February Gold</v>
          </cell>
          <cell r="F408" t="str">
            <v>10/12</v>
          </cell>
          <cell r="G408">
            <v>25</v>
          </cell>
          <cell r="H408">
            <v>5</v>
          </cell>
          <cell r="I408">
            <v>20</v>
          </cell>
          <cell r="J408">
            <v>5.29</v>
          </cell>
        </row>
        <row r="409">
          <cell r="A409">
            <v>322975</v>
          </cell>
          <cell r="B409" t="str">
            <v>Narcissus</v>
          </cell>
          <cell r="C409" t="str">
            <v>Нарцисс</v>
          </cell>
          <cell r="D409" t="str">
            <v>Golden Bells</v>
          </cell>
          <cell r="F409" t="str">
            <v>6/8</v>
          </cell>
          <cell r="G409">
            <v>20</v>
          </cell>
          <cell r="H409">
            <v>5</v>
          </cell>
          <cell r="I409">
            <v>20</v>
          </cell>
          <cell r="J409">
            <v>4.87</v>
          </cell>
        </row>
        <row r="410">
          <cell r="A410">
            <v>322980</v>
          </cell>
          <cell r="B410" t="str">
            <v>Narcissus</v>
          </cell>
          <cell r="C410" t="str">
            <v>Нарцисс</v>
          </cell>
          <cell r="D410" t="str">
            <v>Golden Ducat</v>
          </cell>
          <cell r="F410" t="str">
            <v>12/14</v>
          </cell>
          <cell r="G410">
            <v>40</v>
          </cell>
          <cell r="H410">
            <v>5</v>
          </cell>
          <cell r="I410">
            <v>15</v>
          </cell>
          <cell r="J410">
            <v>3.94</v>
          </cell>
        </row>
        <row r="411">
          <cell r="A411">
            <v>323010</v>
          </cell>
          <cell r="B411" t="str">
            <v>Narcissus</v>
          </cell>
          <cell r="C411" t="str">
            <v>Нарцисс</v>
          </cell>
          <cell r="D411" t="str">
            <v>Ice Follies</v>
          </cell>
          <cell r="F411" t="str">
            <v>12/14</v>
          </cell>
          <cell r="G411">
            <v>40</v>
          </cell>
          <cell r="H411">
            <v>5</v>
          </cell>
          <cell r="I411">
            <v>15</v>
          </cell>
          <cell r="J411">
            <v>4.37</v>
          </cell>
        </row>
        <row r="412">
          <cell r="A412">
            <v>323020</v>
          </cell>
          <cell r="B412" t="str">
            <v>Narcissus</v>
          </cell>
          <cell r="C412" t="str">
            <v>Нарцисс</v>
          </cell>
          <cell r="D412" t="str">
            <v>Ice King</v>
          </cell>
          <cell r="F412" t="str">
            <v>12/14</v>
          </cell>
          <cell r="G412">
            <v>40</v>
          </cell>
          <cell r="H412">
            <v>5</v>
          </cell>
          <cell r="I412">
            <v>15</v>
          </cell>
          <cell r="J412">
            <v>4.57</v>
          </cell>
        </row>
        <row r="413">
          <cell r="A413">
            <v>322990</v>
          </cell>
          <cell r="B413" t="str">
            <v>Narcissus</v>
          </cell>
          <cell r="C413" t="str">
            <v>Нарцисс</v>
          </cell>
          <cell r="D413" t="str">
            <v>Large Cupped Mix</v>
          </cell>
          <cell r="F413" t="str">
            <v>12/14</v>
          </cell>
          <cell r="G413">
            <v>45</v>
          </cell>
          <cell r="H413">
            <v>5</v>
          </cell>
          <cell r="I413">
            <v>15</v>
          </cell>
          <cell r="J413">
            <v>3.84</v>
          </cell>
        </row>
        <row r="414">
          <cell r="A414" t="str">
            <v>323040</v>
          </cell>
          <cell r="B414" t="str">
            <v>Narcissus</v>
          </cell>
          <cell r="C414" t="str">
            <v>Нарцисс</v>
          </cell>
          <cell r="D414" t="str">
            <v>Macaron Bloss Mix</v>
          </cell>
          <cell r="F414" t="str">
            <v>12/14</v>
          </cell>
          <cell r="G414">
            <v>40</v>
          </cell>
          <cell r="H414">
            <v>5</v>
          </cell>
          <cell r="I414">
            <v>15</v>
          </cell>
          <cell r="J414">
            <v>4.42</v>
          </cell>
        </row>
        <row r="415">
          <cell r="A415">
            <v>323045</v>
          </cell>
          <cell r="B415" t="str">
            <v>Narcissus</v>
          </cell>
          <cell r="C415" t="str">
            <v>Нарцисс</v>
          </cell>
          <cell r="D415" t="str">
            <v>Martinette</v>
          </cell>
          <cell r="F415" t="str">
            <v>10/12</v>
          </cell>
          <cell r="G415">
            <v>35</v>
          </cell>
          <cell r="H415">
            <v>5</v>
          </cell>
          <cell r="I415">
            <v>20</v>
          </cell>
          <cell r="J415">
            <v>3.52</v>
          </cell>
        </row>
        <row r="416">
          <cell r="A416">
            <v>323110</v>
          </cell>
          <cell r="B416" t="str">
            <v>Narcissus</v>
          </cell>
          <cell r="C416" t="str">
            <v>Нарцисс</v>
          </cell>
          <cell r="D416" t="str">
            <v>Recurvus</v>
          </cell>
          <cell r="F416" t="str">
            <v>12/14</v>
          </cell>
          <cell r="G416">
            <v>40</v>
          </cell>
          <cell r="H416">
            <v>5</v>
          </cell>
          <cell r="I416">
            <v>15</v>
          </cell>
          <cell r="J416">
            <v>5.01</v>
          </cell>
        </row>
        <row r="417">
          <cell r="A417">
            <v>323210</v>
          </cell>
          <cell r="B417" t="str">
            <v>Narcissus</v>
          </cell>
          <cell r="C417" t="str">
            <v>Нарцисс</v>
          </cell>
          <cell r="D417" t="str">
            <v>Tete-A-Tete</v>
          </cell>
          <cell r="F417" t="str">
            <v>10/11</v>
          </cell>
          <cell r="G417">
            <v>20</v>
          </cell>
          <cell r="H417">
            <v>5</v>
          </cell>
          <cell r="I417">
            <v>25</v>
          </cell>
          <cell r="J417">
            <v>3.71</v>
          </cell>
        </row>
        <row r="418">
          <cell r="A418">
            <v>323220</v>
          </cell>
          <cell r="B418" t="str">
            <v>Narcissus</v>
          </cell>
          <cell r="C418" t="str">
            <v>Нарцисс</v>
          </cell>
          <cell r="D418" t="str">
            <v>Triandrus Thalia</v>
          </cell>
          <cell r="F418" t="str">
            <v>10/12</v>
          </cell>
          <cell r="G418">
            <v>30</v>
          </cell>
          <cell r="H418">
            <v>5</v>
          </cell>
          <cell r="I418">
            <v>20</v>
          </cell>
          <cell r="J418">
            <v>5.18</v>
          </cell>
        </row>
        <row r="419">
          <cell r="A419">
            <v>323870</v>
          </cell>
          <cell r="B419" t="str">
            <v>Ranunculus</v>
          </cell>
          <cell r="C419" t="str">
            <v>Ранункулюс</v>
          </cell>
          <cell r="D419" t="str">
            <v>Mix</v>
          </cell>
          <cell r="F419" t="str">
            <v>5/6</v>
          </cell>
          <cell r="G419">
            <v>40</v>
          </cell>
          <cell r="H419">
            <v>5</v>
          </cell>
          <cell r="I419">
            <v>40</v>
          </cell>
          <cell r="J419">
            <v>4.6500000000000004</v>
          </cell>
        </row>
        <row r="420">
          <cell r="A420">
            <v>323890</v>
          </cell>
          <cell r="B420" t="str">
            <v>Scilla</v>
          </cell>
          <cell r="C420" t="str">
            <v>Сцилла</v>
          </cell>
          <cell r="D420" t="str">
            <v>Siberica</v>
          </cell>
          <cell r="F420" t="str">
            <v>7/8</v>
          </cell>
          <cell r="G420">
            <v>15</v>
          </cell>
          <cell r="H420">
            <v>5</v>
          </cell>
          <cell r="I420">
            <v>50</v>
          </cell>
          <cell r="J420">
            <v>5.32</v>
          </cell>
        </row>
        <row r="421">
          <cell r="A421">
            <v>322210</v>
          </cell>
          <cell r="B421" t="str">
            <v>Tulipa</v>
          </cell>
          <cell r="C421" t="str">
            <v>Тюльпан</v>
          </cell>
          <cell r="D421" t="str">
            <v>Adventure Mix</v>
          </cell>
          <cell r="F421" t="str">
            <v>11/12</v>
          </cell>
          <cell r="G421">
            <v>50</v>
          </cell>
          <cell r="H421">
            <v>5</v>
          </cell>
          <cell r="I421">
            <v>15</v>
          </cell>
          <cell r="J421">
            <v>3.76</v>
          </cell>
        </row>
        <row r="422">
          <cell r="A422">
            <v>322245</v>
          </cell>
          <cell r="B422" t="str">
            <v>Tulipa</v>
          </cell>
          <cell r="C422" t="str">
            <v>Тюльпан</v>
          </cell>
          <cell r="D422" t="str">
            <v>Bakeri Lilac Wonder</v>
          </cell>
          <cell r="F422" t="str">
            <v>5/6</v>
          </cell>
          <cell r="G422">
            <v>15</v>
          </cell>
          <cell r="H422">
            <v>5</v>
          </cell>
          <cell r="I422">
            <v>50</v>
          </cell>
          <cell r="J422">
            <v>5.24</v>
          </cell>
        </row>
        <row r="423">
          <cell r="A423">
            <v>322250</v>
          </cell>
          <cell r="B423" t="str">
            <v>Tulipa</v>
          </cell>
          <cell r="C423" t="str">
            <v>Тюльпан</v>
          </cell>
          <cell r="D423" t="str">
            <v>Belles Tulipes Mix</v>
          </cell>
          <cell r="F423" t="str">
            <v>5/6</v>
          </cell>
          <cell r="G423">
            <v>20</v>
          </cell>
          <cell r="H423">
            <v>5</v>
          </cell>
          <cell r="I423">
            <v>25</v>
          </cell>
          <cell r="J423">
            <v>4.8099999999999996</v>
          </cell>
        </row>
        <row r="424">
          <cell r="A424">
            <v>322290</v>
          </cell>
          <cell r="B424" t="str">
            <v>Tulipa</v>
          </cell>
          <cell r="C424" t="str">
            <v>Тюльпан</v>
          </cell>
          <cell r="D424" t="str">
            <v>Black Pepper Mix NEW</v>
          </cell>
          <cell r="F424" t="str">
            <v>11/12</v>
          </cell>
          <cell r="G424" t="str">
            <v>45-60</v>
          </cell>
          <cell r="H424">
            <v>5</v>
          </cell>
          <cell r="I424">
            <v>15</v>
          </cell>
          <cell r="J424">
            <v>5.29</v>
          </cell>
        </row>
        <row r="425">
          <cell r="A425">
            <v>322320</v>
          </cell>
          <cell r="B425" t="str">
            <v>Tulipa</v>
          </cell>
          <cell r="C425" t="str">
            <v>Тюльпан</v>
          </cell>
          <cell r="D425" t="str">
            <v>Blue Diamond</v>
          </cell>
          <cell r="F425" t="str">
            <v>11/12</v>
          </cell>
          <cell r="G425">
            <v>40</v>
          </cell>
          <cell r="H425">
            <v>5</v>
          </cell>
          <cell r="I425">
            <v>15</v>
          </cell>
          <cell r="J425">
            <v>4.0599999999999996</v>
          </cell>
        </row>
        <row r="426">
          <cell r="A426">
            <v>322300</v>
          </cell>
          <cell r="B426" t="str">
            <v>Tulipa</v>
          </cell>
          <cell r="C426" t="str">
            <v>Тюльпан</v>
          </cell>
          <cell r="D426" t="str">
            <v>Blueberry Mix</v>
          </cell>
          <cell r="F426" t="str">
            <v>11/12</v>
          </cell>
          <cell r="G426">
            <v>30</v>
          </cell>
          <cell r="H426">
            <v>5</v>
          </cell>
          <cell r="I426">
            <v>15</v>
          </cell>
          <cell r="J426">
            <v>3.88</v>
          </cell>
        </row>
        <row r="427">
          <cell r="A427">
            <v>322325</v>
          </cell>
          <cell r="B427" t="str">
            <v>Tulipa</v>
          </cell>
          <cell r="C427" t="str">
            <v>Тюльпан</v>
          </cell>
          <cell r="D427" t="str">
            <v>Breakdance Mix NEW</v>
          </cell>
          <cell r="F427" t="str">
            <v>11/12</v>
          </cell>
          <cell r="G427" t="str">
            <v>50</v>
          </cell>
          <cell r="H427">
            <v>5</v>
          </cell>
          <cell r="I427">
            <v>15</v>
          </cell>
          <cell r="J427">
            <v>4.58</v>
          </cell>
        </row>
        <row r="428">
          <cell r="A428">
            <v>322333</v>
          </cell>
          <cell r="B428" t="str">
            <v>Tulipa</v>
          </cell>
          <cell r="C428" t="str">
            <v>Тюльпан</v>
          </cell>
          <cell r="D428" t="str">
            <v>Candy Love Mix</v>
          </cell>
          <cell r="F428" t="str">
            <v>11/12</v>
          </cell>
          <cell r="G428">
            <v>40</v>
          </cell>
          <cell r="H428">
            <v>5</v>
          </cell>
          <cell r="I428">
            <v>10</v>
          </cell>
          <cell r="J428">
            <v>5.8</v>
          </cell>
        </row>
        <row r="429">
          <cell r="A429">
            <v>322335</v>
          </cell>
          <cell r="B429" t="str">
            <v>Tulipa</v>
          </cell>
          <cell r="C429" t="str">
            <v>Тюльпан</v>
          </cell>
          <cell r="D429" t="str">
            <v>Dancing Queens Mix</v>
          </cell>
          <cell r="F429" t="str">
            <v>11/12</v>
          </cell>
          <cell r="G429">
            <v>50</v>
          </cell>
          <cell r="H429">
            <v>5</v>
          </cell>
          <cell r="I429">
            <v>15</v>
          </cell>
          <cell r="J429">
            <v>3.83</v>
          </cell>
        </row>
        <row r="430">
          <cell r="A430">
            <v>322380</v>
          </cell>
          <cell r="B430" t="str">
            <v>Tulipa</v>
          </cell>
          <cell r="C430" t="str">
            <v>Тюльпан</v>
          </cell>
          <cell r="D430" t="str">
            <v>Darwin Hybrid Mix</v>
          </cell>
          <cell r="F430" t="str">
            <v>11/12</v>
          </cell>
          <cell r="G430">
            <v>55</v>
          </cell>
          <cell r="H430">
            <v>5</v>
          </cell>
          <cell r="I430">
            <v>25</v>
          </cell>
          <cell r="J430">
            <v>4.9400000000000004</v>
          </cell>
        </row>
        <row r="431">
          <cell r="A431">
            <v>322390</v>
          </cell>
          <cell r="B431" t="str">
            <v>Tulipa</v>
          </cell>
          <cell r="C431" t="str">
            <v>Тюльпан</v>
          </cell>
          <cell r="D431" t="str">
            <v>Delicate Mix</v>
          </cell>
          <cell r="F431" t="str">
            <v>11/12</v>
          </cell>
          <cell r="G431">
            <v>55</v>
          </cell>
          <cell r="H431">
            <v>5</v>
          </cell>
          <cell r="I431">
            <v>15</v>
          </cell>
          <cell r="J431">
            <v>4.04</v>
          </cell>
        </row>
        <row r="432">
          <cell r="A432" t="str">
            <v xml:space="preserve"> 322400</v>
          </cell>
          <cell r="B432" t="str">
            <v>Tulipa</v>
          </cell>
          <cell r="C432" t="str">
            <v>Тюльпан</v>
          </cell>
          <cell r="D432" t="str">
            <v>Double Sensation Mix</v>
          </cell>
          <cell r="F432" t="str">
            <v>11/12</v>
          </cell>
          <cell r="G432">
            <v>45</v>
          </cell>
          <cell r="H432">
            <v>5</v>
          </cell>
          <cell r="I432">
            <v>15</v>
          </cell>
          <cell r="J432">
            <v>4.75</v>
          </cell>
        </row>
        <row r="433">
          <cell r="A433" t="str">
            <v xml:space="preserve"> 322403</v>
          </cell>
          <cell r="B433" t="str">
            <v>Tulipa</v>
          </cell>
          <cell r="C433" t="str">
            <v>Тюльпан</v>
          </cell>
          <cell r="D433" t="str">
            <v>Dutch Design Mix</v>
          </cell>
          <cell r="F433" t="str">
            <v>11/12</v>
          </cell>
          <cell r="G433">
            <v>50</v>
          </cell>
          <cell r="H433">
            <v>5</v>
          </cell>
          <cell r="I433">
            <v>15</v>
          </cell>
          <cell r="J433">
            <v>3.83</v>
          </cell>
        </row>
        <row r="434">
          <cell r="A434" t="str">
            <v xml:space="preserve"> 322405</v>
          </cell>
          <cell r="B434" t="str">
            <v>Tulipa</v>
          </cell>
          <cell r="C434" t="str">
            <v>Тюльпан</v>
          </cell>
          <cell r="D434" t="str">
            <v>Estella Rijnveld</v>
          </cell>
          <cell r="F434" t="str">
            <v>11/12</v>
          </cell>
          <cell r="G434">
            <v>50</v>
          </cell>
          <cell r="H434">
            <v>5</v>
          </cell>
          <cell r="I434">
            <v>15</v>
          </cell>
          <cell r="J434">
            <v>5.33</v>
          </cell>
        </row>
        <row r="435">
          <cell r="A435">
            <v>322415</v>
          </cell>
          <cell r="B435" t="str">
            <v>Tulipa</v>
          </cell>
          <cell r="C435" t="str">
            <v>Тюльпан</v>
          </cell>
          <cell r="D435" t="str">
            <v>Finola</v>
          </cell>
          <cell r="F435" t="str">
            <v>11/12</v>
          </cell>
          <cell r="G435">
            <v>40</v>
          </cell>
          <cell r="H435">
            <v>5</v>
          </cell>
          <cell r="I435">
            <v>15</v>
          </cell>
          <cell r="J435">
            <v>4.24</v>
          </cell>
        </row>
        <row r="436">
          <cell r="A436">
            <v>322420</v>
          </cell>
          <cell r="B436" t="str">
            <v>Tulipa</v>
          </cell>
          <cell r="C436" t="str">
            <v>Тюльпан</v>
          </cell>
          <cell r="D436" t="str">
            <v>Flaming Beauty Mix</v>
          </cell>
          <cell r="F436" t="str">
            <v>11/12</v>
          </cell>
          <cell r="G436">
            <v>55</v>
          </cell>
          <cell r="H436">
            <v>5</v>
          </cell>
          <cell r="I436">
            <v>15</v>
          </cell>
          <cell r="J436">
            <v>3.78</v>
          </cell>
        </row>
        <row r="437">
          <cell r="A437">
            <v>322430</v>
          </cell>
          <cell r="B437" t="str">
            <v>Tulipa</v>
          </cell>
          <cell r="C437" t="str">
            <v>Тюльпан</v>
          </cell>
          <cell r="D437" t="str">
            <v>Foxtrot Mix</v>
          </cell>
          <cell r="F437" t="str">
            <v>11/12</v>
          </cell>
          <cell r="G437">
            <v>30</v>
          </cell>
          <cell r="H437">
            <v>5</v>
          </cell>
          <cell r="I437">
            <v>15</v>
          </cell>
          <cell r="J437">
            <v>4.7699999999999996</v>
          </cell>
        </row>
        <row r="438">
          <cell r="A438">
            <v>322433</v>
          </cell>
          <cell r="B438" t="str">
            <v>Tulipa</v>
          </cell>
          <cell r="C438" t="str">
            <v>Тюльпан</v>
          </cell>
          <cell r="D438" t="str">
            <v>Gallery Mix</v>
          </cell>
          <cell r="F438" t="str">
            <v>11/12</v>
          </cell>
          <cell r="G438">
            <v>60</v>
          </cell>
          <cell r="H438">
            <v>5</v>
          </cell>
          <cell r="I438">
            <v>15</v>
          </cell>
          <cell r="J438">
            <v>4.91</v>
          </cell>
        </row>
        <row r="439">
          <cell r="A439">
            <v>322480</v>
          </cell>
          <cell r="B439" t="str">
            <v>Tulipa</v>
          </cell>
          <cell r="C439" t="str">
            <v>Тюльпан</v>
          </cell>
          <cell r="D439" t="str">
            <v>Greigii Mix</v>
          </cell>
          <cell r="F439" t="str">
            <v>11/12</v>
          </cell>
          <cell r="G439">
            <v>30</v>
          </cell>
          <cell r="H439">
            <v>5</v>
          </cell>
          <cell r="I439">
            <v>25</v>
          </cell>
          <cell r="J439">
            <v>5.68</v>
          </cell>
        </row>
        <row r="440">
          <cell r="A440">
            <v>322460</v>
          </cell>
          <cell r="B440" t="str">
            <v>Tulipa</v>
          </cell>
          <cell r="C440" t="str">
            <v>Тюльпан</v>
          </cell>
          <cell r="D440" t="str">
            <v>Greigii Red</v>
          </cell>
          <cell r="F440" t="str">
            <v>11/12</v>
          </cell>
          <cell r="G440">
            <v>30</v>
          </cell>
          <cell r="H440">
            <v>5</v>
          </cell>
          <cell r="I440">
            <v>25</v>
          </cell>
          <cell r="J440">
            <v>5.58</v>
          </cell>
        </row>
        <row r="441">
          <cell r="A441">
            <v>322482</v>
          </cell>
          <cell r="B441" t="str">
            <v>Tulipa</v>
          </cell>
          <cell r="C441" t="str">
            <v>Тюльпан</v>
          </cell>
          <cell r="D441" t="str">
            <v>Ladies Night Mix NEW</v>
          </cell>
          <cell r="F441" t="str">
            <v>11/12</v>
          </cell>
          <cell r="G441" t="str">
            <v>50</v>
          </cell>
          <cell r="H441">
            <v>5</v>
          </cell>
          <cell r="I441">
            <v>15</v>
          </cell>
          <cell r="J441">
            <v>4.3099999999999996</v>
          </cell>
        </row>
        <row r="442">
          <cell r="A442">
            <v>322483</v>
          </cell>
          <cell r="B442" t="str">
            <v>Tulipa</v>
          </cell>
          <cell r="C442" t="str">
            <v>Тюльпан</v>
          </cell>
          <cell r="D442" t="str">
            <v>Late Spring Surprise Mix</v>
          </cell>
          <cell r="F442" t="str">
            <v>11/12</v>
          </cell>
          <cell r="G442">
            <v>60</v>
          </cell>
          <cell r="H442">
            <v>5</v>
          </cell>
          <cell r="I442">
            <v>15</v>
          </cell>
          <cell r="J442">
            <v>3.83</v>
          </cell>
        </row>
        <row r="443">
          <cell r="A443">
            <v>322486</v>
          </cell>
          <cell r="B443" t="str">
            <v>Tulipa</v>
          </cell>
          <cell r="C443" t="str">
            <v>Тюльпан</v>
          </cell>
          <cell r="D443" t="str">
            <v>Lollypop Mix</v>
          </cell>
          <cell r="F443" t="str">
            <v>11/12</v>
          </cell>
          <cell r="G443">
            <v>55</v>
          </cell>
          <cell r="H443">
            <v>5</v>
          </cell>
          <cell r="I443">
            <v>15</v>
          </cell>
          <cell r="J443">
            <v>3.76</v>
          </cell>
        </row>
        <row r="444">
          <cell r="A444">
            <v>322490</v>
          </cell>
          <cell r="B444" t="str">
            <v>Tulipa</v>
          </cell>
          <cell r="C444" t="str">
            <v>Тюльпан</v>
          </cell>
          <cell r="D444" t="str">
            <v>Macaron Mix</v>
          </cell>
          <cell r="F444" t="str">
            <v>11/12</v>
          </cell>
          <cell r="G444">
            <v>45</v>
          </cell>
          <cell r="H444">
            <v>5</v>
          </cell>
          <cell r="I444">
            <v>15</v>
          </cell>
          <cell r="J444">
            <v>4.2699999999999996</v>
          </cell>
        </row>
        <row r="445">
          <cell r="A445">
            <v>322515</v>
          </cell>
          <cell r="B445" t="str">
            <v>Tulipa</v>
          </cell>
          <cell r="C445" t="str">
            <v>Тюльпан</v>
          </cell>
          <cell r="D445" t="str">
            <v>My Favourite Topping Mix</v>
          </cell>
          <cell r="F445" t="str">
            <v>11/12</v>
          </cell>
          <cell r="G445">
            <v>45</v>
          </cell>
          <cell r="H445">
            <v>5</v>
          </cell>
          <cell r="I445">
            <v>15</v>
          </cell>
          <cell r="J445">
            <v>4.2699999999999996</v>
          </cell>
        </row>
        <row r="446">
          <cell r="A446">
            <v>322517</v>
          </cell>
          <cell r="B446" t="str">
            <v>Tulipa</v>
          </cell>
          <cell r="C446" t="str">
            <v>Тюльпан</v>
          </cell>
          <cell r="D446" t="str">
            <v>New History Mix</v>
          </cell>
          <cell r="F446" t="str">
            <v>11/12</v>
          </cell>
          <cell r="G446">
            <v>35</v>
          </cell>
          <cell r="H446">
            <v>5</v>
          </cell>
          <cell r="I446">
            <v>15</v>
          </cell>
          <cell r="J446">
            <v>3.87</v>
          </cell>
        </row>
        <row r="447">
          <cell r="A447">
            <v>322560</v>
          </cell>
          <cell r="B447" t="str">
            <v>Tulipa</v>
          </cell>
          <cell r="C447" t="str">
            <v>Тюльпан</v>
          </cell>
          <cell r="D447" t="str">
            <v>Pastel Mix</v>
          </cell>
          <cell r="F447" t="str">
            <v>11/12</v>
          </cell>
          <cell r="G447">
            <v>40</v>
          </cell>
          <cell r="H447">
            <v>5</v>
          </cell>
          <cell r="I447">
            <v>15</v>
          </cell>
          <cell r="J447">
            <v>3.78</v>
          </cell>
        </row>
        <row r="448">
          <cell r="A448">
            <v>322600</v>
          </cell>
          <cell r="B448" t="str">
            <v>Tulipa</v>
          </cell>
          <cell r="C448" t="str">
            <v>Тюльпан</v>
          </cell>
          <cell r="D448" t="str">
            <v>Praestans Mix</v>
          </cell>
          <cell r="F448" t="str">
            <v>9/10</v>
          </cell>
          <cell r="G448">
            <v>35</v>
          </cell>
          <cell r="H448">
            <v>5</v>
          </cell>
          <cell r="I448">
            <v>25</v>
          </cell>
          <cell r="J448">
            <v>4.22</v>
          </cell>
        </row>
        <row r="449">
          <cell r="A449">
            <v>322660</v>
          </cell>
          <cell r="B449" t="str">
            <v>Tulipa</v>
          </cell>
          <cell r="C449" t="str">
            <v>Тюльпан</v>
          </cell>
          <cell r="D449" t="str">
            <v>Queen Of Night</v>
          </cell>
          <cell r="F449" t="str">
            <v>11/12</v>
          </cell>
          <cell r="G449">
            <v>60</v>
          </cell>
          <cell r="H449">
            <v>5</v>
          </cell>
          <cell r="I449">
            <v>25</v>
          </cell>
          <cell r="J449">
            <v>5.1100000000000003</v>
          </cell>
        </row>
        <row r="450">
          <cell r="A450">
            <v>322670</v>
          </cell>
          <cell r="B450" t="str">
            <v>Tulipa</v>
          </cell>
          <cell r="C450" t="str">
            <v>Тюльпан</v>
          </cell>
          <cell r="D450" t="str">
            <v>Sorbet Mix</v>
          </cell>
          <cell r="F450" t="str">
            <v>11/12</v>
          </cell>
          <cell r="G450">
            <v>40</v>
          </cell>
          <cell r="H450">
            <v>5</v>
          </cell>
          <cell r="I450">
            <v>15</v>
          </cell>
          <cell r="J450">
            <v>3.58</v>
          </cell>
        </row>
        <row r="451">
          <cell r="A451">
            <v>322682</v>
          </cell>
          <cell r="B451" t="str">
            <v>Tulipa</v>
          </cell>
          <cell r="C451" t="str">
            <v>Тюльпан</v>
          </cell>
          <cell r="D451" t="str">
            <v>Strawberry Lemonade Mix NEW</v>
          </cell>
          <cell r="F451" t="str">
            <v>11/12</v>
          </cell>
          <cell r="G451" t="str">
            <v>30-55</v>
          </cell>
          <cell r="H451">
            <v>5</v>
          </cell>
          <cell r="I451">
            <v>15</v>
          </cell>
          <cell r="J451">
            <v>4.66</v>
          </cell>
        </row>
        <row r="452">
          <cell r="A452">
            <v>322684</v>
          </cell>
          <cell r="B452" t="str">
            <v>Tulipa</v>
          </cell>
          <cell r="C452" t="str">
            <v>Тюльпан</v>
          </cell>
          <cell r="D452" t="str">
            <v>Sun Break Mix</v>
          </cell>
          <cell r="F452" t="str">
            <v>11/12</v>
          </cell>
          <cell r="G452">
            <v>55</v>
          </cell>
          <cell r="H452">
            <v>5</v>
          </cell>
          <cell r="I452">
            <v>15</v>
          </cell>
          <cell r="J452">
            <v>4.22</v>
          </cell>
        </row>
        <row r="453">
          <cell r="A453">
            <v>322686</v>
          </cell>
          <cell r="B453" t="str">
            <v>Tulipa</v>
          </cell>
          <cell r="C453" t="str">
            <v>Тюльпан</v>
          </cell>
          <cell r="D453" t="str">
            <v>Sunbath Mix</v>
          </cell>
          <cell r="F453" t="str">
            <v>11/12-9/+</v>
          </cell>
          <cell r="G453">
            <v>40</v>
          </cell>
          <cell r="H453">
            <v>5</v>
          </cell>
          <cell r="I453">
            <v>15</v>
          </cell>
          <cell r="J453">
            <v>3.36</v>
          </cell>
        </row>
        <row r="454">
          <cell r="A454">
            <v>322690</v>
          </cell>
          <cell r="B454" t="str">
            <v>Tulipa</v>
          </cell>
          <cell r="C454" t="str">
            <v>Тюльпан</v>
          </cell>
          <cell r="D454" t="str">
            <v>Sweet Desire Mix</v>
          </cell>
          <cell r="F454" t="str">
            <v>11/12</v>
          </cell>
          <cell r="G454">
            <v>45</v>
          </cell>
          <cell r="H454">
            <v>5</v>
          </cell>
          <cell r="I454">
            <v>15</v>
          </cell>
          <cell r="J454">
            <v>4.51</v>
          </cell>
        </row>
        <row r="455">
          <cell r="A455">
            <v>322695</v>
          </cell>
          <cell r="B455" t="str">
            <v>Tulipa</v>
          </cell>
          <cell r="C455" t="str">
            <v>Тюльпан</v>
          </cell>
          <cell r="D455" t="str">
            <v>Sylvestris</v>
          </cell>
          <cell r="F455" t="str">
            <v>6/+</v>
          </cell>
          <cell r="G455">
            <v>30</v>
          </cell>
          <cell r="H455">
            <v>5</v>
          </cell>
          <cell r="I455">
            <v>20</v>
          </cell>
          <cell r="J455">
            <v>5.41</v>
          </cell>
        </row>
        <row r="456">
          <cell r="A456">
            <v>322698</v>
          </cell>
          <cell r="B456" t="str">
            <v>Tulipa</v>
          </cell>
          <cell r="C456" t="str">
            <v>Тюльпан</v>
          </cell>
          <cell r="D456" t="str">
            <v>Tres Chic Festival Mix</v>
          </cell>
          <cell r="F456" t="str">
            <v>11/12</v>
          </cell>
          <cell r="G456">
            <v>40</v>
          </cell>
          <cell r="H456">
            <v>5</v>
          </cell>
          <cell r="I456">
            <v>15</v>
          </cell>
          <cell r="J456">
            <v>5.34</v>
          </cell>
        </row>
        <row r="457">
          <cell r="A457">
            <v>322760</v>
          </cell>
          <cell r="B457" t="str">
            <v>Tulipa</v>
          </cell>
          <cell r="C457" t="str">
            <v>Тюльпан</v>
          </cell>
          <cell r="D457" t="str">
            <v>Triumph Mix</v>
          </cell>
          <cell r="F457" t="str">
            <v>11/12</v>
          </cell>
          <cell r="G457">
            <v>50</v>
          </cell>
          <cell r="H457">
            <v>5</v>
          </cell>
          <cell r="I457">
            <v>25</v>
          </cell>
          <cell r="J457">
            <v>4.9400000000000004</v>
          </cell>
        </row>
        <row r="458">
          <cell r="A458">
            <v>322730</v>
          </cell>
          <cell r="B458" t="str">
            <v>Tulipa</v>
          </cell>
          <cell r="C458" t="str">
            <v>Тюльпан</v>
          </cell>
          <cell r="D458" t="str">
            <v>Triumph Pink</v>
          </cell>
          <cell r="F458" t="str">
            <v>11/12</v>
          </cell>
          <cell r="G458">
            <v>50</v>
          </cell>
          <cell r="H458">
            <v>5</v>
          </cell>
          <cell r="I458">
            <v>25</v>
          </cell>
          <cell r="J458">
            <v>5.24</v>
          </cell>
        </row>
        <row r="459">
          <cell r="A459">
            <v>322700</v>
          </cell>
          <cell r="B459" t="str">
            <v>Tulipa</v>
          </cell>
          <cell r="C459" t="str">
            <v>Тюльпан</v>
          </cell>
          <cell r="D459" t="str">
            <v>Triumph Purple NEW</v>
          </cell>
          <cell r="F459" t="str">
            <v>11/12</v>
          </cell>
          <cell r="G459" t="str">
            <v>50</v>
          </cell>
          <cell r="H459">
            <v>5</v>
          </cell>
          <cell r="I459">
            <v>25</v>
          </cell>
          <cell r="J459">
            <v>4.9400000000000004</v>
          </cell>
        </row>
        <row r="460">
          <cell r="A460">
            <v>322720</v>
          </cell>
          <cell r="B460" t="str">
            <v>Tulipa</v>
          </cell>
          <cell r="C460" t="str">
            <v>Тюльпан</v>
          </cell>
          <cell r="D460" t="str">
            <v>Triumph Red</v>
          </cell>
          <cell r="F460" t="str">
            <v>11/12</v>
          </cell>
          <cell r="G460">
            <v>50</v>
          </cell>
          <cell r="H460">
            <v>5</v>
          </cell>
          <cell r="I460">
            <v>25</v>
          </cell>
          <cell r="J460">
            <v>4.58</v>
          </cell>
        </row>
        <row r="461">
          <cell r="A461" t="str">
            <v>322740</v>
          </cell>
          <cell r="B461" t="str">
            <v>Tulipa</v>
          </cell>
          <cell r="C461" t="str">
            <v>Тюльпан</v>
          </cell>
          <cell r="D461" t="str">
            <v>Triumph White</v>
          </cell>
          <cell r="F461" t="str">
            <v>11/12</v>
          </cell>
          <cell r="G461">
            <v>50</v>
          </cell>
          <cell r="H461">
            <v>5</v>
          </cell>
          <cell r="I461">
            <v>25</v>
          </cell>
          <cell r="J461">
            <v>5.24</v>
          </cell>
        </row>
        <row r="462">
          <cell r="A462">
            <v>322775</v>
          </cell>
          <cell r="B462" t="str">
            <v>Tulipa / Hyacinthoides</v>
          </cell>
          <cell r="C462" t="str">
            <v>Тюльпан / Гиацинтоидес</v>
          </cell>
          <cell r="D462" t="str">
            <v>Art Class Mix NEW</v>
          </cell>
          <cell r="F462" t="str">
            <v>11/12-7/8</v>
          </cell>
          <cell r="G462" t="str">
            <v>30-50</v>
          </cell>
          <cell r="H462">
            <v>5</v>
          </cell>
          <cell r="I462">
            <v>15</v>
          </cell>
          <cell r="J462">
            <v>3.09</v>
          </cell>
        </row>
        <row r="463">
          <cell r="A463">
            <v>322765</v>
          </cell>
          <cell r="B463" t="str">
            <v>Tulipa / Hyacinth</v>
          </cell>
          <cell r="C463" t="str">
            <v>Тюльпан / Гиацинт</v>
          </cell>
          <cell r="D463" t="str">
            <v>Sweet Purple Mix</v>
          </cell>
          <cell r="F463" t="str">
            <v>11/12-14/15</v>
          </cell>
          <cell r="G463">
            <v>50</v>
          </cell>
          <cell r="H463">
            <v>5</v>
          </cell>
          <cell r="I463">
            <v>15</v>
          </cell>
          <cell r="J463">
            <v>4.42</v>
          </cell>
        </row>
        <row r="464">
          <cell r="A464">
            <v>322770</v>
          </cell>
          <cell r="B464" t="str">
            <v>Tulipa / Narcissus</v>
          </cell>
          <cell r="C464" t="str">
            <v>Тюльпан / Нарцисс</v>
          </cell>
          <cell r="D464" t="str">
            <v>Folk Story Mix</v>
          </cell>
          <cell r="F464" t="str">
            <v>11/12-12/14</v>
          </cell>
          <cell r="G464">
            <v>40</v>
          </cell>
          <cell r="H464">
            <v>5</v>
          </cell>
          <cell r="I464">
            <v>15</v>
          </cell>
          <cell r="J464">
            <v>3.92</v>
          </cell>
        </row>
        <row r="465">
          <cell r="D465" t="str">
            <v>XXL NETLONS</v>
          </cell>
        </row>
        <row r="466">
          <cell r="A466">
            <v>321150</v>
          </cell>
          <cell r="B466" t="str">
            <v>Allium</v>
          </cell>
          <cell r="C466" t="str">
            <v>Аллиум</v>
          </cell>
          <cell r="D466" t="str">
            <v>Purple - White</v>
          </cell>
          <cell r="F466" t="str">
            <v>10/12</v>
          </cell>
          <cell r="G466">
            <v>80</v>
          </cell>
          <cell r="H466">
            <v>5</v>
          </cell>
          <cell r="I466">
            <v>40</v>
          </cell>
          <cell r="J466">
            <v>6.88</v>
          </cell>
        </row>
        <row r="467">
          <cell r="A467">
            <v>321160</v>
          </cell>
          <cell r="B467" t="str">
            <v>Allium</v>
          </cell>
          <cell r="C467" t="str">
            <v>Аллиум</v>
          </cell>
          <cell r="D467" t="str">
            <v>Purple Rain</v>
          </cell>
          <cell r="F467" t="str">
            <v>10/12</v>
          </cell>
          <cell r="G467">
            <v>90</v>
          </cell>
          <cell r="H467">
            <v>5</v>
          </cell>
          <cell r="I467">
            <v>40</v>
          </cell>
          <cell r="J467">
            <v>7.3</v>
          </cell>
        </row>
        <row r="468">
          <cell r="A468">
            <v>321200</v>
          </cell>
          <cell r="B468" t="str">
            <v>Crocus</v>
          </cell>
          <cell r="C468" t="str">
            <v>Крокус</v>
          </cell>
          <cell r="D468" t="str">
            <v>Crocus Mix</v>
          </cell>
          <cell r="F468" t="str">
            <v>7/8</v>
          </cell>
          <cell r="G468">
            <v>12</v>
          </cell>
          <cell r="H468">
            <v>5</v>
          </cell>
          <cell r="I468">
            <v>70</v>
          </cell>
          <cell r="J468">
            <v>7.43</v>
          </cell>
        </row>
        <row r="469">
          <cell r="A469">
            <v>321250</v>
          </cell>
          <cell r="B469" t="str">
            <v>Muscari</v>
          </cell>
          <cell r="C469" t="str">
            <v>Мускари</v>
          </cell>
          <cell r="D469" t="str">
            <v>Armeniacum</v>
          </cell>
          <cell r="F469" t="str">
            <v>7/8</v>
          </cell>
          <cell r="G469">
            <v>15</v>
          </cell>
          <cell r="H469">
            <v>5</v>
          </cell>
          <cell r="I469">
            <v>100</v>
          </cell>
          <cell r="J469">
            <v>5.16</v>
          </cell>
        </row>
        <row r="470">
          <cell r="A470">
            <v>320560</v>
          </cell>
          <cell r="B470" t="str">
            <v>Narcissus</v>
          </cell>
          <cell r="C470" t="str">
            <v>Нарцисс</v>
          </cell>
          <cell r="D470" t="str">
            <v>Double Mix</v>
          </cell>
          <cell r="F470" t="str">
            <v>10/12</v>
          </cell>
          <cell r="G470">
            <v>45</v>
          </cell>
          <cell r="H470">
            <v>5</v>
          </cell>
          <cell r="I470">
            <v>40</v>
          </cell>
          <cell r="J470">
            <v>6.9</v>
          </cell>
        </row>
        <row r="471">
          <cell r="A471">
            <v>321085</v>
          </cell>
          <cell r="B471" t="str">
            <v>Narcissus</v>
          </cell>
          <cell r="C471" t="str">
            <v>Нарцисс</v>
          </cell>
          <cell r="D471" t="str">
            <v>Golden Dawn</v>
          </cell>
          <cell r="F471" t="str">
            <v>10/12</v>
          </cell>
          <cell r="G471">
            <v>40</v>
          </cell>
          <cell r="H471">
            <v>5</v>
          </cell>
          <cell r="I471">
            <v>100</v>
          </cell>
          <cell r="J471">
            <v>10.73</v>
          </cell>
        </row>
        <row r="472">
          <cell r="A472">
            <v>320570</v>
          </cell>
          <cell r="B472" t="str">
            <v>Narcissus</v>
          </cell>
          <cell r="C472" t="str">
            <v>Нарцисс</v>
          </cell>
          <cell r="D472" t="str">
            <v>Ice Follies</v>
          </cell>
          <cell r="F472" t="str">
            <v>10/12</v>
          </cell>
          <cell r="G472">
            <v>40</v>
          </cell>
          <cell r="H472">
            <v>5</v>
          </cell>
          <cell r="I472">
            <v>40</v>
          </cell>
          <cell r="J472">
            <v>6.78</v>
          </cell>
        </row>
        <row r="473">
          <cell r="A473">
            <v>320600</v>
          </cell>
          <cell r="B473" t="str">
            <v>Narcissus</v>
          </cell>
          <cell r="C473" t="str">
            <v>Нарцисс</v>
          </cell>
          <cell r="D473" t="str">
            <v>Mix</v>
          </cell>
          <cell r="F473" t="str">
            <v>10/12</v>
          </cell>
          <cell r="G473">
            <v>45</v>
          </cell>
          <cell r="H473">
            <v>5</v>
          </cell>
          <cell r="I473">
            <v>40</v>
          </cell>
          <cell r="J473">
            <v>6.05</v>
          </cell>
        </row>
        <row r="474">
          <cell r="A474">
            <v>320780</v>
          </cell>
          <cell r="B474" t="str">
            <v>Narcissus</v>
          </cell>
          <cell r="C474" t="str">
            <v>Нарцисс</v>
          </cell>
          <cell r="D474" t="str">
            <v>Recurvus</v>
          </cell>
          <cell r="F474" t="str">
            <v>10/12</v>
          </cell>
          <cell r="G474">
            <v>40</v>
          </cell>
          <cell r="H474">
            <v>5</v>
          </cell>
          <cell r="I474">
            <v>30</v>
          </cell>
          <cell r="J474">
            <v>6.25</v>
          </cell>
        </row>
        <row r="475">
          <cell r="A475">
            <v>320850</v>
          </cell>
          <cell r="B475" t="str">
            <v>Narcissus</v>
          </cell>
          <cell r="C475" t="str">
            <v>Нарцисс</v>
          </cell>
          <cell r="D475" t="str">
            <v>Tete-A-Tete</v>
          </cell>
          <cell r="F475" t="str">
            <v>10/11</v>
          </cell>
          <cell r="G475">
            <v>20</v>
          </cell>
          <cell r="H475">
            <v>5</v>
          </cell>
          <cell r="I475">
            <v>50</v>
          </cell>
          <cell r="J475">
            <v>6.25</v>
          </cell>
        </row>
        <row r="476">
          <cell r="A476">
            <v>320970</v>
          </cell>
          <cell r="B476" t="str">
            <v>Narcissus</v>
          </cell>
          <cell r="C476" t="str">
            <v>Нарцисс</v>
          </cell>
          <cell r="D476" t="str">
            <v>Triandrus Thalia</v>
          </cell>
          <cell r="F476" t="str">
            <v>10/12</v>
          </cell>
          <cell r="G476">
            <v>30</v>
          </cell>
          <cell r="H476">
            <v>5</v>
          </cell>
          <cell r="I476">
            <v>30</v>
          </cell>
          <cell r="J476">
            <v>6.55</v>
          </cell>
        </row>
        <row r="477">
          <cell r="A477">
            <v>321076</v>
          </cell>
          <cell r="B477" t="str">
            <v>Narcissus</v>
          </cell>
          <cell r="C477" t="str">
            <v>Нарцисс</v>
          </cell>
          <cell r="D477" t="str">
            <v>Yellow</v>
          </cell>
          <cell r="F477" t="str">
            <v>10/12</v>
          </cell>
          <cell r="G477">
            <v>45</v>
          </cell>
          <cell r="H477">
            <v>5</v>
          </cell>
          <cell r="I477">
            <v>100</v>
          </cell>
          <cell r="J477">
            <v>11.23</v>
          </cell>
        </row>
        <row r="478">
          <cell r="A478">
            <v>320450</v>
          </cell>
          <cell r="B478" t="str">
            <v>Narcissus</v>
          </cell>
          <cell r="C478" t="str">
            <v>Нарцисс</v>
          </cell>
          <cell r="D478" t="str">
            <v>Yellow</v>
          </cell>
          <cell r="F478" t="str">
            <v>10/12</v>
          </cell>
          <cell r="G478">
            <v>45</v>
          </cell>
          <cell r="H478">
            <v>5</v>
          </cell>
          <cell r="I478">
            <v>40</v>
          </cell>
          <cell r="J478">
            <v>5.81</v>
          </cell>
        </row>
        <row r="479">
          <cell r="A479">
            <v>320430</v>
          </cell>
          <cell r="B479" t="str">
            <v>Tulipa</v>
          </cell>
          <cell r="C479" t="str">
            <v>Тюльпан</v>
          </cell>
          <cell r="D479" t="str">
            <v>Black Mix NEW</v>
          </cell>
          <cell r="F479" t="str">
            <v>11/12</v>
          </cell>
          <cell r="G479" t="str">
            <v>50</v>
          </cell>
          <cell r="H479">
            <v>5</v>
          </cell>
          <cell r="I479">
            <v>50</v>
          </cell>
          <cell r="J479">
            <v>6.71</v>
          </cell>
        </row>
        <row r="480">
          <cell r="A480">
            <v>320100</v>
          </cell>
          <cell r="B480" t="str">
            <v>Tulipa</v>
          </cell>
          <cell r="C480" t="str">
            <v>Тюльпан</v>
          </cell>
          <cell r="D480" t="str">
            <v>Darwin Hybrid Mix</v>
          </cell>
          <cell r="F480" t="str">
            <v>11/12</v>
          </cell>
          <cell r="G480">
            <v>55</v>
          </cell>
          <cell r="H480">
            <v>5</v>
          </cell>
          <cell r="I480">
            <v>50</v>
          </cell>
          <cell r="J480">
            <v>6.71</v>
          </cell>
        </row>
        <row r="481">
          <cell r="A481">
            <v>320310</v>
          </cell>
          <cell r="B481" t="str">
            <v>Tulipa</v>
          </cell>
          <cell r="C481" t="str">
            <v>Тюльпан</v>
          </cell>
          <cell r="D481" t="str">
            <v>Pastel Mix</v>
          </cell>
          <cell r="F481" t="str">
            <v>11/12</v>
          </cell>
          <cell r="G481">
            <v>50</v>
          </cell>
          <cell r="H481">
            <v>5</v>
          </cell>
          <cell r="I481">
            <v>40</v>
          </cell>
          <cell r="J481">
            <v>6.6</v>
          </cell>
        </row>
        <row r="482">
          <cell r="A482">
            <v>320080</v>
          </cell>
          <cell r="B482" t="str">
            <v>Tulipa</v>
          </cell>
          <cell r="C482" t="str">
            <v>Тюльпан</v>
          </cell>
          <cell r="D482" t="str">
            <v>Pink-Red</v>
          </cell>
          <cell r="F482" t="str">
            <v>11/12</v>
          </cell>
          <cell r="G482">
            <v>50</v>
          </cell>
          <cell r="H482">
            <v>5</v>
          </cell>
          <cell r="I482">
            <v>100</v>
          </cell>
          <cell r="J482">
            <v>9.23</v>
          </cell>
        </row>
        <row r="483">
          <cell r="A483">
            <v>320350</v>
          </cell>
          <cell r="B483" t="str">
            <v>Tulipa</v>
          </cell>
          <cell r="C483" t="str">
            <v>Тюльпан</v>
          </cell>
          <cell r="D483" t="str">
            <v>Triumph Mix</v>
          </cell>
          <cell r="F483" t="str">
            <v>11/12</v>
          </cell>
          <cell r="G483">
            <v>40</v>
          </cell>
          <cell r="H483">
            <v>5</v>
          </cell>
          <cell r="I483">
            <v>50</v>
          </cell>
          <cell r="J483">
            <v>6.71</v>
          </cell>
        </row>
        <row r="484">
          <cell r="A484">
            <v>320085</v>
          </cell>
          <cell r="B484" t="str">
            <v>Tulipa</v>
          </cell>
          <cell r="C484" t="str">
            <v>Тюльпан</v>
          </cell>
          <cell r="D484" t="str">
            <v>Triumph Mix</v>
          </cell>
          <cell r="F484" t="str">
            <v>11/12</v>
          </cell>
          <cell r="G484">
            <v>40</v>
          </cell>
          <cell r="H484">
            <v>5</v>
          </cell>
          <cell r="I484">
            <v>80</v>
          </cell>
          <cell r="J484">
            <v>10.039999999999999</v>
          </cell>
        </row>
        <row r="485">
          <cell r="A485">
            <v>721335</v>
          </cell>
          <cell r="B485" t="str">
            <v>Tulipa</v>
          </cell>
          <cell r="C485" t="str">
            <v>Тюльпан</v>
          </cell>
          <cell r="D485" t="str">
            <v>Orange Tulips</v>
          </cell>
          <cell r="F485" t="str">
            <v>11/12</v>
          </cell>
          <cell r="G485">
            <v>35</v>
          </cell>
          <cell r="H485">
            <v>5</v>
          </cell>
          <cell r="I485">
            <v>35</v>
          </cell>
          <cell r="J485">
            <v>6.88</v>
          </cell>
        </row>
        <row r="486">
          <cell r="A486">
            <v>721345</v>
          </cell>
          <cell r="B486" t="str">
            <v>Tulipa</v>
          </cell>
          <cell r="C486" t="str">
            <v>Тюльпан</v>
          </cell>
          <cell r="D486" t="str">
            <v>Pink Tulips</v>
          </cell>
          <cell r="F486" t="str">
            <v>11/12</v>
          </cell>
          <cell r="G486">
            <v>30</v>
          </cell>
          <cell r="H486">
            <v>5</v>
          </cell>
          <cell r="I486">
            <v>35</v>
          </cell>
          <cell r="J486">
            <v>6.88</v>
          </cell>
        </row>
        <row r="487">
          <cell r="A487">
            <v>721330</v>
          </cell>
          <cell r="B487" t="str">
            <v>Tulipa</v>
          </cell>
          <cell r="C487" t="str">
            <v>Тюльпан</v>
          </cell>
          <cell r="D487" t="str">
            <v>Red Tulips</v>
          </cell>
          <cell r="F487" t="str">
            <v>11/12</v>
          </cell>
          <cell r="G487">
            <v>40</v>
          </cell>
          <cell r="H487">
            <v>5</v>
          </cell>
          <cell r="I487">
            <v>35</v>
          </cell>
          <cell r="J487">
            <v>6.88</v>
          </cell>
        </row>
        <row r="488">
          <cell r="A488" t="str">
            <v>721340</v>
          </cell>
          <cell r="B488" t="str">
            <v>Tulipa</v>
          </cell>
          <cell r="C488" t="str">
            <v>Тюльпан</v>
          </cell>
          <cell r="D488" t="str">
            <v>Yellow Tulips</v>
          </cell>
          <cell r="F488" t="str">
            <v>11/12</v>
          </cell>
          <cell r="G488">
            <v>50</v>
          </cell>
          <cell r="H488">
            <v>5</v>
          </cell>
          <cell r="I488">
            <v>35</v>
          </cell>
          <cell r="J488">
            <v>6.88</v>
          </cell>
        </row>
      </sheetData>
      <sheetData sheetId="4"/>
    </sheetDataSet>
  </externalBook>
</externalLink>
</file>

<file path=xl/tables/table1.xml><?xml version="1.0" encoding="utf-8"?>
<table xmlns="http://schemas.openxmlformats.org/spreadsheetml/2006/main" id="1" name="Таблица23" displayName="Таблица23" ref="B28:T904" totalsRowShown="0" headerRowDxfId="20" dataDxfId="19">
  <autoFilter ref="B28:T904"/>
  <tableColumns count="19">
    <tableColumn id="1" name="Артикул" dataDxfId="18"/>
    <tableColumn id="2" name="Раздел" dataDxfId="17"/>
    <tableColumn id="3" name="Наименование" dataDxfId="16"/>
    <tableColumn id="4" name="Сорт" dataDxfId="15"/>
    <tableColumn id="5" name="Луковиц в упаковке, шт" dataDxfId="14"/>
    <tableColumn id="6" name="Размер" dataDxfId="13"/>
    <tableColumn id="7" name="Уп. в коробке" dataDxfId="12"/>
    <tableColumn id="8" name="Цена за упаковку, € " dataDxfId="11"/>
    <tableColumn id="9" name="Article no." dataDxfId="10"/>
    <tableColumn id="10" name="EAN code" dataDxfId="9"/>
    <tableColumn id="19" name="Genus" dataDxfId="8"/>
    <tableColumn id="20" name="Article" dataDxfId="7"/>
    <tableColumn id="11" name="Category" dataDxfId="6"/>
    <tableColumn id="13" name="Заказ (упаковок)_x000a_↓" dataDxfId="5" dataCellStyle="Обычный 2"/>
    <tableColumn id="14" name="Сумма, € " dataDxfId="4">
      <calculatedColumnFormula>I29*O29</calculatedColumnFormula>
    </tableColumn>
    <tableColumn id="15" name="Кол-во коробок" dataDxfId="3">
      <calculatedColumnFormula>IF(O29/H29=0,"-",O29/H29)</calculatedColumnFormula>
    </tableColumn>
    <tableColumn id="16" name=" Стр. каталога" dataDxfId="2"/>
    <tableColumn id="17" name="Еще упаковок до целой коробки" dataDxfId="1">
      <calculatedColumnFormula>IF($I$23=1,"",IF(AND(Таблица23[[#This Row],[Заказ (упаковок)
↓]]=0,$I$23*Таблица23[[#This Row],[Уп. в коробке]]&lt;5),0,ROUNDDOWN($I$23*Таблица23[[#This Row],[Уп. в коробке]],0)))</calculatedColumnFormula>
    </tableColumn>
    <tableColumn id="18" name="← воспользуйтесь столбцом, если в вашем заказе оказалась не целая коробка" dataDxfId="0"/>
  </tableColumns>
  <tableStyleInfo name="Стиль таблицы 3"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0"/>
  <sheetViews>
    <sheetView tabSelected="1" workbookViewId="0">
      <selection activeCell="O30" sqref="O30"/>
    </sheetView>
  </sheetViews>
  <sheetFormatPr defaultColWidth="9.109375" defaultRowHeight="14.4" outlineLevelCol="1" x14ac:dyDescent="0.3"/>
  <cols>
    <col min="1" max="1" width="4.6640625" style="64" customWidth="1"/>
    <col min="2" max="2" width="10.5546875" style="63" hidden="1" customWidth="1"/>
    <col min="3" max="3" width="27.33203125" style="63" customWidth="1"/>
    <col min="4" max="4" width="18.33203125" style="63" customWidth="1"/>
    <col min="5" max="5" width="35.109375" style="63" customWidth="1"/>
    <col min="6" max="6" width="8" style="63" customWidth="1"/>
    <col min="7" max="9" width="8" style="82" customWidth="1"/>
    <col min="10" max="10" width="9.44140625" style="63" hidden="1" customWidth="1" outlineLevel="1"/>
    <col min="11" max="13" width="14.88671875" style="63" hidden="1" customWidth="1" outlineLevel="1"/>
    <col min="14" max="14" width="15.33203125" style="63" hidden="1" customWidth="1" outlineLevel="1"/>
    <col min="15" max="15" width="11.109375" style="63" customWidth="1" collapsed="1"/>
    <col min="16" max="16" width="10.6640625" style="63" customWidth="1"/>
    <col min="17" max="17" width="9.109375" style="63" customWidth="1"/>
    <col min="18" max="18" width="6.44140625" style="63" customWidth="1"/>
    <col min="19" max="19" width="12.6640625" style="63" customWidth="1"/>
    <col min="20" max="20" width="27.88671875" style="63" customWidth="1"/>
    <col min="21" max="21" width="32.109375" style="63" customWidth="1"/>
    <col min="22" max="22" width="26.6640625" style="63" customWidth="1"/>
    <col min="23" max="16384" width="9.109375" style="63"/>
  </cols>
  <sheetData>
    <row r="1" spans="1:23" s="3" customFormat="1" ht="30.75" customHeight="1" x14ac:dyDescent="0.25">
      <c r="A1" s="1"/>
      <c r="B1" s="2"/>
      <c r="C1" s="2"/>
      <c r="D1" s="2"/>
      <c r="E1" s="2"/>
      <c r="G1" s="4"/>
      <c r="H1" s="4"/>
      <c r="I1" s="4"/>
      <c r="O1" s="4"/>
      <c r="P1" s="5"/>
      <c r="Q1" s="4"/>
      <c r="R1" s="4"/>
      <c r="S1" s="6"/>
      <c r="T1" s="4"/>
      <c r="U1" s="7"/>
      <c r="V1" s="4"/>
    </row>
    <row r="2" spans="1:23" s="3" customFormat="1" ht="24.6" x14ac:dyDescent="0.25">
      <c r="A2" s="1"/>
      <c r="C2" s="185" t="s">
        <v>0</v>
      </c>
      <c r="D2" s="185"/>
      <c r="E2" s="185"/>
      <c r="F2" s="185"/>
      <c r="G2" s="185"/>
      <c r="H2" s="185"/>
      <c r="I2" s="185"/>
      <c r="J2" s="185"/>
      <c r="K2" s="185"/>
      <c r="L2" s="185"/>
      <c r="M2" s="185"/>
      <c r="N2" s="185"/>
      <c r="O2" s="185"/>
      <c r="P2" s="185"/>
      <c r="Q2" s="185"/>
      <c r="R2" s="185"/>
      <c r="S2" s="185"/>
      <c r="T2" s="8"/>
      <c r="U2" s="9"/>
      <c r="V2" s="9"/>
    </row>
    <row r="3" spans="1:23" s="3" customFormat="1" ht="16.5" customHeight="1" x14ac:dyDescent="0.45">
      <c r="A3" s="1"/>
      <c r="C3" s="10"/>
      <c r="D3" s="10"/>
      <c r="E3" s="11"/>
      <c r="G3" s="12" t="s">
        <v>1</v>
      </c>
      <c r="H3" s="13"/>
      <c r="I3" s="10"/>
      <c r="J3" s="10"/>
      <c r="K3" s="10"/>
      <c r="L3" s="10"/>
      <c r="M3" s="10"/>
      <c r="N3" s="10"/>
      <c r="O3" s="10"/>
      <c r="P3" s="10"/>
      <c r="Q3" s="10"/>
      <c r="R3" s="10"/>
      <c r="S3" s="10"/>
      <c r="T3" s="8"/>
      <c r="U3" s="9"/>
      <c r="V3" s="9"/>
    </row>
    <row r="4" spans="1:23" s="3" customFormat="1" ht="16.5" customHeight="1" x14ac:dyDescent="0.25">
      <c r="A4" s="1"/>
      <c r="C4" s="10"/>
      <c r="D4" s="10"/>
      <c r="E4" s="10"/>
      <c r="F4" s="186" t="s">
        <v>2</v>
      </c>
      <c r="G4" s="186"/>
      <c r="H4" s="186"/>
      <c r="I4" s="14"/>
      <c r="J4" s="10"/>
      <c r="K4" s="10"/>
      <c r="L4" s="10"/>
      <c r="M4" s="10"/>
      <c r="N4" s="10"/>
      <c r="O4" s="10"/>
      <c r="P4" s="10"/>
      <c r="Q4" s="10"/>
      <c r="R4" s="10"/>
      <c r="S4" s="10"/>
      <c r="T4" s="10"/>
      <c r="U4" s="8"/>
      <c r="V4" s="9"/>
      <c r="W4" s="9"/>
    </row>
    <row r="5" spans="1:23" s="3" customFormat="1" ht="16.5" customHeight="1" x14ac:dyDescent="0.25">
      <c r="A5" s="1"/>
      <c r="C5" s="10"/>
      <c r="D5" s="10"/>
      <c r="F5" s="15"/>
      <c r="H5" s="16" t="s">
        <v>3</v>
      </c>
      <c r="I5" s="17" t="s">
        <v>4</v>
      </c>
      <c r="J5" s="10"/>
      <c r="K5" s="10"/>
      <c r="L5" s="10"/>
      <c r="M5" s="10"/>
      <c r="N5" s="10"/>
      <c r="O5" s="10"/>
      <c r="P5" s="10"/>
      <c r="Q5" s="10"/>
      <c r="R5" s="10"/>
      <c r="S5" s="10"/>
      <c r="T5" s="8"/>
      <c r="U5" s="9"/>
      <c r="V5" s="9"/>
    </row>
    <row r="6" spans="1:23" s="3" customFormat="1" ht="12" customHeight="1" x14ac:dyDescent="0.25">
      <c r="A6" s="1"/>
      <c r="B6" s="18"/>
      <c r="D6" s="18"/>
      <c r="F6" s="18"/>
      <c r="G6" s="19"/>
      <c r="H6" s="19"/>
      <c r="I6" s="20"/>
      <c r="J6" s="5"/>
      <c r="K6" s="5"/>
      <c r="L6" s="5"/>
      <c r="M6" s="5"/>
      <c r="N6" s="5"/>
      <c r="O6" s="5"/>
      <c r="P6" s="5"/>
      <c r="Q6" s="4"/>
      <c r="S6" s="6"/>
      <c r="T6" s="4"/>
    </row>
    <row r="7" spans="1:23" s="3" customFormat="1" ht="15" customHeight="1" x14ac:dyDescent="0.25">
      <c r="A7" s="1"/>
      <c r="B7" s="18"/>
      <c r="C7" s="21" t="s">
        <v>5</v>
      </c>
      <c r="D7" s="18"/>
      <c r="F7" s="18"/>
      <c r="G7" s="19"/>
      <c r="H7" s="19"/>
      <c r="I7" s="20"/>
      <c r="J7" s="5"/>
      <c r="K7" s="5"/>
      <c r="L7" s="5"/>
      <c r="M7" s="5"/>
      <c r="N7" s="5"/>
      <c r="O7" s="5"/>
      <c r="P7" s="183" t="s">
        <v>2356</v>
      </c>
      <c r="Q7" s="184"/>
      <c r="R7" s="178" t="s">
        <v>2355</v>
      </c>
      <c r="S7" s="6"/>
      <c r="T7" s="4"/>
    </row>
    <row r="8" spans="1:23" s="3" customFormat="1" ht="13.5" customHeight="1" x14ac:dyDescent="0.25">
      <c r="A8" s="1"/>
      <c r="B8" s="18"/>
      <c r="C8" s="25" t="s">
        <v>2346</v>
      </c>
      <c r="D8" s="18"/>
      <c r="E8" s="18"/>
      <c r="F8" s="19"/>
      <c r="G8" s="19"/>
      <c r="H8" s="19"/>
      <c r="I8" s="20"/>
      <c r="J8" s="5"/>
      <c r="K8" s="5"/>
      <c r="L8" s="5"/>
      <c r="M8" s="5"/>
      <c r="N8" s="5"/>
      <c r="O8" s="5"/>
      <c r="P8" s="187">
        <v>90</v>
      </c>
      <c r="Q8" s="188"/>
      <c r="R8" s="22" t="s">
        <v>6</v>
      </c>
      <c r="S8" s="4"/>
    </row>
    <row r="9" spans="1:23" s="24" customFormat="1" ht="15.75" customHeight="1" x14ac:dyDescent="0.25">
      <c r="A9" s="23"/>
      <c r="C9" s="25" t="s">
        <v>2347</v>
      </c>
      <c r="E9" s="21"/>
      <c r="F9" s="26"/>
      <c r="G9" s="27"/>
      <c r="H9" s="27"/>
      <c r="I9" s="27"/>
      <c r="J9" s="28"/>
      <c r="K9" s="28"/>
      <c r="L9" s="28"/>
      <c r="M9" s="28"/>
      <c r="N9" s="28"/>
      <c r="O9" s="28"/>
      <c r="P9" s="179">
        <f>SUM(O30:O585)</f>
        <v>0</v>
      </c>
      <c r="Q9" s="180"/>
      <c r="R9" s="22" t="s">
        <v>7</v>
      </c>
    </row>
    <row r="10" spans="1:23" s="24" customFormat="1" ht="13.8" x14ac:dyDescent="0.25">
      <c r="A10" s="23"/>
      <c r="C10" s="25" t="s">
        <v>8</v>
      </c>
      <c r="E10" s="21"/>
      <c r="F10" s="26"/>
      <c r="G10" s="29"/>
      <c r="H10" s="29"/>
      <c r="I10" s="98"/>
      <c r="J10" s="31"/>
      <c r="K10" s="31"/>
      <c r="L10" s="31"/>
      <c r="M10" s="31"/>
      <c r="N10" s="31"/>
      <c r="O10" s="30" t="str">
        <f>IF(AND(I18&gt;0,I23&lt;&gt;1),"не целая коробка!","")</f>
        <v/>
      </c>
      <c r="P10" s="179">
        <f>SUM(Q30:Q585)</f>
        <v>0</v>
      </c>
      <c r="Q10" s="180"/>
      <c r="R10" s="22" t="s">
        <v>2348</v>
      </c>
      <c r="T10" s="32"/>
    </row>
    <row r="11" spans="1:23" s="24" customFormat="1" ht="13.8" x14ac:dyDescent="0.25">
      <c r="A11" s="23"/>
      <c r="C11" s="35" t="s">
        <v>10</v>
      </c>
      <c r="E11" s="33"/>
      <c r="F11" s="34"/>
      <c r="G11" s="29"/>
      <c r="H11" s="29"/>
      <c r="I11" s="29"/>
      <c r="J11" s="31"/>
      <c r="K11" s="31"/>
      <c r="L11" s="31"/>
      <c r="M11" s="31"/>
      <c r="N11" s="31"/>
      <c r="O11" s="31"/>
      <c r="P11" s="179">
        <f>SUM(O587:O904)</f>
        <v>0</v>
      </c>
      <c r="Q11" s="180"/>
      <c r="R11" s="22" t="s">
        <v>9</v>
      </c>
      <c r="T11" s="32"/>
    </row>
    <row r="12" spans="1:23" s="24" customFormat="1" ht="13.8" x14ac:dyDescent="0.25">
      <c r="A12" s="23"/>
      <c r="C12" s="37" t="s">
        <v>12</v>
      </c>
      <c r="G12" s="29"/>
      <c r="H12" s="29"/>
      <c r="I12" s="29"/>
      <c r="J12" s="31"/>
      <c r="K12" s="31"/>
      <c r="L12" s="31"/>
      <c r="M12" s="31"/>
      <c r="N12" s="31"/>
      <c r="O12" s="36"/>
      <c r="P12" s="179">
        <f>SUM(Q587:Q604)+SUM(Q773:Q808)+SUM(Q881:Q881)+SUM(Q899:Q899)</f>
        <v>0</v>
      </c>
      <c r="Q12" s="180"/>
      <c r="R12" s="22" t="s">
        <v>2349</v>
      </c>
      <c r="T12" s="32"/>
    </row>
    <row r="13" spans="1:23" s="24" customFormat="1" ht="15" customHeight="1" x14ac:dyDescent="0.25">
      <c r="A13" s="23"/>
      <c r="C13" s="39"/>
      <c r="D13" s="38" t="s">
        <v>13</v>
      </c>
      <c r="G13" s="29"/>
      <c r="H13" s="29"/>
      <c r="I13" s="98"/>
      <c r="J13" s="31"/>
      <c r="K13" s="31"/>
      <c r="L13" s="31"/>
      <c r="M13" s="31"/>
      <c r="N13" s="31"/>
      <c r="O13" s="99"/>
      <c r="P13" s="179">
        <f>SUM(Q605:Q772)+SUM(Q809:Q880)+SUM(Q887:Q887)+SUM(Q893:Q893)</f>
        <v>0</v>
      </c>
      <c r="Q13" s="180"/>
      <c r="R13" s="22" t="s">
        <v>2350</v>
      </c>
      <c r="T13" s="32"/>
    </row>
    <row r="14" spans="1:23" s="24" customFormat="1" ht="15" customHeight="1" x14ac:dyDescent="0.25">
      <c r="A14" s="23"/>
      <c r="C14" s="37" t="s">
        <v>16</v>
      </c>
      <c r="D14" s="40" t="s">
        <v>14</v>
      </c>
      <c r="G14" s="29"/>
      <c r="H14" s="29"/>
      <c r="I14" s="29"/>
      <c r="J14" s="31"/>
      <c r="K14" s="31"/>
      <c r="L14" s="31"/>
      <c r="M14" s="31"/>
      <c r="N14" s="31"/>
      <c r="O14" s="41"/>
      <c r="P14" s="179"/>
      <c r="Q14" s="180"/>
      <c r="R14" s="22" t="s">
        <v>11</v>
      </c>
      <c r="T14" s="32"/>
    </row>
    <row r="15" spans="1:23" s="24" customFormat="1" ht="17.25" customHeight="1" x14ac:dyDescent="0.25">
      <c r="A15" s="23"/>
      <c r="D15" s="24" t="s">
        <v>17</v>
      </c>
      <c r="G15" s="29"/>
      <c r="H15" s="29"/>
      <c r="I15" s="29"/>
      <c r="J15" s="31"/>
      <c r="K15" s="31"/>
      <c r="L15" s="31"/>
      <c r="M15" s="31"/>
      <c r="N15" s="31"/>
      <c r="O15" s="41"/>
      <c r="P15" s="179"/>
      <c r="Q15" s="180"/>
      <c r="R15" s="22" t="s">
        <v>2353</v>
      </c>
      <c r="T15" s="32"/>
    </row>
    <row r="16" spans="1:23" s="24" customFormat="1" ht="15" customHeight="1" x14ac:dyDescent="0.25">
      <c r="A16" s="23"/>
      <c r="D16" s="42" t="s">
        <v>19</v>
      </c>
      <c r="G16" s="29"/>
      <c r="H16" s="29"/>
      <c r="I16" s="29"/>
      <c r="J16" s="31"/>
      <c r="K16" s="31"/>
      <c r="L16" s="31"/>
      <c r="M16" s="31"/>
      <c r="N16" s="31"/>
      <c r="O16" s="36"/>
      <c r="P16" s="181">
        <f>SUM(P30:P905)</f>
        <v>0</v>
      </c>
      <c r="Q16" s="182"/>
      <c r="R16" s="35" t="s">
        <v>15</v>
      </c>
      <c r="T16" s="32"/>
    </row>
    <row r="17" spans="1:22" s="24" customFormat="1" ht="15" customHeight="1" x14ac:dyDescent="0.25">
      <c r="A17" s="23"/>
      <c r="D17" s="24" t="s">
        <v>21</v>
      </c>
      <c r="G17" s="29"/>
      <c r="H17" s="29"/>
      <c r="I17" s="100"/>
      <c r="J17" s="31"/>
      <c r="K17" s="31"/>
      <c r="L17" s="31"/>
      <c r="M17" s="31"/>
      <c r="N17" s="31"/>
      <c r="O17" s="36"/>
      <c r="P17" s="181" t="str">
        <f>IF(AND(P16&gt;0,P16&lt;400),"+10%","-   %")</f>
        <v>-   %</v>
      </c>
      <c r="Q17" s="182"/>
      <c r="R17" s="35" t="s">
        <v>18</v>
      </c>
      <c r="T17" s="32"/>
    </row>
    <row r="18" spans="1:22" s="24" customFormat="1" ht="15" customHeight="1" x14ac:dyDescent="0.25">
      <c r="A18" s="23"/>
      <c r="C18" s="37" t="s">
        <v>23</v>
      </c>
      <c r="D18" s="42" t="s">
        <v>22</v>
      </c>
      <c r="G18" s="29"/>
      <c r="H18" s="29"/>
      <c r="I18" s="43">
        <f>SUM(S30:S585)</f>
        <v>0</v>
      </c>
      <c r="J18" s="31"/>
      <c r="K18" s="31"/>
      <c r="L18" s="31"/>
      <c r="M18" s="31"/>
      <c r="N18" s="31"/>
      <c r="O18" s="31"/>
      <c r="P18" s="181">
        <f>IF(P16&lt;400,P16*1.1,P16)</f>
        <v>0</v>
      </c>
      <c r="Q18" s="182"/>
      <c r="R18" s="35" t="s">
        <v>20</v>
      </c>
      <c r="T18" s="41"/>
      <c r="U18" s="44"/>
      <c r="V18" s="41"/>
    </row>
    <row r="19" spans="1:22" s="24" customFormat="1" ht="15" customHeight="1" x14ac:dyDescent="0.25">
      <c r="A19" s="23"/>
      <c r="D19" s="24" t="s">
        <v>24</v>
      </c>
      <c r="G19" s="29"/>
      <c r="H19" s="29"/>
      <c r="I19" s="43"/>
      <c r="J19" s="31"/>
      <c r="K19" s="31"/>
      <c r="L19" s="31"/>
      <c r="M19" s="31"/>
      <c r="N19" s="31"/>
      <c r="O19" s="31"/>
      <c r="P19" s="192">
        <f>P18*P8</f>
        <v>0</v>
      </c>
      <c r="Q19" s="193"/>
      <c r="R19" s="35" t="s">
        <v>20</v>
      </c>
      <c r="T19" s="41"/>
      <c r="U19" s="44"/>
      <c r="V19" s="41"/>
    </row>
    <row r="20" spans="1:22" s="24" customFormat="1" ht="15" customHeight="1" x14ac:dyDescent="0.25">
      <c r="A20" s="23"/>
      <c r="C20" s="24" t="s">
        <v>2354</v>
      </c>
      <c r="D20" s="40" t="s">
        <v>14</v>
      </c>
      <c r="G20" s="29"/>
      <c r="H20" s="29"/>
      <c r="I20" s="43"/>
      <c r="J20" s="31"/>
      <c r="K20" s="31"/>
      <c r="L20" s="31"/>
      <c r="M20" s="31"/>
      <c r="N20" s="31"/>
      <c r="O20" s="31"/>
      <c r="T20" s="41"/>
      <c r="U20" s="44"/>
      <c r="V20" s="41"/>
    </row>
    <row r="21" spans="1:22" s="24" customFormat="1" ht="15" customHeight="1" x14ac:dyDescent="0.25">
      <c r="A21" s="23"/>
      <c r="C21" s="42" t="s">
        <v>25</v>
      </c>
      <c r="D21" s="40"/>
      <c r="G21" s="29"/>
      <c r="H21" s="29"/>
      <c r="I21" s="43"/>
      <c r="J21" s="31"/>
      <c r="K21" s="31"/>
      <c r="L21" s="31"/>
      <c r="M21" s="31"/>
      <c r="N21" s="31"/>
      <c r="O21" s="31"/>
      <c r="T21" s="41"/>
      <c r="U21" s="44"/>
      <c r="V21" s="41"/>
    </row>
    <row r="22" spans="1:22" s="24" customFormat="1" ht="17.25" customHeight="1" x14ac:dyDescent="0.25">
      <c r="A22" s="23"/>
      <c r="C22" s="42" t="s">
        <v>26</v>
      </c>
      <c r="G22" s="29"/>
      <c r="H22" s="29"/>
      <c r="I22" s="45"/>
      <c r="J22" s="31"/>
      <c r="K22" s="31"/>
      <c r="L22" s="31"/>
      <c r="M22" s="31"/>
      <c r="N22" s="31"/>
      <c r="O22" s="31"/>
      <c r="P22" s="36"/>
      <c r="Q22" s="41"/>
      <c r="R22" s="41"/>
      <c r="S22" s="41"/>
      <c r="T22" s="44"/>
      <c r="U22" s="41"/>
    </row>
    <row r="23" spans="1:22" s="24" customFormat="1" ht="15" customHeight="1" x14ac:dyDescent="0.25">
      <c r="A23" s="23"/>
      <c r="C23" s="42" t="s">
        <v>27</v>
      </c>
      <c r="F23" s="46"/>
      <c r="G23" s="29"/>
      <c r="H23" s="29"/>
      <c r="I23" s="47">
        <f>1-(P10-INT(P10))</f>
        <v>1</v>
      </c>
      <c r="K23" s="48"/>
      <c r="L23" s="48"/>
      <c r="M23" s="48"/>
      <c r="N23" s="48"/>
      <c r="O23" s="48"/>
      <c r="P23" s="189" t="str">
        <f>IF(AND(I18&gt;0,I23&lt;&gt;1),CONCATENATE("Коробка с малой упаковкой заполнена не полностью. Свободно ",ROUND(I23,2)*100,"%"),"")</f>
        <v/>
      </c>
      <c r="Q23" s="189"/>
      <c r="R23" s="189"/>
      <c r="S23" s="189"/>
      <c r="T23" s="189"/>
      <c r="U23" s="189"/>
    </row>
    <row r="24" spans="1:22" s="24" customFormat="1" ht="15" customHeight="1" x14ac:dyDescent="0.25">
      <c r="A24" s="23"/>
      <c r="C24" s="42" t="s">
        <v>28</v>
      </c>
      <c r="F24" s="46"/>
      <c r="G24" s="29"/>
      <c r="H24" s="29"/>
      <c r="I24" s="47"/>
      <c r="K24" s="48"/>
      <c r="L24" s="48"/>
      <c r="M24" s="48"/>
      <c r="N24" s="48"/>
      <c r="O24" s="48"/>
      <c r="P24" s="102"/>
      <c r="R24" s="102"/>
      <c r="S24" s="102"/>
      <c r="T24" s="102"/>
      <c r="U24" s="102"/>
    </row>
    <row r="25" spans="1:22" s="24" customFormat="1" ht="12" customHeight="1" x14ac:dyDescent="0.25">
      <c r="A25" s="23"/>
      <c r="C25" s="42"/>
      <c r="F25" s="49"/>
      <c r="G25" s="29"/>
      <c r="H25" s="29"/>
      <c r="I25" s="101"/>
      <c r="K25" s="48"/>
      <c r="L25" s="48"/>
      <c r="M25" s="48"/>
      <c r="N25" s="48"/>
      <c r="O25" s="48"/>
      <c r="P25" s="102"/>
      <c r="R25" s="102"/>
      <c r="S25" s="102"/>
      <c r="T25" s="102"/>
      <c r="U25" s="102"/>
    </row>
    <row r="26" spans="1:22" s="24" customFormat="1" ht="18" customHeight="1" x14ac:dyDescent="0.3">
      <c r="A26" s="23"/>
      <c r="C26" s="190" t="s">
        <v>29</v>
      </c>
      <c r="D26" s="190"/>
      <c r="E26" s="190" t="s">
        <v>30</v>
      </c>
      <c r="F26" s="190"/>
      <c r="G26" s="103"/>
      <c r="H26" s="50"/>
      <c r="I26" s="191" t="s">
        <v>2275</v>
      </c>
      <c r="J26" s="191"/>
      <c r="K26" s="191"/>
      <c r="L26" s="191"/>
      <c r="M26" s="191"/>
      <c r="N26" s="191"/>
      <c r="O26" s="191"/>
      <c r="P26" s="191"/>
      <c r="Q26" s="191"/>
      <c r="R26" s="41" t="s">
        <v>31</v>
      </c>
      <c r="S26" s="41"/>
      <c r="T26" s="41"/>
      <c r="U26" s="41"/>
    </row>
    <row r="27" spans="1:22" s="24" customFormat="1" ht="11.25" customHeight="1" x14ac:dyDescent="0.25">
      <c r="A27" s="23"/>
      <c r="C27" s="50"/>
      <c r="D27" s="50"/>
      <c r="E27" s="50"/>
      <c r="F27" s="50"/>
      <c r="G27" s="50"/>
      <c r="H27" s="50"/>
      <c r="I27" s="51"/>
      <c r="J27" s="51"/>
      <c r="K27" s="51"/>
      <c r="L27" s="51"/>
      <c r="M27" s="51"/>
      <c r="N27" s="51"/>
      <c r="O27" s="51"/>
      <c r="P27" s="51"/>
      <c r="Q27" s="51"/>
      <c r="R27" s="41"/>
      <c r="S27" s="41"/>
      <c r="T27" s="41"/>
      <c r="U27" s="41"/>
    </row>
    <row r="28" spans="1:22" ht="51" customHeight="1" x14ac:dyDescent="0.3">
      <c r="A28" s="52"/>
      <c r="B28" s="53" t="s">
        <v>32</v>
      </c>
      <c r="C28" s="54" t="s">
        <v>33</v>
      </c>
      <c r="D28" s="54" t="s">
        <v>34</v>
      </c>
      <c r="E28" s="55" t="s">
        <v>35</v>
      </c>
      <c r="F28" s="56" t="s">
        <v>2345</v>
      </c>
      <c r="G28" s="56" t="s">
        <v>36</v>
      </c>
      <c r="H28" s="57" t="s">
        <v>37</v>
      </c>
      <c r="I28" s="57" t="s">
        <v>38</v>
      </c>
      <c r="J28" s="58" t="s">
        <v>39</v>
      </c>
      <c r="K28" s="58" t="s">
        <v>40</v>
      </c>
      <c r="L28" s="59" t="s">
        <v>41</v>
      </c>
      <c r="M28" s="59" t="s">
        <v>42</v>
      </c>
      <c r="N28" s="59" t="s">
        <v>43</v>
      </c>
      <c r="O28" s="60" t="s">
        <v>44</v>
      </c>
      <c r="P28" s="56" t="s">
        <v>45</v>
      </c>
      <c r="Q28" s="56" t="s">
        <v>46</v>
      </c>
      <c r="R28" s="56" t="s">
        <v>47</v>
      </c>
      <c r="S28" s="61" t="s">
        <v>48</v>
      </c>
      <c r="T28" s="62" t="s">
        <v>49</v>
      </c>
    </row>
    <row r="29" spans="1:22" s="69" customFormat="1" ht="21" x14ac:dyDescent="0.3">
      <c r="A29" s="64"/>
      <c r="B29" s="65" t="s">
        <v>50</v>
      </c>
      <c r="C29" s="65" t="s">
        <v>51</v>
      </c>
      <c r="D29" s="66"/>
      <c r="E29" s="66"/>
      <c r="F29" s="66"/>
      <c r="G29" s="66"/>
      <c r="H29" s="66"/>
      <c r="I29" s="67"/>
      <c r="J29" s="66" t="s">
        <v>52</v>
      </c>
      <c r="K29" s="66" t="s">
        <v>52</v>
      </c>
      <c r="L29" s="66" t="s">
        <v>52</v>
      </c>
      <c r="M29" s="66" t="s">
        <v>52</v>
      </c>
      <c r="N29" s="66" t="s">
        <v>52</v>
      </c>
      <c r="O29" s="66"/>
      <c r="P29" s="66"/>
      <c r="Q29" s="66"/>
      <c r="R29" s="66"/>
      <c r="S29" s="68"/>
      <c r="T29" s="63"/>
    </row>
    <row r="30" spans="1:22" x14ac:dyDescent="0.3">
      <c r="A30" s="70"/>
      <c r="B30" s="71" t="s">
        <v>53</v>
      </c>
      <c r="C30" s="72" t="s">
        <v>29</v>
      </c>
      <c r="D30" s="73" t="s">
        <v>54</v>
      </c>
      <c r="E30" s="74" t="s">
        <v>55</v>
      </c>
      <c r="F30" s="116" t="s">
        <v>56</v>
      </c>
      <c r="G30" s="75" t="s">
        <v>57</v>
      </c>
      <c r="H30" s="75">
        <v>60</v>
      </c>
      <c r="I30" s="76">
        <v>2.67</v>
      </c>
      <c r="J30" s="110">
        <v>300260</v>
      </c>
      <c r="K30" s="111">
        <v>8712438501364</v>
      </c>
      <c r="L30" s="112" t="s">
        <v>58</v>
      </c>
      <c r="M30" s="113" t="s">
        <v>59</v>
      </c>
      <c r="N30" s="112" t="s">
        <v>60</v>
      </c>
      <c r="O30" s="77"/>
      <c r="P30" s="78">
        <f t="shared" ref="P30:P93" si="0">I30*O30</f>
        <v>0</v>
      </c>
      <c r="Q30" s="79" t="str">
        <f t="shared" ref="Q30:Q93" si="1">IF(O30/H30=0,"-",O30/H30)</f>
        <v>-</v>
      </c>
      <c r="R30" s="80">
        <v>35</v>
      </c>
      <c r="S30" s="81" t="str">
        <f>IF($I$23=1,"",IF(AND(Таблица23[[#This Row],[Заказ (упаковок)
↓]]=0,$I$23*Таблица23[[#This Row],[Уп. в коробке]]&lt;5),0,ROUNDDOWN($I$23*Таблица23[[#This Row],[Уп. в коробке]],0)))</f>
        <v/>
      </c>
      <c r="T30" s="176" t="str">
        <f>IF(AND(Таблица23[[#This Row],[Заказ (упаковок)
↓]]&lt;5,Таблица23[[#This Row],[Заказ (упаковок)
↓]]&gt;0),"ошибка - неверное количество в заказе","")</f>
        <v/>
      </c>
    </row>
    <row r="31" spans="1:22" x14ac:dyDescent="0.3">
      <c r="A31" s="70"/>
      <c r="B31" s="71" t="s">
        <v>61</v>
      </c>
      <c r="C31" s="72" t="s">
        <v>29</v>
      </c>
      <c r="D31" s="73" t="s">
        <v>54</v>
      </c>
      <c r="E31" s="74" t="s">
        <v>62</v>
      </c>
      <c r="F31" s="116" t="s">
        <v>56</v>
      </c>
      <c r="G31" s="75" t="s">
        <v>57</v>
      </c>
      <c r="H31" s="75">
        <v>60</v>
      </c>
      <c r="I31" s="76">
        <v>2.7199999999999998</v>
      </c>
      <c r="J31" s="110">
        <v>300310</v>
      </c>
      <c r="K31" s="111">
        <v>8712438501401</v>
      </c>
      <c r="L31" s="112" t="s">
        <v>58</v>
      </c>
      <c r="M31" s="113" t="s">
        <v>63</v>
      </c>
      <c r="N31" s="112" t="s">
        <v>60</v>
      </c>
      <c r="O31" s="77"/>
      <c r="P31" s="78">
        <f t="shared" si="0"/>
        <v>0</v>
      </c>
      <c r="Q31" s="79" t="str">
        <f t="shared" si="1"/>
        <v>-</v>
      </c>
      <c r="R31" s="80">
        <v>35</v>
      </c>
      <c r="S31" s="81" t="str">
        <f>IF($I$23=1,"",IF(AND(Таблица23[[#This Row],[Заказ (упаковок)
↓]]=0,$I$23*Таблица23[[#This Row],[Уп. в коробке]]&lt;5),0,ROUNDDOWN($I$23*Таблица23[[#This Row],[Уп. в коробке]],0)))</f>
        <v/>
      </c>
      <c r="T31" s="176" t="str">
        <f>IF(AND(Таблица23[[#This Row],[Заказ (упаковок)
↓]]&lt;5,Таблица23[[#This Row],[Заказ (упаковок)
↓]]&gt;0),"ошибка - неверное количество в заказе","")</f>
        <v/>
      </c>
    </row>
    <row r="32" spans="1:22" x14ac:dyDescent="0.3">
      <c r="A32" s="70"/>
      <c r="B32" s="71" t="s">
        <v>64</v>
      </c>
      <c r="C32" s="72" t="s">
        <v>29</v>
      </c>
      <c r="D32" s="73" t="s">
        <v>54</v>
      </c>
      <c r="E32" s="74" t="s">
        <v>65</v>
      </c>
      <c r="F32" s="116" t="s">
        <v>56</v>
      </c>
      <c r="G32" s="75" t="s">
        <v>57</v>
      </c>
      <c r="H32" s="75">
        <v>60</v>
      </c>
      <c r="I32" s="76">
        <v>2.8299999999999996</v>
      </c>
      <c r="J32" s="110">
        <v>300340</v>
      </c>
      <c r="K32" s="111">
        <v>8712438501456</v>
      </c>
      <c r="L32" s="112" t="s">
        <v>58</v>
      </c>
      <c r="M32" s="113" t="s">
        <v>66</v>
      </c>
      <c r="N32" s="112" t="s">
        <v>60</v>
      </c>
      <c r="O32" s="77"/>
      <c r="P32" s="78">
        <f t="shared" si="0"/>
        <v>0</v>
      </c>
      <c r="Q32" s="79" t="str">
        <f t="shared" si="1"/>
        <v>-</v>
      </c>
      <c r="R32" s="80">
        <v>35</v>
      </c>
      <c r="S32" s="81" t="str">
        <f>IF($I$23=1,"",IF(AND(Таблица23[[#This Row],[Заказ (упаковок)
↓]]=0,$I$23*Таблица23[[#This Row],[Уп. в коробке]]&lt;5),0,ROUNDDOWN($I$23*Таблица23[[#This Row],[Уп. в коробке]],0)))</f>
        <v/>
      </c>
      <c r="T32" s="176" t="str">
        <f>IF(AND(Таблица23[[#This Row],[Заказ (упаковок)
↓]]&lt;5,Таблица23[[#This Row],[Заказ (упаковок)
↓]]&gt;0),"ошибка - неверное количество в заказе","")</f>
        <v/>
      </c>
    </row>
    <row r="33" spans="1:20" x14ac:dyDescent="0.3">
      <c r="A33" s="70"/>
      <c r="B33" s="71" t="s">
        <v>67</v>
      </c>
      <c r="C33" s="72" t="s">
        <v>29</v>
      </c>
      <c r="D33" s="73" t="s">
        <v>54</v>
      </c>
      <c r="E33" s="74" t="s">
        <v>68</v>
      </c>
      <c r="F33" s="116" t="s">
        <v>56</v>
      </c>
      <c r="G33" s="75" t="s">
        <v>57</v>
      </c>
      <c r="H33" s="75">
        <v>60</v>
      </c>
      <c r="I33" s="76">
        <v>2.8899999999999997</v>
      </c>
      <c r="J33" s="110">
        <v>300460</v>
      </c>
      <c r="K33" s="111">
        <v>8712438501654</v>
      </c>
      <c r="L33" s="112" t="s">
        <v>58</v>
      </c>
      <c r="M33" s="113" t="s">
        <v>69</v>
      </c>
      <c r="N33" s="112" t="s">
        <v>60</v>
      </c>
      <c r="O33" s="77"/>
      <c r="P33" s="78">
        <f t="shared" si="0"/>
        <v>0</v>
      </c>
      <c r="Q33" s="79" t="str">
        <f t="shared" si="1"/>
        <v>-</v>
      </c>
      <c r="R33" s="80">
        <v>35</v>
      </c>
      <c r="S33" s="81" t="str">
        <f>IF($I$23=1,"",IF(AND(Таблица23[[#This Row],[Заказ (упаковок)
↓]]=0,$I$23*Таблица23[[#This Row],[Уп. в коробке]]&lt;5),0,ROUNDDOWN($I$23*Таблица23[[#This Row],[Уп. в коробке]],0)))</f>
        <v/>
      </c>
      <c r="T33" s="176" t="str">
        <f>IF(AND(Таблица23[[#This Row],[Заказ (упаковок)
↓]]&lt;5,Таблица23[[#This Row],[Заказ (упаковок)
↓]]&gt;0),"ошибка - неверное количество в заказе","")</f>
        <v/>
      </c>
    </row>
    <row r="34" spans="1:20" x14ac:dyDescent="0.3">
      <c r="A34" s="70"/>
      <c r="B34" s="71" t="s">
        <v>70</v>
      </c>
      <c r="C34" s="72" t="s">
        <v>29</v>
      </c>
      <c r="D34" s="73" t="s">
        <v>54</v>
      </c>
      <c r="E34" s="74" t="s">
        <v>71</v>
      </c>
      <c r="F34" s="116" t="s">
        <v>56</v>
      </c>
      <c r="G34" s="75" t="s">
        <v>57</v>
      </c>
      <c r="H34" s="75">
        <v>60</v>
      </c>
      <c r="I34" s="76">
        <v>2.7199999999999998</v>
      </c>
      <c r="J34" s="110">
        <v>300520</v>
      </c>
      <c r="K34" s="111">
        <v>8712438501753</v>
      </c>
      <c r="L34" s="112" t="s">
        <v>58</v>
      </c>
      <c r="M34" s="113" t="s">
        <v>72</v>
      </c>
      <c r="N34" s="112" t="s">
        <v>60</v>
      </c>
      <c r="O34" s="77"/>
      <c r="P34" s="78">
        <f t="shared" si="0"/>
        <v>0</v>
      </c>
      <c r="Q34" s="79" t="str">
        <f t="shared" si="1"/>
        <v>-</v>
      </c>
      <c r="R34" s="80">
        <v>35</v>
      </c>
      <c r="S34" s="81" t="str">
        <f>IF($I$23=1,"",IF(AND(Таблица23[[#This Row],[Заказ (упаковок)
↓]]=0,$I$23*Таблица23[[#This Row],[Уп. в коробке]]&lt;5),0,ROUNDDOWN($I$23*Таблица23[[#This Row],[Уп. в коробке]],0)))</f>
        <v/>
      </c>
      <c r="T34" s="176" t="str">
        <f>IF(AND(Таблица23[[#This Row],[Заказ (упаковок)
↓]]&lt;5,Таблица23[[#This Row],[Заказ (упаковок)
↓]]&gt;0),"ошибка - неверное количество в заказе","")</f>
        <v/>
      </c>
    </row>
    <row r="35" spans="1:20" x14ac:dyDescent="0.3">
      <c r="A35" s="70"/>
      <c r="B35" s="71" t="s">
        <v>73</v>
      </c>
      <c r="C35" s="72" t="s">
        <v>29</v>
      </c>
      <c r="D35" s="73" t="s">
        <v>54</v>
      </c>
      <c r="E35" s="74" t="s">
        <v>74</v>
      </c>
      <c r="F35" s="116" t="s">
        <v>56</v>
      </c>
      <c r="G35" s="75" t="s">
        <v>57</v>
      </c>
      <c r="H35" s="75">
        <v>60</v>
      </c>
      <c r="I35" s="76">
        <v>2.7199999999999998</v>
      </c>
      <c r="J35" s="110">
        <v>300620</v>
      </c>
      <c r="K35" s="111">
        <v>8712438501418</v>
      </c>
      <c r="L35" s="112" t="s">
        <v>58</v>
      </c>
      <c r="M35" s="113" t="s">
        <v>75</v>
      </c>
      <c r="N35" s="112" t="s">
        <v>60</v>
      </c>
      <c r="O35" s="77"/>
      <c r="P35" s="78">
        <f t="shared" si="0"/>
        <v>0</v>
      </c>
      <c r="Q35" s="79" t="str">
        <f t="shared" si="1"/>
        <v>-</v>
      </c>
      <c r="R35" s="80">
        <v>35</v>
      </c>
      <c r="S35" s="81" t="str">
        <f>IF($I$23=1,"",IF(AND(Таблица23[[#This Row],[Заказ (упаковок)
↓]]=0,$I$23*Таблица23[[#This Row],[Уп. в коробке]]&lt;5),0,ROUNDDOWN($I$23*Таблица23[[#This Row],[Уп. в коробке]],0)))</f>
        <v/>
      </c>
      <c r="T35" s="176" t="str">
        <f>IF(AND(Таблица23[[#This Row],[Заказ (упаковок)
↓]]&lt;5,Таблица23[[#This Row],[Заказ (упаковок)
↓]]&gt;0),"ошибка - неверное количество в заказе","")</f>
        <v/>
      </c>
    </row>
    <row r="36" spans="1:20" x14ac:dyDescent="0.3">
      <c r="A36" s="70"/>
      <c r="B36" s="71" t="s">
        <v>76</v>
      </c>
      <c r="C36" s="72" t="s">
        <v>29</v>
      </c>
      <c r="D36" s="73" t="s">
        <v>54</v>
      </c>
      <c r="E36" s="74" t="s">
        <v>77</v>
      </c>
      <c r="F36" s="116" t="s">
        <v>56</v>
      </c>
      <c r="G36" s="75" t="s">
        <v>57</v>
      </c>
      <c r="H36" s="75">
        <v>60</v>
      </c>
      <c r="I36" s="76">
        <v>2.67</v>
      </c>
      <c r="J36" s="110">
        <v>300630</v>
      </c>
      <c r="K36" s="111">
        <v>8712438501760</v>
      </c>
      <c r="L36" s="112" t="s">
        <v>58</v>
      </c>
      <c r="M36" s="113" t="s">
        <v>78</v>
      </c>
      <c r="N36" s="112" t="s">
        <v>60</v>
      </c>
      <c r="O36" s="77"/>
      <c r="P36" s="78">
        <f t="shared" si="0"/>
        <v>0</v>
      </c>
      <c r="Q36" s="79" t="str">
        <f t="shared" si="1"/>
        <v>-</v>
      </c>
      <c r="R36" s="80">
        <v>35</v>
      </c>
      <c r="S36" s="81" t="str">
        <f>IF($I$23=1,"",IF(AND(Таблица23[[#This Row],[Заказ (упаковок)
↓]]=0,$I$23*Таблица23[[#This Row],[Уп. в коробке]]&lt;5),0,ROUNDDOWN($I$23*Таблица23[[#This Row],[Уп. в коробке]],0)))</f>
        <v/>
      </c>
      <c r="T36" s="176" t="str">
        <f>IF(AND(Таблица23[[#This Row],[Заказ (упаковок)
↓]]&lt;5,Таблица23[[#This Row],[Заказ (упаковок)
↓]]&gt;0),"ошибка - неверное количество в заказе","")</f>
        <v/>
      </c>
    </row>
    <row r="37" spans="1:20" x14ac:dyDescent="0.3">
      <c r="A37" s="70"/>
      <c r="B37" s="71" t="s">
        <v>79</v>
      </c>
      <c r="C37" s="72" t="s">
        <v>29</v>
      </c>
      <c r="D37" s="73" t="s">
        <v>54</v>
      </c>
      <c r="E37" s="74" t="s">
        <v>80</v>
      </c>
      <c r="F37" s="116" t="s">
        <v>56</v>
      </c>
      <c r="G37" s="75" t="s">
        <v>57</v>
      </c>
      <c r="H37" s="75">
        <v>60</v>
      </c>
      <c r="I37" s="76">
        <v>2.7199999999999998</v>
      </c>
      <c r="J37" s="110">
        <v>300760</v>
      </c>
      <c r="K37" s="111">
        <v>8712438501845</v>
      </c>
      <c r="L37" s="112" t="s">
        <v>58</v>
      </c>
      <c r="M37" s="113" t="s">
        <v>81</v>
      </c>
      <c r="N37" s="112" t="s">
        <v>60</v>
      </c>
      <c r="O37" s="77"/>
      <c r="P37" s="78">
        <f t="shared" si="0"/>
        <v>0</v>
      </c>
      <c r="Q37" s="79" t="str">
        <f t="shared" si="1"/>
        <v>-</v>
      </c>
      <c r="R37" s="80">
        <v>35</v>
      </c>
      <c r="S37" s="81" t="str">
        <f>IF($I$23=1,"",IF(AND(Таблица23[[#This Row],[Заказ (упаковок)
↓]]=0,$I$23*Таблица23[[#This Row],[Уп. в коробке]]&lt;5),0,ROUNDDOWN($I$23*Таблица23[[#This Row],[Уп. в коробке]],0)))</f>
        <v/>
      </c>
      <c r="T37" s="176" t="str">
        <f>IF(AND(Таблица23[[#This Row],[Заказ (упаковок)
↓]]&lt;5,Таблица23[[#This Row],[Заказ (упаковок)
↓]]&gt;0),"ошибка - неверное количество в заказе","")</f>
        <v/>
      </c>
    </row>
    <row r="38" spans="1:20" x14ac:dyDescent="0.3">
      <c r="A38" s="70"/>
      <c r="B38" s="71" t="s">
        <v>82</v>
      </c>
      <c r="C38" s="72" t="s">
        <v>29</v>
      </c>
      <c r="D38" s="73" t="s">
        <v>54</v>
      </c>
      <c r="E38" s="74" t="s">
        <v>83</v>
      </c>
      <c r="F38" s="116" t="s">
        <v>56</v>
      </c>
      <c r="G38" s="75" t="s">
        <v>57</v>
      </c>
      <c r="H38" s="75">
        <v>60</v>
      </c>
      <c r="I38" s="76">
        <v>2.7899999999999996</v>
      </c>
      <c r="J38" s="110">
        <v>300780</v>
      </c>
      <c r="K38" s="111">
        <v>8712438501852</v>
      </c>
      <c r="L38" s="112" t="s">
        <v>58</v>
      </c>
      <c r="M38" s="113" t="s">
        <v>84</v>
      </c>
      <c r="N38" s="112" t="s">
        <v>60</v>
      </c>
      <c r="O38" s="77"/>
      <c r="P38" s="78">
        <f t="shared" si="0"/>
        <v>0</v>
      </c>
      <c r="Q38" s="79" t="str">
        <f t="shared" si="1"/>
        <v>-</v>
      </c>
      <c r="R38" s="80">
        <v>35</v>
      </c>
      <c r="S38" s="81" t="str">
        <f>IF($I$23=1,"",IF(AND(Таблица23[[#This Row],[Заказ (упаковок)
↓]]=0,$I$23*Таблица23[[#This Row],[Уп. в коробке]]&lt;5),0,ROUNDDOWN($I$23*Таблица23[[#This Row],[Уп. в коробке]],0)))</f>
        <v/>
      </c>
      <c r="T38" s="176" t="str">
        <f>IF(AND(Таблица23[[#This Row],[Заказ (упаковок)
↓]]&lt;5,Таблица23[[#This Row],[Заказ (упаковок)
↓]]&gt;0),"ошибка - неверное количество в заказе","")</f>
        <v/>
      </c>
    </row>
    <row r="39" spans="1:20" x14ac:dyDescent="0.3">
      <c r="A39" s="70"/>
      <c r="B39" s="71" t="s">
        <v>85</v>
      </c>
      <c r="C39" s="72" t="s">
        <v>29</v>
      </c>
      <c r="D39" s="73" t="s">
        <v>54</v>
      </c>
      <c r="E39" s="74" t="s">
        <v>86</v>
      </c>
      <c r="F39" s="116" t="s">
        <v>56</v>
      </c>
      <c r="G39" s="75" t="s">
        <v>57</v>
      </c>
      <c r="H39" s="75">
        <v>60</v>
      </c>
      <c r="I39" s="76">
        <v>2.8299999999999996</v>
      </c>
      <c r="J39" s="110">
        <v>300800</v>
      </c>
      <c r="K39" s="111">
        <v>8712438501869</v>
      </c>
      <c r="L39" s="112" t="s">
        <v>58</v>
      </c>
      <c r="M39" s="113" t="s">
        <v>87</v>
      </c>
      <c r="N39" s="112" t="s">
        <v>60</v>
      </c>
      <c r="O39" s="77"/>
      <c r="P39" s="78">
        <f t="shared" si="0"/>
        <v>0</v>
      </c>
      <c r="Q39" s="79" t="str">
        <f t="shared" si="1"/>
        <v>-</v>
      </c>
      <c r="R39" s="80">
        <v>35</v>
      </c>
      <c r="S39" s="81" t="str">
        <f>IF($I$23=1,"",IF(AND(Таблица23[[#This Row],[Заказ (упаковок)
↓]]=0,$I$23*Таблица23[[#This Row],[Уп. в коробке]]&lt;5),0,ROUNDDOWN($I$23*Таблица23[[#This Row],[Уп. в коробке]],0)))</f>
        <v/>
      </c>
      <c r="T39" s="176" t="str">
        <f>IF(AND(Таблица23[[#This Row],[Заказ (упаковок)
↓]]&lt;5,Таблица23[[#This Row],[Заказ (упаковок)
↓]]&gt;0),"ошибка - неверное количество в заказе","")</f>
        <v/>
      </c>
    </row>
    <row r="40" spans="1:20" x14ac:dyDescent="0.3">
      <c r="A40" s="70"/>
      <c r="B40" s="71" t="s">
        <v>88</v>
      </c>
      <c r="C40" s="72" t="s">
        <v>29</v>
      </c>
      <c r="D40" s="73" t="s">
        <v>54</v>
      </c>
      <c r="E40" s="74" t="s">
        <v>89</v>
      </c>
      <c r="F40" s="116" t="s">
        <v>56</v>
      </c>
      <c r="G40" s="75" t="s">
        <v>57</v>
      </c>
      <c r="H40" s="75">
        <v>60</v>
      </c>
      <c r="I40" s="76">
        <v>2.73</v>
      </c>
      <c r="J40" s="110">
        <v>300810</v>
      </c>
      <c r="K40" s="111">
        <v>8712438501906</v>
      </c>
      <c r="L40" s="112" t="s">
        <v>58</v>
      </c>
      <c r="M40" s="113" t="s">
        <v>90</v>
      </c>
      <c r="N40" s="112" t="s">
        <v>60</v>
      </c>
      <c r="O40" s="77"/>
      <c r="P40" s="78">
        <f t="shared" si="0"/>
        <v>0</v>
      </c>
      <c r="Q40" s="79" t="str">
        <f t="shared" si="1"/>
        <v>-</v>
      </c>
      <c r="R40" s="80">
        <v>35</v>
      </c>
      <c r="S40" s="81" t="str">
        <f>IF($I$23=1,"",IF(AND(Таблица23[[#This Row],[Заказ (упаковок)
↓]]=0,$I$23*Таблица23[[#This Row],[Уп. в коробке]]&lt;5),0,ROUNDDOWN($I$23*Таблица23[[#This Row],[Уп. в коробке]],0)))</f>
        <v/>
      </c>
      <c r="T40" s="176" t="str">
        <f>IF(AND(Таблица23[[#This Row],[Заказ (упаковок)
↓]]&lt;5,Таблица23[[#This Row],[Заказ (упаковок)
↓]]&gt;0),"ошибка - неверное количество в заказе","")</f>
        <v/>
      </c>
    </row>
    <row r="41" spans="1:20" x14ac:dyDescent="0.3">
      <c r="A41" s="70"/>
      <c r="B41" s="71" t="s">
        <v>91</v>
      </c>
      <c r="C41" s="72" t="s">
        <v>29</v>
      </c>
      <c r="D41" s="73" t="s">
        <v>92</v>
      </c>
      <c r="E41" s="74" t="s">
        <v>93</v>
      </c>
      <c r="F41" s="116" t="s">
        <v>94</v>
      </c>
      <c r="G41" s="75" t="s">
        <v>57</v>
      </c>
      <c r="H41" s="75">
        <v>80</v>
      </c>
      <c r="I41" s="76">
        <v>1.97</v>
      </c>
      <c r="J41" s="110">
        <v>300240</v>
      </c>
      <c r="K41" s="111">
        <v>8712438501357</v>
      </c>
      <c r="L41" s="112" t="s">
        <v>58</v>
      </c>
      <c r="M41" s="113" t="s">
        <v>95</v>
      </c>
      <c r="N41" s="112" t="s">
        <v>60</v>
      </c>
      <c r="O41" s="77"/>
      <c r="P41" s="78">
        <f t="shared" si="0"/>
        <v>0</v>
      </c>
      <c r="Q41" s="79" t="str">
        <f t="shared" si="1"/>
        <v>-</v>
      </c>
      <c r="R41" s="80">
        <v>35</v>
      </c>
      <c r="S41" s="81" t="str">
        <f>IF($I$23=1,"",IF(AND(Таблица23[[#This Row],[Заказ (упаковок)
↓]]=0,$I$23*Таблица23[[#This Row],[Уп. в коробке]]&lt;5),0,ROUNDDOWN($I$23*Таблица23[[#This Row],[Уп. в коробке]],0)))</f>
        <v/>
      </c>
      <c r="T41" s="176" t="str">
        <f>IF(AND(Таблица23[[#This Row],[Заказ (упаковок)
↓]]&lt;5,Таблица23[[#This Row],[Заказ (упаковок)
↓]]&gt;0),"ошибка - неверное количество в заказе","")</f>
        <v/>
      </c>
    </row>
    <row r="42" spans="1:20" x14ac:dyDescent="0.3">
      <c r="A42" s="70"/>
      <c r="B42" s="71" t="s">
        <v>96</v>
      </c>
      <c r="C42" s="72" t="s">
        <v>29</v>
      </c>
      <c r="D42" s="73" t="s">
        <v>92</v>
      </c>
      <c r="E42" s="74" t="s">
        <v>97</v>
      </c>
      <c r="F42" s="116" t="s">
        <v>94</v>
      </c>
      <c r="G42" s="75" t="s">
        <v>57</v>
      </c>
      <c r="H42" s="75">
        <v>80</v>
      </c>
      <c r="I42" s="76">
        <v>1.85</v>
      </c>
      <c r="J42" s="110">
        <v>300690</v>
      </c>
      <c r="K42" s="111">
        <v>8712438501791</v>
      </c>
      <c r="L42" s="112" t="s">
        <v>58</v>
      </c>
      <c r="M42" s="113" t="s">
        <v>98</v>
      </c>
      <c r="N42" s="112" t="s">
        <v>60</v>
      </c>
      <c r="O42" s="77"/>
      <c r="P42" s="78">
        <f t="shared" si="0"/>
        <v>0</v>
      </c>
      <c r="Q42" s="79" t="str">
        <f t="shared" si="1"/>
        <v>-</v>
      </c>
      <c r="R42" s="80">
        <v>35</v>
      </c>
      <c r="S42" s="81" t="str">
        <f>IF($I$23=1,"",IF(AND(Таблица23[[#This Row],[Заказ (упаковок)
↓]]=0,$I$23*Таблица23[[#This Row],[Уп. в коробке]]&lt;5),0,ROUNDDOWN($I$23*Таблица23[[#This Row],[Уп. в коробке]],0)))</f>
        <v/>
      </c>
      <c r="T42" s="176" t="str">
        <f>IF(AND(Таблица23[[#This Row],[Заказ (упаковок)
↓]]&lt;5,Таблица23[[#This Row],[Заказ (упаковок)
↓]]&gt;0),"ошибка - неверное количество в заказе","")</f>
        <v/>
      </c>
    </row>
    <row r="43" spans="1:20" x14ac:dyDescent="0.3">
      <c r="A43" s="70"/>
      <c r="B43" s="71" t="s">
        <v>99</v>
      </c>
      <c r="C43" s="72" t="s">
        <v>29</v>
      </c>
      <c r="D43" s="73" t="s">
        <v>92</v>
      </c>
      <c r="E43" s="74" t="s">
        <v>100</v>
      </c>
      <c r="F43" s="116" t="s">
        <v>94</v>
      </c>
      <c r="G43" s="75" t="s">
        <v>57</v>
      </c>
      <c r="H43" s="75">
        <v>80</v>
      </c>
      <c r="I43" s="76">
        <v>1.86</v>
      </c>
      <c r="J43" s="110">
        <v>300750</v>
      </c>
      <c r="K43" s="111">
        <v>8712438501821</v>
      </c>
      <c r="L43" s="112" t="s">
        <v>58</v>
      </c>
      <c r="M43" s="113" t="s">
        <v>101</v>
      </c>
      <c r="N43" s="112" t="s">
        <v>60</v>
      </c>
      <c r="O43" s="77"/>
      <c r="P43" s="78">
        <f t="shared" si="0"/>
        <v>0</v>
      </c>
      <c r="Q43" s="79" t="str">
        <f t="shared" si="1"/>
        <v>-</v>
      </c>
      <c r="R43" s="80">
        <v>35</v>
      </c>
      <c r="S43" s="81" t="str">
        <f>IF($I$23=1,"",IF(AND(Таблица23[[#This Row],[Заказ (упаковок)
↓]]=0,$I$23*Таблица23[[#This Row],[Уп. в коробке]]&lt;5),0,ROUNDDOWN($I$23*Таблица23[[#This Row],[Уп. в коробке]],0)))</f>
        <v/>
      </c>
      <c r="T43" s="176" t="str">
        <f>IF(AND(Таблица23[[#This Row],[Заказ (упаковок)
↓]]&lt;5,Таблица23[[#This Row],[Заказ (упаковок)
↓]]&gt;0),"ошибка - неверное количество в заказе","")</f>
        <v/>
      </c>
    </row>
    <row r="44" spans="1:20" x14ac:dyDescent="0.3">
      <c r="A44" s="70"/>
      <c r="B44" s="71" t="s">
        <v>102</v>
      </c>
      <c r="C44" s="72" t="s">
        <v>29</v>
      </c>
      <c r="D44" s="73" t="s">
        <v>103</v>
      </c>
      <c r="E44" s="74" t="s">
        <v>104</v>
      </c>
      <c r="F44" s="116" t="s">
        <v>105</v>
      </c>
      <c r="G44" s="75" t="s">
        <v>106</v>
      </c>
      <c r="H44" s="75">
        <v>60</v>
      </c>
      <c r="I44" s="76">
        <v>2.63</v>
      </c>
      <c r="J44" s="110">
        <v>301210</v>
      </c>
      <c r="K44" s="111">
        <v>8712438502309</v>
      </c>
      <c r="L44" s="112" t="s">
        <v>107</v>
      </c>
      <c r="M44" s="113" t="s">
        <v>108</v>
      </c>
      <c r="N44" s="112" t="s">
        <v>60</v>
      </c>
      <c r="O44" s="77"/>
      <c r="P44" s="78">
        <f t="shared" si="0"/>
        <v>0</v>
      </c>
      <c r="Q44" s="79" t="str">
        <f t="shared" si="1"/>
        <v>-</v>
      </c>
      <c r="R44" s="80">
        <v>35</v>
      </c>
      <c r="S44" s="81" t="str">
        <f>IF($I$23=1,"",IF(AND(Таблица23[[#This Row],[Заказ (упаковок)
↓]]=0,$I$23*Таблица23[[#This Row],[Уп. в коробке]]&lt;5),0,ROUNDDOWN($I$23*Таблица23[[#This Row],[Уп. в коробке]],0)))</f>
        <v/>
      </c>
      <c r="T44" s="176" t="str">
        <f>IF(AND(Таблица23[[#This Row],[Заказ (упаковок)
↓]]&lt;5,Таблица23[[#This Row],[Заказ (упаковок)
↓]]&gt;0),"ошибка - неверное количество в заказе","")</f>
        <v/>
      </c>
    </row>
    <row r="45" spans="1:20" x14ac:dyDescent="0.3">
      <c r="A45" s="70"/>
      <c r="B45" s="71" t="s">
        <v>109</v>
      </c>
      <c r="C45" s="72" t="s">
        <v>29</v>
      </c>
      <c r="D45" s="73" t="s">
        <v>103</v>
      </c>
      <c r="E45" s="74" t="s">
        <v>110</v>
      </c>
      <c r="F45" s="116" t="s">
        <v>111</v>
      </c>
      <c r="G45" s="75" t="s">
        <v>106</v>
      </c>
      <c r="H45" s="75">
        <v>80</v>
      </c>
      <c r="I45" s="76">
        <v>2.4099999999999997</v>
      </c>
      <c r="J45" s="110">
        <v>301280</v>
      </c>
      <c r="K45" s="111">
        <v>8712438502354</v>
      </c>
      <c r="L45" s="112" t="s">
        <v>107</v>
      </c>
      <c r="M45" s="113" t="s">
        <v>112</v>
      </c>
      <c r="N45" s="112" t="s">
        <v>60</v>
      </c>
      <c r="O45" s="77"/>
      <c r="P45" s="78">
        <f t="shared" si="0"/>
        <v>0</v>
      </c>
      <c r="Q45" s="79" t="str">
        <f t="shared" si="1"/>
        <v>-</v>
      </c>
      <c r="R45" s="80">
        <v>35</v>
      </c>
      <c r="S45" s="81" t="str">
        <f>IF($I$23=1,"",IF(AND(Таблица23[[#This Row],[Заказ (упаковок)
↓]]=0,$I$23*Таблица23[[#This Row],[Уп. в коробке]]&lt;5),0,ROUNDDOWN($I$23*Таблица23[[#This Row],[Уп. в коробке]],0)))</f>
        <v/>
      </c>
      <c r="T45" s="176" t="str">
        <f>IF(AND(Таблица23[[#This Row],[Заказ (упаковок)
↓]]&lt;5,Таблица23[[#This Row],[Заказ (упаковок)
↓]]&gt;0),"ошибка - неверное количество в заказе","")</f>
        <v/>
      </c>
    </row>
    <row r="46" spans="1:20" x14ac:dyDescent="0.3">
      <c r="A46" s="70"/>
      <c r="B46" s="71" t="s">
        <v>113</v>
      </c>
      <c r="C46" s="72" t="s">
        <v>29</v>
      </c>
      <c r="D46" s="73" t="s">
        <v>103</v>
      </c>
      <c r="E46" s="74" t="s">
        <v>114</v>
      </c>
      <c r="F46" s="116" t="s">
        <v>111</v>
      </c>
      <c r="G46" s="75" t="s">
        <v>106</v>
      </c>
      <c r="H46" s="75">
        <v>80</v>
      </c>
      <c r="I46" s="76">
        <v>2.17</v>
      </c>
      <c r="J46" s="110">
        <v>301290</v>
      </c>
      <c r="K46" s="111" t="s">
        <v>115</v>
      </c>
      <c r="L46" s="112" t="s">
        <v>107</v>
      </c>
      <c r="M46" s="113" t="s">
        <v>116</v>
      </c>
      <c r="N46" s="112" t="s">
        <v>60</v>
      </c>
      <c r="O46" s="77"/>
      <c r="P46" s="78">
        <f t="shared" si="0"/>
        <v>0</v>
      </c>
      <c r="Q46" s="79" t="str">
        <f t="shared" si="1"/>
        <v>-</v>
      </c>
      <c r="R46" s="80">
        <v>35</v>
      </c>
      <c r="S46" s="81" t="str">
        <f>IF($I$23=1,"",IF(AND(Таблица23[[#This Row],[Заказ (упаковок)
↓]]=0,$I$23*Таблица23[[#This Row],[Уп. в коробке]]&lt;5),0,ROUNDDOWN($I$23*Таблица23[[#This Row],[Уп. в коробке]],0)))</f>
        <v/>
      </c>
      <c r="T46" s="176" t="str">
        <f>IF(AND(Таблица23[[#This Row],[Заказ (упаковок)
↓]]&lt;5,Таблица23[[#This Row],[Заказ (упаковок)
↓]]&gt;0),"ошибка - неверное количество в заказе","")</f>
        <v/>
      </c>
    </row>
    <row r="47" spans="1:20" x14ac:dyDescent="0.3">
      <c r="A47" s="70"/>
      <c r="B47" s="71" t="s">
        <v>117</v>
      </c>
      <c r="C47" s="72" t="s">
        <v>29</v>
      </c>
      <c r="D47" s="73" t="s">
        <v>118</v>
      </c>
      <c r="E47" s="74" t="s">
        <v>119</v>
      </c>
      <c r="F47" s="116" t="s">
        <v>111</v>
      </c>
      <c r="G47" s="75" t="s">
        <v>106</v>
      </c>
      <c r="H47" s="75">
        <v>80</v>
      </c>
      <c r="I47" s="76">
        <v>2.19</v>
      </c>
      <c r="J47" s="110">
        <v>301400</v>
      </c>
      <c r="K47" s="111">
        <v>8712438502552</v>
      </c>
      <c r="L47" s="112" t="s">
        <v>107</v>
      </c>
      <c r="M47" s="113" t="s">
        <v>120</v>
      </c>
      <c r="N47" s="112" t="s">
        <v>60</v>
      </c>
      <c r="O47" s="77"/>
      <c r="P47" s="78">
        <f t="shared" si="0"/>
        <v>0</v>
      </c>
      <c r="Q47" s="79" t="str">
        <f t="shared" si="1"/>
        <v>-</v>
      </c>
      <c r="R47" s="80">
        <v>36</v>
      </c>
      <c r="S47" s="81" t="str">
        <f>IF($I$23=1,"",IF(AND(Таблица23[[#This Row],[Заказ (упаковок)
↓]]=0,$I$23*Таблица23[[#This Row],[Уп. в коробке]]&lt;5),0,ROUNDDOWN($I$23*Таблица23[[#This Row],[Уп. в коробке]],0)))</f>
        <v/>
      </c>
      <c r="T47" s="176" t="str">
        <f>IF(AND(Таблица23[[#This Row],[Заказ (упаковок)
↓]]&lt;5,Таблица23[[#This Row],[Заказ (упаковок)
↓]]&gt;0),"ошибка - неверное количество в заказе","")</f>
        <v/>
      </c>
    </row>
    <row r="48" spans="1:20" x14ac:dyDescent="0.3">
      <c r="A48" s="70"/>
      <c r="B48" s="71" t="s">
        <v>121</v>
      </c>
      <c r="C48" s="72" t="s">
        <v>29</v>
      </c>
      <c r="D48" s="73" t="s">
        <v>118</v>
      </c>
      <c r="E48" s="74" t="s">
        <v>122</v>
      </c>
      <c r="F48" s="116" t="s">
        <v>111</v>
      </c>
      <c r="G48" s="75" t="s">
        <v>106</v>
      </c>
      <c r="H48" s="75">
        <v>80</v>
      </c>
      <c r="I48" s="76">
        <v>2.13</v>
      </c>
      <c r="J48" s="110">
        <v>301410</v>
      </c>
      <c r="K48" s="111">
        <v>8712438502583</v>
      </c>
      <c r="L48" s="112" t="s">
        <v>107</v>
      </c>
      <c r="M48" s="113" t="s">
        <v>123</v>
      </c>
      <c r="N48" s="112" t="s">
        <v>60</v>
      </c>
      <c r="O48" s="77"/>
      <c r="P48" s="78">
        <f t="shared" si="0"/>
        <v>0</v>
      </c>
      <c r="Q48" s="79" t="str">
        <f t="shared" si="1"/>
        <v>-</v>
      </c>
      <c r="R48" s="80">
        <v>36</v>
      </c>
      <c r="S48" s="81" t="str">
        <f>IF($I$23=1,"",IF(AND(Таблица23[[#This Row],[Заказ (упаковок)
↓]]=0,$I$23*Таблица23[[#This Row],[Уп. в коробке]]&lt;5),0,ROUNDDOWN($I$23*Таблица23[[#This Row],[Уп. в коробке]],0)))</f>
        <v/>
      </c>
      <c r="T48" s="176" t="str">
        <f>IF(AND(Таблица23[[#This Row],[Заказ (упаковок)
↓]]&lt;5,Таблица23[[#This Row],[Заказ (упаковок)
↓]]&gt;0),"ошибка - неверное количество в заказе","")</f>
        <v/>
      </c>
    </row>
    <row r="49" spans="1:20" x14ac:dyDescent="0.3">
      <c r="A49" s="70"/>
      <c r="B49" s="71" t="s">
        <v>124</v>
      </c>
      <c r="C49" s="72" t="s">
        <v>29</v>
      </c>
      <c r="D49" s="73" t="s">
        <v>118</v>
      </c>
      <c r="E49" s="74" t="s">
        <v>125</v>
      </c>
      <c r="F49" s="116" t="s">
        <v>111</v>
      </c>
      <c r="G49" s="75" t="s">
        <v>106</v>
      </c>
      <c r="H49" s="75">
        <v>80</v>
      </c>
      <c r="I49" s="76">
        <v>2.5</v>
      </c>
      <c r="J49" s="110">
        <v>301420</v>
      </c>
      <c r="K49" s="111">
        <v>8712438502569</v>
      </c>
      <c r="L49" s="112" t="s">
        <v>107</v>
      </c>
      <c r="M49" s="113" t="s">
        <v>126</v>
      </c>
      <c r="N49" s="112" t="s">
        <v>60</v>
      </c>
      <c r="O49" s="77"/>
      <c r="P49" s="78">
        <f t="shared" si="0"/>
        <v>0</v>
      </c>
      <c r="Q49" s="79" t="str">
        <f t="shared" si="1"/>
        <v>-</v>
      </c>
      <c r="R49" s="80">
        <v>36</v>
      </c>
      <c r="S49" s="81" t="str">
        <f>IF($I$23=1,"",IF(AND(Таблица23[[#This Row],[Заказ (упаковок)
↓]]=0,$I$23*Таблица23[[#This Row],[Уп. в коробке]]&lt;5),0,ROUNDDOWN($I$23*Таблица23[[#This Row],[Уп. в коробке]],0)))</f>
        <v/>
      </c>
      <c r="T49" s="176" t="str">
        <f>IF(AND(Таблица23[[#This Row],[Заказ (упаковок)
↓]]&lt;5,Таблица23[[#This Row],[Заказ (упаковок)
↓]]&gt;0),"ошибка - неверное количество в заказе","")</f>
        <v/>
      </c>
    </row>
    <row r="50" spans="1:20" x14ac:dyDescent="0.3">
      <c r="A50" s="70"/>
      <c r="B50" s="71" t="s">
        <v>127</v>
      </c>
      <c r="C50" s="72" t="s">
        <v>29</v>
      </c>
      <c r="D50" s="73" t="s">
        <v>118</v>
      </c>
      <c r="E50" s="74" t="s">
        <v>128</v>
      </c>
      <c r="F50" s="116" t="s">
        <v>111</v>
      </c>
      <c r="G50" s="75" t="s">
        <v>106</v>
      </c>
      <c r="H50" s="75">
        <v>80</v>
      </c>
      <c r="I50" s="76">
        <v>2.3699999999999997</v>
      </c>
      <c r="J50" s="110">
        <v>301430</v>
      </c>
      <c r="K50" s="111">
        <v>8712438502576</v>
      </c>
      <c r="L50" s="112" t="s">
        <v>107</v>
      </c>
      <c r="M50" s="113" t="s">
        <v>129</v>
      </c>
      <c r="N50" s="112" t="s">
        <v>60</v>
      </c>
      <c r="O50" s="77"/>
      <c r="P50" s="78">
        <f t="shared" si="0"/>
        <v>0</v>
      </c>
      <c r="Q50" s="79" t="str">
        <f t="shared" si="1"/>
        <v>-</v>
      </c>
      <c r="R50" s="80">
        <v>36</v>
      </c>
      <c r="S50" s="81" t="str">
        <f>IF($I$23=1,"",IF(AND(Таблица23[[#This Row],[Заказ (упаковок)
↓]]=0,$I$23*Таблица23[[#This Row],[Уп. в коробке]]&lt;5),0,ROUNDDOWN($I$23*Таблица23[[#This Row],[Уп. в коробке]],0)))</f>
        <v/>
      </c>
      <c r="T50" s="176" t="str">
        <f>IF(AND(Таблица23[[#This Row],[Заказ (упаковок)
↓]]&lt;5,Таблица23[[#This Row],[Заказ (упаковок)
↓]]&gt;0),"ошибка - неверное количество в заказе","")</f>
        <v/>
      </c>
    </row>
    <row r="51" spans="1:20" x14ac:dyDescent="0.3">
      <c r="A51" s="70"/>
      <c r="B51" s="71" t="s">
        <v>130</v>
      </c>
      <c r="C51" s="72" t="s">
        <v>29</v>
      </c>
      <c r="D51" s="73" t="s">
        <v>118</v>
      </c>
      <c r="E51" s="74" t="s">
        <v>131</v>
      </c>
      <c r="F51" s="116" t="s">
        <v>111</v>
      </c>
      <c r="G51" s="75" t="s">
        <v>106</v>
      </c>
      <c r="H51" s="75">
        <v>80</v>
      </c>
      <c r="I51" s="76">
        <v>2.3699999999999997</v>
      </c>
      <c r="J51" s="110">
        <v>301460</v>
      </c>
      <c r="K51" s="111">
        <v>8712438502644</v>
      </c>
      <c r="L51" s="112" t="s">
        <v>107</v>
      </c>
      <c r="M51" s="113" t="s">
        <v>132</v>
      </c>
      <c r="N51" s="112" t="s">
        <v>60</v>
      </c>
      <c r="O51" s="77"/>
      <c r="P51" s="78">
        <f t="shared" si="0"/>
        <v>0</v>
      </c>
      <c r="Q51" s="79" t="str">
        <f t="shared" si="1"/>
        <v>-</v>
      </c>
      <c r="R51" s="80">
        <v>36</v>
      </c>
      <c r="S51" s="81" t="str">
        <f>IF($I$23=1,"",IF(AND(Таблица23[[#This Row],[Заказ (упаковок)
↓]]=0,$I$23*Таблица23[[#This Row],[Уп. в коробке]]&lt;5),0,ROUNDDOWN($I$23*Таблица23[[#This Row],[Уп. в коробке]],0)))</f>
        <v/>
      </c>
      <c r="T51" s="176" t="str">
        <f>IF(AND(Таблица23[[#This Row],[Заказ (упаковок)
↓]]&lt;5,Таблица23[[#This Row],[Заказ (упаковок)
↓]]&gt;0),"ошибка - неверное количество в заказе","")</f>
        <v/>
      </c>
    </row>
    <row r="52" spans="1:20" x14ac:dyDescent="0.3">
      <c r="A52" s="70"/>
      <c r="B52" s="71" t="s">
        <v>133</v>
      </c>
      <c r="C52" s="72" t="s">
        <v>29</v>
      </c>
      <c r="D52" s="73" t="s">
        <v>118</v>
      </c>
      <c r="E52" s="74" t="s">
        <v>134</v>
      </c>
      <c r="F52" s="116" t="s">
        <v>111</v>
      </c>
      <c r="G52" s="75" t="s">
        <v>106</v>
      </c>
      <c r="H52" s="75">
        <v>80</v>
      </c>
      <c r="I52" s="76">
        <v>2.46</v>
      </c>
      <c r="J52" s="110">
        <v>301520</v>
      </c>
      <c r="K52" s="111">
        <v>8712438502705</v>
      </c>
      <c r="L52" s="112" t="s">
        <v>107</v>
      </c>
      <c r="M52" s="113" t="s">
        <v>135</v>
      </c>
      <c r="N52" s="112" t="s">
        <v>60</v>
      </c>
      <c r="O52" s="77"/>
      <c r="P52" s="78">
        <f t="shared" si="0"/>
        <v>0</v>
      </c>
      <c r="Q52" s="79" t="str">
        <f t="shared" si="1"/>
        <v>-</v>
      </c>
      <c r="R52" s="80">
        <v>36</v>
      </c>
      <c r="S52" s="81" t="str">
        <f>IF($I$23=1,"",IF(AND(Таблица23[[#This Row],[Заказ (упаковок)
↓]]=0,$I$23*Таблица23[[#This Row],[Уп. в коробке]]&lt;5),0,ROUNDDOWN($I$23*Таблица23[[#This Row],[Уп. в коробке]],0)))</f>
        <v/>
      </c>
      <c r="T52" s="176" t="str">
        <f>IF(AND(Таблица23[[#This Row],[Заказ (упаковок)
↓]]&lt;5,Таблица23[[#This Row],[Заказ (упаковок)
↓]]&gt;0),"ошибка - неверное количество в заказе","")</f>
        <v/>
      </c>
    </row>
    <row r="53" spans="1:20" x14ac:dyDescent="0.3">
      <c r="A53" s="70"/>
      <c r="B53" s="71" t="s">
        <v>136</v>
      </c>
      <c r="C53" s="72" t="s">
        <v>29</v>
      </c>
      <c r="D53" s="73" t="s">
        <v>118</v>
      </c>
      <c r="E53" s="74" t="s">
        <v>137</v>
      </c>
      <c r="F53" s="116" t="s">
        <v>111</v>
      </c>
      <c r="G53" s="75" t="s">
        <v>106</v>
      </c>
      <c r="H53" s="75">
        <v>80</v>
      </c>
      <c r="I53" s="76">
        <v>2.5599999999999996</v>
      </c>
      <c r="J53" s="110">
        <v>301540</v>
      </c>
      <c r="K53" s="111">
        <v>8712438502873</v>
      </c>
      <c r="L53" s="112" t="s">
        <v>107</v>
      </c>
      <c r="M53" s="113" t="s">
        <v>138</v>
      </c>
      <c r="N53" s="112" t="s">
        <v>60</v>
      </c>
      <c r="O53" s="77"/>
      <c r="P53" s="78">
        <f t="shared" si="0"/>
        <v>0</v>
      </c>
      <c r="Q53" s="79" t="str">
        <f t="shared" si="1"/>
        <v>-</v>
      </c>
      <c r="R53" s="80">
        <v>36</v>
      </c>
      <c r="S53" s="81" t="str">
        <f>IF($I$23=1,"",IF(AND(Таблица23[[#This Row],[Заказ (упаковок)
↓]]=0,$I$23*Таблица23[[#This Row],[Уп. в коробке]]&lt;5),0,ROUNDDOWN($I$23*Таблица23[[#This Row],[Уп. в коробке]],0)))</f>
        <v/>
      </c>
      <c r="T53" s="176" t="str">
        <f>IF(AND(Таблица23[[#This Row],[Заказ (упаковок)
↓]]&lt;5,Таблица23[[#This Row],[Заказ (упаковок)
↓]]&gt;0),"ошибка - неверное количество в заказе","")</f>
        <v/>
      </c>
    </row>
    <row r="54" spans="1:20" x14ac:dyDescent="0.3">
      <c r="A54" s="70"/>
      <c r="B54" s="71" t="s">
        <v>139</v>
      </c>
      <c r="C54" s="72" t="s">
        <v>29</v>
      </c>
      <c r="D54" s="73" t="s">
        <v>118</v>
      </c>
      <c r="E54" s="74" t="s">
        <v>140</v>
      </c>
      <c r="F54" s="116" t="s">
        <v>111</v>
      </c>
      <c r="G54" s="75" t="s">
        <v>106</v>
      </c>
      <c r="H54" s="75">
        <v>80</v>
      </c>
      <c r="I54" s="76">
        <v>2.2999999999999998</v>
      </c>
      <c r="J54" s="110">
        <v>301560</v>
      </c>
      <c r="K54" s="111">
        <v>8712438502897</v>
      </c>
      <c r="L54" s="112" t="s">
        <v>107</v>
      </c>
      <c r="M54" s="113" t="s">
        <v>141</v>
      </c>
      <c r="N54" s="112" t="s">
        <v>60</v>
      </c>
      <c r="O54" s="77"/>
      <c r="P54" s="78">
        <f t="shared" si="0"/>
        <v>0</v>
      </c>
      <c r="Q54" s="79" t="str">
        <f t="shared" si="1"/>
        <v>-</v>
      </c>
      <c r="R54" s="80">
        <v>36</v>
      </c>
      <c r="S54" s="81" t="str">
        <f>IF($I$23=1,"",IF(AND(Таблица23[[#This Row],[Заказ (упаковок)
↓]]=0,$I$23*Таблица23[[#This Row],[Уп. в коробке]]&lt;5),0,ROUNDDOWN($I$23*Таблица23[[#This Row],[Уп. в коробке]],0)))</f>
        <v/>
      </c>
      <c r="T54" s="176" t="str">
        <f>IF(AND(Таблица23[[#This Row],[Заказ (упаковок)
↓]]&lt;5,Таблица23[[#This Row],[Заказ (упаковок)
↓]]&gt;0),"ошибка - неверное количество в заказе","")</f>
        <v/>
      </c>
    </row>
    <row r="55" spans="1:20" x14ac:dyDescent="0.3">
      <c r="A55" s="70"/>
      <c r="B55" s="71" t="s">
        <v>142</v>
      </c>
      <c r="C55" s="72" t="s">
        <v>29</v>
      </c>
      <c r="D55" s="73" t="s">
        <v>118</v>
      </c>
      <c r="E55" s="74" t="s">
        <v>143</v>
      </c>
      <c r="F55" s="116" t="s">
        <v>111</v>
      </c>
      <c r="G55" s="75" t="s">
        <v>106</v>
      </c>
      <c r="H55" s="75">
        <v>60</v>
      </c>
      <c r="I55" s="76">
        <v>2.4899999999999998</v>
      </c>
      <c r="J55" s="110">
        <v>301580</v>
      </c>
      <c r="K55" s="111">
        <v>8712438502903</v>
      </c>
      <c r="L55" s="112" t="s">
        <v>107</v>
      </c>
      <c r="M55" s="113" t="s">
        <v>144</v>
      </c>
      <c r="N55" s="112" t="s">
        <v>60</v>
      </c>
      <c r="O55" s="77"/>
      <c r="P55" s="78">
        <f t="shared" si="0"/>
        <v>0</v>
      </c>
      <c r="Q55" s="79" t="str">
        <f t="shared" si="1"/>
        <v>-</v>
      </c>
      <c r="R55" s="80">
        <v>36</v>
      </c>
      <c r="S55" s="81" t="str">
        <f>IF($I$23=1,"",IF(AND(Таблица23[[#This Row],[Заказ (упаковок)
↓]]=0,$I$23*Таблица23[[#This Row],[Уп. в коробке]]&lt;5),0,ROUNDDOWN($I$23*Таблица23[[#This Row],[Уп. в коробке]],0)))</f>
        <v/>
      </c>
      <c r="T55" s="176" t="str">
        <f>IF(AND(Таблица23[[#This Row],[Заказ (упаковок)
↓]]&lt;5,Таблица23[[#This Row],[Заказ (упаковок)
↓]]&gt;0),"ошибка - неверное количество в заказе","")</f>
        <v/>
      </c>
    </row>
    <row r="56" spans="1:20" x14ac:dyDescent="0.3">
      <c r="A56" s="70"/>
      <c r="B56" s="71" t="s">
        <v>145</v>
      </c>
      <c r="C56" s="72" t="s">
        <v>29</v>
      </c>
      <c r="D56" s="73" t="s">
        <v>146</v>
      </c>
      <c r="E56" s="74" t="s">
        <v>147</v>
      </c>
      <c r="F56" s="116" t="s">
        <v>111</v>
      </c>
      <c r="G56" s="75" t="s">
        <v>106</v>
      </c>
      <c r="H56" s="75">
        <v>80</v>
      </c>
      <c r="I56" s="76">
        <v>2.2999999999999998</v>
      </c>
      <c r="J56" s="110">
        <v>301587</v>
      </c>
      <c r="K56" s="111">
        <v>8712438502095</v>
      </c>
      <c r="L56" s="112" t="s">
        <v>107</v>
      </c>
      <c r="M56" s="113" t="s">
        <v>148</v>
      </c>
      <c r="N56" s="112" t="s">
        <v>60</v>
      </c>
      <c r="O56" s="77"/>
      <c r="P56" s="78">
        <f t="shared" si="0"/>
        <v>0</v>
      </c>
      <c r="Q56" s="79" t="str">
        <f t="shared" si="1"/>
        <v>-</v>
      </c>
      <c r="R56" s="80">
        <v>36</v>
      </c>
      <c r="S56" s="81" t="str">
        <f>IF($I$23=1,"",IF(AND(Таблица23[[#This Row],[Заказ (упаковок)
↓]]=0,$I$23*Таблица23[[#This Row],[Уп. в коробке]]&lt;5),0,ROUNDDOWN($I$23*Таблица23[[#This Row],[Уп. в коробке]],0)))</f>
        <v/>
      </c>
      <c r="T56" s="176" t="str">
        <f>IF(AND(Таблица23[[#This Row],[Заказ (упаковок)
↓]]&lt;5,Таблица23[[#This Row],[Заказ (упаковок)
↓]]&gt;0),"ошибка - неверное количество в заказе","")</f>
        <v/>
      </c>
    </row>
    <row r="57" spans="1:20" x14ac:dyDescent="0.3">
      <c r="A57" s="70"/>
      <c r="B57" s="71" t="s">
        <v>149</v>
      </c>
      <c r="C57" s="72" t="s">
        <v>29</v>
      </c>
      <c r="D57" s="73" t="s">
        <v>146</v>
      </c>
      <c r="E57" s="74" t="s">
        <v>150</v>
      </c>
      <c r="F57" s="116" t="s">
        <v>105</v>
      </c>
      <c r="G57" s="75" t="s">
        <v>106</v>
      </c>
      <c r="H57" s="75">
        <v>60</v>
      </c>
      <c r="I57" s="76">
        <v>2.4</v>
      </c>
      <c r="J57" s="110">
        <v>301630</v>
      </c>
      <c r="K57" s="111">
        <v>8712438503085</v>
      </c>
      <c r="L57" s="112" t="s">
        <v>107</v>
      </c>
      <c r="M57" s="113" t="s">
        <v>151</v>
      </c>
      <c r="N57" s="112" t="s">
        <v>60</v>
      </c>
      <c r="O57" s="77"/>
      <c r="P57" s="78">
        <f t="shared" si="0"/>
        <v>0</v>
      </c>
      <c r="Q57" s="79" t="str">
        <f t="shared" si="1"/>
        <v>-</v>
      </c>
      <c r="R57" s="80">
        <v>36</v>
      </c>
      <c r="S57" s="81" t="str">
        <f>IF($I$23=1,"",IF(AND(Таблица23[[#This Row],[Заказ (упаковок)
↓]]=0,$I$23*Таблица23[[#This Row],[Уп. в коробке]]&lt;5),0,ROUNDDOWN($I$23*Таблица23[[#This Row],[Уп. в коробке]],0)))</f>
        <v/>
      </c>
      <c r="T57" s="176" t="str">
        <f>IF(AND(Таблица23[[#This Row],[Заказ (упаковок)
↓]]&lt;5,Таблица23[[#This Row],[Заказ (упаковок)
↓]]&gt;0),"ошибка - неверное количество в заказе","")</f>
        <v/>
      </c>
    </row>
    <row r="58" spans="1:20" x14ac:dyDescent="0.3">
      <c r="A58" s="70"/>
      <c r="B58" s="71" t="s">
        <v>152</v>
      </c>
      <c r="C58" s="72" t="s">
        <v>29</v>
      </c>
      <c r="D58" s="73" t="s">
        <v>146</v>
      </c>
      <c r="E58" s="74" t="s">
        <v>153</v>
      </c>
      <c r="F58" s="116" t="s">
        <v>111</v>
      </c>
      <c r="G58" s="75" t="s">
        <v>106</v>
      </c>
      <c r="H58" s="75">
        <v>80</v>
      </c>
      <c r="I58" s="76">
        <v>2.34</v>
      </c>
      <c r="J58" s="110">
        <v>301635</v>
      </c>
      <c r="K58" s="111" t="s">
        <v>154</v>
      </c>
      <c r="L58" s="112" t="s">
        <v>107</v>
      </c>
      <c r="M58" s="113" t="s">
        <v>155</v>
      </c>
      <c r="N58" s="112" t="s">
        <v>60</v>
      </c>
      <c r="O58" s="77"/>
      <c r="P58" s="78">
        <f t="shared" si="0"/>
        <v>0</v>
      </c>
      <c r="Q58" s="79" t="str">
        <f t="shared" si="1"/>
        <v>-</v>
      </c>
      <c r="R58" s="80">
        <v>36</v>
      </c>
      <c r="S58" s="81" t="str">
        <f>IF($I$23=1,"",IF(AND(Таблица23[[#This Row],[Заказ (упаковок)
↓]]=0,$I$23*Таблица23[[#This Row],[Уп. в коробке]]&lt;5),0,ROUNDDOWN($I$23*Таблица23[[#This Row],[Уп. в коробке]],0)))</f>
        <v/>
      </c>
      <c r="T58" s="176" t="str">
        <f>IF(AND(Таблица23[[#This Row],[Заказ (упаковок)
↓]]&lt;5,Таблица23[[#This Row],[Заказ (упаковок)
↓]]&gt;0),"ошибка - неверное количество в заказе","")</f>
        <v/>
      </c>
    </row>
    <row r="59" spans="1:20" x14ac:dyDescent="0.3">
      <c r="A59" s="70"/>
      <c r="B59" s="71" t="s">
        <v>156</v>
      </c>
      <c r="C59" s="72" t="s">
        <v>29</v>
      </c>
      <c r="D59" s="73" t="s">
        <v>146</v>
      </c>
      <c r="E59" s="74" t="s">
        <v>157</v>
      </c>
      <c r="F59" s="116" t="s">
        <v>105</v>
      </c>
      <c r="G59" s="75" t="s">
        <v>106</v>
      </c>
      <c r="H59" s="75">
        <v>60</v>
      </c>
      <c r="I59" s="76">
        <v>2.5499999999999998</v>
      </c>
      <c r="J59" s="110">
        <v>301640</v>
      </c>
      <c r="K59" s="111">
        <v>8712438503108</v>
      </c>
      <c r="L59" s="112" t="s">
        <v>107</v>
      </c>
      <c r="M59" s="113" t="s">
        <v>158</v>
      </c>
      <c r="N59" s="112" t="s">
        <v>60</v>
      </c>
      <c r="O59" s="77"/>
      <c r="P59" s="78">
        <f t="shared" si="0"/>
        <v>0</v>
      </c>
      <c r="Q59" s="79" t="str">
        <f t="shared" si="1"/>
        <v>-</v>
      </c>
      <c r="R59" s="80">
        <v>36</v>
      </c>
      <c r="S59" s="81" t="str">
        <f>IF($I$23=1,"",IF(AND(Таблица23[[#This Row],[Заказ (упаковок)
↓]]=0,$I$23*Таблица23[[#This Row],[Уп. в коробке]]&lt;5),0,ROUNDDOWN($I$23*Таблица23[[#This Row],[Уп. в коробке]],0)))</f>
        <v/>
      </c>
      <c r="T59" s="176" t="str">
        <f>IF(AND(Таблица23[[#This Row],[Заказ (упаковок)
↓]]&lt;5,Таблица23[[#This Row],[Заказ (упаковок)
↓]]&gt;0),"ошибка - неверное количество в заказе","")</f>
        <v/>
      </c>
    </row>
    <row r="60" spans="1:20" x14ac:dyDescent="0.3">
      <c r="A60" s="70"/>
      <c r="B60" s="71" t="s">
        <v>159</v>
      </c>
      <c r="C60" s="72" t="s">
        <v>29</v>
      </c>
      <c r="D60" s="73" t="s">
        <v>146</v>
      </c>
      <c r="E60" s="74" t="s">
        <v>160</v>
      </c>
      <c r="F60" s="116" t="s">
        <v>105</v>
      </c>
      <c r="G60" s="75" t="s">
        <v>106</v>
      </c>
      <c r="H60" s="75">
        <v>60</v>
      </c>
      <c r="I60" s="76">
        <v>2.5499999999999998</v>
      </c>
      <c r="J60" s="110">
        <v>301650</v>
      </c>
      <c r="K60" s="111">
        <v>8712438503092</v>
      </c>
      <c r="L60" s="112" t="s">
        <v>107</v>
      </c>
      <c r="M60" s="113" t="s">
        <v>161</v>
      </c>
      <c r="N60" s="112" t="s">
        <v>60</v>
      </c>
      <c r="O60" s="77"/>
      <c r="P60" s="78">
        <f t="shared" si="0"/>
        <v>0</v>
      </c>
      <c r="Q60" s="79" t="str">
        <f t="shared" si="1"/>
        <v>-</v>
      </c>
      <c r="R60" s="80">
        <v>36</v>
      </c>
      <c r="S60" s="81" t="str">
        <f>IF($I$23=1,"",IF(AND(Таблица23[[#This Row],[Заказ (упаковок)
↓]]=0,$I$23*Таблица23[[#This Row],[Уп. в коробке]]&lt;5),0,ROUNDDOWN($I$23*Таблица23[[#This Row],[Уп. в коробке]],0)))</f>
        <v/>
      </c>
      <c r="T60" s="176" t="str">
        <f>IF(AND(Таблица23[[#This Row],[Заказ (упаковок)
↓]]&lt;5,Таблица23[[#This Row],[Заказ (упаковок)
↓]]&gt;0),"ошибка - неверное количество в заказе","")</f>
        <v/>
      </c>
    </row>
    <row r="61" spans="1:20" x14ac:dyDescent="0.3">
      <c r="A61" s="70"/>
      <c r="B61" s="71" t="s">
        <v>162</v>
      </c>
      <c r="C61" s="72" t="s">
        <v>29</v>
      </c>
      <c r="D61" s="73" t="s">
        <v>146</v>
      </c>
      <c r="E61" s="74" t="s">
        <v>163</v>
      </c>
      <c r="F61" s="116" t="s">
        <v>105</v>
      </c>
      <c r="G61" s="75" t="s">
        <v>106</v>
      </c>
      <c r="H61" s="75">
        <v>60</v>
      </c>
      <c r="I61" s="76">
        <v>2.36</v>
      </c>
      <c r="J61" s="110">
        <v>301660</v>
      </c>
      <c r="K61" s="111">
        <v>8712438503115</v>
      </c>
      <c r="L61" s="112" t="s">
        <v>107</v>
      </c>
      <c r="M61" s="113" t="s">
        <v>164</v>
      </c>
      <c r="N61" s="112" t="s">
        <v>60</v>
      </c>
      <c r="O61" s="77"/>
      <c r="P61" s="78">
        <f t="shared" si="0"/>
        <v>0</v>
      </c>
      <c r="Q61" s="79" t="str">
        <f t="shared" si="1"/>
        <v>-</v>
      </c>
      <c r="R61" s="80">
        <v>36</v>
      </c>
      <c r="S61" s="81" t="str">
        <f>IF($I$23=1,"",IF(AND(Таблица23[[#This Row],[Заказ (упаковок)
↓]]=0,$I$23*Таблица23[[#This Row],[Уп. в коробке]]&lt;5),0,ROUNDDOWN($I$23*Таблица23[[#This Row],[Уп. в коробке]],0)))</f>
        <v/>
      </c>
      <c r="T61" s="176" t="str">
        <f>IF(AND(Таблица23[[#This Row],[Заказ (упаковок)
↓]]&lt;5,Таблица23[[#This Row],[Заказ (упаковок)
↓]]&gt;0),"ошибка - неверное количество в заказе","")</f>
        <v/>
      </c>
    </row>
    <row r="62" spans="1:20" x14ac:dyDescent="0.3">
      <c r="A62" s="70"/>
      <c r="B62" s="71" t="s">
        <v>165</v>
      </c>
      <c r="C62" s="72" t="s">
        <v>29</v>
      </c>
      <c r="D62" s="73" t="s">
        <v>146</v>
      </c>
      <c r="E62" s="74" t="s">
        <v>166</v>
      </c>
      <c r="F62" s="116" t="s">
        <v>105</v>
      </c>
      <c r="G62" s="75" t="s">
        <v>106</v>
      </c>
      <c r="H62" s="75">
        <v>60</v>
      </c>
      <c r="I62" s="76">
        <v>2.4099999999999997</v>
      </c>
      <c r="J62" s="110">
        <v>301690</v>
      </c>
      <c r="K62" s="111">
        <v>8712438503122</v>
      </c>
      <c r="L62" s="112" t="s">
        <v>107</v>
      </c>
      <c r="M62" s="113" t="s">
        <v>167</v>
      </c>
      <c r="N62" s="112" t="s">
        <v>60</v>
      </c>
      <c r="O62" s="77"/>
      <c r="P62" s="78">
        <f t="shared" si="0"/>
        <v>0</v>
      </c>
      <c r="Q62" s="79" t="str">
        <f t="shared" si="1"/>
        <v>-</v>
      </c>
      <c r="R62" s="80">
        <v>36</v>
      </c>
      <c r="S62" s="81" t="str">
        <f>IF($I$23=1,"",IF(AND(Таблица23[[#This Row],[Заказ (упаковок)
↓]]=0,$I$23*Таблица23[[#This Row],[Уп. в коробке]]&lt;5),0,ROUNDDOWN($I$23*Таблица23[[#This Row],[Уп. в коробке]],0)))</f>
        <v/>
      </c>
      <c r="T62" s="176" t="str">
        <f>IF(AND(Таблица23[[#This Row],[Заказ (упаковок)
↓]]&lt;5,Таблица23[[#This Row],[Заказ (упаковок)
↓]]&gt;0),"ошибка - неверное количество в заказе","")</f>
        <v/>
      </c>
    </row>
    <row r="63" spans="1:20" x14ac:dyDescent="0.3">
      <c r="A63" s="70"/>
      <c r="B63" s="71" t="s">
        <v>168</v>
      </c>
      <c r="C63" s="72" t="s">
        <v>29</v>
      </c>
      <c r="D63" s="73" t="s">
        <v>146</v>
      </c>
      <c r="E63" s="74" t="s">
        <v>169</v>
      </c>
      <c r="F63" s="116" t="s">
        <v>105</v>
      </c>
      <c r="G63" s="75" t="s">
        <v>106</v>
      </c>
      <c r="H63" s="75">
        <v>60</v>
      </c>
      <c r="I63" s="76">
        <v>2.7699999999999996</v>
      </c>
      <c r="J63" s="110">
        <v>301720</v>
      </c>
      <c r="K63" s="111">
        <v>8712438503153</v>
      </c>
      <c r="L63" s="112" t="s">
        <v>107</v>
      </c>
      <c r="M63" s="113" t="s">
        <v>170</v>
      </c>
      <c r="N63" s="112" t="s">
        <v>60</v>
      </c>
      <c r="O63" s="77"/>
      <c r="P63" s="78">
        <f t="shared" si="0"/>
        <v>0</v>
      </c>
      <c r="Q63" s="79" t="str">
        <f t="shared" si="1"/>
        <v>-</v>
      </c>
      <c r="R63" s="80">
        <v>36</v>
      </c>
      <c r="S63" s="81" t="str">
        <f>IF($I$23=1,"",IF(AND(Таблица23[[#This Row],[Заказ (упаковок)
↓]]=0,$I$23*Таблица23[[#This Row],[Уп. в коробке]]&lt;5),0,ROUNDDOWN($I$23*Таблица23[[#This Row],[Уп. в коробке]],0)))</f>
        <v/>
      </c>
      <c r="T63" s="176" t="str">
        <f>IF(AND(Таблица23[[#This Row],[Заказ (упаковок)
↓]]&lt;5,Таблица23[[#This Row],[Заказ (упаковок)
↓]]&gt;0),"ошибка - неверное количество в заказе","")</f>
        <v/>
      </c>
    </row>
    <row r="64" spans="1:20" x14ac:dyDescent="0.3">
      <c r="A64" s="70"/>
      <c r="B64" s="71" t="s">
        <v>171</v>
      </c>
      <c r="C64" s="72" t="s">
        <v>29</v>
      </c>
      <c r="D64" s="73" t="s">
        <v>146</v>
      </c>
      <c r="E64" s="74" t="s">
        <v>172</v>
      </c>
      <c r="F64" s="116" t="s">
        <v>105</v>
      </c>
      <c r="G64" s="75" t="s">
        <v>106</v>
      </c>
      <c r="H64" s="75">
        <v>60</v>
      </c>
      <c r="I64" s="76">
        <v>2.8499999999999996</v>
      </c>
      <c r="J64" s="110">
        <v>301760</v>
      </c>
      <c r="K64" s="111" t="s">
        <v>173</v>
      </c>
      <c r="L64" s="112" t="s">
        <v>107</v>
      </c>
      <c r="M64" s="113" t="s">
        <v>174</v>
      </c>
      <c r="N64" s="112" t="s">
        <v>60</v>
      </c>
      <c r="O64" s="77"/>
      <c r="P64" s="78">
        <f t="shared" si="0"/>
        <v>0</v>
      </c>
      <c r="Q64" s="79" t="str">
        <f t="shared" si="1"/>
        <v>-</v>
      </c>
      <c r="R64" s="80">
        <v>36</v>
      </c>
      <c r="S64" s="81" t="str">
        <f>IF($I$23=1,"",IF(AND(Таблица23[[#This Row],[Заказ (упаковок)
↓]]=0,$I$23*Таблица23[[#This Row],[Уп. в коробке]]&lt;5),0,ROUNDDOWN($I$23*Таблица23[[#This Row],[Уп. в коробке]],0)))</f>
        <v/>
      </c>
      <c r="T64" s="176" t="str">
        <f>IF(AND(Таблица23[[#This Row],[Заказ (упаковок)
↓]]&lt;5,Таблица23[[#This Row],[Заказ (упаковок)
↓]]&gt;0),"ошибка - неверное количество в заказе","")</f>
        <v/>
      </c>
    </row>
    <row r="65" spans="1:20" x14ac:dyDescent="0.3">
      <c r="A65" s="70"/>
      <c r="B65" s="71" t="s">
        <v>175</v>
      </c>
      <c r="C65" s="72" t="s">
        <v>29</v>
      </c>
      <c r="D65" s="73" t="s">
        <v>146</v>
      </c>
      <c r="E65" s="74" t="s">
        <v>176</v>
      </c>
      <c r="F65" s="116" t="s">
        <v>105</v>
      </c>
      <c r="G65" s="75" t="s">
        <v>106</v>
      </c>
      <c r="H65" s="75">
        <v>60</v>
      </c>
      <c r="I65" s="76">
        <v>2.75</v>
      </c>
      <c r="J65" s="110">
        <v>301795</v>
      </c>
      <c r="K65" s="111" t="s">
        <v>177</v>
      </c>
      <c r="L65" s="112" t="s">
        <v>107</v>
      </c>
      <c r="M65" s="113" t="s">
        <v>178</v>
      </c>
      <c r="N65" s="112" t="s">
        <v>60</v>
      </c>
      <c r="O65" s="77"/>
      <c r="P65" s="78">
        <f t="shared" si="0"/>
        <v>0</v>
      </c>
      <c r="Q65" s="79" t="str">
        <f t="shared" si="1"/>
        <v>-</v>
      </c>
      <c r="R65" s="80">
        <v>36</v>
      </c>
      <c r="S65" s="81" t="str">
        <f>IF($I$23=1,"",IF(AND(Таблица23[[#This Row],[Заказ (упаковок)
↓]]=0,$I$23*Таблица23[[#This Row],[Уп. в коробке]]&lt;5),0,ROUNDDOWN($I$23*Таблица23[[#This Row],[Уп. в коробке]],0)))</f>
        <v/>
      </c>
      <c r="T65" s="176" t="str">
        <f>IF(AND(Таблица23[[#This Row],[Заказ (упаковок)
↓]]&lt;5,Таблица23[[#This Row],[Заказ (упаковок)
↓]]&gt;0),"ошибка - неверное количество в заказе","")</f>
        <v/>
      </c>
    </row>
    <row r="66" spans="1:20" x14ac:dyDescent="0.3">
      <c r="A66" s="70"/>
      <c r="B66" s="71" t="s">
        <v>179</v>
      </c>
      <c r="C66" s="72" t="s">
        <v>29</v>
      </c>
      <c r="D66" s="73" t="s">
        <v>146</v>
      </c>
      <c r="E66" s="74" t="s">
        <v>180</v>
      </c>
      <c r="F66" s="116" t="s">
        <v>105</v>
      </c>
      <c r="G66" s="75" t="s">
        <v>106</v>
      </c>
      <c r="H66" s="75">
        <v>60</v>
      </c>
      <c r="I66" s="76">
        <v>2.7699999999999996</v>
      </c>
      <c r="J66" s="110">
        <v>301820</v>
      </c>
      <c r="K66" s="111" t="s">
        <v>181</v>
      </c>
      <c r="L66" s="112" t="s">
        <v>107</v>
      </c>
      <c r="M66" s="113" t="s">
        <v>182</v>
      </c>
      <c r="N66" s="112" t="s">
        <v>60</v>
      </c>
      <c r="O66" s="77"/>
      <c r="P66" s="78">
        <f t="shared" si="0"/>
        <v>0</v>
      </c>
      <c r="Q66" s="79" t="str">
        <f t="shared" si="1"/>
        <v>-</v>
      </c>
      <c r="R66" s="80">
        <v>36</v>
      </c>
      <c r="S66" s="81" t="str">
        <f>IF($I$23=1,"",IF(AND(Таблица23[[#This Row],[Заказ (упаковок)
↓]]=0,$I$23*Таблица23[[#This Row],[Уп. в коробке]]&lt;5),0,ROUNDDOWN($I$23*Таблица23[[#This Row],[Уп. в коробке]],0)))</f>
        <v/>
      </c>
      <c r="T66" s="176" t="str">
        <f>IF(AND(Таблица23[[#This Row],[Заказ (упаковок)
↓]]&lt;5,Таблица23[[#This Row],[Заказ (упаковок)
↓]]&gt;0),"ошибка - неверное количество в заказе","")</f>
        <v/>
      </c>
    </row>
    <row r="67" spans="1:20" x14ac:dyDescent="0.3">
      <c r="A67" s="70"/>
      <c r="B67" s="71" t="s">
        <v>183</v>
      </c>
      <c r="C67" s="72" t="s">
        <v>29</v>
      </c>
      <c r="D67" s="73" t="s">
        <v>146</v>
      </c>
      <c r="E67" s="74" t="s">
        <v>184</v>
      </c>
      <c r="F67" s="116" t="s">
        <v>105</v>
      </c>
      <c r="G67" s="75" t="s">
        <v>106</v>
      </c>
      <c r="H67" s="75">
        <v>60</v>
      </c>
      <c r="I67" s="76">
        <v>2.4</v>
      </c>
      <c r="J67" s="110">
        <v>301840</v>
      </c>
      <c r="K67" s="111">
        <v>8712438503276</v>
      </c>
      <c r="L67" s="112" t="s">
        <v>107</v>
      </c>
      <c r="M67" s="113" t="s">
        <v>185</v>
      </c>
      <c r="N67" s="112" t="s">
        <v>60</v>
      </c>
      <c r="O67" s="77"/>
      <c r="P67" s="78">
        <f t="shared" si="0"/>
        <v>0</v>
      </c>
      <c r="Q67" s="79" t="str">
        <f t="shared" si="1"/>
        <v>-</v>
      </c>
      <c r="R67" s="80">
        <v>36</v>
      </c>
      <c r="S67" s="81" t="str">
        <f>IF($I$23=1,"",IF(AND(Таблица23[[#This Row],[Заказ (упаковок)
↓]]=0,$I$23*Таблица23[[#This Row],[Уп. в коробке]]&lt;5),0,ROUNDDOWN($I$23*Таблица23[[#This Row],[Уп. в коробке]],0)))</f>
        <v/>
      </c>
      <c r="T67" s="176" t="str">
        <f>IF(AND(Таблица23[[#This Row],[Заказ (упаковок)
↓]]&lt;5,Таблица23[[#This Row],[Заказ (упаковок)
↓]]&gt;0),"ошибка - неверное количество в заказе","")</f>
        <v/>
      </c>
    </row>
    <row r="68" spans="1:20" x14ac:dyDescent="0.3">
      <c r="A68" s="70"/>
      <c r="B68" s="71" t="s">
        <v>186</v>
      </c>
      <c r="C68" s="72" t="s">
        <v>29</v>
      </c>
      <c r="D68" s="73" t="s">
        <v>146</v>
      </c>
      <c r="E68" s="74" t="s">
        <v>187</v>
      </c>
      <c r="F68" s="116" t="s">
        <v>111</v>
      </c>
      <c r="G68" s="75" t="s">
        <v>106</v>
      </c>
      <c r="H68" s="75">
        <v>80</v>
      </c>
      <c r="I68" s="76">
        <v>2.5599999999999996</v>
      </c>
      <c r="J68" s="110">
        <v>301850</v>
      </c>
      <c r="K68" s="111">
        <v>8712438503283</v>
      </c>
      <c r="L68" s="112" t="s">
        <v>107</v>
      </c>
      <c r="M68" s="113" t="s">
        <v>188</v>
      </c>
      <c r="N68" s="112" t="s">
        <v>60</v>
      </c>
      <c r="O68" s="77"/>
      <c r="P68" s="78">
        <f t="shared" si="0"/>
        <v>0</v>
      </c>
      <c r="Q68" s="79" t="str">
        <f t="shared" si="1"/>
        <v>-</v>
      </c>
      <c r="R68" s="80">
        <v>36</v>
      </c>
      <c r="S68" s="81" t="str">
        <f>IF($I$23=1,"",IF(AND(Таблица23[[#This Row],[Заказ (упаковок)
↓]]=0,$I$23*Таблица23[[#This Row],[Уп. в коробке]]&lt;5),0,ROUNDDOWN($I$23*Таблица23[[#This Row],[Уп. в коробке]],0)))</f>
        <v/>
      </c>
      <c r="T68" s="176" t="str">
        <f>IF(AND(Таблица23[[#This Row],[Заказ (упаковок)
↓]]&lt;5,Таблица23[[#This Row],[Заказ (упаковок)
↓]]&gt;0),"ошибка - неверное количество в заказе","")</f>
        <v/>
      </c>
    </row>
    <row r="69" spans="1:20" x14ac:dyDescent="0.3">
      <c r="A69" s="70"/>
      <c r="B69" s="71" t="s">
        <v>189</v>
      </c>
      <c r="C69" s="72" t="s">
        <v>29</v>
      </c>
      <c r="D69" s="73" t="s">
        <v>146</v>
      </c>
      <c r="E69" s="74" t="s">
        <v>190</v>
      </c>
      <c r="F69" s="116" t="s">
        <v>105</v>
      </c>
      <c r="G69" s="75" t="s">
        <v>106</v>
      </c>
      <c r="H69" s="75">
        <v>60</v>
      </c>
      <c r="I69" s="76">
        <v>2.4099999999999997</v>
      </c>
      <c r="J69" s="110">
        <v>301855</v>
      </c>
      <c r="K69" s="111" t="s">
        <v>191</v>
      </c>
      <c r="L69" s="112" t="s">
        <v>107</v>
      </c>
      <c r="M69" s="113" t="s">
        <v>192</v>
      </c>
      <c r="N69" s="112" t="s">
        <v>60</v>
      </c>
      <c r="O69" s="77"/>
      <c r="P69" s="78">
        <f t="shared" si="0"/>
        <v>0</v>
      </c>
      <c r="Q69" s="79" t="str">
        <f t="shared" si="1"/>
        <v>-</v>
      </c>
      <c r="R69" s="80">
        <v>37</v>
      </c>
      <c r="S69" s="81" t="str">
        <f>IF($I$23=1,"",IF(AND(Таблица23[[#This Row],[Заказ (упаковок)
↓]]=0,$I$23*Таблица23[[#This Row],[Уп. в коробке]]&lt;5),0,ROUNDDOWN($I$23*Таблица23[[#This Row],[Уп. в коробке]],0)))</f>
        <v/>
      </c>
      <c r="T69" s="176" t="str">
        <f>IF(AND(Таблица23[[#This Row],[Заказ (упаковок)
↓]]&lt;5,Таблица23[[#This Row],[Заказ (упаковок)
↓]]&gt;0),"ошибка - неверное количество в заказе","")</f>
        <v/>
      </c>
    </row>
    <row r="70" spans="1:20" x14ac:dyDescent="0.3">
      <c r="A70" s="70"/>
      <c r="B70" s="71" t="s">
        <v>193</v>
      </c>
      <c r="C70" s="72" t="s">
        <v>29</v>
      </c>
      <c r="D70" s="73" t="s">
        <v>146</v>
      </c>
      <c r="E70" s="74" t="s">
        <v>194</v>
      </c>
      <c r="F70" s="116" t="s">
        <v>105</v>
      </c>
      <c r="G70" s="75" t="s">
        <v>106</v>
      </c>
      <c r="H70" s="75">
        <v>60</v>
      </c>
      <c r="I70" s="76">
        <v>2.7699999999999996</v>
      </c>
      <c r="J70" s="110">
        <v>301860</v>
      </c>
      <c r="K70" s="111" t="s">
        <v>195</v>
      </c>
      <c r="L70" s="112" t="s">
        <v>107</v>
      </c>
      <c r="M70" s="113" t="s">
        <v>196</v>
      </c>
      <c r="N70" s="112" t="s">
        <v>60</v>
      </c>
      <c r="O70" s="77"/>
      <c r="P70" s="78">
        <f t="shared" si="0"/>
        <v>0</v>
      </c>
      <c r="Q70" s="79" t="str">
        <f t="shared" si="1"/>
        <v>-</v>
      </c>
      <c r="R70" s="80">
        <v>37</v>
      </c>
      <c r="S70" s="81" t="str">
        <f>IF($I$23=1,"",IF(AND(Таблица23[[#This Row],[Заказ (упаковок)
↓]]=0,$I$23*Таблица23[[#This Row],[Уп. в коробке]]&lt;5),0,ROUNDDOWN($I$23*Таблица23[[#This Row],[Уп. в коробке]],0)))</f>
        <v/>
      </c>
      <c r="T70" s="176" t="str">
        <f>IF(AND(Таблица23[[#This Row],[Заказ (упаковок)
↓]]&lt;5,Таблица23[[#This Row],[Заказ (упаковок)
↓]]&gt;0),"ошибка - неверное количество в заказе","")</f>
        <v/>
      </c>
    </row>
    <row r="71" spans="1:20" x14ac:dyDescent="0.3">
      <c r="A71" s="70"/>
      <c r="B71" s="71" t="s">
        <v>197</v>
      </c>
      <c r="C71" s="72" t="s">
        <v>29</v>
      </c>
      <c r="D71" s="73" t="s">
        <v>146</v>
      </c>
      <c r="E71" s="74" t="s">
        <v>198</v>
      </c>
      <c r="F71" s="116" t="s">
        <v>105</v>
      </c>
      <c r="G71" s="75" t="s">
        <v>106</v>
      </c>
      <c r="H71" s="75">
        <v>60</v>
      </c>
      <c r="I71" s="76">
        <v>2.4099999999999997</v>
      </c>
      <c r="J71" s="110">
        <v>301925</v>
      </c>
      <c r="K71" s="111" t="s">
        <v>199</v>
      </c>
      <c r="L71" s="112" t="s">
        <v>107</v>
      </c>
      <c r="M71" s="113" t="s">
        <v>200</v>
      </c>
      <c r="N71" s="112" t="s">
        <v>60</v>
      </c>
      <c r="O71" s="77"/>
      <c r="P71" s="78">
        <f t="shared" si="0"/>
        <v>0</v>
      </c>
      <c r="Q71" s="79" t="str">
        <f t="shared" si="1"/>
        <v>-</v>
      </c>
      <c r="R71" s="80">
        <v>37</v>
      </c>
      <c r="S71" s="81" t="str">
        <f>IF($I$23=1,"",IF(AND(Таблица23[[#This Row],[Заказ (упаковок)
↓]]=0,$I$23*Таблица23[[#This Row],[Уп. в коробке]]&lt;5),0,ROUNDDOWN($I$23*Таблица23[[#This Row],[Уп. в коробке]],0)))</f>
        <v/>
      </c>
      <c r="T71" s="176" t="str">
        <f>IF(AND(Таблица23[[#This Row],[Заказ (упаковок)
↓]]&lt;5,Таблица23[[#This Row],[Заказ (упаковок)
↓]]&gt;0),"ошибка - неверное количество в заказе","")</f>
        <v/>
      </c>
    </row>
    <row r="72" spans="1:20" x14ac:dyDescent="0.3">
      <c r="A72" s="70"/>
      <c r="B72" s="71" t="s">
        <v>201</v>
      </c>
      <c r="C72" s="72" t="s">
        <v>29</v>
      </c>
      <c r="D72" s="73" t="s">
        <v>146</v>
      </c>
      <c r="E72" s="74" t="s">
        <v>202</v>
      </c>
      <c r="F72" s="116" t="s">
        <v>105</v>
      </c>
      <c r="G72" s="75" t="s">
        <v>106</v>
      </c>
      <c r="H72" s="75">
        <v>60</v>
      </c>
      <c r="I72" s="76">
        <v>2.5199999999999996</v>
      </c>
      <c r="J72" s="110">
        <v>301930</v>
      </c>
      <c r="K72" s="111">
        <v>8712438503504</v>
      </c>
      <c r="L72" s="112" t="s">
        <v>107</v>
      </c>
      <c r="M72" s="113" t="s">
        <v>203</v>
      </c>
      <c r="N72" s="112" t="s">
        <v>60</v>
      </c>
      <c r="O72" s="77"/>
      <c r="P72" s="78">
        <f t="shared" si="0"/>
        <v>0</v>
      </c>
      <c r="Q72" s="79" t="str">
        <f t="shared" si="1"/>
        <v>-</v>
      </c>
      <c r="R72" s="80">
        <v>37</v>
      </c>
      <c r="S72" s="81" t="str">
        <f>IF($I$23=1,"",IF(AND(Таблица23[[#This Row],[Заказ (упаковок)
↓]]=0,$I$23*Таблица23[[#This Row],[Уп. в коробке]]&lt;5),0,ROUNDDOWN($I$23*Таблица23[[#This Row],[Уп. в коробке]],0)))</f>
        <v/>
      </c>
      <c r="T72" s="176" t="str">
        <f>IF(AND(Таблица23[[#This Row],[Заказ (упаковок)
↓]]&lt;5,Таблица23[[#This Row],[Заказ (упаковок)
↓]]&gt;0),"ошибка - неверное количество в заказе","")</f>
        <v/>
      </c>
    </row>
    <row r="73" spans="1:20" x14ac:dyDescent="0.3">
      <c r="A73" s="70"/>
      <c r="B73" s="71" t="s">
        <v>204</v>
      </c>
      <c r="C73" s="72" t="s">
        <v>29</v>
      </c>
      <c r="D73" s="73" t="s">
        <v>146</v>
      </c>
      <c r="E73" s="74" t="s">
        <v>205</v>
      </c>
      <c r="F73" s="116" t="s">
        <v>105</v>
      </c>
      <c r="G73" s="75" t="s">
        <v>106</v>
      </c>
      <c r="H73" s="75">
        <v>60</v>
      </c>
      <c r="I73" s="76">
        <v>2.5199999999999996</v>
      </c>
      <c r="J73" s="110">
        <v>301935</v>
      </c>
      <c r="K73" s="111">
        <v>8712438503535</v>
      </c>
      <c r="L73" s="112" t="s">
        <v>107</v>
      </c>
      <c r="M73" s="113" t="s">
        <v>206</v>
      </c>
      <c r="N73" s="112" t="s">
        <v>60</v>
      </c>
      <c r="O73" s="77"/>
      <c r="P73" s="78">
        <f t="shared" si="0"/>
        <v>0</v>
      </c>
      <c r="Q73" s="79" t="str">
        <f t="shared" si="1"/>
        <v>-</v>
      </c>
      <c r="R73" s="80">
        <v>37</v>
      </c>
      <c r="S73" s="81" t="str">
        <f>IF($I$23=1,"",IF(AND(Таблица23[[#This Row],[Заказ (упаковок)
↓]]=0,$I$23*Таблица23[[#This Row],[Уп. в коробке]]&lt;5),0,ROUNDDOWN($I$23*Таблица23[[#This Row],[Уп. в коробке]],0)))</f>
        <v/>
      </c>
      <c r="T73" s="176" t="str">
        <f>IF(AND(Таблица23[[#This Row],[Заказ (упаковок)
↓]]&lt;5,Таблица23[[#This Row],[Заказ (упаковок)
↓]]&gt;0),"ошибка - неверное количество в заказе","")</f>
        <v/>
      </c>
    </row>
    <row r="74" spans="1:20" x14ac:dyDescent="0.3">
      <c r="A74" s="70"/>
      <c r="B74" s="71" t="s">
        <v>207</v>
      </c>
      <c r="C74" s="72" t="s">
        <v>29</v>
      </c>
      <c r="D74" s="73" t="s">
        <v>146</v>
      </c>
      <c r="E74" s="74" t="s">
        <v>208</v>
      </c>
      <c r="F74" s="116" t="s">
        <v>111</v>
      </c>
      <c r="G74" s="75" t="s">
        <v>106</v>
      </c>
      <c r="H74" s="75">
        <v>80</v>
      </c>
      <c r="I74" s="76">
        <v>2.3299999999999996</v>
      </c>
      <c r="J74" s="110">
        <v>301970</v>
      </c>
      <c r="K74" s="111" t="s">
        <v>209</v>
      </c>
      <c r="L74" s="112" t="s">
        <v>107</v>
      </c>
      <c r="M74" s="113" t="s">
        <v>210</v>
      </c>
      <c r="N74" s="112" t="s">
        <v>60</v>
      </c>
      <c r="O74" s="77"/>
      <c r="P74" s="78">
        <f t="shared" si="0"/>
        <v>0</v>
      </c>
      <c r="Q74" s="79" t="str">
        <f t="shared" si="1"/>
        <v>-</v>
      </c>
      <c r="R74" s="80">
        <v>37</v>
      </c>
      <c r="S74" s="81" t="str">
        <f>IF($I$23=1,"",IF(AND(Таблица23[[#This Row],[Заказ (упаковок)
↓]]=0,$I$23*Таблица23[[#This Row],[Уп. в коробке]]&lt;5),0,ROUNDDOWN($I$23*Таблица23[[#This Row],[Уп. в коробке]],0)))</f>
        <v/>
      </c>
      <c r="T74" s="176" t="str">
        <f>IF(AND(Таблица23[[#This Row],[Заказ (упаковок)
↓]]&lt;5,Таблица23[[#This Row],[Заказ (упаковок)
↓]]&gt;0),"ошибка - неверное количество в заказе","")</f>
        <v/>
      </c>
    </row>
    <row r="75" spans="1:20" x14ac:dyDescent="0.3">
      <c r="A75" s="70"/>
      <c r="B75" s="71" t="s">
        <v>211</v>
      </c>
      <c r="C75" s="72" t="s">
        <v>29</v>
      </c>
      <c r="D75" s="73" t="s">
        <v>146</v>
      </c>
      <c r="E75" s="74" t="s">
        <v>212</v>
      </c>
      <c r="F75" s="116" t="s">
        <v>105</v>
      </c>
      <c r="G75" s="75" t="s">
        <v>106</v>
      </c>
      <c r="H75" s="75">
        <v>60</v>
      </c>
      <c r="I75" s="76">
        <v>2.4</v>
      </c>
      <c r="J75" s="110">
        <v>301990</v>
      </c>
      <c r="K75" s="111" t="s">
        <v>213</v>
      </c>
      <c r="L75" s="112" t="s">
        <v>107</v>
      </c>
      <c r="M75" s="113" t="s">
        <v>214</v>
      </c>
      <c r="N75" s="112" t="s">
        <v>60</v>
      </c>
      <c r="O75" s="77"/>
      <c r="P75" s="78">
        <f t="shared" si="0"/>
        <v>0</v>
      </c>
      <c r="Q75" s="79" t="str">
        <f t="shared" si="1"/>
        <v>-</v>
      </c>
      <c r="R75" s="80">
        <v>37</v>
      </c>
      <c r="S75" s="81" t="str">
        <f>IF($I$23=1,"",IF(AND(Таблица23[[#This Row],[Заказ (упаковок)
↓]]=0,$I$23*Таблица23[[#This Row],[Уп. в коробке]]&lt;5),0,ROUNDDOWN($I$23*Таблица23[[#This Row],[Уп. в коробке]],0)))</f>
        <v/>
      </c>
      <c r="T75" s="176" t="str">
        <f>IF(AND(Таблица23[[#This Row],[Заказ (упаковок)
↓]]&lt;5,Таблица23[[#This Row],[Заказ (упаковок)
↓]]&gt;0),"ошибка - неверное количество в заказе","")</f>
        <v/>
      </c>
    </row>
    <row r="76" spans="1:20" x14ac:dyDescent="0.3">
      <c r="A76" s="70"/>
      <c r="B76" s="71" t="s">
        <v>215</v>
      </c>
      <c r="C76" s="72" t="s">
        <v>29</v>
      </c>
      <c r="D76" s="73" t="s">
        <v>146</v>
      </c>
      <c r="E76" s="74" t="s">
        <v>216</v>
      </c>
      <c r="F76" s="116" t="s">
        <v>105</v>
      </c>
      <c r="G76" s="75" t="s">
        <v>106</v>
      </c>
      <c r="H76" s="75">
        <v>60</v>
      </c>
      <c r="I76" s="76">
        <v>2.5199999999999996</v>
      </c>
      <c r="J76" s="110">
        <v>302020</v>
      </c>
      <c r="K76" s="111">
        <v>8712438503559</v>
      </c>
      <c r="L76" s="112" t="s">
        <v>107</v>
      </c>
      <c r="M76" s="113" t="s">
        <v>217</v>
      </c>
      <c r="N76" s="112" t="s">
        <v>60</v>
      </c>
      <c r="O76" s="77"/>
      <c r="P76" s="78">
        <f t="shared" si="0"/>
        <v>0</v>
      </c>
      <c r="Q76" s="79" t="str">
        <f t="shared" si="1"/>
        <v>-</v>
      </c>
      <c r="R76" s="80">
        <v>37</v>
      </c>
      <c r="S76" s="81" t="str">
        <f>IF($I$23=1,"",IF(AND(Таблица23[[#This Row],[Заказ (упаковок)
↓]]=0,$I$23*Таблица23[[#This Row],[Уп. в коробке]]&lt;5),0,ROUNDDOWN($I$23*Таблица23[[#This Row],[Уп. в коробке]],0)))</f>
        <v/>
      </c>
      <c r="T76" s="176" t="str">
        <f>IF(AND(Таблица23[[#This Row],[Заказ (упаковок)
↓]]&lt;5,Таблица23[[#This Row],[Заказ (упаковок)
↓]]&gt;0),"ошибка - неверное количество в заказе","")</f>
        <v/>
      </c>
    </row>
    <row r="77" spans="1:20" x14ac:dyDescent="0.3">
      <c r="A77" s="70"/>
      <c r="B77" s="71" t="s">
        <v>218</v>
      </c>
      <c r="C77" s="72" t="s">
        <v>29</v>
      </c>
      <c r="D77" s="73" t="s">
        <v>146</v>
      </c>
      <c r="E77" s="74" t="s">
        <v>219</v>
      </c>
      <c r="F77" s="116" t="s">
        <v>105</v>
      </c>
      <c r="G77" s="75" t="s">
        <v>106</v>
      </c>
      <c r="H77" s="75">
        <v>60</v>
      </c>
      <c r="I77" s="76">
        <v>2.65</v>
      </c>
      <c r="J77" s="110">
        <v>302130</v>
      </c>
      <c r="K77" s="111">
        <v>8712438503740</v>
      </c>
      <c r="L77" s="112" t="s">
        <v>107</v>
      </c>
      <c r="M77" s="113" t="s">
        <v>220</v>
      </c>
      <c r="N77" s="112" t="s">
        <v>60</v>
      </c>
      <c r="O77" s="77"/>
      <c r="P77" s="78">
        <f t="shared" si="0"/>
        <v>0</v>
      </c>
      <c r="Q77" s="79" t="str">
        <f t="shared" si="1"/>
        <v>-</v>
      </c>
      <c r="R77" s="80">
        <v>37</v>
      </c>
      <c r="S77" s="81" t="str">
        <f>IF($I$23=1,"",IF(AND(Таблица23[[#This Row],[Заказ (упаковок)
↓]]=0,$I$23*Таблица23[[#This Row],[Уп. в коробке]]&lt;5),0,ROUNDDOWN($I$23*Таблица23[[#This Row],[Уп. в коробке]],0)))</f>
        <v/>
      </c>
      <c r="T77" s="176" t="str">
        <f>IF(AND(Таблица23[[#This Row],[Заказ (упаковок)
↓]]&lt;5,Таблица23[[#This Row],[Заказ (упаковок)
↓]]&gt;0),"ошибка - неверное количество в заказе","")</f>
        <v/>
      </c>
    </row>
    <row r="78" spans="1:20" x14ac:dyDescent="0.3">
      <c r="A78" s="70"/>
      <c r="B78" s="71" t="s">
        <v>221</v>
      </c>
      <c r="C78" s="72" t="s">
        <v>29</v>
      </c>
      <c r="D78" s="73" t="s">
        <v>146</v>
      </c>
      <c r="E78" s="74" t="s">
        <v>222</v>
      </c>
      <c r="F78" s="116" t="s">
        <v>105</v>
      </c>
      <c r="G78" s="75" t="s">
        <v>106</v>
      </c>
      <c r="H78" s="75">
        <v>60</v>
      </c>
      <c r="I78" s="76">
        <v>2.4099999999999997</v>
      </c>
      <c r="J78" s="110">
        <v>302140</v>
      </c>
      <c r="K78" s="111">
        <v>8712438503757</v>
      </c>
      <c r="L78" s="112" t="s">
        <v>107</v>
      </c>
      <c r="M78" s="113" t="s">
        <v>223</v>
      </c>
      <c r="N78" s="112" t="s">
        <v>60</v>
      </c>
      <c r="O78" s="77"/>
      <c r="P78" s="78">
        <f t="shared" si="0"/>
        <v>0</v>
      </c>
      <c r="Q78" s="79" t="str">
        <f t="shared" si="1"/>
        <v>-</v>
      </c>
      <c r="R78" s="80">
        <v>37</v>
      </c>
      <c r="S78" s="81" t="str">
        <f>IF($I$23=1,"",IF(AND(Таблица23[[#This Row],[Заказ (упаковок)
↓]]=0,$I$23*Таблица23[[#This Row],[Уп. в коробке]]&lt;5),0,ROUNDDOWN($I$23*Таблица23[[#This Row],[Уп. в коробке]],0)))</f>
        <v/>
      </c>
      <c r="T78" s="176" t="str">
        <f>IF(AND(Таблица23[[#This Row],[Заказ (упаковок)
↓]]&lt;5,Таблица23[[#This Row],[Заказ (упаковок)
↓]]&gt;0),"ошибка - неверное количество в заказе","")</f>
        <v/>
      </c>
    </row>
    <row r="79" spans="1:20" x14ac:dyDescent="0.3">
      <c r="A79" s="70"/>
      <c r="B79" s="71" t="s">
        <v>224</v>
      </c>
      <c r="C79" s="72" t="s">
        <v>29</v>
      </c>
      <c r="D79" s="73" t="s">
        <v>225</v>
      </c>
      <c r="E79" s="74" t="s">
        <v>226</v>
      </c>
      <c r="F79" s="116" t="s">
        <v>105</v>
      </c>
      <c r="G79" s="75" t="s">
        <v>106</v>
      </c>
      <c r="H79" s="75">
        <v>60</v>
      </c>
      <c r="I79" s="76">
        <v>2.2899999999999996</v>
      </c>
      <c r="J79" s="110">
        <v>302200</v>
      </c>
      <c r="K79" s="111">
        <v>8712438504006</v>
      </c>
      <c r="L79" s="112" t="s">
        <v>107</v>
      </c>
      <c r="M79" s="113" t="s">
        <v>227</v>
      </c>
      <c r="N79" s="112" t="s">
        <v>60</v>
      </c>
      <c r="O79" s="77"/>
      <c r="P79" s="78">
        <f t="shared" si="0"/>
        <v>0</v>
      </c>
      <c r="Q79" s="79" t="str">
        <f t="shared" si="1"/>
        <v>-</v>
      </c>
      <c r="R79" s="80">
        <v>37</v>
      </c>
      <c r="S79" s="81" t="str">
        <f>IF($I$23=1,"",IF(AND(Таблица23[[#This Row],[Заказ (упаковок)
↓]]=0,$I$23*Таблица23[[#This Row],[Уп. в коробке]]&lt;5),0,ROUNDDOWN($I$23*Таблица23[[#This Row],[Уп. в коробке]],0)))</f>
        <v/>
      </c>
      <c r="T79" s="176" t="str">
        <f>IF(AND(Таблица23[[#This Row],[Заказ (упаковок)
↓]]&lt;5,Таблица23[[#This Row],[Заказ (упаковок)
↓]]&gt;0),"ошибка - неверное количество в заказе","")</f>
        <v/>
      </c>
    </row>
    <row r="80" spans="1:20" x14ac:dyDescent="0.3">
      <c r="A80" s="70"/>
      <c r="B80" s="71" t="s">
        <v>228</v>
      </c>
      <c r="C80" s="72" t="s">
        <v>29</v>
      </c>
      <c r="D80" s="73" t="s">
        <v>225</v>
      </c>
      <c r="E80" s="74" t="s">
        <v>229</v>
      </c>
      <c r="F80" s="116" t="s">
        <v>105</v>
      </c>
      <c r="G80" s="75" t="s">
        <v>106</v>
      </c>
      <c r="H80" s="75">
        <v>60</v>
      </c>
      <c r="I80" s="76">
        <v>2.59</v>
      </c>
      <c r="J80" s="110">
        <v>302240</v>
      </c>
      <c r="K80" s="111">
        <v>8712438504075</v>
      </c>
      <c r="L80" s="112" t="s">
        <v>107</v>
      </c>
      <c r="M80" s="113" t="s">
        <v>230</v>
      </c>
      <c r="N80" s="112" t="s">
        <v>60</v>
      </c>
      <c r="O80" s="77"/>
      <c r="P80" s="78">
        <f t="shared" si="0"/>
        <v>0</v>
      </c>
      <c r="Q80" s="79" t="str">
        <f t="shared" si="1"/>
        <v>-</v>
      </c>
      <c r="R80" s="80">
        <v>37</v>
      </c>
      <c r="S80" s="81" t="str">
        <f>IF($I$23=1,"",IF(AND(Таблица23[[#This Row],[Заказ (упаковок)
↓]]=0,$I$23*Таблица23[[#This Row],[Уп. в коробке]]&lt;5),0,ROUNDDOWN($I$23*Таблица23[[#This Row],[Уп. в коробке]],0)))</f>
        <v/>
      </c>
      <c r="T80" s="176" t="str">
        <f>IF(AND(Таблица23[[#This Row],[Заказ (упаковок)
↓]]&lt;5,Таблица23[[#This Row],[Заказ (упаковок)
↓]]&gt;0),"ошибка - неверное количество в заказе","")</f>
        <v/>
      </c>
    </row>
    <row r="81" spans="1:20" x14ac:dyDescent="0.3">
      <c r="A81" s="70"/>
      <c r="B81" s="71" t="s">
        <v>231</v>
      </c>
      <c r="C81" s="72" t="s">
        <v>29</v>
      </c>
      <c r="D81" s="73" t="s">
        <v>225</v>
      </c>
      <c r="E81" s="74" t="s">
        <v>232</v>
      </c>
      <c r="F81" s="116" t="s">
        <v>105</v>
      </c>
      <c r="G81" s="75" t="s">
        <v>106</v>
      </c>
      <c r="H81" s="75">
        <v>60</v>
      </c>
      <c r="I81" s="76">
        <v>2.4099999999999997</v>
      </c>
      <c r="J81" s="110">
        <v>302250</v>
      </c>
      <c r="K81" s="111" t="s">
        <v>233</v>
      </c>
      <c r="L81" s="112" t="s">
        <v>107</v>
      </c>
      <c r="M81" s="113" t="s">
        <v>234</v>
      </c>
      <c r="N81" s="112" t="s">
        <v>60</v>
      </c>
      <c r="O81" s="77"/>
      <c r="P81" s="78">
        <f t="shared" si="0"/>
        <v>0</v>
      </c>
      <c r="Q81" s="79" t="str">
        <f t="shared" si="1"/>
        <v>-</v>
      </c>
      <c r="R81" s="80">
        <v>37</v>
      </c>
      <c r="S81" s="81" t="str">
        <f>IF($I$23=1,"",IF(AND(Таблица23[[#This Row],[Заказ (упаковок)
↓]]=0,$I$23*Таблица23[[#This Row],[Уп. в коробке]]&lt;5),0,ROUNDDOWN($I$23*Таблица23[[#This Row],[Уп. в коробке]],0)))</f>
        <v/>
      </c>
      <c r="T81" s="176" t="str">
        <f>IF(AND(Таблица23[[#This Row],[Заказ (упаковок)
↓]]&lt;5,Таблица23[[#This Row],[Заказ (упаковок)
↓]]&gt;0),"ошибка - неверное количество в заказе","")</f>
        <v/>
      </c>
    </row>
    <row r="82" spans="1:20" x14ac:dyDescent="0.3">
      <c r="A82" s="70"/>
      <c r="B82" s="71" t="s">
        <v>235</v>
      </c>
      <c r="C82" s="72" t="s">
        <v>29</v>
      </c>
      <c r="D82" s="73" t="s">
        <v>225</v>
      </c>
      <c r="E82" s="74" t="s">
        <v>236</v>
      </c>
      <c r="F82" s="116" t="s">
        <v>105</v>
      </c>
      <c r="G82" s="75" t="s">
        <v>106</v>
      </c>
      <c r="H82" s="75">
        <v>60</v>
      </c>
      <c r="I82" s="76">
        <v>2.4099999999999997</v>
      </c>
      <c r="J82" s="110">
        <v>302298</v>
      </c>
      <c r="K82" s="111" t="s">
        <v>237</v>
      </c>
      <c r="L82" s="112" t="s">
        <v>107</v>
      </c>
      <c r="M82" s="113" t="s">
        <v>238</v>
      </c>
      <c r="N82" s="112" t="s">
        <v>60</v>
      </c>
      <c r="O82" s="77"/>
      <c r="P82" s="78">
        <f t="shared" si="0"/>
        <v>0</v>
      </c>
      <c r="Q82" s="79" t="str">
        <f t="shared" si="1"/>
        <v>-</v>
      </c>
      <c r="R82" s="80">
        <v>37</v>
      </c>
      <c r="S82" s="81" t="str">
        <f>IF($I$23=1,"",IF(AND(Таблица23[[#This Row],[Заказ (упаковок)
↓]]=0,$I$23*Таблица23[[#This Row],[Уп. в коробке]]&lt;5),0,ROUNDDOWN($I$23*Таблица23[[#This Row],[Уп. в коробке]],0)))</f>
        <v/>
      </c>
      <c r="T82" s="176" t="str">
        <f>IF(AND(Таблица23[[#This Row],[Заказ (упаковок)
↓]]&lt;5,Таблица23[[#This Row],[Заказ (упаковок)
↓]]&gt;0),"ошибка - неверное количество в заказе","")</f>
        <v/>
      </c>
    </row>
    <row r="83" spans="1:20" x14ac:dyDescent="0.3">
      <c r="A83" s="70"/>
      <c r="B83" s="71" t="s">
        <v>239</v>
      </c>
      <c r="C83" s="72" t="s">
        <v>29</v>
      </c>
      <c r="D83" s="73" t="s">
        <v>225</v>
      </c>
      <c r="E83" s="74" t="s">
        <v>240</v>
      </c>
      <c r="F83" s="116" t="s">
        <v>105</v>
      </c>
      <c r="G83" s="75" t="s">
        <v>106</v>
      </c>
      <c r="H83" s="75">
        <v>60</v>
      </c>
      <c r="I83" s="76">
        <v>2.4299999999999997</v>
      </c>
      <c r="J83" s="110">
        <v>302320</v>
      </c>
      <c r="K83" s="111">
        <v>8712438504259</v>
      </c>
      <c r="L83" s="112" t="s">
        <v>107</v>
      </c>
      <c r="M83" s="113" t="s">
        <v>241</v>
      </c>
      <c r="N83" s="112" t="s">
        <v>60</v>
      </c>
      <c r="O83" s="77"/>
      <c r="P83" s="78">
        <f t="shared" si="0"/>
        <v>0</v>
      </c>
      <c r="Q83" s="79" t="str">
        <f t="shared" si="1"/>
        <v>-</v>
      </c>
      <c r="R83" s="80">
        <v>37</v>
      </c>
      <c r="S83" s="81" t="str">
        <f>IF($I$23=1,"",IF(AND(Таблица23[[#This Row],[Заказ (упаковок)
↓]]=0,$I$23*Таблица23[[#This Row],[Уп. в коробке]]&lt;5),0,ROUNDDOWN($I$23*Таблица23[[#This Row],[Уп. в коробке]],0)))</f>
        <v/>
      </c>
      <c r="T83" s="176" t="str">
        <f>IF(AND(Таблица23[[#This Row],[Заказ (упаковок)
↓]]&lt;5,Таблица23[[#This Row],[Заказ (упаковок)
↓]]&gt;0),"ошибка - неверное количество в заказе","")</f>
        <v/>
      </c>
    </row>
    <row r="84" spans="1:20" x14ac:dyDescent="0.3">
      <c r="A84" s="70"/>
      <c r="B84" s="71" t="s">
        <v>242</v>
      </c>
      <c r="C84" s="72" t="s">
        <v>29</v>
      </c>
      <c r="D84" s="73" t="s">
        <v>225</v>
      </c>
      <c r="E84" s="74" t="s">
        <v>243</v>
      </c>
      <c r="F84" s="116" t="s">
        <v>105</v>
      </c>
      <c r="G84" s="75" t="s">
        <v>106</v>
      </c>
      <c r="H84" s="75">
        <v>60</v>
      </c>
      <c r="I84" s="76">
        <v>2.5499999999999998</v>
      </c>
      <c r="J84" s="110">
        <v>302350</v>
      </c>
      <c r="K84" s="111">
        <v>8712438504303</v>
      </c>
      <c r="L84" s="112" t="s">
        <v>107</v>
      </c>
      <c r="M84" s="113" t="s">
        <v>244</v>
      </c>
      <c r="N84" s="112" t="s">
        <v>60</v>
      </c>
      <c r="O84" s="77"/>
      <c r="P84" s="78">
        <f t="shared" si="0"/>
        <v>0</v>
      </c>
      <c r="Q84" s="79" t="str">
        <f t="shared" si="1"/>
        <v>-</v>
      </c>
      <c r="R84" s="80">
        <v>37</v>
      </c>
      <c r="S84" s="81" t="str">
        <f>IF($I$23=1,"",IF(AND(Таблица23[[#This Row],[Заказ (упаковок)
↓]]=0,$I$23*Таблица23[[#This Row],[Уп. в коробке]]&lt;5),0,ROUNDDOWN($I$23*Таблица23[[#This Row],[Уп. в коробке]],0)))</f>
        <v/>
      </c>
      <c r="T84" s="176" t="str">
        <f>IF(AND(Таблица23[[#This Row],[Заказ (упаковок)
↓]]&lt;5,Таблица23[[#This Row],[Заказ (упаковок)
↓]]&gt;0),"ошибка - неверное количество в заказе","")</f>
        <v/>
      </c>
    </row>
    <row r="85" spans="1:20" x14ac:dyDescent="0.3">
      <c r="A85" s="70"/>
      <c r="B85" s="71" t="s">
        <v>245</v>
      </c>
      <c r="C85" s="72" t="s">
        <v>29</v>
      </c>
      <c r="D85" s="73" t="s">
        <v>246</v>
      </c>
      <c r="E85" s="74" t="s">
        <v>247</v>
      </c>
      <c r="F85" s="116" t="s">
        <v>105</v>
      </c>
      <c r="G85" s="75" t="s">
        <v>106</v>
      </c>
      <c r="H85" s="75">
        <v>60</v>
      </c>
      <c r="I85" s="76">
        <v>2.7699999999999996</v>
      </c>
      <c r="J85" s="110">
        <v>302510</v>
      </c>
      <c r="K85" s="111">
        <v>8712438504471</v>
      </c>
      <c r="L85" s="112" t="s">
        <v>107</v>
      </c>
      <c r="M85" s="113" t="s">
        <v>248</v>
      </c>
      <c r="N85" s="112" t="s">
        <v>60</v>
      </c>
      <c r="O85" s="77"/>
      <c r="P85" s="78">
        <f t="shared" si="0"/>
        <v>0</v>
      </c>
      <c r="Q85" s="79" t="str">
        <f t="shared" si="1"/>
        <v>-</v>
      </c>
      <c r="R85" s="80">
        <v>37</v>
      </c>
      <c r="S85" s="81" t="str">
        <f>IF($I$23=1,"",IF(AND(Таблица23[[#This Row],[Заказ (упаковок)
↓]]=0,$I$23*Таблица23[[#This Row],[Уп. в коробке]]&lt;5),0,ROUNDDOWN($I$23*Таблица23[[#This Row],[Уп. в коробке]],0)))</f>
        <v/>
      </c>
      <c r="T85" s="176" t="str">
        <f>IF(AND(Таблица23[[#This Row],[Заказ (упаковок)
↓]]&lt;5,Таблица23[[#This Row],[Заказ (упаковок)
↓]]&gt;0),"ошибка - неверное количество в заказе","")</f>
        <v/>
      </c>
    </row>
    <row r="86" spans="1:20" x14ac:dyDescent="0.3">
      <c r="A86" s="70"/>
      <c r="B86" s="71" t="s">
        <v>249</v>
      </c>
      <c r="C86" s="72" t="s">
        <v>29</v>
      </c>
      <c r="D86" s="73" t="s">
        <v>246</v>
      </c>
      <c r="E86" s="74" t="s">
        <v>250</v>
      </c>
      <c r="F86" s="116" t="s">
        <v>105</v>
      </c>
      <c r="G86" s="75" t="s">
        <v>106</v>
      </c>
      <c r="H86" s="75">
        <v>60</v>
      </c>
      <c r="I86" s="76">
        <v>2.5999999999999996</v>
      </c>
      <c r="J86" s="110">
        <v>302540</v>
      </c>
      <c r="K86" s="111">
        <v>8712438504532</v>
      </c>
      <c r="L86" s="112" t="s">
        <v>107</v>
      </c>
      <c r="M86" s="113" t="s">
        <v>251</v>
      </c>
      <c r="N86" s="112" t="s">
        <v>60</v>
      </c>
      <c r="O86" s="77"/>
      <c r="P86" s="78">
        <f t="shared" si="0"/>
        <v>0</v>
      </c>
      <c r="Q86" s="79" t="str">
        <f t="shared" si="1"/>
        <v>-</v>
      </c>
      <c r="R86" s="80">
        <v>37</v>
      </c>
      <c r="S86" s="81" t="str">
        <f>IF($I$23=1,"",IF(AND(Таблица23[[#This Row],[Заказ (упаковок)
↓]]=0,$I$23*Таблица23[[#This Row],[Уп. в коробке]]&lt;5),0,ROUNDDOWN($I$23*Таблица23[[#This Row],[Уп. в коробке]],0)))</f>
        <v/>
      </c>
      <c r="T86" s="176" t="str">
        <f>IF(AND(Таблица23[[#This Row],[Заказ (упаковок)
↓]]&lt;5,Таблица23[[#This Row],[Заказ (упаковок)
↓]]&gt;0),"ошибка - неверное количество в заказе","")</f>
        <v/>
      </c>
    </row>
    <row r="87" spans="1:20" x14ac:dyDescent="0.3">
      <c r="A87" s="70"/>
      <c r="B87" s="71" t="s">
        <v>252</v>
      </c>
      <c r="C87" s="72" t="s">
        <v>29</v>
      </c>
      <c r="D87" s="73" t="s">
        <v>246</v>
      </c>
      <c r="E87" s="74" t="s">
        <v>253</v>
      </c>
      <c r="F87" s="116" t="s">
        <v>105</v>
      </c>
      <c r="G87" s="75" t="s">
        <v>106</v>
      </c>
      <c r="H87" s="75">
        <v>60</v>
      </c>
      <c r="I87" s="76">
        <v>2.65</v>
      </c>
      <c r="J87" s="110">
        <v>302570</v>
      </c>
      <c r="K87" s="111">
        <v>8712438504600</v>
      </c>
      <c r="L87" s="112" t="s">
        <v>107</v>
      </c>
      <c r="M87" s="113" t="s">
        <v>254</v>
      </c>
      <c r="N87" s="112" t="s">
        <v>60</v>
      </c>
      <c r="O87" s="77"/>
      <c r="P87" s="78">
        <f t="shared" si="0"/>
        <v>0</v>
      </c>
      <c r="Q87" s="79" t="str">
        <f t="shared" si="1"/>
        <v>-</v>
      </c>
      <c r="R87" s="80">
        <v>37</v>
      </c>
      <c r="S87" s="81" t="str">
        <f>IF($I$23=1,"",IF(AND(Таблица23[[#This Row],[Заказ (упаковок)
↓]]=0,$I$23*Таблица23[[#This Row],[Уп. в коробке]]&lt;5),0,ROUNDDOWN($I$23*Таблица23[[#This Row],[Уп. в коробке]],0)))</f>
        <v/>
      </c>
      <c r="T87" s="176" t="str">
        <f>IF(AND(Таблица23[[#This Row],[Заказ (упаковок)
↓]]&lt;5,Таблица23[[#This Row],[Заказ (упаковок)
↓]]&gt;0),"ошибка - неверное количество в заказе","")</f>
        <v/>
      </c>
    </row>
    <row r="88" spans="1:20" x14ac:dyDescent="0.3">
      <c r="A88" s="70"/>
      <c r="B88" s="71" t="s">
        <v>255</v>
      </c>
      <c r="C88" s="72" t="s">
        <v>29</v>
      </c>
      <c r="D88" s="73" t="s">
        <v>246</v>
      </c>
      <c r="E88" s="74" t="s">
        <v>256</v>
      </c>
      <c r="F88" s="116" t="s">
        <v>105</v>
      </c>
      <c r="G88" s="75" t="s">
        <v>106</v>
      </c>
      <c r="H88" s="75">
        <v>60</v>
      </c>
      <c r="I88" s="76">
        <v>2.65</v>
      </c>
      <c r="J88" s="110">
        <v>302600</v>
      </c>
      <c r="K88" s="111">
        <v>8712438504709</v>
      </c>
      <c r="L88" s="112" t="s">
        <v>107</v>
      </c>
      <c r="M88" s="113" t="s">
        <v>257</v>
      </c>
      <c r="N88" s="112" t="s">
        <v>60</v>
      </c>
      <c r="O88" s="77"/>
      <c r="P88" s="78">
        <f t="shared" si="0"/>
        <v>0</v>
      </c>
      <c r="Q88" s="79" t="str">
        <f t="shared" si="1"/>
        <v>-</v>
      </c>
      <c r="R88" s="80">
        <v>38</v>
      </c>
      <c r="S88" s="81" t="str">
        <f>IF($I$23=1,"",IF(AND(Таблица23[[#This Row],[Заказ (упаковок)
↓]]=0,$I$23*Таблица23[[#This Row],[Уп. в коробке]]&lt;5),0,ROUNDDOWN($I$23*Таблица23[[#This Row],[Уп. в коробке]],0)))</f>
        <v/>
      </c>
      <c r="T88" s="176" t="str">
        <f>IF(AND(Таблица23[[#This Row],[Заказ (упаковок)
↓]]&lt;5,Таблица23[[#This Row],[Заказ (упаковок)
↓]]&gt;0),"ошибка - неверное количество в заказе","")</f>
        <v/>
      </c>
    </row>
    <row r="89" spans="1:20" x14ac:dyDescent="0.3">
      <c r="A89" s="70"/>
      <c r="B89" s="71" t="s">
        <v>258</v>
      </c>
      <c r="C89" s="72" t="s">
        <v>29</v>
      </c>
      <c r="D89" s="73" t="s">
        <v>246</v>
      </c>
      <c r="E89" s="74" t="s">
        <v>259</v>
      </c>
      <c r="F89" s="116" t="s">
        <v>111</v>
      </c>
      <c r="G89" s="75" t="s">
        <v>106</v>
      </c>
      <c r="H89" s="75">
        <v>80</v>
      </c>
      <c r="I89" s="76">
        <v>2.5599999999999996</v>
      </c>
      <c r="J89" s="110">
        <v>302660</v>
      </c>
      <c r="K89" s="111">
        <v>8712438504808</v>
      </c>
      <c r="L89" s="112" t="s">
        <v>107</v>
      </c>
      <c r="M89" s="113" t="s">
        <v>260</v>
      </c>
      <c r="N89" s="112" t="s">
        <v>60</v>
      </c>
      <c r="O89" s="77"/>
      <c r="P89" s="78">
        <f t="shared" si="0"/>
        <v>0</v>
      </c>
      <c r="Q89" s="79" t="str">
        <f t="shared" si="1"/>
        <v>-</v>
      </c>
      <c r="R89" s="80">
        <v>38</v>
      </c>
      <c r="S89" s="81" t="str">
        <f>IF($I$23=1,"",IF(AND(Таблица23[[#This Row],[Заказ (упаковок)
↓]]=0,$I$23*Таблица23[[#This Row],[Уп. в коробке]]&lt;5),0,ROUNDDOWN($I$23*Таблица23[[#This Row],[Уп. в коробке]],0)))</f>
        <v/>
      </c>
      <c r="T89" s="176" t="str">
        <f>IF(AND(Таблица23[[#This Row],[Заказ (упаковок)
↓]]&lt;5,Таблица23[[#This Row],[Заказ (упаковок)
↓]]&gt;0),"ошибка - неверное количество в заказе","")</f>
        <v/>
      </c>
    </row>
    <row r="90" spans="1:20" x14ac:dyDescent="0.3">
      <c r="A90" s="70"/>
      <c r="B90" s="71" t="s">
        <v>261</v>
      </c>
      <c r="C90" s="72" t="s">
        <v>29</v>
      </c>
      <c r="D90" s="73" t="s">
        <v>262</v>
      </c>
      <c r="E90" s="74" t="s">
        <v>263</v>
      </c>
      <c r="F90" s="116" t="s">
        <v>111</v>
      </c>
      <c r="G90" s="75" t="s">
        <v>106</v>
      </c>
      <c r="H90" s="75">
        <v>80</v>
      </c>
      <c r="I90" s="76">
        <v>2.19</v>
      </c>
      <c r="J90" s="110">
        <v>302700</v>
      </c>
      <c r="K90" s="111">
        <v>8712438505003</v>
      </c>
      <c r="L90" s="112" t="s">
        <v>107</v>
      </c>
      <c r="M90" s="113" t="s">
        <v>264</v>
      </c>
      <c r="N90" s="112" t="s">
        <v>60</v>
      </c>
      <c r="O90" s="77"/>
      <c r="P90" s="78">
        <f t="shared" si="0"/>
        <v>0</v>
      </c>
      <c r="Q90" s="79" t="str">
        <f t="shared" si="1"/>
        <v>-</v>
      </c>
      <c r="R90" s="80">
        <v>38</v>
      </c>
      <c r="S90" s="81" t="str">
        <f>IF($I$23=1,"",IF(AND(Таблица23[[#This Row],[Заказ (упаковок)
↓]]=0,$I$23*Таблица23[[#This Row],[Уп. в коробке]]&lt;5),0,ROUNDDOWN($I$23*Таблица23[[#This Row],[Уп. в коробке]],0)))</f>
        <v/>
      </c>
      <c r="T90" s="176" t="str">
        <f>IF(AND(Таблица23[[#This Row],[Заказ (упаковок)
↓]]&lt;5,Таблица23[[#This Row],[Заказ (упаковок)
↓]]&gt;0),"ошибка - неверное количество в заказе","")</f>
        <v/>
      </c>
    </row>
    <row r="91" spans="1:20" x14ac:dyDescent="0.3">
      <c r="A91" s="70"/>
      <c r="B91" s="71" t="s">
        <v>265</v>
      </c>
      <c r="C91" s="72" t="s">
        <v>29</v>
      </c>
      <c r="D91" s="73" t="s">
        <v>262</v>
      </c>
      <c r="E91" s="74" t="s">
        <v>266</v>
      </c>
      <c r="F91" s="116" t="s">
        <v>111</v>
      </c>
      <c r="G91" s="75" t="s">
        <v>106</v>
      </c>
      <c r="H91" s="75">
        <v>80</v>
      </c>
      <c r="I91" s="76">
        <v>2.8</v>
      </c>
      <c r="J91" s="110">
        <v>302710</v>
      </c>
      <c r="K91" s="111">
        <v>8712438505058</v>
      </c>
      <c r="L91" s="112" t="s">
        <v>107</v>
      </c>
      <c r="M91" s="113" t="s">
        <v>267</v>
      </c>
      <c r="N91" s="112" t="s">
        <v>60</v>
      </c>
      <c r="O91" s="77"/>
      <c r="P91" s="78">
        <f t="shared" si="0"/>
        <v>0</v>
      </c>
      <c r="Q91" s="79" t="str">
        <f t="shared" si="1"/>
        <v>-</v>
      </c>
      <c r="R91" s="80">
        <v>38</v>
      </c>
      <c r="S91" s="81" t="str">
        <f>IF($I$23=1,"",IF(AND(Таблица23[[#This Row],[Заказ (упаковок)
↓]]=0,$I$23*Таблица23[[#This Row],[Уп. в коробке]]&lt;5),0,ROUNDDOWN($I$23*Таблица23[[#This Row],[Уп. в коробке]],0)))</f>
        <v/>
      </c>
      <c r="T91" s="176" t="str">
        <f>IF(AND(Таблица23[[#This Row],[Заказ (упаковок)
↓]]&lt;5,Таблица23[[#This Row],[Заказ (упаковок)
↓]]&gt;0),"ошибка - неверное количество в заказе","")</f>
        <v/>
      </c>
    </row>
    <row r="92" spans="1:20" x14ac:dyDescent="0.3">
      <c r="A92" s="70"/>
      <c r="B92" s="71" t="s">
        <v>268</v>
      </c>
      <c r="C92" s="72" t="s">
        <v>29</v>
      </c>
      <c r="D92" s="73" t="s">
        <v>262</v>
      </c>
      <c r="E92" s="74" t="s">
        <v>269</v>
      </c>
      <c r="F92" s="116" t="s">
        <v>111</v>
      </c>
      <c r="G92" s="75" t="s">
        <v>106</v>
      </c>
      <c r="H92" s="75">
        <v>80</v>
      </c>
      <c r="I92" s="76">
        <v>2.09</v>
      </c>
      <c r="J92" s="110">
        <v>302730</v>
      </c>
      <c r="K92" s="111" t="s">
        <v>270</v>
      </c>
      <c r="L92" s="112" t="s">
        <v>107</v>
      </c>
      <c r="M92" s="113" t="s">
        <v>271</v>
      </c>
      <c r="N92" s="112" t="s">
        <v>60</v>
      </c>
      <c r="O92" s="77"/>
      <c r="P92" s="78">
        <f t="shared" si="0"/>
        <v>0</v>
      </c>
      <c r="Q92" s="79" t="str">
        <f t="shared" si="1"/>
        <v>-</v>
      </c>
      <c r="R92" s="80">
        <v>38</v>
      </c>
      <c r="S92" s="81" t="str">
        <f>IF($I$23=1,"",IF(AND(Таблица23[[#This Row],[Заказ (упаковок)
↓]]=0,$I$23*Таблица23[[#This Row],[Уп. в коробке]]&lt;5),0,ROUNDDOWN($I$23*Таблица23[[#This Row],[Уп. в коробке]],0)))</f>
        <v/>
      </c>
      <c r="T92" s="176" t="str">
        <f>IF(AND(Таблица23[[#This Row],[Заказ (упаковок)
↓]]&lt;5,Таблица23[[#This Row],[Заказ (упаковок)
↓]]&gt;0),"ошибка - неверное количество в заказе","")</f>
        <v/>
      </c>
    </row>
    <row r="93" spans="1:20" x14ac:dyDescent="0.3">
      <c r="A93" s="70"/>
      <c r="B93" s="71" t="s">
        <v>272</v>
      </c>
      <c r="C93" s="72" t="s">
        <v>29</v>
      </c>
      <c r="D93" s="73" t="s">
        <v>262</v>
      </c>
      <c r="E93" s="74" t="s">
        <v>273</v>
      </c>
      <c r="F93" s="116" t="s">
        <v>111</v>
      </c>
      <c r="G93" s="75" t="s">
        <v>106</v>
      </c>
      <c r="H93" s="75">
        <v>80</v>
      </c>
      <c r="I93" s="76">
        <v>2.8</v>
      </c>
      <c r="J93" s="110">
        <v>302740</v>
      </c>
      <c r="K93" s="111">
        <v>8712438505157</v>
      </c>
      <c r="L93" s="112" t="s">
        <v>107</v>
      </c>
      <c r="M93" s="113" t="s">
        <v>274</v>
      </c>
      <c r="N93" s="112" t="s">
        <v>60</v>
      </c>
      <c r="O93" s="77"/>
      <c r="P93" s="78">
        <f t="shared" si="0"/>
        <v>0</v>
      </c>
      <c r="Q93" s="79" t="str">
        <f t="shared" si="1"/>
        <v>-</v>
      </c>
      <c r="R93" s="80">
        <v>38</v>
      </c>
      <c r="S93" s="81" t="str">
        <f>IF($I$23=1,"",IF(AND(Таблица23[[#This Row],[Заказ (упаковок)
↓]]=0,$I$23*Таблица23[[#This Row],[Уп. в коробке]]&lt;5),0,ROUNDDOWN($I$23*Таблица23[[#This Row],[Уп. в коробке]],0)))</f>
        <v/>
      </c>
      <c r="T93" s="176" t="str">
        <f>IF(AND(Таблица23[[#This Row],[Заказ (упаковок)
↓]]&lt;5,Таблица23[[#This Row],[Заказ (упаковок)
↓]]&gt;0),"ошибка - неверное количество в заказе","")</f>
        <v/>
      </c>
    </row>
    <row r="94" spans="1:20" x14ac:dyDescent="0.3">
      <c r="A94" s="70"/>
      <c r="B94" s="71" t="s">
        <v>275</v>
      </c>
      <c r="C94" s="72" t="s">
        <v>29</v>
      </c>
      <c r="D94" s="73" t="s">
        <v>262</v>
      </c>
      <c r="E94" s="74" t="s">
        <v>276</v>
      </c>
      <c r="F94" s="116" t="s">
        <v>111</v>
      </c>
      <c r="G94" s="75" t="s">
        <v>106</v>
      </c>
      <c r="H94" s="75">
        <v>80</v>
      </c>
      <c r="I94" s="76">
        <v>1.95</v>
      </c>
      <c r="J94" s="110">
        <v>302780</v>
      </c>
      <c r="K94" s="111">
        <v>8712438505201</v>
      </c>
      <c r="L94" s="112" t="s">
        <v>107</v>
      </c>
      <c r="M94" s="113" t="s">
        <v>277</v>
      </c>
      <c r="N94" s="112" t="s">
        <v>60</v>
      </c>
      <c r="O94" s="77"/>
      <c r="P94" s="78">
        <f t="shared" ref="P94:P157" si="2">I94*O94</f>
        <v>0</v>
      </c>
      <c r="Q94" s="79" t="str">
        <f t="shared" ref="Q94:Q157" si="3">IF(O94/H94=0,"-",O94/H94)</f>
        <v>-</v>
      </c>
      <c r="R94" s="80">
        <v>38</v>
      </c>
      <c r="S94" s="81" t="str">
        <f>IF($I$23=1,"",IF(AND(Таблица23[[#This Row],[Заказ (упаковок)
↓]]=0,$I$23*Таблица23[[#This Row],[Уп. в коробке]]&lt;5),0,ROUNDDOWN($I$23*Таблица23[[#This Row],[Уп. в коробке]],0)))</f>
        <v/>
      </c>
      <c r="T94" s="176" t="str">
        <f>IF(AND(Таблица23[[#This Row],[Заказ (упаковок)
↓]]&lt;5,Таблица23[[#This Row],[Заказ (упаковок)
↓]]&gt;0),"ошибка - неверное количество в заказе","")</f>
        <v/>
      </c>
    </row>
    <row r="95" spans="1:20" x14ac:dyDescent="0.3">
      <c r="A95" s="70"/>
      <c r="B95" s="71" t="s">
        <v>278</v>
      </c>
      <c r="C95" s="72" t="s">
        <v>29</v>
      </c>
      <c r="D95" s="73" t="s">
        <v>262</v>
      </c>
      <c r="E95" s="74" t="s">
        <v>279</v>
      </c>
      <c r="F95" s="116" t="s">
        <v>111</v>
      </c>
      <c r="G95" s="75" t="s">
        <v>106</v>
      </c>
      <c r="H95" s="75">
        <v>80</v>
      </c>
      <c r="I95" s="76">
        <v>2.13</v>
      </c>
      <c r="J95" s="110">
        <v>302790</v>
      </c>
      <c r="K95" s="111">
        <v>8712438505232</v>
      </c>
      <c r="L95" s="112" t="s">
        <v>107</v>
      </c>
      <c r="M95" s="113" t="s">
        <v>280</v>
      </c>
      <c r="N95" s="112" t="s">
        <v>60</v>
      </c>
      <c r="O95" s="77"/>
      <c r="P95" s="78">
        <f t="shared" si="2"/>
        <v>0</v>
      </c>
      <c r="Q95" s="79" t="str">
        <f t="shared" si="3"/>
        <v>-</v>
      </c>
      <c r="R95" s="80">
        <v>38</v>
      </c>
      <c r="S95" s="81" t="str">
        <f>IF($I$23=1,"",IF(AND(Таблица23[[#This Row],[Заказ (упаковок)
↓]]=0,$I$23*Таблица23[[#This Row],[Уп. в коробке]]&lt;5),0,ROUNDDOWN($I$23*Таблица23[[#This Row],[Уп. в коробке]],0)))</f>
        <v/>
      </c>
      <c r="T95" s="176" t="str">
        <f>IF(AND(Таблица23[[#This Row],[Заказ (упаковок)
↓]]&lt;5,Таблица23[[#This Row],[Заказ (упаковок)
↓]]&gt;0),"ошибка - неверное количество в заказе","")</f>
        <v/>
      </c>
    </row>
    <row r="96" spans="1:20" x14ac:dyDescent="0.3">
      <c r="A96" s="70"/>
      <c r="B96" s="71" t="s">
        <v>281</v>
      </c>
      <c r="C96" s="72" t="s">
        <v>29</v>
      </c>
      <c r="D96" s="73" t="s">
        <v>262</v>
      </c>
      <c r="E96" s="74" t="s">
        <v>282</v>
      </c>
      <c r="F96" s="116" t="s">
        <v>111</v>
      </c>
      <c r="G96" s="75" t="s">
        <v>106</v>
      </c>
      <c r="H96" s="75">
        <v>80</v>
      </c>
      <c r="I96" s="76">
        <v>2.3899999999999997</v>
      </c>
      <c r="J96" s="110">
        <v>302880</v>
      </c>
      <c r="K96" s="111">
        <v>8712438505454</v>
      </c>
      <c r="L96" s="112" t="s">
        <v>107</v>
      </c>
      <c r="M96" s="113" t="s">
        <v>283</v>
      </c>
      <c r="N96" s="112" t="s">
        <v>60</v>
      </c>
      <c r="O96" s="77"/>
      <c r="P96" s="78">
        <f t="shared" si="2"/>
        <v>0</v>
      </c>
      <c r="Q96" s="79" t="str">
        <f t="shared" si="3"/>
        <v>-</v>
      </c>
      <c r="R96" s="80">
        <v>38</v>
      </c>
      <c r="S96" s="81" t="str">
        <f>IF($I$23=1,"",IF(AND(Таблица23[[#This Row],[Заказ (упаковок)
↓]]=0,$I$23*Таблица23[[#This Row],[Уп. в коробке]]&lt;5),0,ROUNDDOWN($I$23*Таблица23[[#This Row],[Уп. в коробке]],0)))</f>
        <v/>
      </c>
      <c r="T96" s="176" t="str">
        <f>IF(AND(Таблица23[[#This Row],[Заказ (упаковок)
↓]]&lt;5,Таблица23[[#This Row],[Заказ (упаковок)
↓]]&gt;0),"ошибка - неверное количество в заказе","")</f>
        <v/>
      </c>
    </row>
    <row r="97" spans="1:20" x14ac:dyDescent="0.3">
      <c r="A97" s="70"/>
      <c r="B97" s="71" t="s">
        <v>284</v>
      </c>
      <c r="C97" s="72" t="s">
        <v>29</v>
      </c>
      <c r="D97" s="73" t="s">
        <v>262</v>
      </c>
      <c r="E97" s="74" t="s">
        <v>285</v>
      </c>
      <c r="F97" s="116" t="s">
        <v>111</v>
      </c>
      <c r="G97" s="75" t="s">
        <v>106</v>
      </c>
      <c r="H97" s="75">
        <v>80</v>
      </c>
      <c r="I97" s="76">
        <v>2.13</v>
      </c>
      <c r="J97" s="110">
        <v>302910</v>
      </c>
      <c r="K97" s="111">
        <v>8712438505508</v>
      </c>
      <c r="L97" s="112" t="s">
        <v>107</v>
      </c>
      <c r="M97" s="113" t="s">
        <v>286</v>
      </c>
      <c r="N97" s="112" t="s">
        <v>60</v>
      </c>
      <c r="O97" s="77"/>
      <c r="P97" s="78">
        <f t="shared" si="2"/>
        <v>0</v>
      </c>
      <c r="Q97" s="79" t="str">
        <f t="shared" si="3"/>
        <v>-</v>
      </c>
      <c r="R97" s="80">
        <v>38</v>
      </c>
      <c r="S97" s="81" t="str">
        <f>IF($I$23=1,"",IF(AND(Таблица23[[#This Row],[Заказ (упаковок)
↓]]=0,$I$23*Таблица23[[#This Row],[Уп. в коробке]]&lt;5),0,ROUNDDOWN($I$23*Таблица23[[#This Row],[Уп. в коробке]],0)))</f>
        <v/>
      </c>
      <c r="T97" s="176" t="str">
        <f>IF(AND(Таблица23[[#This Row],[Заказ (упаковок)
↓]]&lt;5,Таблица23[[#This Row],[Заказ (упаковок)
↓]]&gt;0),"ошибка - неверное количество в заказе","")</f>
        <v/>
      </c>
    </row>
    <row r="98" spans="1:20" x14ac:dyDescent="0.3">
      <c r="A98" s="70"/>
      <c r="B98" s="71" t="s">
        <v>287</v>
      </c>
      <c r="C98" s="72" t="s">
        <v>29</v>
      </c>
      <c r="D98" s="73" t="s">
        <v>288</v>
      </c>
      <c r="E98" s="74" t="s">
        <v>289</v>
      </c>
      <c r="F98" s="116" t="s">
        <v>111</v>
      </c>
      <c r="G98" s="75" t="s">
        <v>106</v>
      </c>
      <c r="H98" s="75">
        <v>80</v>
      </c>
      <c r="I98" s="76">
        <v>1.95</v>
      </c>
      <c r="J98" s="110">
        <v>303050</v>
      </c>
      <c r="K98" s="111">
        <v>8712438505782</v>
      </c>
      <c r="L98" s="112" t="s">
        <v>107</v>
      </c>
      <c r="M98" s="113" t="s">
        <v>290</v>
      </c>
      <c r="N98" s="112" t="s">
        <v>60</v>
      </c>
      <c r="O98" s="77"/>
      <c r="P98" s="78">
        <f t="shared" si="2"/>
        <v>0</v>
      </c>
      <c r="Q98" s="79" t="str">
        <f t="shared" si="3"/>
        <v>-</v>
      </c>
      <c r="R98" s="80">
        <v>38</v>
      </c>
      <c r="S98" s="81" t="str">
        <f>IF($I$23=1,"",IF(AND(Таблица23[[#This Row],[Заказ (упаковок)
↓]]=0,$I$23*Таблица23[[#This Row],[Уп. в коробке]]&lt;5),0,ROUNDDOWN($I$23*Таблица23[[#This Row],[Уп. в коробке]],0)))</f>
        <v/>
      </c>
      <c r="T98" s="176" t="str">
        <f>IF(AND(Таблица23[[#This Row],[Заказ (упаковок)
↓]]&lt;5,Таблица23[[#This Row],[Заказ (упаковок)
↓]]&gt;0),"ошибка - неверное количество в заказе","")</f>
        <v/>
      </c>
    </row>
    <row r="99" spans="1:20" x14ac:dyDescent="0.3">
      <c r="A99" s="70"/>
      <c r="B99" s="71" t="s">
        <v>291</v>
      </c>
      <c r="C99" s="72" t="s">
        <v>29</v>
      </c>
      <c r="D99" s="73" t="s">
        <v>288</v>
      </c>
      <c r="E99" s="74" t="s">
        <v>292</v>
      </c>
      <c r="F99" s="116" t="s">
        <v>111</v>
      </c>
      <c r="G99" s="75" t="s">
        <v>106</v>
      </c>
      <c r="H99" s="75">
        <v>80</v>
      </c>
      <c r="I99" s="76">
        <v>2.2999999999999998</v>
      </c>
      <c r="J99" s="110">
        <v>303090</v>
      </c>
      <c r="K99" s="111">
        <v>8712438505850</v>
      </c>
      <c r="L99" s="112" t="s">
        <v>107</v>
      </c>
      <c r="M99" s="113" t="s">
        <v>293</v>
      </c>
      <c r="N99" s="112" t="s">
        <v>60</v>
      </c>
      <c r="O99" s="77"/>
      <c r="P99" s="78">
        <f t="shared" si="2"/>
        <v>0</v>
      </c>
      <c r="Q99" s="79" t="str">
        <f t="shared" si="3"/>
        <v>-</v>
      </c>
      <c r="R99" s="80">
        <v>38</v>
      </c>
      <c r="S99" s="81" t="str">
        <f>IF($I$23=1,"",IF(AND(Таблица23[[#This Row],[Заказ (упаковок)
↓]]=0,$I$23*Таблица23[[#This Row],[Уп. в коробке]]&lt;5),0,ROUNDDOWN($I$23*Таблица23[[#This Row],[Уп. в коробке]],0)))</f>
        <v/>
      </c>
      <c r="T99" s="176" t="str">
        <f>IF(AND(Таблица23[[#This Row],[Заказ (упаковок)
↓]]&lt;5,Таблица23[[#This Row],[Заказ (упаковок)
↓]]&gt;0),"ошибка - неверное количество в заказе","")</f>
        <v/>
      </c>
    </row>
    <row r="100" spans="1:20" x14ac:dyDescent="0.3">
      <c r="A100" s="70"/>
      <c r="B100" s="71" t="s">
        <v>294</v>
      </c>
      <c r="C100" s="72" t="s">
        <v>29</v>
      </c>
      <c r="D100" s="73" t="s">
        <v>288</v>
      </c>
      <c r="E100" s="74" t="s">
        <v>295</v>
      </c>
      <c r="F100" s="116" t="s">
        <v>111</v>
      </c>
      <c r="G100" s="75" t="s">
        <v>106</v>
      </c>
      <c r="H100" s="75">
        <v>80</v>
      </c>
      <c r="I100" s="76">
        <v>2.25</v>
      </c>
      <c r="J100" s="110">
        <v>303120</v>
      </c>
      <c r="K100" s="111">
        <v>8712438505904</v>
      </c>
      <c r="L100" s="112" t="s">
        <v>107</v>
      </c>
      <c r="M100" s="113" t="s">
        <v>296</v>
      </c>
      <c r="N100" s="112" t="s">
        <v>60</v>
      </c>
      <c r="O100" s="77"/>
      <c r="P100" s="78">
        <f t="shared" si="2"/>
        <v>0</v>
      </c>
      <c r="Q100" s="79" t="str">
        <f t="shared" si="3"/>
        <v>-</v>
      </c>
      <c r="R100" s="80">
        <v>38</v>
      </c>
      <c r="S100" s="81" t="str">
        <f>IF($I$23=1,"",IF(AND(Таблица23[[#This Row],[Заказ (упаковок)
↓]]=0,$I$23*Таблица23[[#This Row],[Уп. в коробке]]&lt;5),0,ROUNDDOWN($I$23*Таблица23[[#This Row],[Уп. в коробке]],0)))</f>
        <v/>
      </c>
      <c r="T100" s="176" t="str">
        <f>IF(AND(Таблица23[[#This Row],[Заказ (упаковок)
↓]]&lt;5,Таблица23[[#This Row],[Заказ (упаковок)
↓]]&gt;0),"ошибка - неверное количество в заказе","")</f>
        <v/>
      </c>
    </row>
    <row r="101" spans="1:20" x14ac:dyDescent="0.3">
      <c r="A101" s="70"/>
      <c r="B101" s="71" t="s">
        <v>297</v>
      </c>
      <c r="C101" s="72" t="s">
        <v>29</v>
      </c>
      <c r="D101" s="73" t="s">
        <v>288</v>
      </c>
      <c r="E101" s="74" t="s">
        <v>298</v>
      </c>
      <c r="F101" s="116" t="s">
        <v>111</v>
      </c>
      <c r="G101" s="75" t="s">
        <v>106</v>
      </c>
      <c r="H101" s="75">
        <v>80</v>
      </c>
      <c r="I101" s="76">
        <v>2.2999999999999998</v>
      </c>
      <c r="J101" s="110">
        <v>303220</v>
      </c>
      <c r="K101" s="111">
        <v>8712438506031</v>
      </c>
      <c r="L101" s="112" t="s">
        <v>107</v>
      </c>
      <c r="M101" s="113" t="s">
        <v>299</v>
      </c>
      <c r="N101" s="112" t="s">
        <v>60</v>
      </c>
      <c r="O101" s="77"/>
      <c r="P101" s="78">
        <f t="shared" si="2"/>
        <v>0</v>
      </c>
      <c r="Q101" s="79" t="str">
        <f t="shared" si="3"/>
        <v>-</v>
      </c>
      <c r="R101" s="80">
        <v>38</v>
      </c>
      <c r="S101" s="81" t="str">
        <f>IF($I$23=1,"",IF(AND(Таблица23[[#This Row],[Заказ (упаковок)
↓]]=0,$I$23*Таблица23[[#This Row],[Уп. в коробке]]&lt;5),0,ROUNDDOWN($I$23*Таблица23[[#This Row],[Уп. в коробке]],0)))</f>
        <v/>
      </c>
      <c r="T101" s="176" t="str">
        <f>IF(AND(Таблица23[[#This Row],[Заказ (упаковок)
↓]]&lt;5,Таблица23[[#This Row],[Заказ (упаковок)
↓]]&gt;0),"ошибка - неверное количество в заказе","")</f>
        <v/>
      </c>
    </row>
    <row r="102" spans="1:20" x14ac:dyDescent="0.3">
      <c r="A102" s="70"/>
      <c r="B102" s="71" t="s">
        <v>300</v>
      </c>
      <c r="C102" s="72" t="s">
        <v>29</v>
      </c>
      <c r="D102" s="73" t="s">
        <v>288</v>
      </c>
      <c r="E102" s="74" t="s">
        <v>301</v>
      </c>
      <c r="F102" s="116" t="s">
        <v>111</v>
      </c>
      <c r="G102" s="75" t="s">
        <v>106</v>
      </c>
      <c r="H102" s="75">
        <v>80</v>
      </c>
      <c r="I102" s="76">
        <v>2.21</v>
      </c>
      <c r="J102" s="110">
        <v>303240</v>
      </c>
      <c r="K102" s="111">
        <v>8712438506055</v>
      </c>
      <c r="L102" s="112" t="s">
        <v>107</v>
      </c>
      <c r="M102" s="113" t="s">
        <v>302</v>
      </c>
      <c r="N102" s="112" t="s">
        <v>60</v>
      </c>
      <c r="O102" s="77"/>
      <c r="P102" s="78">
        <f t="shared" si="2"/>
        <v>0</v>
      </c>
      <c r="Q102" s="79" t="str">
        <f t="shared" si="3"/>
        <v>-</v>
      </c>
      <c r="R102" s="80">
        <v>38</v>
      </c>
      <c r="S102" s="81" t="str">
        <f>IF($I$23=1,"",IF(AND(Таблица23[[#This Row],[Заказ (упаковок)
↓]]=0,$I$23*Таблица23[[#This Row],[Уп. в коробке]]&lt;5),0,ROUNDDOWN($I$23*Таблица23[[#This Row],[Уп. в коробке]],0)))</f>
        <v/>
      </c>
      <c r="T102" s="176" t="str">
        <f>IF(AND(Таблица23[[#This Row],[Заказ (упаковок)
↓]]&lt;5,Таблица23[[#This Row],[Заказ (упаковок)
↓]]&gt;0),"ошибка - неверное количество в заказе","")</f>
        <v/>
      </c>
    </row>
    <row r="103" spans="1:20" x14ac:dyDescent="0.3">
      <c r="A103" s="70"/>
      <c r="B103" s="71" t="s">
        <v>303</v>
      </c>
      <c r="C103" s="72" t="s">
        <v>29</v>
      </c>
      <c r="D103" s="73" t="s">
        <v>288</v>
      </c>
      <c r="E103" s="74" t="s">
        <v>304</v>
      </c>
      <c r="F103" s="116" t="s">
        <v>111</v>
      </c>
      <c r="G103" s="75" t="s">
        <v>106</v>
      </c>
      <c r="H103" s="75">
        <v>80</v>
      </c>
      <c r="I103" s="76">
        <v>2.3899999999999997</v>
      </c>
      <c r="J103" s="110">
        <v>303246</v>
      </c>
      <c r="K103" s="111">
        <v>8712438506062</v>
      </c>
      <c r="L103" s="112" t="s">
        <v>107</v>
      </c>
      <c r="M103" s="113" t="s">
        <v>305</v>
      </c>
      <c r="N103" s="112" t="s">
        <v>60</v>
      </c>
      <c r="O103" s="77"/>
      <c r="P103" s="78">
        <f t="shared" si="2"/>
        <v>0</v>
      </c>
      <c r="Q103" s="79" t="str">
        <f t="shared" si="3"/>
        <v>-</v>
      </c>
      <c r="R103" s="80">
        <v>38</v>
      </c>
      <c r="S103" s="81" t="str">
        <f>IF($I$23=1,"",IF(AND(Таблица23[[#This Row],[Заказ (упаковок)
↓]]=0,$I$23*Таблица23[[#This Row],[Уп. в коробке]]&lt;5),0,ROUNDDOWN($I$23*Таблица23[[#This Row],[Уп. в коробке]],0)))</f>
        <v/>
      </c>
      <c r="T103" s="176" t="str">
        <f>IF(AND(Таблица23[[#This Row],[Заказ (упаковок)
↓]]&lt;5,Таблица23[[#This Row],[Заказ (упаковок)
↓]]&gt;0),"ошибка - неверное количество в заказе","")</f>
        <v/>
      </c>
    </row>
    <row r="104" spans="1:20" x14ac:dyDescent="0.3">
      <c r="A104" s="70"/>
      <c r="B104" s="71" t="s">
        <v>306</v>
      </c>
      <c r="C104" s="72" t="s">
        <v>29</v>
      </c>
      <c r="D104" s="73" t="s">
        <v>288</v>
      </c>
      <c r="E104" s="74" t="s">
        <v>307</v>
      </c>
      <c r="F104" s="116" t="s">
        <v>111</v>
      </c>
      <c r="G104" s="75" t="s">
        <v>106</v>
      </c>
      <c r="H104" s="75">
        <v>80</v>
      </c>
      <c r="I104" s="76">
        <v>2.21</v>
      </c>
      <c r="J104" s="110">
        <v>303260</v>
      </c>
      <c r="K104" s="111">
        <v>8712438506093</v>
      </c>
      <c r="L104" s="112" t="s">
        <v>107</v>
      </c>
      <c r="M104" s="113" t="s">
        <v>308</v>
      </c>
      <c r="N104" s="112" t="s">
        <v>60</v>
      </c>
      <c r="O104" s="77"/>
      <c r="P104" s="78">
        <f t="shared" si="2"/>
        <v>0</v>
      </c>
      <c r="Q104" s="79" t="str">
        <f t="shared" si="3"/>
        <v>-</v>
      </c>
      <c r="R104" s="80">
        <v>38</v>
      </c>
      <c r="S104" s="81" t="str">
        <f>IF($I$23=1,"",IF(AND(Таблица23[[#This Row],[Заказ (упаковок)
↓]]=0,$I$23*Таблица23[[#This Row],[Уп. в коробке]]&lt;5),0,ROUNDDOWN($I$23*Таблица23[[#This Row],[Уп. в коробке]],0)))</f>
        <v/>
      </c>
      <c r="T104" s="176" t="str">
        <f>IF(AND(Таблица23[[#This Row],[Заказ (упаковок)
↓]]&lt;5,Таблица23[[#This Row],[Заказ (упаковок)
↓]]&gt;0),"ошибка - неверное количество в заказе","")</f>
        <v/>
      </c>
    </row>
    <row r="105" spans="1:20" x14ac:dyDescent="0.3">
      <c r="A105" s="70"/>
      <c r="B105" s="71" t="s">
        <v>309</v>
      </c>
      <c r="C105" s="72" t="s">
        <v>29</v>
      </c>
      <c r="D105" s="73" t="s">
        <v>288</v>
      </c>
      <c r="E105" s="74" t="s">
        <v>310</v>
      </c>
      <c r="F105" s="116" t="s">
        <v>111</v>
      </c>
      <c r="G105" s="75" t="s">
        <v>106</v>
      </c>
      <c r="H105" s="75">
        <v>80</v>
      </c>
      <c r="I105" s="76">
        <v>2.21</v>
      </c>
      <c r="J105" s="110">
        <v>303265</v>
      </c>
      <c r="K105" s="111" t="s">
        <v>311</v>
      </c>
      <c r="L105" s="112" t="s">
        <v>107</v>
      </c>
      <c r="M105" s="113" t="s">
        <v>312</v>
      </c>
      <c r="N105" s="112" t="s">
        <v>60</v>
      </c>
      <c r="O105" s="77"/>
      <c r="P105" s="78">
        <f t="shared" si="2"/>
        <v>0</v>
      </c>
      <c r="Q105" s="79" t="str">
        <f t="shared" si="3"/>
        <v>-</v>
      </c>
      <c r="R105" s="80">
        <v>38</v>
      </c>
      <c r="S105" s="81" t="str">
        <f>IF($I$23=1,"",IF(AND(Таблица23[[#This Row],[Заказ (упаковок)
↓]]=0,$I$23*Таблица23[[#This Row],[Уп. в коробке]]&lt;5),0,ROUNDDOWN($I$23*Таблица23[[#This Row],[Уп. в коробке]],0)))</f>
        <v/>
      </c>
      <c r="T105" s="176" t="str">
        <f>IF(AND(Таблица23[[#This Row],[Заказ (упаковок)
↓]]&lt;5,Таблица23[[#This Row],[Заказ (упаковок)
↓]]&gt;0),"ошибка - неверное количество в заказе","")</f>
        <v/>
      </c>
    </row>
    <row r="106" spans="1:20" x14ac:dyDescent="0.3">
      <c r="A106" s="70"/>
      <c r="B106" s="71" t="s">
        <v>313</v>
      </c>
      <c r="C106" s="72" t="s">
        <v>29</v>
      </c>
      <c r="D106" s="73" t="s">
        <v>288</v>
      </c>
      <c r="E106" s="74" t="s">
        <v>314</v>
      </c>
      <c r="F106" s="116" t="s">
        <v>111</v>
      </c>
      <c r="G106" s="75" t="s">
        <v>106</v>
      </c>
      <c r="H106" s="75">
        <v>80</v>
      </c>
      <c r="I106" s="76">
        <v>2.8</v>
      </c>
      <c r="J106" s="110">
        <v>303280</v>
      </c>
      <c r="K106" s="111">
        <v>8712438506147</v>
      </c>
      <c r="L106" s="112" t="s">
        <v>107</v>
      </c>
      <c r="M106" s="113" t="s">
        <v>315</v>
      </c>
      <c r="N106" s="112" t="s">
        <v>60</v>
      </c>
      <c r="O106" s="77"/>
      <c r="P106" s="78">
        <f t="shared" si="2"/>
        <v>0</v>
      </c>
      <c r="Q106" s="79" t="str">
        <f t="shared" si="3"/>
        <v>-</v>
      </c>
      <c r="R106" s="80">
        <v>38</v>
      </c>
      <c r="S106" s="81" t="str">
        <f>IF($I$23=1,"",IF(AND(Таблица23[[#This Row],[Заказ (упаковок)
↓]]=0,$I$23*Таблица23[[#This Row],[Уп. в коробке]]&lt;5),0,ROUNDDOWN($I$23*Таблица23[[#This Row],[Уп. в коробке]],0)))</f>
        <v/>
      </c>
      <c r="T106" s="176" t="str">
        <f>IF(AND(Таблица23[[#This Row],[Заказ (упаковок)
↓]]&lt;5,Таблица23[[#This Row],[Заказ (упаковок)
↓]]&gt;0),"ошибка - неверное количество в заказе","")</f>
        <v/>
      </c>
    </row>
    <row r="107" spans="1:20" x14ac:dyDescent="0.3">
      <c r="A107" s="70"/>
      <c r="B107" s="71" t="s">
        <v>316</v>
      </c>
      <c r="C107" s="72" t="s">
        <v>29</v>
      </c>
      <c r="D107" s="73" t="s">
        <v>288</v>
      </c>
      <c r="E107" s="74" t="s">
        <v>317</v>
      </c>
      <c r="F107" s="116" t="s">
        <v>111</v>
      </c>
      <c r="G107" s="75" t="s">
        <v>106</v>
      </c>
      <c r="H107" s="75">
        <v>80</v>
      </c>
      <c r="I107" s="76">
        <v>2.2699999999999996</v>
      </c>
      <c r="J107" s="110">
        <v>303300</v>
      </c>
      <c r="K107" s="111">
        <v>8712438506185</v>
      </c>
      <c r="L107" s="112" t="s">
        <v>107</v>
      </c>
      <c r="M107" s="113" t="s">
        <v>318</v>
      </c>
      <c r="N107" s="112" t="s">
        <v>60</v>
      </c>
      <c r="O107" s="77"/>
      <c r="P107" s="78">
        <f t="shared" si="2"/>
        <v>0</v>
      </c>
      <c r="Q107" s="79" t="str">
        <f t="shared" si="3"/>
        <v>-</v>
      </c>
      <c r="R107" s="80">
        <v>38</v>
      </c>
      <c r="S107" s="81" t="str">
        <f>IF($I$23=1,"",IF(AND(Таблица23[[#This Row],[Заказ (упаковок)
↓]]=0,$I$23*Таблица23[[#This Row],[Уп. в коробке]]&lt;5),0,ROUNDDOWN($I$23*Таблица23[[#This Row],[Уп. в коробке]],0)))</f>
        <v/>
      </c>
      <c r="T107" s="176" t="str">
        <f>IF(AND(Таблица23[[#This Row],[Заказ (упаковок)
↓]]&lt;5,Таблица23[[#This Row],[Заказ (упаковок)
↓]]&gt;0),"ошибка - неверное количество в заказе","")</f>
        <v/>
      </c>
    </row>
    <row r="108" spans="1:20" x14ac:dyDescent="0.3">
      <c r="A108" s="70"/>
      <c r="B108" s="71" t="s">
        <v>319</v>
      </c>
      <c r="C108" s="72" t="s">
        <v>29</v>
      </c>
      <c r="D108" s="73" t="s">
        <v>320</v>
      </c>
      <c r="E108" s="74" t="s">
        <v>321</v>
      </c>
      <c r="F108" s="116" t="s">
        <v>111</v>
      </c>
      <c r="G108" s="75" t="s">
        <v>106</v>
      </c>
      <c r="H108" s="75">
        <v>80</v>
      </c>
      <c r="I108" s="76">
        <v>2.63</v>
      </c>
      <c r="J108" s="110">
        <v>303380</v>
      </c>
      <c r="K108" s="111">
        <v>8712438506406</v>
      </c>
      <c r="L108" s="112" t="s">
        <v>107</v>
      </c>
      <c r="M108" s="113" t="s">
        <v>322</v>
      </c>
      <c r="N108" s="112" t="s">
        <v>60</v>
      </c>
      <c r="O108" s="77"/>
      <c r="P108" s="78">
        <f t="shared" si="2"/>
        <v>0</v>
      </c>
      <c r="Q108" s="79" t="str">
        <f t="shared" si="3"/>
        <v>-</v>
      </c>
      <c r="R108" s="80">
        <v>39</v>
      </c>
      <c r="S108" s="81" t="str">
        <f>IF($I$23=1,"",IF(AND(Таблица23[[#This Row],[Заказ (упаковок)
↓]]=0,$I$23*Таблица23[[#This Row],[Уп. в коробке]]&lt;5),0,ROUNDDOWN($I$23*Таблица23[[#This Row],[Уп. в коробке]],0)))</f>
        <v/>
      </c>
      <c r="T108" s="176" t="str">
        <f>IF(AND(Таблица23[[#This Row],[Заказ (упаковок)
↓]]&lt;5,Таблица23[[#This Row],[Заказ (упаковок)
↓]]&gt;0),"ошибка - неверное количество в заказе","")</f>
        <v/>
      </c>
    </row>
    <row r="109" spans="1:20" x14ac:dyDescent="0.3">
      <c r="A109" s="70"/>
      <c r="B109" s="71" t="s">
        <v>323</v>
      </c>
      <c r="C109" s="72" t="s">
        <v>29</v>
      </c>
      <c r="D109" s="73" t="s">
        <v>320</v>
      </c>
      <c r="E109" s="74" t="s">
        <v>324</v>
      </c>
      <c r="F109" s="116" t="s">
        <v>111</v>
      </c>
      <c r="G109" s="75" t="s">
        <v>106</v>
      </c>
      <c r="H109" s="75">
        <v>80</v>
      </c>
      <c r="I109" s="76">
        <v>2.63</v>
      </c>
      <c r="J109" s="110">
        <v>303390</v>
      </c>
      <c r="K109" s="111" t="s">
        <v>325</v>
      </c>
      <c r="L109" s="112" t="s">
        <v>107</v>
      </c>
      <c r="M109" s="113" t="s">
        <v>326</v>
      </c>
      <c r="N109" s="112" t="s">
        <v>60</v>
      </c>
      <c r="O109" s="77"/>
      <c r="P109" s="78">
        <f t="shared" si="2"/>
        <v>0</v>
      </c>
      <c r="Q109" s="79" t="str">
        <f t="shared" si="3"/>
        <v>-</v>
      </c>
      <c r="R109" s="80">
        <v>39</v>
      </c>
      <c r="S109" s="81" t="str">
        <f>IF($I$23=1,"",IF(AND(Таблица23[[#This Row],[Заказ (упаковок)
↓]]=0,$I$23*Таблица23[[#This Row],[Уп. в коробке]]&lt;5),0,ROUNDDOWN($I$23*Таблица23[[#This Row],[Уп. в коробке]],0)))</f>
        <v/>
      </c>
      <c r="T109" s="176" t="str">
        <f>IF(AND(Таблица23[[#This Row],[Заказ (упаковок)
↓]]&lt;5,Таблица23[[#This Row],[Заказ (упаковок)
↓]]&gt;0),"ошибка - неверное количество в заказе","")</f>
        <v/>
      </c>
    </row>
    <row r="110" spans="1:20" x14ac:dyDescent="0.3">
      <c r="A110" s="70"/>
      <c r="B110" s="71" t="s">
        <v>327</v>
      </c>
      <c r="C110" s="72" t="s">
        <v>29</v>
      </c>
      <c r="D110" s="73" t="s">
        <v>320</v>
      </c>
      <c r="E110" s="74" t="s">
        <v>328</v>
      </c>
      <c r="F110" s="116" t="s">
        <v>111</v>
      </c>
      <c r="G110" s="75" t="s">
        <v>106</v>
      </c>
      <c r="H110" s="75">
        <v>80</v>
      </c>
      <c r="I110" s="76">
        <v>2.8</v>
      </c>
      <c r="J110" s="110">
        <v>303400</v>
      </c>
      <c r="K110" s="111">
        <v>8712438506437</v>
      </c>
      <c r="L110" s="112" t="s">
        <v>107</v>
      </c>
      <c r="M110" s="113" t="s">
        <v>329</v>
      </c>
      <c r="N110" s="112" t="s">
        <v>60</v>
      </c>
      <c r="O110" s="77"/>
      <c r="P110" s="78">
        <f t="shared" si="2"/>
        <v>0</v>
      </c>
      <c r="Q110" s="79" t="str">
        <f t="shared" si="3"/>
        <v>-</v>
      </c>
      <c r="R110" s="80">
        <v>39</v>
      </c>
      <c r="S110" s="81" t="str">
        <f>IF($I$23=1,"",IF(AND(Таблица23[[#This Row],[Заказ (упаковок)
↓]]=0,$I$23*Таблица23[[#This Row],[Уп. в коробке]]&lt;5),0,ROUNDDOWN($I$23*Таблица23[[#This Row],[Уп. в коробке]],0)))</f>
        <v/>
      </c>
      <c r="T110" s="176" t="str">
        <f>IF(AND(Таблица23[[#This Row],[Заказ (упаковок)
↓]]&lt;5,Таблица23[[#This Row],[Заказ (упаковок)
↓]]&gt;0),"ошибка - неверное количество в заказе","")</f>
        <v/>
      </c>
    </row>
    <row r="111" spans="1:20" x14ac:dyDescent="0.3">
      <c r="A111" s="70"/>
      <c r="B111" s="71" t="s">
        <v>330</v>
      </c>
      <c r="C111" s="72" t="s">
        <v>29</v>
      </c>
      <c r="D111" s="73" t="s">
        <v>320</v>
      </c>
      <c r="E111" s="74" t="s">
        <v>331</v>
      </c>
      <c r="F111" s="116" t="s">
        <v>111</v>
      </c>
      <c r="G111" s="75" t="s">
        <v>106</v>
      </c>
      <c r="H111" s="75">
        <v>80</v>
      </c>
      <c r="I111" s="76">
        <v>2.21</v>
      </c>
      <c r="J111" s="110">
        <v>303410</v>
      </c>
      <c r="K111" s="111">
        <v>8712438506451</v>
      </c>
      <c r="L111" s="112" t="s">
        <v>107</v>
      </c>
      <c r="M111" s="113" t="s">
        <v>332</v>
      </c>
      <c r="N111" s="112" t="s">
        <v>60</v>
      </c>
      <c r="O111" s="77"/>
      <c r="P111" s="78">
        <f t="shared" si="2"/>
        <v>0</v>
      </c>
      <c r="Q111" s="79" t="str">
        <f t="shared" si="3"/>
        <v>-</v>
      </c>
      <c r="R111" s="80">
        <v>39</v>
      </c>
      <c r="S111" s="81" t="str">
        <f>IF($I$23=1,"",IF(AND(Таблица23[[#This Row],[Заказ (упаковок)
↓]]=0,$I$23*Таблица23[[#This Row],[Уп. в коробке]]&lt;5),0,ROUNDDOWN($I$23*Таблица23[[#This Row],[Уп. в коробке]],0)))</f>
        <v/>
      </c>
      <c r="T111" s="176" t="str">
        <f>IF(AND(Таблица23[[#This Row],[Заказ (упаковок)
↓]]&lt;5,Таблица23[[#This Row],[Заказ (упаковок)
↓]]&gt;0),"ошибка - неверное количество в заказе","")</f>
        <v/>
      </c>
    </row>
    <row r="112" spans="1:20" x14ac:dyDescent="0.3">
      <c r="A112" s="70"/>
      <c r="B112" s="71" t="s">
        <v>333</v>
      </c>
      <c r="C112" s="72" t="s">
        <v>29</v>
      </c>
      <c r="D112" s="73" t="s">
        <v>320</v>
      </c>
      <c r="E112" s="74" t="s">
        <v>334</v>
      </c>
      <c r="F112" s="116" t="s">
        <v>111</v>
      </c>
      <c r="G112" s="75" t="s">
        <v>106</v>
      </c>
      <c r="H112" s="75">
        <v>80</v>
      </c>
      <c r="I112" s="76">
        <v>2.4499999999999997</v>
      </c>
      <c r="J112" s="110">
        <v>303450</v>
      </c>
      <c r="K112" s="111" t="s">
        <v>335</v>
      </c>
      <c r="L112" s="112" t="s">
        <v>107</v>
      </c>
      <c r="M112" s="113" t="s">
        <v>336</v>
      </c>
      <c r="N112" s="112" t="s">
        <v>60</v>
      </c>
      <c r="O112" s="77"/>
      <c r="P112" s="78">
        <f t="shared" si="2"/>
        <v>0</v>
      </c>
      <c r="Q112" s="79" t="str">
        <f t="shared" si="3"/>
        <v>-</v>
      </c>
      <c r="R112" s="80">
        <v>39</v>
      </c>
      <c r="S112" s="81" t="str">
        <f>IF($I$23=1,"",IF(AND(Таблица23[[#This Row],[Заказ (упаковок)
↓]]=0,$I$23*Таблица23[[#This Row],[Уп. в коробке]]&lt;5),0,ROUNDDOWN($I$23*Таблица23[[#This Row],[Уп. в коробке]],0)))</f>
        <v/>
      </c>
      <c r="T112" s="176" t="str">
        <f>IF(AND(Таблица23[[#This Row],[Заказ (упаковок)
↓]]&lt;5,Таблица23[[#This Row],[Заказ (упаковок)
↓]]&gt;0),"ошибка - неверное количество в заказе","")</f>
        <v/>
      </c>
    </row>
    <row r="113" spans="1:20" x14ac:dyDescent="0.3">
      <c r="A113" s="70"/>
      <c r="B113" s="71" t="s">
        <v>337</v>
      </c>
      <c r="C113" s="72" t="s">
        <v>29</v>
      </c>
      <c r="D113" s="73" t="s">
        <v>320</v>
      </c>
      <c r="E113" s="74" t="s">
        <v>338</v>
      </c>
      <c r="F113" s="116" t="s">
        <v>111</v>
      </c>
      <c r="G113" s="75" t="s">
        <v>106</v>
      </c>
      <c r="H113" s="75">
        <v>80</v>
      </c>
      <c r="I113" s="76">
        <v>2.2899999999999996</v>
      </c>
      <c r="J113" s="110">
        <v>303470</v>
      </c>
      <c r="K113" s="111">
        <v>8712438506550</v>
      </c>
      <c r="L113" s="112" t="s">
        <v>107</v>
      </c>
      <c r="M113" s="113" t="s">
        <v>339</v>
      </c>
      <c r="N113" s="112" t="s">
        <v>60</v>
      </c>
      <c r="O113" s="77"/>
      <c r="P113" s="78">
        <f t="shared" si="2"/>
        <v>0</v>
      </c>
      <c r="Q113" s="79" t="str">
        <f t="shared" si="3"/>
        <v>-</v>
      </c>
      <c r="R113" s="80">
        <v>39</v>
      </c>
      <c r="S113" s="81" t="str">
        <f>IF($I$23=1,"",IF(AND(Таблица23[[#This Row],[Заказ (упаковок)
↓]]=0,$I$23*Таблица23[[#This Row],[Уп. в коробке]]&lt;5),0,ROUNDDOWN($I$23*Таблица23[[#This Row],[Уп. в коробке]],0)))</f>
        <v/>
      </c>
      <c r="T113" s="176" t="str">
        <f>IF(AND(Таблица23[[#This Row],[Заказ (упаковок)
↓]]&lt;5,Таблица23[[#This Row],[Заказ (упаковок)
↓]]&gt;0),"ошибка - неверное количество в заказе","")</f>
        <v/>
      </c>
    </row>
    <row r="114" spans="1:20" x14ac:dyDescent="0.3">
      <c r="A114" s="70"/>
      <c r="B114" s="71" t="s">
        <v>340</v>
      </c>
      <c r="C114" s="72" t="s">
        <v>29</v>
      </c>
      <c r="D114" s="73" t="s">
        <v>320</v>
      </c>
      <c r="E114" s="74" t="s">
        <v>341</v>
      </c>
      <c r="F114" s="116" t="s">
        <v>111</v>
      </c>
      <c r="G114" s="75" t="s">
        <v>106</v>
      </c>
      <c r="H114" s="75">
        <v>80</v>
      </c>
      <c r="I114" s="76">
        <v>2.3699999999999997</v>
      </c>
      <c r="J114" s="110">
        <v>303485</v>
      </c>
      <c r="K114" s="111" t="s">
        <v>342</v>
      </c>
      <c r="L114" s="112" t="s">
        <v>107</v>
      </c>
      <c r="M114" s="113" t="s">
        <v>343</v>
      </c>
      <c r="N114" s="112" t="s">
        <v>60</v>
      </c>
      <c r="O114" s="77"/>
      <c r="P114" s="78">
        <f t="shared" si="2"/>
        <v>0</v>
      </c>
      <c r="Q114" s="79" t="str">
        <f t="shared" si="3"/>
        <v>-</v>
      </c>
      <c r="R114" s="80">
        <v>39</v>
      </c>
      <c r="S114" s="81" t="str">
        <f>IF($I$23=1,"",IF(AND(Таблица23[[#This Row],[Заказ (упаковок)
↓]]=0,$I$23*Таблица23[[#This Row],[Уп. в коробке]]&lt;5),0,ROUNDDOWN($I$23*Таблица23[[#This Row],[Уп. в коробке]],0)))</f>
        <v/>
      </c>
      <c r="T114" s="176" t="str">
        <f>IF(AND(Таблица23[[#This Row],[Заказ (упаковок)
↓]]&lt;5,Таблица23[[#This Row],[Заказ (упаковок)
↓]]&gt;0),"ошибка - неверное количество в заказе","")</f>
        <v/>
      </c>
    </row>
    <row r="115" spans="1:20" x14ac:dyDescent="0.3">
      <c r="A115" s="70"/>
      <c r="B115" s="71" t="s">
        <v>344</v>
      </c>
      <c r="C115" s="72" t="s">
        <v>29</v>
      </c>
      <c r="D115" s="73" t="s">
        <v>345</v>
      </c>
      <c r="E115" s="74" t="s">
        <v>346</v>
      </c>
      <c r="F115" s="116" t="s">
        <v>111</v>
      </c>
      <c r="G115" s="75" t="s">
        <v>106</v>
      </c>
      <c r="H115" s="75">
        <v>80</v>
      </c>
      <c r="I115" s="76">
        <v>2.5599999999999996</v>
      </c>
      <c r="J115" s="110">
        <v>303500</v>
      </c>
      <c r="K115" s="111">
        <v>8712438506758</v>
      </c>
      <c r="L115" s="112" t="s">
        <v>107</v>
      </c>
      <c r="M115" s="113" t="s">
        <v>347</v>
      </c>
      <c r="N115" s="112" t="s">
        <v>60</v>
      </c>
      <c r="O115" s="77"/>
      <c r="P115" s="78">
        <f t="shared" si="2"/>
        <v>0</v>
      </c>
      <c r="Q115" s="79" t="str">
        <f t="shared" si="3"/>
        <v>-</v>
      </c>
      <c r="R115" s="80">
        <v>39</v>
      </c>
      <c r="S115" s="81" t="str">
        <f>IF($I$23=1,"",IF(AND(Таблица23[[#This Row],[Заказ (упаковок)
↓]]=0,$I$23*Таблица23[[#This Row],[Уп. в коробке]]&lt;5),0,ROUNDDOWN($I$23*Таблица23[[#This Row],[Уп. в коробке]],0)))</f>
        <v/>
      </c>
      <c r="T115" s="176" t="str">
        <f>IF(AND(Таблица23[[#This Row],[Заказ (упаковок)
↓]]&lt;5,Таблица23[[#This Row],[Заказ (упаковок)
↓]]&gt;0),"ошибка - неверное количество в заказе","")</f>
        <v/>
      </c>
    </row>
    <row r="116" spans="1:20" x14ac:dyDescent="0.3">
      <c r="A116" s="70"/>
      <c r="B116" s="71" t="s">
        <v>348</v>
      </c>
      <c r="C116" s="72" t="s">
        <v>29</v>
      </c>
      <c r="D116" s="73" t="s">
        <v>345</v>
      </c>
      <c r="E116" s="74" t="s">
        <v>349</v>
      </c>
      <c r="F116" s="116" t="s">
        <v>111</v>
      </c>
      <c r="G116" s="75" t="s">
        <v>106</v>
      </c>
      <c r="H116" s="75">
        <v>80</v>
      </c>
      <c r="I116" s="76">
        <v>2.21</v>
      </c>
      <c r="J116" s="110">
        <v>303530</v>
      </c>
      <c r="K116" s="111">
        <v>8712438506802</v>
      </c>
      <c r="L116" s="112" t="s">
        <v>107</v>
      </c>
      <c r="M116" s="113" t="s">
        <v>350</v>
      </c>
      <c r="N116" s="112" t="s">
        <v>60</v>
      </c>
      <c r="O116" s="77"/>
      <c r="P116" s="78">
        <f t="shared" si="2"/>
        <v>0</v>
      </c>
      <c r="Q116" s="79" t="str">
        <f t="shared" si="3"/>
        <v>-</v>
      </c>
      <c r="R116" s="80">
        <v>39</v>
      </c>
      <c r="S116" s="81" t="str">
        <f>IF($I$23=1,"",IF(AND(Таблица23[[#This Row],[Заказ (упаковок)
↓]]=0,$I$23*Таблица23[[#This Row],[Уп. в коробке]]&lt;5),0,ROUNDDOWN($I$23*Таблица23[[#This Row],[Уп. в коробке]],0)))</f>
        <v/>
      </c>
      <c r="T116" s="176" t="str">
        <f>IF(AND(Таблица23[[#This Row],[Заказ (упаковок)
↓]]&lt;5,Таблица23[[#This Row],[Заказ (упаковок)
↓]]&gt;0),"ошибка - неверное количество в заказе","")</f>
        <v/>
      </c>
    </row>
    <row r="117" spans="1:20" x14ac:dyDescent="0.3">
      <c r="A117" s="70"/>
      <c r="B117" s="71" t="s">
        <v>351</v>
      </c>
      <c r="C117" s="72" t="s">
        <v>29</v>
      </c>
      <c r="D117" s="73" t="s">
        <v>345</v>
      </c>
      <c r="E117" s="74" t="s">
        <v>352</v>
      </c>
      <c r="F117" s="116" t="s">
        <v>111</v>
      </c>
      <c r="G117" s="75" t="s">
        <v>106</v>
      </c>
      <c r="H117" s="75">
        <v>80</v>
      </c>
      <c r="I117" s="76">
        <v>2.63</v>
      </c>
      <c r="J117" s="110">
        <v>303560</v>
      </c>
      <c r="K117" s="111">
        <v>8712438506857</v>
      </c>
      <c r="L117" s="112" t="s">
        <v>107</v>
      </c>
      <c r="M117" s="113" t="s">
        <v>353</v>
      </c>
      <c r="N117" s="112" t="s">
        <v>60</v>
      </c>
      <c r="O117" s="77"/>
      <c r="P117" s="78">
        <f t="shared" si="2"/>
        <v>0</v>
      </c>
      <c r="Q117" s="79" t="str">
        <f t="shared" si="3"/>
        <v>-</v>
      </c>
      <c r="R117" s="80">
        <v>39</v>
      </c>
      <c r="S117" s="81" t="str">
        <f>IF($I$23=1,"",IF(AND(Таблица23[[#This Row],[Заказ (упаковок)
↓]]=0,$I$23*Таблица23[[#This Row],[Уп. в коробке]]&lt;5),0,ROUNDDOWN($I$23*Таблица23[[#This Row],[Уп. в коробке]],0)))</f>
        <v/>
      </c>
      <c r="T117" s="176" t="str">
        <f>IF(AND(Таблица23[[#This Row],[Заказ (упаковок)
↓]]&lt;5,Таблица23[[#This Row],[Заказ (упаковок)
↓]]&gt;0),"ошибка - неверное количество в заказе","")</f>
        <v/>
      </c>
    </row>
    <row r="118" spans="1:20" x14ac:dyDescent="0.3">
      <c r="A118" s="70"/>
      <c r="B118" s="71" t="s">
        <v>354</v>
      </c>
      <c r="C118" s="72" t="s">
        <v>29</v>
      </c>
      <c r="D118" s="73" t="s">
        <v>345</v>
      </c>
      <c r="E118" s="74" t="s">
        <v>355</v>
      </c>
      <c r="F118" s="116" t="s">
        <v>111</v>
      </c>
      <c r="G118" s="75" t="s">
        <v>106</v>
      </c>
      <c r="H118" s="75">
        <v>80</v>
      </c>
      <c r="I118" s="76">
        <v>2.8</v>
      </c>
      <c r="J118" s="110">
        <v>303590</v>
      </c>
      <c r="K118" s="111">
        <v>8712438506932</v>
      </c>
      <c r="L118" s="112" t="s">
        <v>107</v>
      </c>
      <c r="M118" s="113" t="s">
        <v>356</v>
      </c>
      <c r="N118" s="112" t="s">
        <v>60</v>
      </c>
      <c r="O118" s="77"/>
      <c r="P118" s="78">
        <f t="shared" si="2"/>
        <v>0</v>
      </c>
      <c r="Q118" s="79" t="str">
        <f t="shared" si="3"/>
        <v>-</v>
      </c>
      <c r="R118" s="80">
        <v>39</v>
      </c>
      <c r="S118" s="81" t="str">
        <f>IF($I$23=1,"",IF(AND(Таблица23[[#This Row],[Заказ (упаковок)
↓]]=0,$I$23*Таблица23[[#This Row],[Уп. в коробке]]&lt;5),0,ROUNDDOWN($I$23*Таблица23[[#This Row],[Уп. в коробке]],0)))</f>
        <v/>
      </c>
      <c r="T118" s="176" t="str">
        <f>IF(AND(Таблица23[[#This Row],[Заказ (упаковок)
↓]]&lt;5,Таблица23[[#This Row],[Заказ (упаковок)
↓]]&gt;0),"ошибка - неверное количество в заказе","")</f>
        <v/>
      </c>
    </row>
    <row r="119" spans="1:20" x14ac:dyDescent="0.3">
      <c r="A119" s="70"/>
      <c r="B119" s="71" t="s">
        <v>357</v>
      </c>
      <c r="C119" s="72" t="s">
        <v>29</v>
      </c>
      <c r="D119" s="73" t="s">
        <v>345</v>
      </c>
      <c r="E119" s="74" t="s">
        <v>358</v>
      </c>
      <c r="F119" s="116" t="s">
        <v>111</v>
      </c>
      <c r="G119" s="75" t="s">
        <v>106</v>
      </c>
      <c r="H119" s="75">
        <v>80</v>
      </c>
      <c r="I119" s="76">
        <v>2.78</v>
      </c>
      <c r="J119" s="110">
        <v>303600</v>
      </c>
      <c r="K119" s="111">
        <v>8712438506956</v>
      </c>
      <c r="L119" s="112" t="s">
        <v>107</v>
      </c>
      <c r="M119" s="113" t="s">
        <v>359</v>
      </c>
      <c r="N119" s="112" t="s">
        <v>60</v>
      </c>
      <c r="O119" s="77"/>
      <c r="P119" s="78">
        <f t="shared" si="2"/>
        <v>0</v>
      </c>
      <c r="Q119" s="79" t="str">
        <f t="shared" si="3"/>
        <v>-</v>
      </c>
      <c r="R119" s="80">
        <v>39</v>
      </c>
      <c r="S119" s="81" t="str">
        <f>IF($I$23=1,"",IF(AND(Таблица23[[#This Row],[Заказ (упаковок)
↓]]=0,$I$23*Таблица23[[#This Row],[Уп. в коробке]]&lt;5),0,ROUNDDOWN($I$23*Таблица23[[#This Row],[Уп. в коробке]],0)))</f>
        <v/>
      </c>
      <c r="T119" s="176" t="str">
        <f>IF(AND(Таблица23[[#This Row],[Заказ (упаковок)
↓]]&lt;5,Таблица23[[#This Row],[Заказ (упаковок)
↓]]&gt;0),"ошибка - неверное количество в заказе","")</f>
        <v/>
      </c>
    </row>
    <row r="120" spans="1:20" x14ac:dyDescent="0.3">
      <c r="A120" s="70"/>
      <c r="B120" s="71" t="s">
        <v>360</v>
      </c>
      <c r="C120" s="72" t="s">
        <v>29</v>
      </c>
      <c r="D120" s="73" t="s">
        <v>345</v>
      </c>
      <c r="E120" s="74" t="s">
        <v>361</v>
      </c>
      <c r="F120" s="116" t="s">
        <v>111</v>
      </c>
      <c r="G120" s="75" t="s">
        <v>106</v>
      </c>
      <c r="H120" s="75">
        <v>80</v>
      </c>
      <c r="I120" s="76">
        <v>2.46</v>
      </c>
      <c r="J120" s="110">
        <v>303610</v>
      </c>
      <c r="K120" s="111">
        <v>8712438506963</v>
      </c>
      <c r="L120" s="112" t="s">
        <v>107</v>
      </c>
      <c r="M120" s="113" t="s">
        <v>362</v>
      </c>
      <c r="N120" s="112" t="s">
        <v>60</v>
      </c>
      <c r="O120" s="77"/>
      <c r="P120" s="78">
        <f t="shared" si="2"/>
        <v>0</v>
      </c>
      <c r="Q120" s="79" t="str">
        <f t="shared" si="3"/>
        <v>-</v>
      </c>
      <c r="R120" s="80">
        <v>39</v>
      </c>
      <c r="S120" s="81" t="str">
        <f>IF($I$23=1,"",IF(AND(Таблица23[[#This Row],[Заказ (упаковок)
↓]]=0,$I$23*Таблица23[[#This Row],[Уп. в коробке]]&lt;5),0,ROUNDDOWN($I$23*Таблица23[[#This Row],[Уп. в коробке]],0)))</f>
        <v/>
      </c>
      <c r="T120" s="176" t="str">
        <f>IF(AND(Таблица23[[#This Row],[Заказ (упаковок)
↓]]&lt;5,Таблица23[[#This Row],[Заказ (упаковок)
↓]]&gt;0),"ошибка - неверное количество в заказе","")</f>
        <v/>
      </c>
    </row>
    <row r="121" spans="1:20" x14ac:dyDescent="0.3">
      <c r="A121" s="70"/>
      <c r="B121" s="71" t="s">
        <v>363</v>
      </c>
      <c r="C121" s="72" t="s">
        <v>29</v>
      </c>
      <c r="D121" s="73" t="s">
        <v>345</v>
      </c>
      <c r="E121" s="74" t="s">
        <v>364</v>
      </c>
      <c r="F121" s="116" t="s">
        <v>111</v>
      </c>
      <c r="G121" s="75" t="s">
        <v>106</v>
      </c>
      <c r="H121" s="75">
        <v>80</v>
      </c>
      <c r="I121" s="76">
        <v>2.6599999999999997</v>
      </c>
      <c r="J121" s="110">
        <v>303640</v>
      </c>
      <c r="K121" s="111" t="s">
        <v>365</v>
      </c>
      <c r="L121" s="112" t="s">
        <v>107</v>
      </c>
      <c r="M121" s="113" t="s">
        <v>366</v>
      </c>
      <c r="N121" s="112" t="s">
        <v>60</v>
      </c>
      <c r="O121" s="77"/>
      <c r="P121" s="78">
        <f t="shared" si="2"/>
        <v>0</v>
      </c>
      <c r="Q121" s="79" t="str">
        <f t="shared" si="3"/>
        <v>-</v>
      </c>
      <c r="R121" s="80">
        <v>39</v>
      </c>
      <c r="S121" s="81" t="str">
        <f>IF($I$23=1,"",IF(AND(Таблица23[[#This Row],[Заказ (упаковок)
↓]]=0,$I$23*Таблица23[[#This Row],[Уп. в коробке]]&lt;5),0,ROUNDDOWN($I$23*Таблица23[[#This Row],[Уп. в коробке]],0)))</f>
        <v/>
      </c>
      <c r="T121" s="176" t="str">
        <f>IF(AND(Таблица23[[#This Row],[Заказ (упаковок)
↓]]&lt;5,Таблица23[[#This Row],[Заказ (упаковок)
↓]]&gt;0),"ошибка - неверное количество в заказе","")</f>
        <v/>
      </c>
    </row>
    <row r="122" spans="1:20" x14ac:dyDescent="0.3">
      <c r="A122" s="70"/>
      <c r="B122" s="71" t="s">
        <v>367</v>
      </c>
      <c r="C122" s="72" t="s">
        <v>29</v>
      </c>
      <c r="D122" s="73" t="s">
        <v>345</v>
      </c>
      <c r="E122" s="74" t="s">
        <v>368</v>
      </c>
      <c r="F122" s="116" t="s">
        <v>111</v>
      </c>
      <c r="G122" s="75" t="s">
        <v>106</v>
      </c>
      <c r="H122" s="75">
        <v>80</v>
      </c>
      <c r="I122" s="76">
        <v>2.8</v>
      </c>
      <c r="J122" s="110">
        <v>303740</v>
      </c>
      <c r="K122" s="111">
        <v>8712438507151</v>
      </c>
      <c r="L122" s="112" t="s">
        <v>107</v>
      </c>
      <c r="M122" s="113" t="s">
        <v>369</v>
      </c>
      <c r="N122" s="112" t="s">
        <v>60</v>
      </c>
      <c r="O122" s="77"/>
      <c r="P122" s="78">
        <f t="shared" si="2"/>
        <v>0</v>
      </c>
      <c r="Q122" s="79" t="str">
        <f t="shared" si="3"/>
        <v>-</v>
      </c>
      <c r="R122" s="80">
        <v>39</v>
      </c>
      <c r="S122" s="81" t="str">
        <f>IF($I$23=1,"",IF(AND(Таблица23[[#This Row],[Заказ (упаковок)
↓]]=0,$I$23*Таблица23[[#This Row],[Уп. в коробке]]&lt;5),0,ROUNDDOWN($I$23*Таблица23[[#This Row],[Уп. в коробке]],0)))</f>
        <v/>
      </c>
      <c r="T122" s="176" t="str">
        <f>IF(AND(Таблица23[[#This Row],[Заказ (упаковок)
↓]]&lt;5,Таблица23[[#This Row],[Заказ (упаковок)
↓]]&gt;0),"ошибка - неверное количество в заказе","")</f>
        <v/>
      </c>
    </row>
    <row r="123" spans="1:20" x14ac:dyDescent="0.3">
      <c r="A123" s="70"/>
      <c r="B123" s="71" t="s">
        <v>370</v>
      </c>
      <c r="C123" s="72" t="s">
        <v>29</v>
      </c>
      <c r="D123" s="73" t="s">
        <v>345</v>
      </c>
      <c r="E123" s="74" t="s">
        <v>371</v>
      </c>
      <c r="F123" s="116" t="s">
        <v>111</v>
      </c>
      <c r="G123" s="75" t="s">
        <v>106</v>
      </c>
      <c r="H123" s="75">
        <v>80</v>
      </c>
      <c r="I123" s="76">
        <v>2.5399999999999996</v>
      </c>
      <c r="J123" s="110">
        <v>303800</v>
      </c>
      <c r="K123" s="111">
        <v>8712438507205</v>
      </c>
      <c r="L123" s="112" t="s">
        <v>107</v>
      </c>
      <c r="M123" s="113" t="s">
        <v>372</v>
      </c>
      <c r="N123" s="112" t="s">
        <v>60</v>
      </c>
      <c r="O123" s="77"/>
      <c r="P123" s="78">
        <f t="shared" si="2"/>
        <v>0</v>
      </c>
      <c r="Q123" s="79" t="str">
        <f t="shared" si="3"/>
        <v>-</v>
      </c>
      <c r="R123" s="80">
        <v>39</v>
      </c>
      <c r="S123" s="81" t="str">
        <f>IF($I$23=1,"",IF(AND(Таблица23[[#This Row],[Заказ (упаковок)
↓]]=0,$I$23*Таблица23[[#This Row],[Уп. в коробке]]&lt;5),0,ROUNDDOWN($I$23*Таблица23[[#This Row],[Уп. в коробке]],0)))</f>
        <v/>
      </c>
      <c r="T123" s="176" t="str">
        <f>IF(AND(Таблица23[[#This Row],[Заказ (упаковок)
↓]]&lt;5,Таблица23[[#This Row],[Заказ (упаковок)
↓]]&gt;0),"ошибка - неверное количество в заказе","")</f>
        <v/>
      </c>
    </row>
    <row r="124" spans="1:20" x14ac:dyDescent="0.3">
      <c r="A124" s="70"/>
      <c r="B124" s="71" t="s">
        <v>373</v>
      </c>
      <c r="C124" s="72" t="s">
        <v>29</v>
      </c>
      <c r="D124" s="73" t="s">
        <v>374</v>
      </c>
      <c r="E124" s="74" t="s">
        <v>375</v>
      </c>
      <c r="F124" s="116" t="s">
        <v>111</v>
      </c>
      <c r="G124" s="75" t="s">
        <v>106</v>
      </c>
      <c r="H124" s="75">
        <v>80</v>
      </c>
      <c r="I124" s="76">
        <v>2.63</v>
      </c>
      <c r="J124" s="110">
        <v>303910</v>
      </c>
      <c r="K124" s="111">
        <v>8712438507359</v>
      </c>
      <c r="L124" s="112" t="s">
        <v>107</v>
      </c>
      <c r="M124" s="113" t="s">
        <v>376</v>
      </c>
      <c r="N124" s="112" t="s">
        <v>60</v>
      </c>
      <c r="O124" s="77"/>
      <c r="P124" s="78">
        <f t="shared" si="2"/>
        <v>0</v>
      </c>
      <c r="Q124" s="79" t="str">
        <f t="shared" si="3"/>
        <v>-</v>
      </c>
      <c r="R124" s="80">
        <v>39</v>
      </c>
      <c r="S124" s="81" t="str">
        <f>IF($I$23=1,"",IF(AND(Таблица23[[#This Row],[Заказ (упаковок)
↓]]=0,$I$23*Таблица23[[#This Row],[Уп. в коробке]]&lt;5),0,ROUNDDOWN($I$23*Таблица23[[#This Row],[Уп. в коробке]],0)))</f>
        <v/>
      </c>
      <c r="T124" s="176" t="str">
        <f>IF(AND(Таблица23[[#This Row],[Заказ (упаковок)
↓]]&lt;5,Таблица23[[#This Row],[Заказ (упаковок)
↓]]&gt;0),"ошибка - неверное количество в заказе","")</f>
        <v/>
      </c>
    </row>
    <row r="125" spans="1:20" x14ac:dyDescent="0.3">
      <c r="A125" s="70"/>
      <c r="B125" s="71" t="s">
        <v>377</v>
      </c>
      <c r="C125" s="72" t="s">
        <v>29</v>
      </c>
      <c r="D125" s="73" t="s">
        <v>374</v>
      </c>
      <c r="E125" s="74" t="s">
        <v>378</v>
      </c>
      <c r="F125" s="116" t="s">
        <v>56</v>
      </c>
      <c r="G125" s="75" t="s">
        <v>106</v>
      </c>
      <c r="H125" s="75">
        <v>100</v>
      </c>
      <c r="I125" s="76">
        <v>2.5599999999999996</v>
      </c>
      <c r="J125" s="110">
        <v>303940</v>
      </c>
      <c r="K125" s="111">
        <v>8712438507403</v>
      </c>
      <c r="L125" s="112" t="s">
        <v>107</v>
      </c>
      <c r="M125" s="113" t="s">
        <v>379</v>
      </c>
      <c r="N125" s="112" t="s">
        <v>60</v>
      </c>
      <c r="O125" s="77"/>
      <c r="P125" s="78">
        <f t="shared" si="2"/>
        <v>0</v>
      </c>
      <c r="Q125" s="79" t="str">
        <f t="shared" si="3"/>
        <v>-</v>
      </c>
      <c r="R125" s="80">
        <v>39</v>
      </c>
      <c r="S125" s="81" t="str">
        <f>IF($I$23=1,"",IF(AND(Таблица23[[#This Row],[Заказ (упаковок)
↓]]=0,$I$23*Таблица23[[#This Row],[Уп. в коробке]]&lt;5),0,ROUNDDOWN($I$23*Таблица23[[#This Row],[Уп. в коробке]],0)))</f>
        <v/>
      </c>
      <c r="T125" s="176" t="str">
        <f>IF(AND(Таблица23[[#This Row],[Заказ (упаковок)
↓]]&lt;5,Таблица23[[#This Row],[Заказ (упаковок)
↓]]&gt;0),"ошибка - неверное количество в заказе","")</f>
        <v/>
      </c>
    </row>
    <row r="126" spans="1:20" x14ac:dyDescent="0.3">
      <c r="A126" s="70"/>
      <c r="B126" s="71" t="s">
        <v>380</v>
      </c>
      <c r="C126" s="72" t="s">
        <v>29</v>
      </c>
      <c r="D126" s="73" t="s">
        <v>374</v>
      </c>
      <c r="E126" s="74" t="s">
        <v>381</v>
      </c>
      <c r="F126" s="116" t="s">
        <v>111</v>
      </c>
      <c r="G126" s="75" t="s">
        <v>106</v>
      </c>
      <c r="H126" s="75">
        <v>80</v>
      </c>
      <c r="I126" s="76">
        <v>2.17</v>
      </c>
      <c r="J126" s="110">
        <v>303970</v>
      </c>
      <c r="K126" s="111">
        <v>8712438507458</v>
      </c>
      <c r="L126" s="112" t="s">
        <v>107</v>
      </c>
      <c r="M126" s="113" t="s">
        <v>382</v>
      </c>
      <c r="N126" s="112" t="s">
        <v>60</v>
      </c>
      <c r="O126" s="77"/>
      <c r="P126" s="78">
        <f t="shared" si="2"/>
        <v>0</v>
      </c>
      <c r="Q126" s="79" t="str">
        <f t="shared" si="3"/>
        <v>-</v>
      </c>
      <c r="R126" s="80">
        <v>39</v>
      </c>
      <c r="S126" s="81" t="str">
        <f>IF($I$23=1,"",IF(AND(Таблица23[[#This Row],[Заказ (упаковок)
↓]]=0,$I$23*Таблица23[[#This Row],[Уп. в коробке]]&lt;5),0,ROUNDDOWN($I$23*Таблица23[[#This Row],[Уп. в коробке]],0)))</f>
        <v/>
      </c>
      <c r="T126" s="176" t="str">
        <f>IF(AND(Таблица23[[#This Row],[Заказ (упаковок)
↓]]&lt;5,Таблица23[[#This Row],[Заказ (упаковок)
↓]]&gt;0),"ошибка - неверное количество в заказе","")</f>
        <v/>
      </c>
    </row>
    <row r="127" spans="1:20" x14ac:dyDescent="0.3">
      <c r="A127" s="70"/>
      <c r="B127" s="71" t="s">
        <v>383</v>
      </c>
      <c r="C127" s="72" t="s">
        <v>29</v>
      </c>
      <c r="D127" s="73" t="s">
        <v>374</v>
      </c>
      <c r="E127" s="74" t="s">
        <v>384</v>
      </c>
      <c r="F127" s="116" t="s">
        <v>111</v>
      </c>
      <c r="G127" s="75" t="s">
        <v>106</v>
      </c>
      <c r="H127" s="75">
        <v>80</v>
      </c>
      <c r="I127" s="76">
        <v>2.78</v>
      </c>
      <c r="J127" s="110">
        <v>304000</v>
      </c>
      <c r="K127" s="111">
        <v>8712438507472</v>
      </c>
      <c r="L127" s="112" t="s">
        <v>107</v>
      </c>
      <c r="M127" s="113" t="s">
        <v>385</v>
      </c>
      <c r="N127" s="112" t="s">
        <v>60</v>
      </c>
      <c r="O127" s="77"/>
      <c r="P127" s="78">
        <f t="shared" si="2"/>
        <v>0</v>
      </c>
      <c r="Q127" s="79" t="str">
        <f t="shared" si="3"/>
        <v>-</v>
      </c>
      <c r="R127" s="80">
        <v>39</v>
      </c>
      <c r="S127" s="81" t="str">
        <f>IF($I$23=1,"",IF(AND(Таблица23[[#This Row],[Заказ (упаковок)
↓]]=0,$I$23*Таблица23[[#This Row],[Уп. в коробке]]&lt;5),0,ROUNDDOWN($I$23*Таблица23[[#This Row],[Уп. в коробке]],0)))</f>
        <v/>
      </c>
      <c r="T127" s="176" t="str">
        <f>IF(AND(Таблица23[[#This Row],[Заказ (упаковок)
↓]]&lt;5,Таблица23[[#This Row],[Заказ (упаковок)
↓]]&gt;0),"ошибка - неверное количество в заказе","")</f>
        <v/>
      </c>
    </row>
    <row r="128" spans="1:20" x14ac:dyDescent="0.3">
      <c r="A128" s="70"/>
      <c r="B128" s="71" t="s">
        <v>386</v>
      </c>
      <c r="C128" s="72" t="s">
        <v>29</v>
      </c>
      <c r="D128" s="73" t="s">
        <v>374</v>
      </c>
      <c r="E128" s="74" t="s">
        <v>387</v>
      </c>
      <c r="F128" s="116" t="s">
        <v>56</v>
      </c>
      <c r="G128" s="75" t="s">
        <v>106</v>
      </c>
      <c r="H128" s="75">
        <v>100</v>
      </c>
      <c r="I128" s="76">
        <v>2.7199999999999998</v>
      </c>
      <c r="J128" s="110">
        <v>304060</v>
      </c>
      <c r="K128" s="111">
        <v>8712438507540</v>
      </c>
      <c r="L128" s="112" t="s">
        <v>107</v>
      </c>
      <c r="M128" s="113" t="s">
        <v>388</v>
      </c>
      <c r="N128" s="112" t="s">
        <v>60</v>
      </c>
      <c r="O128" s="77"/>
      <c r="P128" s="78">
        <f t="shared" si="2"/>
        <v>0</v>
      </c>
      <c r="Q128" s="79" t="str">
        <f t="shared" si="3"/>
        <v>-</v>
      </c>
      <c r="R128" s="80">
        <v>39</v>
      </c>
      <c r="S128" s="81" t="str">
        <f>IF($I$23=1,"",IF(AND(Таблица23[[#This Row],[Заказ (упаковок)
↓]]=0,$I$23*Таблица23[[#This Row],[Уп. в коробке]]&lt;5),0,ROUNDDOWN($I$23*Таблица23[[#This Row],[Уп. в коробке]],0)))</f>
        <v/>
      </c>
      <c r="T128" s="176" t="str">
        <f>IF(AND(Таблица23[[#This Row],[Заказ (упаковок)
↓]]&lt;5,Таблица23[[#This Row],[Заказ (упаковок)
↓]]&gt;0),"ошибка - неверное количество в заказе","")</f>
        <v/>
      </c>
    </row>
    <row r="129" spans="1:20" x14ac:dyDescent="0.3">
      <c r="A129" s="70"/>
      <c r="B129" s="71" t="s">
        <v>389</v>
      </c>
      <c r="C129" s="72" t="s">
        <v>29</v>
      </c>
      <c r="D129" s="73" t="s">
        <v>374</v>
      </c>
      <c r="E129" s="74" t="s">
        <v>390</v>
      </c>
      <c r="F129" s="116" t="s">
        <v>111</v>
      </c>
      <c r="G129" s="75" t="s">
        <v>106</v>
      </c>
      <c r="H129" s="75">
        <v>80</v>
      </c>
      <c r="I129" s="76">
        <v>2.5299999999999998</v>
      </c>
      <c r="J129" s="110">
        <v>304080</v>
      </c>
      <c r="K129" s="111">
        <v>8712438507533</v>
      </c>
      <c r="L129" s="112" t="s">
        <v>107</v>
      </c>
      <c r="M129" s="113" t="s">
        <v>391</v>
      </c>
      <c r="N129" s="112" t="s">
        <v>60</v>
      </c>
      <c r="O129" s="77"/>
      <c r="P129" s="78">
        <f t="shared" si="2"/>
        <v>0</v>
      </c>
      <c r="Q129" s="79" t="str">
        <f t="shared" si="3"/>
        <v>-</v>
      </c>
      <c r="R129" s="80">
        <v>40</v>
      </c>
      <c r="S129" s="81" t="str">
        <f>IF($I$23=1,"",IF(AND(Таблица23[[#This Row],[Заказ (упаковок)
↓]]=0,$I$23*Таблица23[[#This Row],[Уп. в коробке]]&lt;5),0,ROUNDDOWN($I$23*Таблица23[[#This Row],[Уп. в коробке]],0)))</f>
        <v/>
      </c>
      <c r="T129" s="176" t="str">
        <f>IF(AND(Таблица23[[#This Row],[Заказ (упаковок)
↓]]&lt;5,Таблица23[[#This Row],[Заказ (упаковок)
↓]]&gt;0),"ошибка - неверное количество в заказе","")</f>
        <v/>
      </c>
    </row>
    <row r="130" spans="1:20" x14ac:dyDescent="0.3">
      <c r="A130" s="70"/>
      <c r="B130" s="71" t="s">
        <v>392</v>
      </c>
      <c r="C130" s="72" t="s">
        <v>29</v>
      </c>
      <c r="D130" s="73" t="s">
        <v>374</v>
      </c>
      <c r="E130" s="74" t="s">
        <v>393</v>
      </c>
      <c r="F130" s="116" t="s">
        <v>111</v>
      </c>
      <c r="G130" s="75" t="s">
        <v>106</v>
      </c>
      <c r="H130" s="75">
        <v>80</v>
      </c>
      <c r="I130" s="76">
        <v>2.3899999999999997</v>
      </c>
      <c r="J130" s="110">
        <v>304100</v>
      </c>
      <c r="K130" s="111">
        <v>8712438507588</v>
      </c>
      <c r="L130" s="112" t="s">
        <v>107</v>
      </c>
      <c r="M130" s="113" t="s">
        <v>394</v>
      </c>
      <c r="N130" s="112" t="s">
        <v>60</v>
      </c>
      <c r="O130" s="77"/>
      <c r="P130" s="78">
        <f t="shared" si="2"/>
        <v>0</v>
      </c>
      <c r="Q130" s="79" t="str">
        <f t="shared" si="3"/>
        <v>-</v>
      </c>
      <c r="R130" s="80">
        <v>40</v>
      </c>
      <c r="S130" s="81" t="str">
        <f>IF($I$23=1,"",IF(AND(Таблица23[[#This Row],[Заказ (упаковок)
↓]]=0,$I$23*Таблица23[[#This Row],[Уп. в коробке]]&lt;5),0,ROUNDDOWN($I$23*Таблица23[[#This Row],[Уп. в коробке]],0)))</f>
        <v/>
      </c>
      <c r="T130" s="176" t="str">
        <f>IF(AND(Таблица23[[#This Row],[Заказ (упаковок)
↓]]&lt;5,Таблица23[[#This Row],[Заказ (упаковок)
↓]]&gt;0),"ошибка - неверное количество в заказе","")</f>
        <v/>
      </c>
    </row>
    <row r="131" spans="1:20" x14ac:dyDescent="0.3">
      <c r="A131" s="70"/>
      <c r="B131" s="71" t="s">
        <v>395</v>
      </c>
      <c r="C131" s="72" t="s">
        <v>29</v>
      </c>
      <c r="D131" s="73" t="s">
        <v>374</v>
      </c>
      <c r="E131" s="74" t="s">
        <v>396</v>
      </c>
      <c r="F131" s="116" t="s">
        <v>111</v>
      </c>
      <c r="G131" s="75" t="s">
        <v>106</v>
      </c>
      <c r="H131" s="75">
        <v>80</v>
      </c>
      <c r="I131" s="76">
        <v>2.2999999999999998</v>
      </c>
      <c r="J131" s="110">
        <v>304120</v>
      </c>
      <c r="K131" s="111">
        <v>8712438507601</v>
      </c>
      <c r="L131" s="112" t="s">
        <v>107</v>
      </c>
      <c r="M131" s="113" t="s">
        <v>397</v>
      </c>
      <c r="N131" s="112" t="s">
        <v>60</v>
      </c>
      <c r="O131" s="77"/>
      <c r="P131" s="78">
        <f t="shared" si="2"/>
        <v>0</v>
      </c>
      <c r="Q131" s="79" t="str">
        <f t="shared" si="3"/>
        <v>-</v>
      </c>
      <c r="R131" s="80">
        <v>40</v>
      </c>
      <c r="S131" s="81" t="str">
        <f>IF($I$23=1,"",IF(AND(Таблица23[[#This Row],[Заказ (упаковок)
↓]]=0,$I$23*Таблица23[[#This Row],[Уп. в коробке]]&lt;5),0,ROUNDDOWN($I$23*Таблица23[[#This Row],[Уп. в коробке]],0)))</f>
        <v/>
      </c>
      <c r="T131" s="176" t="str">
        <f>IF(AND(Таблица23[[#This Row],[Заказ (упаковок)
↓]]&lt;5,Таблица23[[#This Row],[Заказ (упаковок)
↓]]&gt;0),"ошибка - неверное количество в заказе","")</f>
        <v/>
      </c>
    </row>
    <row r="132" spans="1:20" x14ac:dyDescent="0.3">
      <c r="A132" s="70"/>
      <c r="B132" s="71" t="s">
        <v>398</v>
      </c>
      <c r="C132" s="72" t="s">
        <v>29</v>
      </c>
      <c r="D132" s="73" t="s">
        <v>374</v>
      </c>
      <c r="E132" s="74" t="s">
        <v>399</v>
      </c>
      <c r="F132" s="116" t="s">
        <v>111</v>
      </c>
      <c r="G132" s="75" t="s">
        <v>106</v>
      </c>
      <c r="H132" s="75">
        <v>80</v>
      </c>
      <c r="I132" s="76">
        <v>2.6399999999999997</v>
      </c>
      <c r="J132" s="110">
        <v>304155</v>
      </c>
      <c r="K132" s="111">
        <v>8712438507670</v>
      </c>
      <c r="L132" s="112" t="s">
        <v>107</v>
      </c>
      <c r="M132" s="113" t="s">
        <v>400</v>
      </c>
      <c r="N132" s="112" t="s">
        <v>60</v>
      </c>
      <c r="O132" s="77"/>
      <c r="P132" s="78">
        <f t="shared" si="2"/>
        <v>0</v>
      </c>
      <c r="Q132" s="79" t="str">
        <f t="shared" si="3"/>
        <v>-</v>
      </c>
      <c r="R132" s="80">
        <v>40</v>
      </c>
      <c r="S132" s="81" t="str">
        <f>IF($I$23=1,"",IF(AND(Таблица23[[#This Row],[Заказ (упаковок)
↓]]=0,$I$23*Таблица23[[#This Row],[Уп. в коробке]]&lt;5),0,ROUNDDOWN($I$23*Таблица23[[#This Row],[Уп. в коробке]],0)))</f>
        <v/>
      </c>
      <c r="T132" s="176" t="str">
        <f>IF(AND(Таблица23[[#This Row],[Заказ (упаковок)
↓]]&lt;5,Таблица23[[#This Row],[Заказ (упаковок)
↓]]&gt;0),"ошибка - неверное количество в заказе","")</f>
        <v/>
      </c>
    </row>
    <row r="133" spans="1:20" x14ac:dyDescent="0.3">
      <c r="A133" s="70"/>
      <c r="B133" s="71" t="s">
        <v>401</v>
      </c>
      <c r="C133" s="72" t="s">
        <v>29</v>
      </c>
      <c r="D133" s="73" t="s">
        <v>374</v>
      </c>
      <c r="E133" s="74" t="s">
        <v>402</v>
      </c>
      <c r="F133" s="116" t="s">
        <v>111</v>
      </c>
      <c r="G133" s="75" t="s">
        <v>106</v>
      </c>
      <c r="H133" s="75">
        <v>80</v>
      </c>
      <c r="I133" s="76">
        <v>2.3899999999999997</v>
      </c>
      <c r="J133" s="110">
        <v>304157</v>
      </c>
      <c r="K133" s="111" t="s">
        <v>403</v>
      </c>
      <c r="L133" s="112" t="s">
        <v>107</v>
      </c>
      <c r="M133" s="113" t="s">
        <v>404</v>
      </c>
      <c r="N133" s="112" t="s">
        <v>60</v>
      </c>
      <c r="O133" s="77"/>
      <c r="P133" s="78">
        <f t="shared" si="2"/>
        <v>0</v>
      </c>
      <c r="Q133" s="79" t="str">
        <f t="shared" si="3"/>
        <v>-</v>
      </c>
      <c r="R133" s="80">
        <v>40</v>
      </c>
      <c r="S133" s="81" t="str">
        <f>IF($I$23=1,"",IF(AND(Таблица23[[#This Row],[Заказ (упаковок)
↓]]=0,$I$23*Таблица23[[#This Row],[Уп. в коробке]]&lt;5),0,ROUNDDOWN($I$23*Таблица23[[#This Row],[Уп. в коробке]],0)))</f>
        <v/>
      </c>
      <c r="T133" s="176" t="str">
        <f>IF(AND(Таблица23[[#This Row],[Заказ (упаковок)
↓]]&lt;5,Таблица23[[#This Row],[Заказ (упаковок)
↓]]&gt;0),"ошибка - неверное количество в заказе","")</f>
        <v/>
      </c>
    </row>
    <row r="134" spans="1:20" x14ac:dyDescent="0.3">
      <c r="A134" s="70"/>
      <c r="B134" s="71" t="s">
        <v>405</v>
      </c>
      <c r="C134" s="72" t="s">
        <v>29</v>
      </c>
      <c r="D134" s="73" t="s">
        <v>374</v>
      </c>
      <c r="E134" s="74" t="s">
        <v>406</v>
      </c>
      <c r="F134" s="116" t="s">
        <v>111</v>
      </c>
      <c r="G134" s="75" t="s">
        <v>106</v>
      </c>
      <c r="H134" s="75">
        <v>80</v>
      </c>
      <c r="I134" s="76">
        <v>1.97</v>
      </c>
      <c r="J134" s="110">
        <v>304158</v>
      </c>
      <c r="K134" s="111">
        <v>8712438507687</v>
      </c>
      <c r="L134" s="112" t="s">
        <v>107</v>
      </c>
      <c r="M134" s="113" t="s">
        <v>407</v>
      </c>
      <c r="N134" s="112" t="s">
        <v>60</v>
      </c>
      <c r="O134" s="77"/>
      <c r="P134" s="78">
        <f t="shared" si="2"/>
        <v>0</v>
      </c>
      <c r="Q134" s="79" t="str">
        <f t="shared" si="3"/>
        <v>-</v>
      </c>
      <c r="R134" s="80">
        <v>40</v>
      </c>
      <c r="S134" s="81" t="str">
        <f>IF($I$23=1,"",IF(AND(Таблица23[[#This Row],[Заказ (упаковок)
↓]]=0,$I$23*Таблица23[[#This Row],[Уп. в коробке]]&lt;5),0,ROUNDDOWN($I$23*Таблица23[[#This Row],[Уп. в коробке]],0)))</f>
        <v/>
      </c>
      <c r="T134" s="176" t="str">
        <f>IF(AND(Таблица23[[#This Row],[Заказ (упаковок)
↓]]&lt;5,Таблица23[[#This Row],[Заказ (упаковок)
↓]]&gt;0),"ошибка - неверное количество в заказе","")</f>
        <v/>
      </c>
    </row>
    <row r="135" spans="1:20" x14ac:dyDescent="0.3">
      <c r="A135" s="70"/>
      <c r="B135" s="71" t="s">
        <v>408</v>
      </c>
      <c r="C135" s="72" t="s">
        <v>29</v>
      </c>
      <c r="D135" s="73" t="s">
        <v>409</v>
      </c>
      <c r="E135" s="74" t="s">
        <v>410</v>
      </c>
      <c r="F135" s="116" t="s">
        <v>111</v>
      </c>
      <c r="G135" s="75" t="s">
        <v>106</v>
      </c>
      <c r="H135" s="75">
        <v>80</v>
      </c>
      <c r="I135" s="76">
        <v>1.99</v>
      </c>
      <c r="J135" s="110">
        <v>304180</v>
      </c>
      <c r="K135" s="111" t="s">
        <v>411</v>
      </c>
      <c r="L135" s="112" t="s">
        <v>107</v>
      </c>
      <c r="M135" s="113" t="s">
        <v>412</v>
      </c>
      <c r="N135" s="112" t="s">
        <v>60</v>
      </c>
      <c r="O135" s="77"/>
      <c r="P135" s="78">
        <f t="shared" si="2"/>
        <v>0</v>
      </c>
      <c r="Q135" s="79" t="str">
        <f t="shared" si="3"/>
        <v>-</v>
      </c>
      <c r="R135" s="80">
        <v>40</v>
      </c>
      <c r="S135" s="81" t="str">
        <f>IF($I$23=1,"",IF(AND(Таблица23[[#This Row],[Заказ (упаковок)
↓]]=0,$I$23*Таблица23[[#This Row],[Уп. в коробке]]&lt;5),0,ROUNDDOWN($I$23*Таблица23[[#This Row],[Уп. в коробке]],0)))</f>
        <v/>
      </c>
      <c r="T135" s="176" t="str">
        <f>IF(AND(Таблица23[[#This Row],[Заказ (упаковок)
↓]]&lt;5,Таблица23[[#This Row],[Заказ (упаковок)
↓]]&gt;0),"ошибка - неверное количество в заказе","")</f>
        <v/>
      </c>
    </row>
    <row r="136" spans="1:20" x14ac:dyDescent="0.3">
      <c r="A136" s="70"/>
      <c r="B136" s="71" t="s">
        <v>413</v>
      </c>
      <c r="C136" s="72" t="s">
        <v>29</v>
      </c>
      <c r="D136" s="73" t="s">
        <v>409</v>
      </c>
      <c r="E136" s="74" t="s">
        <v>414</v>
      </c>
      <c r="F136" s="116" t="s">
        <v>111</v>
      </c>
      <c r="G136" s="75" t="s">
        <v>106</v>
      </c>
      <c r="H136" s="75">
        <v>80</v>
      </c>
      <c r="I136" s="76">
        <v>2.21</v>
      </c>
      <c r="J136" s="110">
        <v>304230</v>
      </c>
      <c r="K136" s="111">
        <v>8712438508004</v>
      </c>
      <c r="L136" s="112" t="s">
        <v>107</v>
      </c>
      <c r="M136" s="113" t="s">
        <v>415</v>
      </c>
      <c r="N136" s="112" t="s">
        <v>60</v>
      </c>
      <c r="O136" s="77"/>
      <c r="P136" s="78">
        <f t="shared" si="2"/>
        <v>0</v>
      </c>
      <c r="Q136" s="79" t="str">
        <f t="shared" si="3"/>
        <v>-</v>
      </c>
      <c r="R136" s="80">
        <v>40</v>
      </c>
      <c r="S136" s="81" t="str">
        <f>IF($I$23=1,"",IF(AND(Таблица23[[#This Row],[Заказ (упаковок)
↓]]=0,$I$23*Таблица23[[#This Row],[Уп. в коробке]]&lt;5),0,ROUNDDOWN($I$23*Таблица23[[#This Row],[Уп. в коробке]],0)))</f>
        <v/>
      </c>
      <c r="T136" s="176" t="str">
        <f>IF(AND(Таблица23[[#This Row],[Заказ (упаковок)
↓]]&lt;5,Таблица23[[#This Row],[Заказ (упаковок)
↓]]&gt;0),"ошибка - неверное количество в заказе","")</f>
        <v/>
      </c>
    </row>
    <row r="137" spans="1:20" x14ac:dyDescent="0.3">
      <c r="A137" s="70"/>
      <c r="B137" s="71" t="s">
        <v>416</v>
      </c>
      <c r="C137" s="72" t="s">
        <v>29</v>
      </c>
      <c r="D137" s="73" t="s">
        <v>409</v>
      </c>
      <c r="E137" s="74" t="s">
        <v>417</v>
      </c>
      <c r="F137" s="116" t="s">
        <v>111</v>
      </c>
      <c r="G137" s="75" t="s">
        <v>106</v>
      </c>
      <c r="H137" s="75">
        <v>80</v>
      </c>
      <c r="I137" s="76">
        <v>2.2999999999999998</v>
      </c>
      <c r="J137" s="110">
        <v>304260</v>
      </c>
      <c r="K137" s="111">
        <v>8712438508059</v>
      </c>
      <c r="L137" s="112" t="s">
        <v>107</v>
      </c>
      <c r="M137" s="113" t="s">
        <v>418</v>
      </c>
      <c r="N137" s="112" t="s">
        <v>60</v>
      </c>
      <c r="O137" s="77"/>
      <c r="P137" s="78">
        <f t="shared" si="2"/>
        <v>0</v>
      </c>
      <c r="Q137" s="79" t="str">
        <f t="shared" si="3"/>
        <v>-</v>
      </c>
      <c r="R137" s="80">
        <v>40</v>
      </c>
      <c r="S137" s="81" t="str">
        <f>IF($I$23=1,"",IF(AND(Таблица23[[#This Row],[Заказ (упаковок)
↓]]=0,$I$23*Таблица23[[#This Row],[Уп. в коробке]]&lt;5),0,ROUNDDOWN($I$23*Таблица23[[#This Row],[Уп. в коробке]],0)))</f>
        <v/>
      </c>
      <c r="T137" s="176" t="str">
        <f>IF(AND(Таблица23[[#This Row],[Заказ (упаковок)
↓]]&lt;5,Таблица23[[#This Row],[Заказ (упаковок)
↓]]&gt;0),"ошибка - неверное количество в заказе","")</f>
        <v/>
      </c>
    </row>
    <row r="138" spans="1:20" x14ac:dyDescent="0.3">
      <c r="A138" s="70"/>
      <c r="B138" s="71" t="s">
        <v>419</v>
      </c>
      <c r="C138" s="72" t="s">
        <v>29</v>
      </c>
      <c r="D138" s="73" t="s">
        <v>409</v>
      </c>
      <c r="E138" s="74" t="s">
        <v>420</v>
      </c>
      <c r="F138" s="116" t="s">
        <v>111</v>
      </c>
      <c r="G138" s="75" t="s">
        <v>106</v>
      </c>
      <c r="H138" s="75">
        <v>80</v>
      </c>
      <c r="I138" s="76">
        <v>2.2899999999999996</v>
      </c>
      <c r="J138" s="110">
        <v>304290</v>
      </c>
      <c r="K138" s="111">
        <v>8712438508103</v>
      </c>
      <c r="L138" s="112" t="s">
        <v>107</v>
      </c>
      <c r="M138" s="113" t="s">
        <v>421</v>
      </c>
      <c r="N138" s="112" t="s">
        <v>60</v>
      </c>
      <c r="O138" s="77"/>
      <c r="P138" s="78">
        <f t="shared" si="2"/>
        <v>0</v>
      </c>
      <c r="Q138" s="79" t="str">
        <f t="shared" si="3"/>
        <v>-</v>
      </c>
      <c r="R138" s="80">
        <v>40</v>
      </c>
      <c r="S138" s="81" t="str">
        <f>IF($I$23=1,"",IF(AND(Таблица23[[#This Row],[Заказ (упаковок)
↓]]=0,$I$23*Таблица23[[#This Row],[Уп. в коробке]]&lt;5),0,ROUNDDOWN($I$23*Таблица23[[#This Row],[Уп. в коробке]],0)))</f>
        <v/>
      </c>
      <c r="T138" s="176" t="str">
        <f>IF(AND(Таблица23[[#This Row],[Заказ (упаковок)
↓]]&lt;5,Таблица23[[#This Row],[Заказ (упаковок)
↓]]&gt;0),"ошибка - неверное количество в заказе","")</f>
        <v/>
      </c>
    </row>
    <row r="139" spans="1:20" x14ac:dyDescent="0.3">
      <c r="A139" s="70"/>
      <c r="B139" s="71" t="s">
        <v>422</v>
      </c>
      <c r="C139" s="72" t="s">
        <v>29</v>
      </c>
      <c r="D139" s="73" t="s">
        <v>423</v>
      </c>
      <c r="E139" s="74" t="s">
        <v>424</v>
      </c>
      <c r="F139" s="116" t="s">
        <v>105</v>
      </c>
      <c r="G139" s="75" t="s">
        <v>106</v>
      </c>
      <c r="H139" s="75">
        <v>60</v>
      </c>
      <c r="I139" s="76">
        <v>2.67</v>
      </c>
      <c r="J139" s="110">
        <v>304360</v>
      </c>
      <c r="K139" s="111">
        <v>8712438508097</v>
      </c>
      <c r="L139" s="112" t="s">
        <v>107</v>
      </c>
      <c r="M139" s="113" t="s">
        <v>425</v>
      </c>
      <c r="N139" s="112" t="s">
        <v>60</v>
      </c>
      <c r="O139" s="77"/>
      <c r="P139" s="78">
        <f t="shared" si="2"/>
        <v>0</v>
      </c>
      <c r="Q139" s="79" t="str">
        <f t="shared" si="3"/>
        <v>-</v>
      </c>
      <c r="R139" s="80">
        <v>40</v>
      </c>
      <c r="S139" s="81" t="str">
        <f>IF($I$23=1,"",IF(AND(Таблица23[[#This Row],[Заказ (упаковок)
↓]]=0,$I$23*Таблица23[[#This Row],[Уп. в коробке]]&lt;5),0,ROUNDDOWN($I$23*Таблица23[[#This Row],[Уп. в коробке]],0)))</f>
        <v/>
      </c>
      <c r="T139" s="176" t="str">
        <f>IF(AND(Таблица23[[#This Row],[Заказ (упаковок)
↓]]&lt;5,Таблица23[[#This Row],[Заказ (упаковок)
↓]]&gt;0),"ошибка - неверное количество в заказе","")</f>
        <v/>
      </c>
    </row>
    <row r="140" spans="1:20" x14ac:dyDescent="0.3">
      <c r="A140" s="70"/>
      <c r="B140" s="71" t="s">
        <v>426</v>
      </c>
      <c r="C140" s="72" t="s">
        <v>29</v>
      </c>
      <c r="D140" s="73" t="s">
        <v>423</v>
      </c>
      <c r="E140" s="74" t="s">
        <v>427</v>
      </c>
      <c r="F140" s="116" t="s">
        <v>105</v>
      </c>
      <c r="G140" s="75" t="s">
        <v>106</v>
      </c>
      <c r="H140" s="75">
        <v>60</v>
      </c>
      <c r="I140" s="76">
        <v>2.5199999999999996</v>
      </c>
      <c r="J140" s="110">
        <v>304385</v>
      </c>
      <c r="K140" s="111">
        <v>8712438508264</v>
      </c>
      <c r="L140" s="112" t="s">
        <v>107</v>
      </c>
      <c r="M140" s="113" t="s">
        <v>428</v>
      </c>
      <c r="N140" s="112" t="s">
        <v>60</v>
      </c>
      <c r="O140" s="77"/>
      <c r="P140" s="78">
        <f t="shared" si="2"/>
        <v>0</v>
      </c>
      <c r="Q140" s="79" t="str">
        <f t="shared" si="3"/>
        <v>-</v>
      </c>
      <c r="R140" s="80">
        <v>40</v>
      </c>
      <c r="S140" s="81" t="str">
        <f>IF($I$23=1,"",IF(AND(Таблица23[[#This Row],[Заказ (упаковок)
↓]]=0,$I$23*Таблица23[[#This Row],[Уп. в коробке]]&lt;5),0,ROUNDDOWN($I$23*Таблица23[[#This Row],[Уп. в коробке]],0)))</f>
        <v/>
      </c>
      <c r="T140" s="176" t="str">
        <f>IF(AND(Таблица23[[#This Row],[Заказ (упаковок)
↓]]&lt;5,Таблица23[[#This Row],[Заказ (упаковок)
↓]]&gt;0),"ошибка - неверное количество в заказе","")</f>
        <v/>
      </c>
    </row>
    <row r="141" spans="1:20" x14ac:dyDescent="0.3">
      <c r="A141" s="70"/>
      <c r="B141" s="71" t="s">
        <v>429</v>
      </c>
      <c r="C141" s="72" t="s">
        <v>29</v>
      </c>
      <c r="D141" s="73" t="s">
        <v>423</v>
      </c>
      <c r="E141" s="74" t="s">
        <v>430</v>
      </c>
      <c r="F141" s="116" t="s">
        <v>105</v>
      </c>
      <c r="G141" s="75" t="s">
        <v>106</v>
      </c>
      <c r="H141" s="75">
        <v>60</v>
      </c>
      <c r="I141" s="76">
        <v>2.5199999999999996</v>
      </c>
      <c r="J141" s="110">
        <v>304410</v>
      </c>
      <c r="K141" s="111">
        <v>8712438508301</v>
      </c>
      <c r="L141" s="112" t="s">
        <v>107</v>
      </c>
      <c r="M141" s="113" t="s">
        <v>431</v>
      </c>
      <c r="N141" s="112" t="s">
        <v>60</v>
      </c>
      <c r="O141" s="77"/>
      <c r="P141" s="78">
        <f t="shared" si="2"/>
        <v>0</v>
      </c>
      <c r="Q141" s="79" t="str">
        <f t="shared" si="3"/>
        <v>-</v>
      </c>
      <c r="R141" s="80">
        <v>40</v>
      </c>
      <c r="S141" s="81" t="str">
        <f>IF($I$23=1,"",IF(AND(Таблица23[[#This Row],[Заказ (упаковок)
↓]]=0,$I$23*Таблица23[[#This Row],[Уп. в коробке]]&lt;5),0,ROUNDDOWN($I$23*Таблица23[[#This Row],[Уп. в коробке]],0)))</f>
        <v/>
      </c>
      <c r="T141" s="176" t="str">
        <f>IF(AND(Таблица23[[#This Row],[Заказ (упаковок)
↓]]&lt;5,Таблица23[[#This Row],[Заказ (упаковок)
↓]]&gt;0),"ошибка - неверное количество в заказе","")</f>
        <v/>
      </c>
    </row>
    <row r="142" spans="1:20" x14ac:dyDescent="0.3">
      <c r="A142" s="70"/>
      <c r="B142" s="71" t="s">
        <v>432</v>
      </c>
      <c r="C142" s="72" t="s">
        <v>29</v>
      </c>
      <c r="D142" s="73" t="s">
        <v>423</v>
      </c>
      <c r="E142" s="74" t="s">
        <v>433</v>
      </c>
      <c r="F142" s="116" t="s">
        <v>105</v>
      </c>
      <c r="G142" s="75" t="s">
        <v>106</v>
      </c>
      <c r="H142" s="75">
        <v>60</v>
      </c>
      <c r="I142" s="76">
        <v>2.4299999999999997</v>
      </c>
      <c r="J142" s="110">
        <v>304440</v>
      </c>
      <c r="K142" s="111">
        <v>8712438508400</v>
      </c>
      <c r="L142" s="112" t="s">
        <v>107</v>
      </c>
      <c r="M142" s="113" t="s">
        <v>434</v>
      </c>
      <c r="N142" s="112" t="s">
        <v>60</v>
      </c>
      <c r="O142" s="77"/>
      <c r="P142" s="78">
        <f t="shared" si="2"/>
        <v>0</v>
      </c>
      <c r="Q142" s="79" t="str">
        <f t="shared" si="3"/>
        <v>-</v>
      </c>
      <c r="R142" s="80">
        <v>40</v>
      </c>
      <c r="S142" s="81" t="str">
        <f>IF($I$23=1,"",IF(AND(Таблица23[[#This Row],[Заказ (упаковок)
↓]]=0,$I$23*Таблица23[[#This Row],[Уп. в коробке]]&lt;5),0,ROUNDDOWN($I$23*Таблица23[[#This Row],[Уп. в коробке]],0)))</f>
        <v/>
      </c>
      <c r="T142" s="176" t="str">
        <f>IF(AND(Таблица23[[#This Row],[Заказ (упаковок)
↓]]&lt;5,Таблица23[[#This Row],[Заказ (упаковок)
↓]]&gt;0),"ошибка - неверное количество в заказе","")</f>
        <v/>
      </c>
    </row>
    <row r="143" spans="1:20" x14ac:dyDescent="0.3">
      <c r="A143" s="70"/>
      <c r="B143" s="71" t="s">
        <v>435</v>
      </c>
      <c r="C143" s="72" t="s">
        <v>29</v>
      </c>
      <c r="D143" s="73" t="s">
        <v>423</v>
      </c>
      <c r="E143" s="74" t="s">
        <v>436</v>
      </c>
      <c r="F143" s="116" t="s">
        <v>111</v>
      </c>
      <c r="G143" s="75" t="s">
        <v>106</v>
      </c>
      <c r="H143" s="75">
        <v>80</v>
      </c>
      <c r="I143" s="76">
        <v>2.25</v>
      </c>
      <c r="J143" s="110">
        <v>304460</v>
      </c>
      <c r="K143" s="111" t="s">
        <v>437</v>
      </c>
      <c r="L143" s="112" t="s">
        <v>107</v>
      </c>
      <c r="M143" s="113" t="s">
        <v>438</v>
      </c>
      <c r="N143" s="112" t="s">
        <v>60</v>
      </c>
      <c r="O143" s="77"/>
      <c r="P143" s="78">
        <f t="shared" si="2"/>
        <v>0</v>
      </c>
      <c r="Q143" s="79" t="str">
        <f t="shared" si="3"/>
        <v>-</v>
      </c>
      <c r="R143" s="80">
        <v>40</v>
      </c>
      <c r="S143" s="81" t="str">
        <f>IF($I$23=1,"",IF(AND(Таблица23[[#This Row],[Заказ (упаковок)
↓]]=0,$I$23*Таблица23[[#This Row],[Уп. в коробке]]&lt;5),0,ROUNDDOWN($I$23*Таблица23[[#This Row],[Уп. в коробке]],0)))</f>
        <v/>
      </c>
      <c r="T143" s="176" t="str">
        <f>IF(AND(Таблица23[[#This Row],[Заказ (упаковок)
↓]]&lt;5,Таблица23[[#This Row],[Заказ (упаковок)
↓]]&gt;0),"ошибка - неверное количество в заказе","")</f>
        <v/>
      </c>
    </row>
    <row r="144" spans="1:20" x14ac:dyDescent="0.3">
      <c r="A144" s="70"/>
      <c r="B144" s="71" t="s">
        <v>439</v>
      </c>
      <c r="C144" s="72" t="s">
        <v>29</v>
      </c>
      <c r="D144" s="73" t="s">
        <v>440</v>
      </c>
      <c r="E144" s="74" t="s">
        <v>441</v>
      </c>
      <c r="F144" s="116" t="s">
        <v>111</v>
      </c>
      <c r="G144" s="75" t="s">
        <v>106</v>
      </c>
      <c r="H144" s="75">
        <v>80</v>
      </c>
      <c r="I144" s="76">
        <v>2.21</v>
      </c>
      <c r="J144" s="110">
        <v>304505</v>
      </c>
      <c r="K144" s="111" t="s">
        <v>442</v>
      </c>
      <c r="L144" s="112" t="s">
        <v>107</v>
      </c>
      <c r="M144" s="113" t="s">
        <v>443</v>
      </c>
      <c r="N144" s="112" t="s">
        <v>60</v>
      </c>
      <c r="O144" s="77"/>
      <c r="P144" s="78">
        <f t="shared" si="2"/>
        <v>0</v>
      </c>
      <c r="Q144" s="79" t="str">
        <f t="shared" si="3"/>
        <v>-</v>
      </c>
      <c r="R144" s="80">
        <v>40</v>
      </c>
      <c r="S144" s="81" t="str">
        <f>IF($I$23=1,"",IF(AND(Таблица23[[#This Row],[Заказ (упаковок)
↓]]=0,$I$23*Таблица23[[#This Row],[Уп. в коробке]]&lt;5),0,ROUNDDOWN($I$23*Таблица23[[#This Row],[Уп. в коробке]],0)))</f>
        <v/>
      </c>
      <c r="T144" s="176" t="str">
        <f>IF(AND(Таблица23[[#This Row],[Заказ (упаковок)
↓]]&lt;5,Таблица23[[#This Row],[Заказ (упаковок)
↓]]&gt;0),"ошибка - неверное количество в заказе","")</f>
        <v/>
      </c>
    </row>
    <row r="145" spans="1:20" x14ac:dyDescent="0.3">
      <c r="A145" s="70"/>
      <c r="B145" s="71" t="s">
        <v>444</v>
      </c>
      <c r="C145" s="72" t="s">
        <v>29</v>
      </c>
      <c r="D145" s="73" t="s">
        <v>440</v>
      </c>
      <c r="E145" s="74" t="s">
        <v>445</v>
      </c>
      <c r="F145" s="116" t="s">
        <v>111</v>
      </c>
      <c r="G145" s="75" t="s">
        <v>106</v>
      </c>
      <c r="H145" s="75">
        <v>80</v>
      </c>
      <c r="I145" s="76">
        <v>2.0499999999999998</v>
      </c>
      <c r="J145" s="110">
        <v>304510</v>
      </c>
      <c r="K145" s="111" t="s">
        <v>446</v>
      </c>
      <c r="L145" s="112" t="s">
        <v>107</v>
      </c>
      <c r="M145" s="113" t="s">
        <v>447</v>
      </c>
      <c r="N145" s="112" t="s">
        <v>60</v>
      </c>
      <c r="O145" s="77"/>
      <c r="P145" s="78">
        <f t="shared" si="2"/>
        <v>0</v>
      </c>
      <c r="Q145" s="79" t="str">
        <f t="shared" si="3"/>
        <v>-</v>
      </c>
      <c r="R145" s="80">
        <v>40</v>
      </c>
      <c r="S145" s="81" t="str">
        <f>IF($I$23=1,"",IF(AND(Таблица23[[#This Row],[Заказ (упаковок)
↓]]=0,$I$23*Таблица23[[#This Row],[Уп. в коробке]]&lt;5),0,ROUNDDOWN($I$23*Таблица23[[#This Row],[Уп. в коробке]],0)))</f>
        <v/>
      </c>
      <c r="T145" s="176" t="str">
        <f>IF(AND(Таблица23[[#This Row],[Заказ (упаковок)
↓]]&lt;5,Таблица23[[#This Row],[Заказ (упаковок)
↓]]&gt;0),"ошибка - неверное количество в заказе","")</f>
        <v/>
      </c>
    </row>
    <row r="146" spans="1:20" x14ac:dyDescent="0.3">
      <c r="A146" s="70"/>
      <c r="B146" s="71" t="s">
        <v>448</v>
      </c>
      <c r="C146" s="72" t="s">
        <v>29</v>
      </c>
      <c r="D146" s="73" t="s">
        <v>440</v>
      </c>
      <c r="E146" s="74" t="s">
        <v>449</v>
      </c>
      <c r="F146" s="116" t="s">
        <v>111</v>
      </c>
      <c r="G146" s="75" t="s">
        <v>106</v>
      </c>
      <c r="H146" s="75">
        <v>80</v>
      </c>
      <c r="I146" s="76">
        <v>2.0299999999999998</v>
      </c>
      <c r="J146" s="110">
        <v>304560</v>
      </c>
      <c r="K146" s="111" t="s">
        <v>450</v>
      </c>
      <c r="L146" s="112" t="s">
        <v>107</v>
      </c>
      <c r="M146" s="113" t="s">
        <v>451</v>
      </c>
      <c r="N146" s="112" t="s">
        <v>60</v>
      </c>
      <c r="O146" s="77"/>
      <c r="P146" s="78">
        <f t="shared" si="2"/>
        <v>0</v>
      </c>
      <c r="Q146" s="79" t="str">
        <f t="shared" si="3"/>
        <v>-</v>
      </c>
      <c r="R146" s="80">
        <v>40</v>
      </c>
      <c r="S146" s="81" t="str">
        <f>IF($I$23=1,"",IF(AND(Таблица23[[#This Row],[Заказ (упаковок)
↓]]=0,$I$23*Таблица23[[#This Row],[Уп. в коробке]]&lt;5),0,ROUNDDOWN($I$23*Таблица23[[#This Row],[Уп. в коробке]],0)))</f>
        <v/>
      </c>
      <c r="T146" s="176" t="str">
        <f>IF(AND(Таблица23[[#This Row],[Заказ (упаковок)
↓]]&lt;5,Таблица23[[#This Row],[Заказ (упаковок)
↓]]&gt;0),"ошибка - неверное количество в заказе","")</f>
        <v/>
      </c>
    </row>
    <row r="147" spans="1:20" x14ac:dyDescent="0.3">
      <c r="A147" s="70"/>
      <c r="B147" s="71" t="s">
        <v>452</v>
      </c>
      <c r="C147" s="72" t="s">
        <v>29</v>
      </c>
      <c r="D147" s="73" t="s">
        <v>440</v>
      </c>
      <c r="E147" s="74" t="s">
        <v>453</v>
      </c>
      <c r="F147" s="116" t="s">
        <v>105</v>
      </c>
      <c r="G147" s="75" t="s">
        <v>106</v>
      </c>
      <c r="H147" s="75">
        <v>60</v>
      </c>
      <c r="I147" s="76">
        <v>2.7699999999999996</v>
      </c>
      <c r="J147" s="110">
        <v>304580</v>
      </c>
      <c r="K147" s="111">
        <v>8712438509001</v>
      </c>
      <c r="L147" s="112" t="s">
        <v>107</v>
      </c>
      <c r="M147" s="113" t="s">
        <v>454</v>
      </c>
      <c r="N147" s="112" t="s">
        <v>60</v>
      </c>
      <c r="O147" s="77"/>
      <c r="P147" s="78">
        <f t="shared" si="2"/>
        <v>0</v>
      </c>
      <c r="Q147" s="79" t="str">
        <f t="shared" si="3"/>
        <v>-</v>
      </c>
      <c r="R147" s="80">
        <v>40</v>
      </c>
      <c r="S147" s="81" t="str">
        <f>IF($I$23=1,"",IF(AND(Таблица23[[#This Row],[Заказ (упаковок)
↓]]=0,$I$23*Таблица23[[#This Row],[Уп. в коробке]]&lt;5),0,ROUNDDOWN($I$23*Таблица23[[#This Row],[Уп. в коробке]],0)))</f>
        <v/>
      </c>
      <c r="T147" s="176" t="str">
        <f>IF(AND(Таблица23[[#This Row],[Заказ (упаковок)
↓]]&lt;5,Таблица23[[#This Row],[Заказ (упаковок)
↓]]&gt;0),"ошибка - неверное количество в заказе","")</f>
        <v/>
      </c>
    </row>
    <row r="148" spans="1:20" x14ac:dyDescent="0.3">
      <c r="A148" s="70"/>
      <c r="B148" s="71" t="s">
        <v>455</v>
      </c>
      <c r="C148" s="72" t="s">
        <v>29</v>
      </c>
      <c r="D148" s="73" t="s">
        <v>440</v>
      </c>
      <c r="E148" s="74" t="s">
        <v>456</v>
      </c>
      <c r="F148" s="116" t="s">
        <v>105</v>
      </c>
      <c r="G148" s="75" t="s">
        <v>106</v>
      </c>
      <c r="H148" s="75">
        <v>60</v>
      </c>
      <c r="I148" s="76">
        <v>2.65</v>
      </c>
      <c r="J148" s="110">
        <v>304615</v>
      </c>
      <c r="K148" s="111">
        <v>8712438509650</v>
      </c>
      <c r="L148" s="112" t="s">
        <v>107</v>
      </c>
      <c r="M148" s="113" t="s">
        <v>457</v>
      </c>
      <c r="N148" s="112" t="s">
        <v>60</v>
      </c>
      <c r="O148" s="77"/>
      <c r="P148" s="78">
        <f t="shared" si="2"/>
        <v>0</v>
      </c>
      <c r="Q148" s="79" t="str">
        <f t="shared" si="3"/>
        <v>-</v>
      </c>
      <c r="R148" s="80">
        <v>40</v>
      </c>
      <c r="S148" s="81" t="str">
        <f>IF($I$23=1,"",IF(AND(Таблица23[[#This Row],[Заказ (упаковок)
↓]]=0,$I$23*Таблица23[[#This Row],[Уп. в коробке]]&lt;5),0,ROUNDDOWN($I$23*Таблица23[[#This Row],[Уп. в коробке]],0)))</f>
        <v/>
      </c>
      <c r="T148" s="176" t="str">
        <f>IF(AND(Таблица23[[#This Row],[Заказ (упаковок)
↓]]&lt;5,Таблица23[[#This Row],[Заказ (упаковок)
↓]]&gt;0),"ошибка - неверное количество в заказе","")</f>
        <v/>
      </c>
    </row>
    <row r="149" spans="1:20" x14ac:dyDescent="0.3">
      <c r="A149" s="70"/>
      <c r="B149" s="71" t="s">
        <v>458</v>
      </c>
      <c r="C149" s="72" t="s">
        <v>29</v>
      </c>
      <c r="D149" s="73" t="s">
        <v>440</v>
      </c>
      <c r="E149" s="74" t="s">
        <v>459</v>
      </c>
      <c r="F149" s="116" t="s">
        <v>111</v>
      </c>
      <c r="G149" s="75" t="s">
        <v>106</v>
      </c>
      <c r="H149" s="75">
        <v>80</v>
      </c>
      <c r="I149" s="76">
        <v>2.4499999999999997</v>
      </c>
      <c r="J149" s="110">
        <v>304620</v>
      </c>
      <c r="K149" s="111" t="s">
        <v>460</v>
      </c>
      <c r="L149" s="112" t="s">
        <v>107</v>
      </c>
      <c r="M149" s="113" t="s">
        <v>461</v>
      </c>
      <c r="N149" s="112" t="s">
        <v>60</v>
      </c>
      <c r="O149" s="77"/>
      <c r="P149" s="78">
        <f t="shared" si="2"/>
        <v>0</v>
      </c>
      <c r="Q149" s="79" t="str">
        <f t="shared" si="3"/>
        <v>-</v>
      </c>
      <c r="R149" s="80">
        <v>41</v>
      </c>
      <c r="S149" s="81" t="str">
        <f>IF($I$23=1,"",IF(AND(Таблица23[[#This Row],[Заказ (упаковок)
↓]]=0,$I$23*Таблица23[[#This Row],[Уп. в коробке]]&lt;5),0,ROUNDDOWN($I$23*Таблица23[[#This Row],[Уп. в коробке]],0)))</f>
        <v/>
      </c>
      <c r="T149" s="176" t="str">
        <f>IF(AND(Таблица23[[#This Row],[Заказ (упаковок)
↓]]&lt;5,Таблица23[[#This Row],[Заказ (упаковок)
↓]]&gt;0),"ошибка - неверное количество в заказе","")</f>
        <v/>
      </c>
    </row>
    <row r="150" spans="1:20" x14ac:dyDescent="0.3">
      <c r="A150" s="70"/>
      <c r="B150" s="71" t="s">
        <v>462</v>
      </c>
      <c r="C150" s="72" t="s">
        <v>29</v>
      </c>
      <c r="D150" s="73" t="s">
        <v>463</v>
      </c>
      <c r="E150" s="74" t="s">
        <v>464</v>
      </c>
      <c r="F150" s="116" t="s">
        <v>111</v>
      </c>
      <c r="G150" s="75" t="s">
        <v>106</v>
      </c>
      <c r="H150" s="75">
        <v>80</v>
      </c>
      <c r="I150" s="76">
        <v>2.5599999999999996</v>
      </c>
      <c r="J150" s="110">
        <v>304700</v>
      </c>
      <c r="K150" s="111">
        <v>8712438509254</v>
      </c>
      <c r="L150" s="112" t="s">
        <v>107</v>
      </c>
      <c r="M150" s="113" t="s">
        <v>465</v>
      </c>
      <c r="N150" s="112" t="s">
        <v>60</v>
      </c>
      <c r="O150" s="77"/>
      <c r="P150" s="78">
        <f t="shared" si="2"/>
        <v>0</v>
      </c>
      <c r="Q150" s="79" t="str">
        <f t="shared" si="3"/>
        <v>-</v>
      </c>
      <c r="R150" s="80">
        <v>41</v>
      </c>
      <c r="S150" s="81" t="str">
        <f>IF($I$23=1,"",IF(AND(Таблица23[[#This Row],[Заказ (упаковок)
↓]]=0,$I$23*Таблица23[[#This Row],[Уп. в коробке]]&lt;5),0,ROUNDDOWN($I$23*Таблица23[[#This Row],[Уп. в коробке]],0)))</f>
        <v/>
      </c>
      <c r="T150" s="176" t="str">
        <f>IF(AND(Таблица23[[#This Row],[Заказ (упаковок)
↓]]&lt;5,Таблица23[[#This Row],[Заказ (упаковок)
↓]]&gt;0),"ошибка - неверное количество в заказе","")</f>
        <v/>
      </c>
    </row>
    <row r="151" spans="1:20" x14ac:dyDescent="0.3">
      <c r="A151" s="70"/>
      <c r="B151" s="71" t="s">
        <v>466</v>
      </c>
      <c r="C151" s="72" t="s">
        <v>29</v>
      </c>
      <c r="D151" s="73" t="s">
        <v>463</v>
      </c>
      <c r="E151" s="74" t="s">
        <v>467</v>
      </c>
      <c r="F151" s="116" t="s">
        <v>111</v>
      </c>
      <c r="G151" s="75" t="s">
        <v>106</v>
      </c>
      <c r="H151" s="75">
        <v>80</v>
      </c>
      <c r="I151" s="76">
        <v>2.7199999999999998</v>
      </c>
      <c r="J151" s="110">
        <v>304730</v>
      </c>
      <c r="K151" s="111">
        <v>8712438509261</v>
      </c>
      <c r="L151" s="112" t="s">
        <v>107</v>
      </c>
      <c r="M151" s="113" t="s">
        <v>468</v>
      </c>
      <c r="N151" s="112" t="s">
        <v>60</v>
      </c>
      <c r="O151" s="77"/>
      <c r="P151" s="78">
        <f t="shared" si="2"/>
        <v>0</v>
      </c>
      <c r="Q151" s="79" t="str">
        <f t="shared" si="3"/>
        <v>-</v>
      </c>
      <c r="R151" s="80">
        <v>41</v>
      </c>
      <c r="S151" s="81" t="str">
        <f>IF($I$23=1,"",IF(AND(Таблица23[[#This Row],[Заказ (упаковок)
↓]]=0,$I$23*Таблица23[[#This Row],[Уп. в коробке]]&lt;5),0,ROUNDDOWN($I$23*Таблица23[[#This Row],[Уп. в коробке]],0)))</f>
        <v/>
      </c>
      <c r="T151" s="176" t="str">
        <f>IF(AND(Таблица23[[#This Row],[Заказ (упаковок)
↓]]&lt;5,Таблица23[[#This Row],[Заказ (упаковок)
↓]]&gt;0),"ошибка - неверное количество в заказе","")</f>
        <v/>
      </c>
    </row>
    <row r="152" spans="1:20" x14ac:dyDescent="0.3">
      <c r="A152" s="70"/>
      <c r="B152" s="71" t="s">
        <v>469</v>
      </c>
      <c r="C152" s="72" t="s">
        <v>29</v>
      </c>
      <c r="D152" s="73" t="s">
        <v>463</v>
      </c>
      <c r="E152" s="74" t="s">
        <v>470</v>
      </c>
      <c r="F152" s="116" t="s">
        <v>56</v>
      </c>
      <c r="G152" s="75" t="s">
        <v>106</v>
      </c>
      <c r="H152" s="75">
        <v>100</v>
      </c>
      <c r="I152" s="76">
        <v>2.5099999999999998</v>
      </c>
      <c r="J152" s="110">
        <v>304765</v>
      </c>
      <c r="K152" s="111" t="s">
        <v>471</v>
      </c>
      <c r="L152" s="112" t="s">
        <v>107</v>
      </c>
      <c r="M152" s="113" t="s">
        <v>472</v>
      </c>
      <c r="N152" s="112" t="s">
        <v>60</v>
      </c>
      <c r="O152" s="77"/>
      <c r="P152" s="78">
        <f t="shared" si="2"/>
        <v>0</v>
      </c>
      <c r="Q152" s="79" t="str">
        <f t="shared" si="3"/>
        <v>-</v>
      </c>
      <c r="R152" s="80">
        <v>41</v>
      </c>
      <c r="S152" s="81" t="str">
        <f>IF($I$23=1,"",IF(AND(Таблица23[[#This Row],[Заказ (упаковок)
↓]]=0,$I$23*Таблица23[[#This Row],[Уп. в коробке]]&lt;5),0,ROUNDDOWN($I$23*Таблица23[[#This Row],[Уп. в коробке]],0)))</f>
        <v/>
      </c>
      <c r="T152" s="176" t="str">
        <f>IF(AND(Таблица23[[#This Row],[Заказ (упаковок)
↓]]&lt;5,Таблица23[[#This Row],[Заказ (упаковок)
↓]]&gt;0),"ошибка - неверное количество в заказе","")</f>
        <v/>
      </c>
    </row>
    <row r="153" spans="1:20" x14ac:dyDescent="0.3">
      <c r="A153" s="70"/>
      <c r="B153" s="71" t="s">
        <v>473</v>
      </c>
      <c r="C153" s="72" t="s">
        <v>29</v>
      </c>
      <c r="D153" s="73" t="s">
        <v>463</v>
      </c>
      <c r="E153" s="74" t="s">
        <v>474</v>
      </c>
      <c r="F153" s="116" t="s">
        <v>111</v>
      </c>
      <c r="G153" s="75" t="s">
        <v>106</v>
      </c>
      <c r="H153" s="75">
        <v>80</v>
      </c>
      <c r="I153" s="76">
        <v>2.3899999999999997</v>
      </c>
      <c r="J153" s="110">
        <v>304770</v>
      </c>
      <c r="K153" s="111">
        <v>8712438509308</v>
      </c>
      <c r="L153" s="112" t="s">
        <v>107</v>
      </c>
      <c r="M153" s="113" t="s">
        <v>475</v>
      </c>
      <c r="N153" s="112" t="s">
        <v>60</v>
      </c>
      <c r="O153" s="77"/>
      <c r="P153" s="78">
        <f t="shared" si="2"/>
        <v>0</v>
      </c>
      <c r="Q153" s="79" t="str">
        <f t="shared" si="3"/>
        <v>-</v>
      </c>
      <c r="R153" s="80">
        <v>41</v>
      </c>
      <c r="S153" s="81" t="str">
        <f>IF($I$23=1,"",IF(AND(Таблица23[[#This Row],[Заказ (упаковок)
↓]]=0,$I$23*Таблица23[[#This Row],[Уп. в коробке]]&lt;5),0,ROUNDDOWN($I$23*Таблица23[[#This Row],[Уп. в коробке]],0)))</f>
        <v/>
      </c>
      <c r="T153" s="176" t="str">
        <f>IF(AND(Таблица23[[#This Row],[Заказ (упаковок)
↓]]&lt;5,Таблица23[[#This Row],[Заказ (упаковок)
↓]]&gt;0),"ошибка - неверное количество в заказе","")</f>
        <v/>
      </c>
    </row>
    <row r="154" spans="1:20" x14ac:dyDescent="0.3">
      <c r="A154" s="70"/>
      <c r="B154" s="71" t="s">
        <v>476</v>
      </c>
      <c r="C154" s="72" t="s">
        <v>29</v>
      </c>
      <c r="D154" s="73" t="s">
        <v>463</v>
      </c>
      <c r="E154" s="74" t="s">
        <v>477</v>
      </c>
      <c r="F154" s="116" t="s">
        <v>111</v>
      </c>
      <c r="G154" s="75" t="s">
        <v>106</v>
      </c>
      <c r="H154" s="75">
        <v>80</v>
      </c>
      <c r="I154" s="76">
        <v>2.7199999999999998</v>
      </c>
      <c r="J154" s="110">
        <v>304785</v>
      </c>
      <c r="K154" s="111">
        <v>8712438509315</v>
      </c>
      <c r="L154" s="112" t="s">
        <v>107</v>
      </c>
      <c r="M154" s="113" t="s">
        <v>478</v>
      </c>
      <c r="N154" s="112" t="s">
        <v>60</v>
      </c>
      <c r="O154" s="77"/>
      <c r="P154" s="78">
        <f t="shared" si="2"/>
        <v>0</v>
      </c>
      <c r="Q154" s="79" t="str">
        <f t="shared" si="3"/>
        <v>-</v>
      </c>
      <c r="R154" s="80">
        <v>41</v>
      </c>
      <c r="S154" s="81" t="str">
        <f>IF($I$23=1,"",IF(AND(Таблица23[[#This Row],[Заказ (упаковок)
↓]]=0,$I$23*Таблица23[[#This Row],[Уп. в коробке]]&lt;5),0,ROUNDDOWN($I$23*Таблица23[[#This Row],[Уп. в коробке]],0)))</f>
        <v/>
      </c>
      <c r="T154" s="176" t="str">
        <f>IF(AND(Таблица23[[#This Row],[Заказ (упаковок)
↓]]&lt;5,Таблица23[[#This Row],[Заказ (упаковок)
↓]]&gt;0),"ошибка - неверное количество в заказе","")</f>
        <v/>
      </c>
    </row>
    <row r="155" spans="1:20" x14ac:dyDescent="0.3">
      <c r="A155" s="70"/>
      <c r="B155" s="71" t="s">
        <v>479</v>
      </c>
      <c r="C155" s="72" t="s">
        <v>29</v>
      </c>
      <c r="D155" s="73" t="s">
        <v>463</v>
      </c>
      <c r="E155" s="74" t="s">
        <v>480</v>
      </c>
      <c r="F155" s="116" t="s">
        <v>56</v>
      </c>
      <c r="G155" s="75" t="s">
        <v>106</v>
      </c>
      <c r="H155" s="75">
        <v>100</v>
      </c>
      <c r="I155" s="76">
        <v>2.5099999999999998</v>
      </c>
      <c r="J155" s="110">
        <v>304860</v>
      </c>
      <c r="K155" s="111">
        <v>8712438509674</v>
      </c>
      <c r="L155" s="112" t="s">
        <v>107</v>
      </c>
      <c r="M155" s="113" t="s">
        <v>481</v>
      </c>
      <c r="N155" s="112" t="s">
        <v>60</v>
      </c>
      <c r="O155" s="77"/>
      <c r="P155" s="78">
        <f t="shared" si="2"/>
        <v>0</v>
      </c>
      <c r="Q155" s="79" t="str">
        <f t="shared" si="3"/>
        <v>-</v>
      </c>
      <c r="R155" s="80">
        <v>41</v>
      </c>
      <c r="S155" s="81" t="str">
        <f>IF($I$23=1,"",IF(AND(Таблица23[[#This Row],[Заказ (упаковок)
↓]]=0,$I$23*Таблица23[[#This Row],[Уп. в коробке]]&lt;5),0,ROUNDDOWN($I$23*Таблица23[[#This Row],[Уп. в коробке]],0)))</f>
        <v/>
      </c>
      <c r="T155" s="176" t="str">
        <f>IF(AND(Таблица23[[#This Row],[Заказ (упаковок)
↓]]&lt;5,Таблица23[[#This Row],[Заказ (упаковок)
↓]]&gt;0),"ошибка - неверное количество в заказе","")</f>
        <v/>
      </c>
    </row>
    <row r="156" spans="1:20" x14ac:dyDescent="0.3">
      <c r="A156" s="70"/>
      <c r="B156" s="71" t="s">
        <v>482</v>
      </c>
      <c r="C156" s="72" t="s">
        <v>29</v>
      </c>
      <c r="D156" s="73" t="s">
        <v>483</v>
      </c>
      <c r="E156" s="74" t="s">
        <v>484</v>
      </c>
      <c r="F156" s="116" t="s">
        <v>105</v>
      </c>
      <c r="G156" s="75" t="s">
        <v>485</v>
      </c>
      <c r="H156" s="75">
        <v>120</v>
      </c>
      <c r="I156" s="76">
        <v>1.75</v>
      </c>
      <c r="J156" s="110">
        <v>304900</v>
      </c>
      <c r="K156" s="111">
        <v>8712438510052</v>
      </c>
      <c r="L156" s="112" t="s">
        <v>107</v>
      </c>
      <c r="M156" s="113" t="s">
        <v>486</v>
      </c>
      <c r="N156" s="112" t="s">
        <v>60</v>
      </c>
      <c r="O156" s="77"/>
      <c r="P156" s="78">
        <f t="shared" si="2"/>
        <v>0</v>
      </c>
      <c r="Q156" s="79" t="str">
        <f t="shared" si="3"/>
        <v>-</v>
      </c>
      <c r="R156" s="80">
        <v>41</v>
      </c>
      <c r="S156" s="81" t="str">
        <f>IF($I$23=1,"",IF(AND(Таблица23[[#This Row],[Заказ (упаковок)
↓]]=0,$I$23*Таблица23[[#This Row],[Уп. в коробке]]&lt;5),0,ROUNDDOWN($I$23*Таблица23[[#This Row],[Уп. в коробке]],0)))</f>
        <v/>
      </c>
      <c r="T156" s="176" t="str">
        <f>IF(AND(Таблица23[[#This Row],[Заказ (упаковок)
↓]]&lt;5,Таблица23[[#This Row],[Заказ (упаковок)
↓]]&gt;0),"ошибка - неверное количество в заказе","")</f>
        <v/>
      </c>
    </row>
    <row r="157" spans="1:20" x14ac:dyDescent="0.3">
      <c r="A157" s="70"/>
      <c r="B157" s="71" t="s">
        <v>487</v>
      </c>
      <c r="C157" s="72" t="s">
        <v>29</v>
      </c>
      <c r="D157" s="73" t="s">
        <v>483</v>
      </c>
      <c r="E157" s="74" t="s">
        <v>488</v>
      </c>
      <c r="F157" s="116" t="s">
        <v>111</v>
      </c>
      <c r="G157" s="75" t="s">
        <v>485</v>
      </c>
      <c r="H157" s="75">
        <v>120</v>
      </c>
      <c r="I157" s="76">
        <v>2.6599999999999997</v>
      </c>
      <c r="J157" s="110">
        <v>304905</v>
      </c>
      <c r="K157" s="111">
        <v>8712438510069</v>
      </c>
      <c r="L157" s="112" t="s">
        <v>107</v>
      </c>
      <c r="M157" s="113" t="s">
        <v>489</v>
      </c>
      <c r="N157" s="112" t="s">
        <v>60</v>
      </c>
      <c r="O157" s="77"/>
      <c r="P157" s="78">
        <f t="shared" si="2"/>
        <v>0</v>
      </c>
      <c r="Q157" s="79" t="str">
        <f t="shared" si="3"/>
        <v>-</v>
      </c>
      <c r="R157" s="80">
        <v>41</v>
      </c>
      <c r="S157" s="81" t="str">
        <f>IF($I$23=1,"",IF(AND(Таблица23[[#This Row],[Заказ (упаковок)
↓]]=0,$I$23*Таблица23[[#This Row],[Уп. в коробке]]&lt;5),0,ROUNDDOWN($I$23*Таблица23[[#This Row],[Уп. в коробке]],0)))</f>
        <v/>
      </c>
      <c r="T157" s="176" t="str">
        <f>IF(AND(Таблица23[[#This Row],[Заказ (упаковок)
↓]]&lt;5,Таблица23[[#This Row],[Заказ (упаковок)
↓]]&gt;0),"ошибка - неверное количество в заказе","")</f>
        <v/>
      </c>
    </row>
    <row r="158" spans="1:20" x14ac:dyDescent="0.3">
      <c r="A158" s="70"/>
      <c r="B158" s="71" t="s">
        <v>490</v>
      </c>
      <c r="C158" s="72" t="s">
        <v>29</v>
      </c>
      <c r="D158" s="73" t="s">
        <v>483</v>
      </c>
      <c r="E158" s="74" t="s">
        <v>491</v>
      </c>
      <c r="F158" s="116" t="s">
        <v>105</v>
      </c>
      <c r="G158" s="75" t="s">
        <v>485</v>
      </c>
      <c r="H158" s="75">
        <v>120</v>
      </c>
      <c r="I158" s="76">
        <v>2.0799999999999996</v>
      </c>
      <c r="J158" s="110">
        <v>304910</v>
      </c>
      <c r="K158" s="111">
        <v>8712438510168</v>
      </c>
      <c r="L158" s="112" t="s">
        <v>107</v>
      </c>
      <c r="M158" s="113" t="s">
        <v>492</v>
      </c>
      <c r="N158" s="112" t="s">
        <v>60</v>
      </c>
      <c r="O158" s="77"/>
      <c r="P158" s="78">
        <f t="shared" ref="P158:P221" si="4">I158*O158</f>
        <v>0</v>
      </c>
      <c r="Q158" s="79" t="str">
        <f t="shared" ref="Q158:Q221" si="5">IF(O158/H158=0,"-",O158/H158)</f>
        <v>-</v>
      </c>
      <c r="R158" s="80">
        <v>41</v>
      </c>
      <c r="S158" s="81" t="str">
        <f>IF($I$23=1,"",IF(AND(Таблица23[[#This Row],[Заказ (упаковок)
↓]]=0,$I$23*Таблица23[[#This Row],[Уп. в коробке]]&lt;5),0,ROUNDDOWN($I$23*Таблица23[[#This Row],[Уп. в коробке]],0)))</f>
        <v/>
      </c>
      <c r="T158" s="176" t="str">
        <f>IF(AND(Таблица23[[#This Row],[Заказ (упаковок)
↓]]&lt;5,Таблица23[[#This Row],[Заказ (упаковок)
↓]]&gt;0),"ошибка - неверное количество в заказе","")</f>
        <v/>
      </c>
    </row>
    <row r="159" spans="1:20" x14ac:dyDescent="0.3">
      <c r="A159" s="70"/>
      <c r="B159" s="71" t="s">
        <v>493</v>
      </c>
      <c r="C159" s="72" t="s">
        <v>29</v>
      </c>
      <c r="D159" s="73" t="s">
        <v>483</v>
      </c>
      <c r="E159" s="74" t="s">
        <v>494</v>
      </c>
      <c r="F159" s="116" t="s">
        <v>105</v>
      </c>
      <c r="G159" s="75" t="s">
        <v>485</v>
      </c>
      <c r="H159" s="75">
        <v>120</v>
      </c>
      <c r="I159" s="76">
        <v>1.8800000000000001</v>
      </c>
      <c r="J159" s="110">
        <v>304940</v>
      </c>
      <c r="K159" s="111" t="s">
        <v>495</v>
      </c>
      <c r="L159" s="112" t="s">
        <v>107</v>
      </c>
      <c r="M159" s="113" t="s">
        <v>496</v>
      </c>
      <c r="N159" s="112" t="s">
        <v>60</v>
      </c>
      <c r="O159" s="77"/>
      <c r="P159" s="78">
        <f t="shared" si="4"/>
        <v>0</v>
      </c>
      <c r="Q159" s="79" t="str">
        <f t="shared" si="5"/>
        <v>-</v>
      </c>
      <c r="R159" s="80">
        <v>41</v>
      </c>
      <c r="S159" s="81" t="str">
        <f>IF($I$23=1,"",IF(AND(Таблица23[[#This Row],[Заказ (упаковок)
↓]]=0,$I$23*Таблица23[[#This Row],[Уп. в коробке]]&lt;5),0,ROUNDDOWN($I$23*Таблица23[[#This Row],[Уп. в коробке]],0)))</f>
        <v/>
      </c>
      <c r="T159" s="176" t="str">
        <f>IF(AND(Таблица23[[#This Row],[Заказ (упаковок)
↓]]&lt;5,Таблица23[[#This Row],[Заказ (упаковок)
↓]]&gt;0),"ошибка - неверное количество в заказе","")</f>
        <v/>
      </c>
    </row>
    <row r="160" spans="1:20" x14ac:dyDescent="0.3">
      <c r="A160" s="70"/>
      <c r="B160" s="71" t="s">
        <v>497</v>
      </c>
      <c r="C160" s="72" t="s">
        <v>29</v>
      </c>
      <c r="D160" s="73" t="s">
        <v>483</v>
      </c>
      <c r="E160" s="74" t="s">
        <v>498</v>
      </c>
      <c r="F160" s="116" t="s">
        <v>105</v>
      </c>
      <c r="G160" s="75" t="s">
        <v>485</v>
      </c>
      <c r="H160" s="75">
        <v>120</v>
      </c>
      <c r="I160" s="76">
        <v>2</v>
      </c>
      <c r="J160" s="110">
        <v>304960</v>
      </c>
      <c r="K160" s="111">
        <v>8712438510106</v>
      </c>
      <c r="L160" s="112" t="s">
        <v>107</v>
      </c>
      <c r="M160" s="113" t="s">
        <v>499</v>
      </c>
      <c r="N160" s="112" t="s">
        <v>60</v>
      </c>
      <c r="O160" s="77"/>
      <c r="P160" s="78">
        <f t="shared" si="4"/>
        <v>0</v>
      </c>
      <c r="Q160" s="79" t="str">
        <f t="shared" si="5"/>
        <v>-</v>
      </c>
      <c r="R160" s="80">
        <v>41</v>
      </c>
      <c r="S160" s="81" t="str">
        <f>IF($I$23=1,"",IF(AND(Таблица23[[#This Row],[Заказ (упаковок)
↓]]=0,$I$23*Таблица23[[#This Row],[Уп. в коробке]]&lt;5),0,ROUNDDOWN($I$23*Таблица23[[#This Row],[Уп. в коробке]],0)))</f>
        <v/>
      </c>
      <c r="T160" s="176" t="str">
        <f>IF(AND(Таблица23[[#This Row],[Заказ (упаковок)
↓]]&lt;5,Таблица23[[#This Row],[Заказ (упаковок)
↓]]&gt;0),"ошибка - неверное количество в заказе","")</f>
        <v/>
      </c>
    </row>
    <row r="161" spans="1:20" x14ac:dyDescent="0.3">
      <c r="A161" s="70"/>
      <c r="B161" s="71" t="s">
        <v>500</v>
      </c>
      <c r="C161" s="72" t="s">
        <v>29</v>
      </c>
      <c r="D161" s="73" t="s">
        <v>483</v>
      </c>
      <c r="E161" s="74" t="s">
        <v>501</v>
      </c>
      <c r="F161" s="116" t="s">
        <v>105</v>
      </c>
      <c r="G161" s="75" t="s">
        <v>485</v>
      </c>
      <c r="H161" s="75">
        <v>120</v>
      </c>
      <c r="I161" s="76">
        <v>2.25</v>
      </c>
      <c r="J161" s="110">
        <v>304990</v>
      </c>
      <c r="K161" s="111">
        <v>8712438510151</v>
      </c>
      <c r="L161" s="112" t="s">
        <v>107</v>
      </c>
      <c r="M161" s="113" t="s">
        <v>502</v>
      </c>
      <c r="N161" s="112" t="s">
        <v>60</v>
      </c>
      <c r="O161" s="77"/>
      <c r="P161" s="78">
        <f t="shared" si="4"/>
        <v>0</v>
      </c>
      <c r="Q161" s="79" t="str">
        <f t="shared" si="5"/>
        <v>-</v>
      </c>
      <c r="R161" s="80">
        <v>41</v>
      </c>
      <c r="S161" s="81" t="str">
        <f>IF($I$23=1,"",IF(AND(Таблица23[[#This Row],[Заказ (упаковок)
↓]]=0,$I$23*Таблица23[[#This Row],[Уп. в коробке]]&lt;5),0,ROUNDDOWN($I$23*Таблица23[[#This Row],[Уп. в коробке]],0)))</f>
        <v/>
      </c>
      <c r="T161" s="176" t="str">
        <f>IF(AND(Таблица23[[#This Row],[Заказ (упаковок)
↓]]&lt;5,Таблица23[[#This Row],[Заказ (упаковок)
↓]]&gt;0),"ошибка - неверное количество в заказе","")</f>
        <v/>
      </c>
    </row>
    <row r="162" spans="1:20" x14ac:dyDescent="0.3">
      <c r="A162" s="70"/>
      <c r="B162" s="71" t="s">
        <v>503</v>
      </c>
      <c r="C162" s="72" t="s">
        <v>29</v>
      </c>
      <c r="D162" s="73" t="s">
        <v>483</v>
      </c>
      <c r="E162" s="74" t="s">
        <v>504</v>
      </c>
      <c r="F162" s="116" t="s">
        <v>111</v>
      </c>
      <c r="G162" s="75" t="s">
        <v>485</v>
      </c>
      <c r="H162" s="75">
        <v>120</v>
      </c>
      <c r="I162" s="76">
        <v>2.1799999999999997</v>
      </c>
      <c r="J162" s="110">
        <v>305020</v>
      </c>
      <c r="K162" s="111">
        <v>8712438510205</v>
      </c>
      <c r="L162" s="112" t="s">
        <v>107</v>
      </c>
      <c r="M162" s="113" t="s">
        <v>505</v>
      </c>
      <c r="N162" s="112" t="s">
        <v>60</v>
      </c>
      <c r="O162" s="77"/>
      <c r="P162" s="78">
        <f t="shared" si="4"/>
        <v>0</v>
      </c>
      <c r="Q162" s="79" t="str">
        <f t="shared" si="5"/>
        <v>-</v>
      </c>
      <c r="R162" s="80">
        <v>41</v>
      </c>
      <c r="S162" s="81" t="str">
        <f>IF($I$23=1,"",IF(AND(Таблица23[[#This Row],[Заказ (упаковок)
↓]]=0,$I$23*Таблица23[[#This Row],[Уп. в коробке]]&lt;5),0,ROUNDDOWN($I$23*Таблица23[[#This Row],[Уп. в коробке]],0)))</f>
        <v/>
      </c>
      <c r="T162" s="176" t="str">
        <f>IF(AND(Таблица23[[#This Row],[Заказ (упаковок)
↓]]&lt;5,Таблица23[[#This Row],[Заказ (упаковок)
↓]]&gt;0),"ошибка - неверное количество в заказе","")</f>
        <v/>
      </c>
    </row>
    <row r="163" spans="1:20" x14ac:dyDescent="0.3">
      <c r="A163" s="70"/>
      <c r="B163" s="71" t="s">
        <v>506</v>
      </c>
      <c r="C163" s="72" t="s">
        <v>29</v>
      </c>
      <c r="D163" s="73" t="s">
        <v>483</v>
      </c>
      <c r="E163" s="74" t="s">
        <v>507</v>
      </c>
      <c r="F163" s="116" t="s">
        <v>105</v>
      </c>
      <c r="G163" s="75" t="s">
        <v>508</v>
      </c>
      <c r="H163" s="75">
        <v>100</v>
      </c>
      <c r="I163" s="76">
        <v>1.96</v>
      </c>
      <c r="J163" s="110">
        <v>305080</v>
      </c>
      <c r="K163" s="111">
        <v>8712438510236</v>
      </c>
      <c r="L163" s="112" t="s">
        <v>107</v>
      </c>
      <c r="M163" s="113" t="s">
        <v>509</v>
      </c>
      <c r="N163" s="112" t="s">
        <v>60</v>
      </c>
      <c r="O163" s="77"/>
      <c r="P163" s="78">
        <f t="shared" si="4"/>
        <v>0</v>
      </c>
      <c r="Q163" s="79" t="str">
        <f t="shared" si="5"/>
        <v>-</v>
      </c>
      <c r="R163" s="80">
        <v>41</v>
      </c>
      <c r="S163" s="81" t="str">
        <f>IF($I$23=1,"",IF(AND(Таблица23[[#This Row],[Заказ (упаковок)
↓]]=0,$I$23*Таблица23[[#This Row],[Уп. в коробке]]&lt;5),0,ROUNDDOWN($I$23*Таблица23[[#This Row],[Уп. в коробке]],0)))</f>
        <v/>
      </c>
      <c r="T163" s="176" t="str">
        <f>IF(AND(Таблица23[[#This Row],[Заказ (упаковок)
↓]]&lt;5,Таблица23[[#This Row],[Заказ (упаковок)
↓]]&gt;0),"ошибка - неверное количество в заказе","")</f>
        <v/>
      </c>
    </row>
    <row r="164" spans="1:20" x14ac:dyDescent="0.3">
      <c r="A164" s="70"/>
      <c r="B164" s="71" t="s">
        <v>510</v>
      </c>
      <c r="C164" s="72" t="s">
        <v>29</v>
      </c>
      <c r="D164" s="73" t="s">
        <v>483</v>
      </c>
      <c r="E164" s="74" t="s">
        <v>511</v>
      </c>
      <c r="F164" s="116" t="s">
        <v>105</v>
      </c>
      <c r="G164" s="75" t="s">
        <v>512</v>
      </c>
      <c r="H164" s="75">
        <v>100</v>
      </c>
      <c r="I164" s="76">
        <v>1.96</v>
      </c>
      <c r="J164" s="110">
        <v>305110</v>
      </c>
      <c r="K164" s="111">
        <v>8712438510243</v>
      </c>
      <c r="L164" s="112" t="s">
        <v>107</v>
      </c>
      <c r="M164" s="113" t="s">
        <v>513</v>
      </c>
      <c r="N164" s="112" t="s">
        <v>60</v>
      </c>
      <c r="O164" s="77"/>
      <c r="P164" s="78">
        <f t="shared" si="4"/>
        <v>0</v>
      </c>
      <c r="Q164" s="79" t="str">
        <f t="shared" si="5"/>
        <v>-</v>
      </c>
      <c r="R164" s="80">
        <v>41</v>
      </c>
      <c r="S164" s="81" t="str">
        <f>IF($I$23=1,"",IF(AND(Таблица23[[#This Row],[Заказ (упаковок)
↓]]=0,$I$23*Таблица23[[#This Row],[Уп. в коробке]]&lt;5),0,ROUNDDOWN($I$23*Таблица23[[#This Row],[Уп. в коробке]],0)))</f>
        <v/>
      </c>
      <c r="T164" s="176" t="str">
        <f>IF(AND(Таблица23[[#This Row],[Заказ (упаковок)
↓]]&lt;5,Таблица23[[#This Row],[Заказ (упаковок)
↓]]&gt;0),"ошибка - неверное количество в заказе","")</f>
        <v/>
      </c>
    </row>
    <row r="165" spans="1:20" x14ac:dyDescent="0.3">
      <c r="A165" s="70"/>
      <c r="B165" s="71" t="s">
        <v>514</v>
      </c>
      <c r="C165" s="72" t="s">
        <v>29</v>
      </c>
      <c r="D165" s="73" t="s">
        <v>483</v>
      </c>
      <c r="E165" s="74" t="s">
        <v>515</v>
      </c>
      <c r="F165" s="116" t="s">
        <v>105</v>
      </c>
      <c r="G165" s="75" t="s">
        <v>485</v>
      </c>
      <c r="H165" s="75">
        <v>120</v>
      </c>
      <c r="I165" s="76">
        <v>2.15</v>
      </c>
      <c r="J165" s="110">
        <v>305140</v>
      </c>
      <c r="K165" s="111">
        <v>8712438510250</v>
      </c>
      <c r="L165" s="112" t="s">
        <v>107</v>
      </c>
      <c r="M165" s="113" t="s">
        <v>516</v>
      </c>
      <c r="N165" s="112" t="s">
        <v>60</v>
      </c>
      <c r="O165" s="77"/>
      <c r="P165" s="78">
        <f t="shared" si="4"/>
        <v>0</v>
      </c>
      <c r="Q165" s="79" t="str">
        <f t="shared" si="5"/>
        <v>-</v>
      </c>
      <c r="R165" s="80">
        <v>41</v>
      </c>
      <c r="S165" s="81" t="str">
        <f>IF($I$23=1,"",IF(AND(Таблица23[[#This Row],[Заказ (упаковок)
↓]]=0,$I$23*Таблица23[[#This Row],[Уп. в коробке]]&lt;5),0,ROUNDDOWN($I$23*Таблица23[[#This Row],[Уп. в коробке]],0)))</f>
        <v/>
      </c>
      <c r="T165" s="176" t="str">
        <f>IF(AND(Таблица23[[#This Row],[Заказ (упаковок)
↓]]&lt;5,Таблица23[[#This Row],[Заказ (упаковок)
↓]]&gt;0),"ошибка - неверное количество в заказе","")</f>
        <v/>
      </c>
    </row>
    <row r="166" spans="1:20" x14ac:dyDescent="0.3">
      <c r="A166" s="70"/>
      <c r="B166" s="71" t="s">
        <v>517</v>
      </c>
      <c r="C166" s="72" t="s">
        <v>29</v>
      </c>
      <c r="D166" s="73" t="s">
        <v>483</v>
      </c>
      <c r="E166" s="74" t="s">
        <v>518</v>
      </c>
      <c r="F166" s="116" t="s">
        <v>111</v>
      </c>
      <c r="G166" s="75" t="s">
        <v>485</v>
      </c>
      <c r="H166" s="75">
        <v>120</v>
      </c>
      <c r="I166" s="76">
        <v>2.38</v>
      </c>
      <c r="J166" s="110">
        <v>305170</v>
      </c>
      <c r="K166" s="111" t="s">
        <v>519</v>
      </c>
      <c r="L166" s="112" t="s">
        <v>107</v>
      </c>
      <c r="M166" s="113" t="s">
        <v>520</v>
      </c>
      <c r="N166" s="112" t="s">
        <v>60</v>
      </c>
      <c r="O166" s="77"/>
      <c r="P166" s="78">
        <f t="shared" si="4"/>
        <v>0</v>
      </c>
      <c r="Q166" s="79" t="str">
        <f t="shared" si="5"/>
        <v>-</v>
      </c>
      <c r="R166" s="80">
        <v>41</v>
      </c>
      <c r="S166" s="81" t="str">
        <f>IF($I$23=1,"",IF(AND(Таблица23[[#This Row],[Заказ (упаковок)
↓]]=0,$I$23*Таблица23[[#This Row],[Уп. в коробке]]&lt;5),0,ROUNDDOWN($I$23*Таблица23[[#This Row],[Уп. в коробке]],0)))</f>
        <v/>
      </c>
      <c r="T166" s="176" t="str">
        <f>IF(AND(Таблица23[[#This Row],[Заказ (упаковок)
↓]]&lt;5,Таблица23[[#This Row],[Заказ (упаковок)
↓]]&gt;0),"ошибка - неверное количество в заказе","")</f>
        <v/>
      </c>
    </row>
    <row r="167" spans="1:20" x14ac:dyDescent="0.3">
      <c r="A167" s="70"/>
      <c r="B167" s="71" t="s">
        <v>521</v>
      </c>
      <c r="C167" s="72" t="s">
        <v>29</v>
      </c>
      <c r="D167" s="73" t="s">
        <v>483</v>
      </c>
      <c r="E167" s="74" t="s">
        <v>522</v>
      </c>
      <c r="F167" s="116" t="s">
        <v>111</v>
      </c>
      <c r="G167" s="75" t="s">
        <v>485</v>
      </c>
      <c r="H167" s="75">
        <v>120</v>
      </c>
      <c r="I167" s="76">
        <v>2.0699999999999998</v>
      </c>
      <c r="J167" s="110">
        <v>305180</v>
      </c>
      <c r="K167" s="111">
        <v>8712438510274</v>
      </c>
      <c r="L167" s="112" t="s">
        <v>107</v>
      </c>
      <c r="M167" s="113" t="s">
        <v>523</v>
      </c>
      <c r="N167" s="112" t="s">
        <v>60</v>
      </c>
      <c r="O167" s="77"/>
      <c r="P167" s="78">
        <f t="shared" si="4"/>
        <v>0</v>
      </c>
      <c r="Q167" s="79" t="str">
        <f t="shared" si="5"/>
        <v>-</v>
      </c>
      <c r="R167" s="80">
        <v>42</v>
      </c>
      <c r="S167" s="81" t="str">
        <f>IF($I$23=1,"",IF(AND(Таблица23[[#This Row],[Заказ (упаковок)
↓]]=0,$I$23*Таблица23[[#This Row],[Уп. в коробке]]&lt;5),0,ROUNDDOWN($I$23*Таблица23[[#This Row],[Уп. в коробке]],0)))</f>
        <v/>
      </c>
      <c r="T167" s="176" t="str">
        <f>IF(AND(Таблица23[[#This Row],[Заказ (упаковок)
↓]]&lt;5,Таблица23[[#This Row],[Заказ (упаковок)
↓]]&gt;0),"ошибка - неверное количество в заказе","")</f>
        <v/>
      </c>
    </row>
    <row r="168" spans="1:20" x14ac:dyDescent="0.3">
      <c r="A168" s="70"/>
      <c r="B168" s="71" t="s">
        <v>524</v>
      </c>
      <c r="C168" s="72" t="s">
        <v>29</v>
      </c>
      <c r="D168" s="73" t="s">
        <v>483</v>
      </c>
      <c r="E168" s="74" t="s">
        <v>525</v>
      </c>
      <c r="F168" s="116" t="s">
        <v>105</v>
      </c>
      <c r="G168" s="75" t="s">
        <v>526</v>
      </c>
      <c r="H168" s="75">
        <v>120</v>
      </c>
      <c r="I168" s="76">
        <v>1.47</v>
      </c>
      <c r="J168" s="110">
        <v>305190</v>
      </c>
      <c r="K168" s="111">
        <v>8712438510298</v>
      </c>
      <c r="L168" s="112" t="s">
        <v>107</v>
      </c>
      <c r="M168" s="113" t="s">
        <v>527</v>
      </c>
      <c r="N168" s="112" t="s">
        <v>60</v>
      </c>
      <c r="O168" s="77"/>
      <c r="P168" s="78">
        <f t="shared" si="4"/>
        <v>0</v>
      </c>
      <c r="Q168" s="79" t="str">
        <f t="shared" si="5"/>
        <v>-</v>
      </c>
      <c r="R168" s="80">
        <v>42</v>
      </c>
      <c r="S168" s="81" t="str">
        <f>IF($I$23=1,"",IF(AND(Таблица23[[#This Row],[Заказ (упаковок)
↓]]=0,$I$23*Таблица23[[#This Row],[Уп. в коробке]]&lt;5),0,ROUNDDOWN($I$23*Таблица23[[#This Row],[Уп. в коробке]],0)))</f>
        <v/>
      </c>
      <c r="T168" s="176" t="str">
        <f>IF(AND(Таблица23[[#This Row],[Заказ (упаковок)
↓]]&lt;5,Таблица23[[#This Row],[Заказ (упаковок)
↓]]&gt;0),"ошибка - неверное количество в заказе","")</f>
        <v/>
      </c>
    </row>
    <row r="169" spans="1:20" x14ac:dyDescent="0.3">
      <c r="A169" s="70"/>
      <c r="B169" s="71" t="s">
        <v>528</v>
      </c>
      <c r="C169" s="72" t="s">
        <v>29</v>
      </c>
      <c r="D169" s="73" t="s">
        <v>483</v>
      </c>
      <c r="E169" s="74" t="s">
        <v>529</v>
      </c>
      <c r="F169" s="116" t="s">
        <v>105</v>
      </c>
      <c r="G169" s="75" t="s">
        <v>530</v>
      </c>
      <c r="H169" s="75">
        <v>120</v>
      </c>
      <c r="I169" s="76">
        <v>1.57</v>
      </c>
      <c r="J169" s="110">
        <v>305200</v>
      </c>
      <c r="K169" s="111">
        <v>8712438510304</v>
      </c>
      <c r="L169" s="112" t="s">
        <v>107</v>
      </c>
      <c r="M169" s="113" t="s">
        <v>531</v>
      </c>
      <c r="N169" s="112" t="s">
        <v>60</v>
      </c>
      <c r="O169" s="77"/>
      <c r="P169" s="78">
        <f t="shared" si="4"/>
        <v>0</v>
      </c>
      <c r="Q169" s="79" t="str">
        <f t="shared" si="5"/>
        <v>-</v>
      </c>
      <c r="R169" s="80">
        <v>42</v>
      </c>
      <c r="S169" s="81" t="str">
        <f>IF($I$23=1,"",IF(AND(Таблица23[[#This Row],[Заказ (упаковок)
↓]]=0,$I$23*Таблица23[[#This Row],[Уп. в коробке]]&lt;5),0,ROUNDDOWN($I$23*Таблица23[[#This Row],[Уп. в коробке]],0)))</f>
        <v/>
      </c>
      <c r="T169" s="176" t="str">
        <f>IF(AND(Таблица23[[#This Row],[Заказ (упаковок)
↓]]&lt;5,Таблица23[[#This Row],[Заказ (упаковок)
↓]]&gt;0),"ошибка - неверное количество в заказе","")</f>
        <v/>
      </c>
    </row>
    <row r="170" spans="1:20" x14ac:dyDescent="0.3">
      <c r="A170" s="70"/>
      <c r="B170" s="71" t="s">
        <v>532</v>
      </c>
      <c r="C170" s="72" t="s">
        <v>29</v>
      </c>
      <c r="D170" s="73" t="s">
        <v>483</v>
      </c>
      <c r="E170" s="74" t="s">
        <v>533</v>
      </c>
      <c r="F170" s="116" t="s">
        <v>105</v>
      </c>
      <c r="G170" s="75" t="s">
        <v>485</v>
      </c>
      <c r="H170" s="75">
        <v>120</v>
      </c>
      <c r="I170" s="76">
        <v>1.8800000000000001</v>
      </c>
      <c r="J170" s="110">
        <v>305240</v>
      </c>
      <c r="K170" s="111">
        <v>8712438510434</v>
      </c>
      <c r="L170" s="112" t="s">
        <v>107</v>
      </c>
      <c r="M170" s="113" t="s">
        <v>534</v>
      </c>
      <c r="N170" s="112" t="s">
        <v>60</v>
      </c>
      <c r="O170" s="77"/>
      <c r="P170" s="78">
        <f t="shared" si="4"/>
        <v>0</v>
      </c>
      <c r="Q170" s="79" t="str">
        <f t="shared" si="5"/>
        <v>-</v>
      </c>
      <c r="R170" s="80">
        <v>42</v>
      </c>
      <c r="S170" s="81" t="str">
        <f>IF($I$23=1,"",IF(AND(Таблица23[[#This Row],[Заказ (упаковок)
↓]]=0,$I$23*Таблица23[[#This Row],[Уп. в коробке]]&lt;5),0,ROUNDDOWN($I$23*Таблица23[[#This Row],[Уп. в коробке]],0)))</f>
        <v/>
      </c>
      <c r="T170" s="176" t="str">
        <f>IF(AND(Таблица23[[#This Row],[Заказ (упаковок)
↓]]&lt;5,Таблица23[[#This Row],[Заказ (упаковок)
↓]]&gt;0),"ошибка - неверное количество в заказе","")</f>
        <v/>
      </c>
    </row>
    <row r="171" spans="1:20" x14ac:dyDescent="0.3">
      <c r="A171" s="70"/>
      <c r="B171" s="71" t="s">
        <v>535</v>
      </c>
      <c r="C171" s="72" t="s">
        <v>29</v>
      </c>
      <c r="D171" s="73" t="s">
        <v>536</v>
      </c>
      <c r="E171" s="74" t="s">
        <v>537</v>
      </c>
      <c r="F171" s="116" t="s">
        <v>56</v>
      </c>
      <c r="G171" s="75" t="s">
        <v>538</v>
      </c>
      <c r="H171" s="75">
        <v>60</v>
      </c>
      <c r="I171" s="76">
        <v>1.91</v>
      </c>
      <c r="J171" s="110">
        <v>305530</v>
      </c>
      <c r="K171" s="111">
        <v>8712438511103</v>
      </c>
      <c r="L171" s="112" t="s">
        <v>539</v>
      </c>
      <c r="M171" s="113" t="s">
        <v>540</v>
      </c>
      <c r="N171" s="112" t="s">
        <v>60</v>
      </c>
      <c r="O171" s="77"/>
      <c r="P171" s="78">
        <f t="shared" si="4"/>
        <v>0</v>
      </c>
      <c r="Q171" s="79" t="str">
        <f t="shared" si="5"/>
        <v>-</v>
      </c>
      <c r="R171" s="80">
        <v>42</v>
      </c>
      <c r="S171" s="81" t="str">
        <f>IF($I$23=1,"",IF(AND(Таблица23[[#This Row],[Заказ (упаковок)
↓]]=0,$I$23*Таблица23[[#This Row],[Уп. в коробке]]&lt;5),0,ROUNDDOWN($I$23*Таблица23[[#This Row],[Уп. в коробке]],0)))</f>
        <v/>
      </c>
      <c r="T171" s="176" t="str">
        <f>IF(AND(Таблица23[[#This Row],[Заказ (упаковок)
↓]]&lt;5,Таблица23[[#This Row],[Заказ (упаковок)
↓]]&gt;0),"ошибка - неверное количество в заказе","")</f>
        <v/>
      </c>
    </row>
    <row r="172" spans="1:20" x14ac:dyDescent="0.3">
      <c r="A172" s="70"/>
      <c r="B172" s="71" t="s">
        <v>541</v>
      </c>
      <c r="C172" s="72" t="s">
        <v>29</v>
      </c>
      <c r="D172" s="73" t="s">
        <v>536</v>
      </c>
      <c r="E172" s="74" t="s">
        <v>542</v>
      </c>
      <c r="F172" s="116" t="s">
        <v>56</v>
      </c>
      <c r="G172" s="75" t="s">
        <v>538</v>
      </c>
      <c r="H172" s="75">
        <v>60</v>
      </c>
      <c r="I172" s="76">
        <v>2.3499999999999996</v>
      </c>
      <c r="J172" s="110">
        <v>305550</v>
      </c>
      <c r="K172" s="111">
        <v>8712438511158</v>
      </c>
      <c r="L172" s="112" t="s">
        <v>539</v>
      </c>
      <c r="M172" s="113" t="s">
        <v>543</v>
      </c>
      <c r="N172" s="112" t="s">
        <v>60</v>
      </c>
      <c r="O172" s="77"/>
      <c r="P172" s="78">
        <f t="shared" si="4"/>
        <v>0</v>
      </c>
      <c r="Q172" s="79" t="str">
        <f t="shared" si="5"/>
        <v>-</v>
      </c>
      <c r="R172" s="80">
        <v>42</v>
      </c>
      <c r="S172" s="81" t="str">
        <f>IF($I$23=1,"",IF(AND(Таблица23[[#This Row],[Заказ (упаковок)
↓]]=0,$I$23*Таблица23[[#This Row],[Уп. в коробке]]&lt;5),0,ROUNDDOWN($I$23*Таблица23[[#This Row],[Уп. в коробке]],0)))</f>
        <v/>
      </c>
      <c r="T172" s="176" t="str">
        <f>IF(AND(Таблица23[[#This Row],[Заказ (упаковок)
↓]]&lt;5,Таблица23[[#This Row],[Заказ (упаковок)
↓]]&gt;0),"ошибка - неверное количество в заказе","")</f>
        <v/>
      </c>
    </row>
    <row r="173" spans="1:20" x14ac:dyDescent="0.3">
      <c r="A173" s="70"/>
      <c r="B173" s="71" t="s">
        <v>544</v>
      </c>
      <c r="C173" s="72" t="s">
        <v>29</v>
      </c>
      <c r="D173" s="73" t="s">
        <v>536</v>
      </c>
      <c r="E173" s="74" t="s">
        <v>545</v>
      </c>
      <c r="F173" s="116" t="s">
        <v>56</v>
      </c>
      <c r="G173" s="75" t="s">
        <v>538</v>
      </c>
      <c r="H173" s="75">
        <v>60</v>
      </c>
      <c r="I173" s="76">
        <v>2.5199999999999996</v>
      </c>
      <c r="J173" s="110">
        <v>305560</v>
      </c>
      <c r="K173" s="111">
        <v>8712438511202</v>
      </c>
      <c r="L173" s="112" t="s">
        <v>539</v>
      </c>
      <c r="M173" s="113" t="s">
        <v>546</v>
      </c>
      <c r="N173" s="112" t="s">
        <v>60</v>
      </c>
      <c r="O173" s="77"/>
      <c r="P173" s="78">
        <f t="shared" si="4"/>
        <v>0</v>
      </c>
      <c r="Q173" s="79" t="str">
        <f t="shared" si="5"/>
        <v>-</v>
      </c>
      <c r="R173" s="80">
        <v>42</v>
      </c>
      <c r="S173" s="81" t="str">
        <f>IF($I$23=1,"",IF(AND(Таблица23[[#This Row],[Заказ (упаковок)
↓]]=0,$I$23*Таблица23[[#This Row],[Уп. в коробке]]&lt;5),0,ROUNDDOWN($I$23*Таблица23[[#This Row],[Уп. в коробке]],0)))</f>
        <v/>
      </c>
      <c r="T173" s="176" t="str">
        <f>IF(AND(Таблица23[[#This Row],[Заказ (упаковок)
↓]]&lt;5,Таблица23[[#This Row],[Заказ (упаковок)
↓]]&gt;0),"ошибка - неверное количество в заказе","")</f>
        <v/>
      </c>
    </row>
    <row r="174" spans="1:20" x14ac:dyDescent="0.3">
      <c r="A174" s="70"/>
      <c r="B174" s="71" t="s">
        <v>547</v>
      </c>
      <c r="C174" s="72" t="s">
        <v>29</v>
      </c>
      <c r="D174" s="73" t="s">
        <v>548</v>
      </c>
      <c r="E174" s="74" t="s">
        <v>549</v>
      </c>
      <c r="F174" s="116" t="s">
        <v>56</v>
      </c>
      <c r="G174" s="75" t="s">
        <v>538</v>
      </c>
      <c r="H174" s="75">
        <v>60</v>
      </c>
      <c r="I174" s="76">
        <v>2.7699999999999996</v>
      </c>
      <c r="J174" s="110">
        <v>305580</v>
      </c>
      <c r="K174" s="111">
        <v>8712438511585</v>
      </c>
      <c r="L174" s="112" t="s">
        <v>539</v>
      </c>
      <c r="M174" s="113" t="s">
        <v>550</v>
      </c>
      <c r="N174" s="112" t="s">
        <v>60</v>
      </c>
      <c r="O174" s="77"/>
      <c r="P174" s="78">
        <f t="shared" si="4"/>
        <v>0</v>
      </c>
      <c r="Q174" s="79" t="str">
        <f t="shared" si="5"/>
        <v>-</v>
      </c>
      <c r="R174" s="80">
        <v>42</v>
      </c>
      <c r="S174" s="81" t="str">
        <f>IF($I$23=1,"",IF(AND(Таблица23[[#This Row],[Заказ (упаковок)
↓]]=0,$I$23*Таблица23[[#This Row],[Уп. в коробке]]&lt;5),0,ROUNDDOWN($I$23*Таблица23[[#This Row],[Уп. в коробке]],0)))</f>
        <v/>
      </c>
      <c r="T174" s="176" t="str">
        <f>IF(AND(Таблица23[[#This Row],[Заказ (упаковок)
↓]]&lt;5,Таблица23[[#This Row],[Заказ (упаковок)
↓]]&gt;0),"ошибка - неверное количество в заказе","")</f>
        <v/>
      </c>
    </row>
    <row r="175" spans="1:20" x14ac:dyDescent="0.3">
      <c r="A175" s="70"/>
      <c r="B175" s="71" t="s">
        <v>551</v>
      </c>
      <c r="C175" s="72" t="s">
        <v>29</v>
      </c>
      <c r="D175" s="73" t="s">
        <v>548</v>
      </c>
      <c r="E175" s="74" t="s">
        <v>552</v>
      </c>
      <c r="F175" s="116" t="s">
        <v>56</v>
      </c>
      <c r="G175" s="75" t="s">
        <v>538</v>
      </c>
      <c r="H175" s="75">
        <v>60</v>
      </c>
      <c r="I175" s="76">
        <v>1.94</v>
      </c>
      <c r="J175" s="110">
        <v>305600</v>
      </c>
      <c r="K175" s="111">
        <v>8712438511608</v>
      </c>
      <c r="L175" s="112" t="s">
        <v>539</v>
      </c>
      <c r="M175" s="113" t="s">
        <v>553</v>
      </c>
      <c r="N175" s="112" t="s">
        <v>60</v>
      </c>
      <c r="O175" s="77"/>
      <c r="P175" s="78">
        <f t="shared" si="4"/>
        <v>0</v>
      </c>
      <c r="Q175" s="79" t="str">
        <f t="shared" si="5"/>
        <v>-</v>
      </c>
      <c r="R175" s="80">
        <v>42</v>
      </c>
      <c r="S175" s="81" t="str">
        <f>IF($I$23=1,"",IF(AND(Таблица23[[#This Row],[Заказ (упаковок)
↓]]=0,$I$23*Таблица23[[#This Row],[Уп. в коробке]]&lt;5),0,ROUNDDOWN($I$23*Таблица23[[#This Row],[Уп. в коробке]],0)))</f>
        <v/>
      </c>
      <c r="T175" s="176" t="str">
        <f>IF(AND(Таблица23[[#This Row],[Заказ (упаковок)
↓]]&lt;5,Таблица23[[#This Row],[Заказ (упаковок)
↓]]&gt;0),"ошибка - неверное количество в заказе","")</f>
        <v/>
      </c>
    </row>
    <row r="176" spans="1:20" x14ac:dyDescent="0.3">
      <c r="A176" s="70"/>
      <c r="B176" s="71" t="s">
        <v>554</v>
      </c>
      <c r="C176" s="72" t="s">
        <v>29</v>
      </c>
      <c r="D176" s="73" t="s">
        <v>548</v>
      </c>
      <c r="E176" s="74" t="s">
        <v>555</v>
      </c>
      <c r="F176" s="116" t="s">
        <v>56</v>
      </c>
      <c r="G176" s="75" t="s">
        <v>538</v>
      </c>
      <c r="H176" s="75">
        <v>60</v>
      </c>
      <c r="I176" s="76">
        <v>2.5499999999999998</v>
      </c>
      <c r="J176" s="110">
        <v>305610</v>
      </c>
      <c r="K176" s="111" t="s">
        <v>556</v>
      </c>
      <c r="L176" s="112" t="s">
        <v>539</v>
      </c>
      <c r="M176" s="113" t="s">
        <v>557</v>
      </c>
      <c r="N176" s="112" t="s">
        <v>60</v>
      </c>
      <c r="O176" s="77"/>
      <c r="P176" s="78">
        <f t="shared" si="4"/>
        <v>0</v>
      </c>
      <c r="Q176" s="79" t="str">
        <f t="shared" si="5"/>
        <v>-</v>
      </c>
      <c r="R176" s="80">
        <v>42</v>
      </c>
      <c r="S176" s="81" t="str">
        <f>IF($I$23=1,"",IF(AND(Таблица23[[#This Row],[Заказ (упаковок)
↓]]=0,$I$23*Таблица23[[#This Row],[Уп. в коробке]]&lt;5),0,ROUNDDOWN($I$23*Таблица23[[#This Row],[Уп. в коробке]],0)))</f>
        <v/>
      </c>
      <c r="T176" s="176" t="str">
        <f>IF(AND(Таблица23[[#This Row],[Заказ (упаковок)
↓]]&lt;5,Таблица23[[#This Row],[Заказ (упаковок)
↓]]&gt;0),"ошибка - неверное количество в заказе","")</f>
        <v/>
      </c>
    </row>
    <row r="177" spans="1:20" x14ac:dyDescent="0.3">
      <c r="A177" s="70"/>
      <c r="B177" s="71" t="s">
        <v>558</v>
      </c>
      <c r="C177" s="72" t="s">
        <v>29</v>
      </c>
      <c r="D177" s="73" t="s">
        <v>548</v>
      </c>
      <c r="E177" s="74" t="s">
        <v>559</v>
      </c>
      <c r="F177" s="116" t="s">
        <v>56</v>
      </c>
      <c r="G177" s="75" t="s">
        <v>538</v>
      </c>
      <c r="H177" s="75">
        <v>60</v>
      </c>
      <c r="I177" s="76">
        <v>2.0299999999999998</v>
      </c>
      <c r="J177" s="110">
        <v>305630</v>
      </c>
      <c r="K177" s="111">
        <v>8712438511752</v>
      </c>
      <c r="L177" s="112" t="s">
        <v>539</v>
      </c>
      <c r="M177" s="113" t="s">
        <v>560</v>
      </c>
      <c r="N177" s="112" t="s">
        <v>60</v>
      </c>
      <c r="O177" s="77"/>
      <c r="P177" s="78">
        <f t="shared" si="4"/>
        <v>0</v>
      </c>
      <c r="Q177" s="79" t="str">
        <f t="shared" si="5"/>
        <v>-</v>
      </c>
      <c r="R177" s="80">
        <v>42</v>
      </c>
      <c r="S177" s="81" t="str">
        <f>IF($I$23=1,"",IF(AND(Таблица23[[#This Row],[Заказ (упаковок)
↓]]=0,$I$23*Таблица23[[#This Row],[Уп. в коробке]]&lt;5),0,ROUNDDOWN($I$23*Таблица23[[#This Row],[Уп. в коробке]],0)))</f>
        <v/>
      </c>
      <c r="T177" s="176" t="str">
        <f>IF(AND(Таблица23[[#This Row],[Заказ (упаковок)
↓]]&lt;5,Таблица23[[#This Row],[Заказ (упаковок)
↓]]&gt;0),"ошибка - неверное количество в заказе","")</f>
        <v/>
      </c>
    </row>
    <row r="178" spans="1:20" x14ac:dyDescent="0.3">
      <c r="A178" s="70"/>
      <c r="B178" s="71" t="s">
        <v>561</v>
      </c>
      <c r="C178" s="72" t="s">
        <v>29</v>
      </c>
      <c r="D178" s="73" t="s">
        <v>548</v>
      </c>
      <c r="E178" s="74" t="s">
        <v>562</v>
      </c>
      <c r="F178" s="116" t="s">
        <v>56</v>
      </c>
      <c r="G178" s="75" t="s">
        <v>538</v>
      </c>
      <c r="H178" s="75">
        <v>60</v>
      </c>
      <c r="I178" s="76">
        <v>2.15</v>
      </c>
      <c r="J178" s="110">
        <v>305660</v>
      </c>
      <c r="K178" s="111">
        <v>8712438511806</v>
      </c>
      <c r="L178" s="112" t="s">
        <v>539</v>
      </c>
      <c r="M178" s="113" t="s">
        <v>563</v>
      </c>
      <c r="N178" s="112" t="s">
        <v>60</v>
      </c>
      <c r="O178" s="77"/>
      <c r="P178" s="78">
        <f t="shared" si="4"/>
        <v>0</v>
      </c>
      <c r="Q178" s="79" t="str">
        <f t="shared" si="5"/>
        <v>-</v>
      </c>
      <c r="R178" s="80">
        <v>42</v>
      </c>
      <c r="S178" s="81" t="str">
        <f>IF($I$23=1,"",IF(AND(Таблица23[[#This Row],[Заказ (упаковок)
↓]]=0,$I$23*Таблица23[[#This Row],[Уп. в коробке]]&lt;5),0,ROUNDDOWN($I$23*Таблица23[[#This Row],[Уп. в коробке]],0)))</f>
        <v/>
      </c>
      <c r="T178" s="176" t="str">
        <f>IF(AND(Таблица23[[#This Row],[Заказ (упаковок)
↓]]&lt;5,Таблица23[[#This Row],[Заказ (упаковок)
↓]]&gt;0),"ошибка - неверное количество в заказе","")</f>
        <v/>
      </c>
    </row>
    <row r="179" spans="1:20" x14ac:dyDescent="0.3">
      <c r="A179" s="70"/>
      <c r="B179" s="71" t="s">
        <v>564</v>
      </c>
      <c r="C179" s="72" t="s">
        <v>29</v>
      </c>
      <c r="D179" s="73" t="s">
        <v>548</v>
      </c>
      <c r="E179" s="74" t="s">
        <v>565</v>
      </c>
      <c r="F179" s="116" t="s">
        <v>56</v>
      </c>
      <c r="G179" s="75" t="s">
        <v>538</v>
      </c>
      <c r="H179" s="75">
        <v>60</v>
      </c>
      <c r="I179" s="76">
        <v>2.0799999999999996</v>
      </c>
      <c r="J179" s="110">
        <v>305750</v>
      </c>
      <c r="K179" s="111">
        <v>8712438511844</v>
      </c>
      <c r="L179" s="112" t="s">
        <v>539</v>
      </c>
      <c r="M179" s="113" t="s">
        <v>566</v>
      </c>
      <c r="N179" s="112" t="s">
        <v>60</v>
      </c>
      <c r="O179" s="77"/>
      <c r="P179" s="78">
        <f t="shared" si="4"/>
        <v>0</v>
      </c>
      <c r="Q179" s="79" t="str">
        <f t="shared" si="5"/>
        <v>-</v>
      </c>
      <c r="R179" s="80">
        <v>42</v>
      </c>
      <c r="S179" s="81" t="str">
        <f>IF($I$23=1,"",IF(AND(Таблица23[[#This Row],[Заказ (упаковок)
↓]]=0,$I$23*Таблица23[[#This Row],[Уп. в коробке]]&lt;5),0,ROUNDDOWN($I$23*Таблица23[[#This Row],[Уп. в коробке]],0)))</f>
        <v/>
      </c>
      <c r="T179" s="176" t="str">
        <f>IF(AND(Таблица23[[#This Row],[Заказ (упаковок)
↓]]&lt;5,Таблица23[[#This Row],[Заказ (упаковок)
↓]]&gt;0),"ошибка - неверное количество в заказе","")</f>
        <v/>
      </c>
    </row>
    <row r="180" spans="1:20" x14ac:dyDescent="0.3">
      <c r="A180" s="70"/>
      <c r="B180" s="71" t="s">
        <v>567</v>
      </c>
      <c r="C180" s="72" t="s">
        <v>29</v>
      </c>
      <c r="D180" s="73" t="s">
        <v>548</v>
      </c>
      <c r="E180" s="74" t="s">
        <v>568</v>
      </c>
      <c r="F180" s="116" t="s">
        <v>56</v>
      </c>
      <c r="G180" s="75" t="s">
        <v>538</v>
      </c>
      <c r="H180" s="75">
        <v>60</v>
      </c>
      <c r="I180" s="76">
        <v>1.91</v>
      </c>
      <c r="J180" s="110">
        <v>305810</v>
      </c>
      <c r="K180" s="111">
        <v>8712438511851</v>
      </c>
      <c r="L180" s="112" t="s">
        <v>539</v>
      </c>
      <c r="M180" s="113" t="s">
        <v>569</v>
      </c>
      <c r="N180" s="112" t="s">
        <v>60</v>
      </c>
      <c r="O180" s="77"/>
      <c r="P180" s="78">
        <f t="shared" si="4"/>
        <v>0</v>
      </c>
      <c r="Q180" s="79" t="str">
        <f t="shared" si="5"/>
        <v>-</v>
      </c>
      <c r="R180" s="80">
        <v>42</v>
      </c>
      <c r="S180" s="81" t="str">
        <f>IF($I$23=1,"",IF(AND(Таблица23[[#This Row],[Заказ (упаковок)
↓]]=0,$I$23*Таблица23[[#This Row],[Уп. в коробке]]&lt;5),0,ROUNDDOWN($I$23*Таблица23[[#This Row],[Уп. в коробке]],0)))</f>
        <v/>
      </c>
      <c r="T180" s="176" t="str">
        <f>IF(AND(Таблица23[[#This Row],[Заказ (упаковок)
↓]]&lt;5,Таблица23[[#This Row],[Заказ (упаковок)
↓]]&gt;0),"ошибка - неверное количество в заказе","")</f>
        <v/>
      </c>
    </row>
    <row r="181" spans="1:20" x14ac:dyDescent="0.3">
      <c r="A181" s="70"/>
      <c r="B181" s="71" t="s">
        <v>570</v>
      </c>
      <c r="C181" s="72" t="s">
        <v>29</v>
      </c>
      <c r="D181" s="73" t="s">
        <v>571</v>
      </c>
      <c r="E181" s="74" t="s">
        <v>572</v>
      </c>
      <c r="F181" s="116" t="s">
        <v>56</v>
      </c>
      <c r="G181" s="75" t="s">
        <v>538</v>
      </c>
      <c r="H181" s="75">
        <v>60</v>
      </c>
      <c r="I181" s="76">
        <v>2.0799999999999996</v>
      </c>
      <c r="J181" s="110">
        <v>306000</v>
      </c>
      <c r="K181" s="111">
        <v>8712438512308</v>
      </c>
      <c r="L181" s="112" t="s">
        <v>539</v>
      </c>
      <c r="M181" s="113" t="s">
        <v>573</v>
      </c>
      <c r="N181" s="112" t="s">
        <v>60</v>
      </c>
      <c r="O181" s="77"/>
      <c r="P181" s="78">
        <f t="shared" si="4"/>
        <v>0</v>
      </c>
      <c r="Q181" s="79" t="str">
        <f t="shared" si="5"/>
        <v>-</v>
      </c>
      <c r="R181" s="80">
        <v>42</v>
      </c>
      <c r="S181" s="81" t="str">
        <f>IF($I$23=1,"",IF(AND(Таблица23[[#This Row],[Заказ (упаковок)
↓]]=0,$I$23*Таблица23[[#This Row],[Уп. в коробке]]&lt;5),0,ROUNDDOWN($I$23*Таблица23[[#This Row],[Уп. в коробке]],0)))</f>
        <v/>
      </c>
      <c r="T181" s="176" t="str">
        <f>IF(AND(Таблица23[[#This Row],[Заказ (упаковок)
↓]]&lt;5,Таблица23[[#This Row],[Заказ (упаковок)
↓]]&gt;0),"ошибка - неверное количество в заказе","")</f>
        <v/>
      </c>
    </row>
    <row r="182" spans="1:20" x14ac:dyDescent="0.3">
      <c r="A182" s="70"/>
      <c r="B182" s="71" t="s">
        <v>574</v>
      </c>
      <c r="C182" s="72" t="s">
        <v>29</v>
      </c>
      <c r="D182" s="73" t="s">
        <v>571</v>
      </c>
      <c r="E182" s="74" t="s">
        <v>575</v>
      </c>
      <c r="F182" s="116" t="s">
        <v>56</v>
      </c>
      <c r="G182" s="75" t="s">
        <v>538</v>
      </c>
      <c r="H182" s="75">
        <v>60</v>
      </c>
      <c r="I182" s="76">
        <v>2.3099999999999996</v>
      </c>
      <c r="J182" s="110">
        <v>306030</v>
      </c>
      <c r="K182" s="111">
        <v>8712438512353</v>
      </c>
      <c r="L182" s="112" t="s">
        <v>539</v>
      </c>
      <c r="M182" s="113" t="s">
        <v>576</v>
      </c>
      <c r="N182" s="112" t="s">
        <v>60</v>
      </c>
      <c r="O182" s="77"/>
      <c r="P182" s="78">
        <f t="shared" si="4"/>
        <v>0</v>
      </c>
      <c r="Q182" s="79" t="str">
        <f t="shared" si="5"/>
        <v>-</v>
      </c>
      <c r="R182" s="80">
        <v>42</v>
      </c>
      <c r="S182" s="81" t="str">
        <f>IF($I$23=1,"",IF(AND(Таблица23[[#This Row],[Заказ (упаковок)
↓]]=0,$I$23*Таблица23[[#This Row],[Уп. в коробке]]&lt;5),0,ROUNDDOWN($I$23*Таблица23[[#This Row],[Уп. в коробке]],0)))</f>
        <v/>
      </c>
      <c r="T182" s="176" t="str">
        <f>IF(AND(Таблица23[[#This Row],[Заказ (упаковок)
↓]]&lt;5,Таблица23[[#This Row],[Заказ (упаковок)
↓]]&gt;0),"ошибка - неверное количество в заказе","")</f>
        <v/>
      </c>
    </row>
    <row r="183" spans="1:20" x14ac:dyDescent="0.3">
      <c r="A183" s="70"/>
      <c r="B183" s="71" t="s">
        <v>577</v>
      </c>
      <c r="C183" s="72" t="s">
        <v>29</v>
      </c>
      <c r="D183" s="73" t="s">
        <v>571</v>
      </c>
      <c r="E183" s="74" t="s">
        <v>578</v>
      </c>
      <c r="F183" s="116" t="s">
        <v>56</v>
      </c>
      <c r="G183" s="75" t="s">
        <v>538</v>
      </c>
      <c r="H183" s="75">
        <v>60</v>
      </c>
      <c r="I183" s="76">
        <v>1.94</v>
      </c>
      <c r="J183" s="110">
        <v>306060</v>
      </c>
      <c r="K183" s="111">
        <v>8712438512384</v>
      </c>
      <c r="L183" s="112" t="s">
        <v>539</v>
      </c>
      <c r="M183" s="113" t="s">
        <v>579</v>
      </c>
      <c r="N183" s="112" t="s">
        <v>60</v>
      </c>
      <c r="O183" s="77"/>
      <c r="P183" s="78">
        <f t="shared" si="4"/>
        <v>0</v>
      </c>
      <c r="Q183" s="79" t="str">
        <f t="shared" si="5"/>
        <v>-</v>
      </c>
      <c r="R183" s="80">
        <v>42</v>
      </c>
      <c r="S183" s="81" t="str">
        <f>IF($I$23=1,"",IF(AND(Таблица23[[#This Row],[Заказ (упаковок)
↓]]=0,$I$23*Таблица23[[#This Row],[Уп. в коробке]]&lt;5),0,ROUNDDOWN($I$23*Таблица23[[#This Row],[Уп. в коробке]],0)))</f>
        <v/>
      </c>
      <c r="T183" s="176" t="str">
        <f>IF(AND(Таблица23[[#This Row],[Заказ (упаковок)
↓]]&lt;5,Таблица23[[#This Row],[Заказ (упаковок)
↓]]&gt;0),"ошибка - неверное количество в заказе","")</f>
        <v/>
      </c>
    </row>
    <row r="184" spans="1:20" x14ac:dyDescent="0.3">
      <c r="A184" s="70"/>
      <c r="B184" s="71" t="s">
        <v>580</v>
      </c>
      <c r="C184" s="72" t="s">
        <v>29</v>
      </c>
      <c r="D184" s="73" t="s">
        <v>571</v>
      </c>
      <c r="E184" s="74" t="s">
        <v>581</v>
      </c>
      <c r="F184" s="116" t="s">
        <v>56</v>
      </c>
      <c r="G184" s="75" t="s">
        <v>538</v>
      </c>
      <c r="H184" s="75">
        <v>60</v>
      </c>
      <c r="I184" s="76">
        <v>2.0799999999999996</v>
      </c>
      <c r="J184" s="110">
        <v>306090</v>
      </c>
      <c r="K184" s="111">
        <v>8712438512407</v>
      </c>
      <c r="L184" s="112" t="s">
        <v>539</v>
      </c>
      <c r="M184" s="113" t="s">
        <v>582</v>
      </c>
      <c r="N184" s="112" t="s">
        <v>60</v>
      </c>
      <c r="O184" s="77"/>
      <c r="P184" s="78">
        <f t="shared" si="4"/>
        <v>0</v>
      </c>
      <c r="Q184" s="79" t="str">
        <f t="shared" si="5"/>
        <v>-</v>
      </c>
      <c r="R184" s="80">
        <v>42</v>
      </c>
      <c r="S184" s="81" t="str">
        <f>IF($I$23=1,"",IF(AND(Таблица23[[#This Row],[Заказ (упаковок)
↓]]=0,$I$23*Таблица23[[#This Row],[Уп. в коробке]]&lt;5),0,ROUNDDOWN($I$23*Таблица23[[#This Row],[Уп. в коробке]],0)))</f>
        <v/>
      </c>
      <c r="T184" s="176" t="str">
        <f>IF(AND(Таблица23[[#This Row],[Заказ (упаковок)
↓]]&lt;5,Таблица23[[#This Row],[Заказ (упаковок)
↓]]&gt;0),"ошибка - неверное количество в заказе","")</f>
        <v/>
      </c>
    </row>
    <row r="185" spans="1:20" x14ac:dyDescent="0.3">
      <c r="A185" s="70"/>
      <c r="B185" s="71" t="s">
        <v>583</v>
      </c>
      <c r="C185" s="72" t="s">
        <v>29</v>
      </c>
      <c r="D185" s="73" t="s">
        <v>571</v>
      </c>
      <c r="E185" s="74" t="s">
        <v>584</v>
      </c>
      <c r="F185" s="116" t="s">
        <v>56</v>
      </c>
      <c r="G185" s="75" t="s">
        <v>538</v>
      </c>
      <c r="H185" s="75">
        <v>60</v>
      </c>
      <c r="I185" s="76">
        <v>2.0799999999999996</v>
      </c>
      <c r="J185" s="110">
        <v>306180</v>
      </c>
      <c r="K185" s="111">
        <v>8712438512452</v>
      </c>
      <c r="L185" s="112" t="s">
        <v>539</v>
      </c>
      <c r="M185" s="113" t="s">
        <v>585</v>
      </c>
      <c r="N185" s="112" t="s">
        <v>60</v>
      </c>
      <c r="O185" s="77"/>
      <c r="P185" s="78">
        <f t="shared" si="4"/>
        <v>0</v>
      </c>
      <c r="Q185" s="79" t="str">
        <f t="shared" si="5"/>
        <v>-</v>
      </c>
      <c r="R185" s="80">
        <v>42</v>
      </c>
      <c r="S185" s="81" t="str">
        <f>IF($I$23=1,"",IF(AND(Таблица23[[#This Row],[Заказ (упаковок)
↓]]=0,$I$23*Таблица23[[#This Row],[Уп. в коробке]]&lt;5),0,ROUNDDOWN($I$23*Таблица23[[#This Row],[Уп. в коробке]],0)))</f>
        <v/>
      </c>
      <c r="T185" s="176" t="str">
        <f>IF(AND(Таблица23[[#This Row],[Заказ (упаковок)
↓]]&lt;5,Таблица23[[#This Row],[Заказ (упаковок)
↓]]&gt;0),"ошибка - неверное количество в заказе","")</f>
        <v/>
      </c>
    </row>
    <row r="186" spans="1:20" x14ac:dyDescent="0.3">
      <c r="A186" s="70"/>
      <c r="B186" s="71" t="s">
        <v>586</v>
      </c>
      <c r="C186" s="72" t="s">
        <v>29</v>
      </c>
      <c r="D186" s="73" t="s">
        <v>571</v>
      </c>
      <c r="E186" s="74" t="s">
        <v>587</v>
      </c>
      <c r="F186" s="116" t="s">
        <v>56</v>
      </c>
      <c r="G186" s="75" t="s">
        <v>538</v>
      </c>
      <c r="H186" s="75">
        <v>60</v>
      </c>
      <c r="I186" s="76">
        <v>2.5199999999999996</v>
      </c>
      <c r="J186" s="110">
        <v>306200</v>
      </c>
      <c r="K186" s="111">
        <v>8712438512490</v>
      </c>
      <c r="L186" s="112" t="s">
        <v>539</v>
      </c>
      <c r="M186" s="113" t="s">
        <v>588</v>
      </c>
      <c r="N186" s="112" t="s">
        <v>60</v>
      </c>
      <c r="O186" s="77"/>
      <c r="P186" s="78">
        <f t="shared" si="4"/>
        <v>0</v>
      </c>
      <c r="Q186" s="79" t="str">
        <f t="shared" si="5"/>
        <v>-</v>
      </c>
      <c r="R186" s="80">
        <v>43</v>
      </c>
      <c r="S186" s="81" t="str">
        <f>IF($I$23=1,"",IF(AND(Таблица23[[#This Row],[Заказ (упаковок)
↓]]=0,$I$23*Таблица23[[#This Row],[Уп. в коробке]]&lt;5),0,ROUNDDOWN($I$23*Таблица23[[#This Row],[Уп. в коробке]],0)))</f>
        <v/>
      </c>
      <c r="T186" s="176" t="str">
        <f>IF(AND(Таблица23[[#This Row],[Заказ (упаковок)
↓]]&lt;5,Таблица23[[#This Row],[Заказ (упаковок)
↓]]&gt;0),"ошибка - неверное количество в заказе","")</f>
        <v/>
      </c>
    </row>
    <row r="187" spans="1:20" x14ac:dyDescent="0.3">
      <c r="A187" s="70"/>
      <c r="B187" s="71" t="s">
        <v>589</v>
      </c>
      <c r="C187" s="72" t="s">
        <v>29</v>
      </c>
      <c r="D187" s="73" t="s">
        <v>571</v>
      </c>
      <c r="E187" s="74" t="s">
        <v>590</v>
      </c>
      <c r="F187" s="116" t="s">
        <v>56</v>
      </c>
      <c r="G187" s="75" t="s">
        <v>538</v>
      </c>
      <c r="H187" s="75">
        <v>60</v>
      </c>
      <c r="I187" s="76">
        <v>2.1399999999999997</v>
      </c>
      <c r="J187" s="110">
        <v>306220</v>
      </c>
      <c r="K187" s="111">
        <v>8712438512506</v>
      </c>
      <c r="L187" s="112" t="s">
        <v>539</v>
      </c>
      <c r="M187" s="113" t="s">
        <v>591</v>
      </c>
      <c r="N187" s="112" t="s">
        <v>60</v>
      </c>
      <c r="O187" s="77"/>
      <c r="P187" s="78">
        <f t="shared" si="4"/>
        <v>0</v>
      </c>
      <c r="Q187" s="79" t="str">
        <f t="shared" si="5"/>
        <v>-</v>
      </c>
      <c r="R187" s="80">
        <v>43</v>
      </c>
      <c r="S187" s="81" t="str">
        <f>IF($I$23=1,"",IF(AND(Таблица23[[#This Row],[Заказ (упаковок)
↓]]=0,$I$23*Таблица23[[#This Row],[Уп. в коробке]]&lt;5),0,ROUNDDOWN($I$23*Таблица23[[#This Row],[Уп. в коробке]],0)))</f>
        <v/>
      </c>
      <c r="T187" s="176" t="str">
        <f>IF(AND(Таблица23[[#This Row],[Заказ (упаковок)
↓]]&lt;5,Таблица23[[#This Row],[Заказ (упаковок)
↓]]&gt;0),"ошибка - неверное количество в заказе","")</f>
        <v/>
      </c>
    </row>
    <row r="188" spans="1:20" x14ac:dyDescent="0.3">
      <c r="A188" s="70"/>
      <c r="B188" s="71" t="s">
        <v>592</v>
      </c>
      <c r="C188" s="72" t="s">
        <v>29</v>
      </c>
      <c r="D188" s="73" t="s">
        <v>593</v>
      </c>
      <c r="E188" s="74" t="s">
        <v>594</v>
      </c>
      <c r="F188" s="116" t="s">
        <v>56</v>
      </c>
      <c r="G188" s="75" t="s">
        <v>538</v>
      </c>
      <c r="H188" s="75">
        <v>60</v>
      </c>
      <c r="I188" s="76">
        <v>2.2799999999999998</v>
      </c>
      <c r="J188" s="110">
        <v>306230</v>
      </c>
      <c r="K188" s="111" t="s">
        <v>595</v>
      </c>
      <c r="L188" s="112" t="s">
        <v>539</v>
      </c>
      <c r="M188" s="113" t="s">
        <v>596</v>
      </c>
      <c r="N188" s="112" t="s">
        <v>60</v>
      </c>
      <c r="O188" s="77"/>
      <c r="P188" s="78">
        <f t="shared" si="4"/>
        <v>0</v>
      </c>
      <c r="Q188" s="79" t="str">
        <f t="shared" si="5"/>
        <v>-</v>
      </c>
      <c r="R188" s="80">
        <v>43</v>
      </c>
      <c r="S188" s="81" t="str">
        <f>IF($I$23=1,"",IF(AND(Таблица23[[#This Row],[Заказ (упаковок)
↓]]=0,$I$23*Таблица23[[#This Row],[Уп. в коробке]]&lt;5),0,ROUNDDOWN($I$23*Таблица23[[#This Row],[Уп. в коробке]],0)))</f>
        <v/>
      </c>
      <c r="T188" s="176" t="str">
        <f>IF(AND(Таблица23[[#This Row],[Заказ (упаковок)
↓]]&lt;5,Таблица23[[#This Row],[Заказ (упаковок)
↓]]&gt;0),"ошибка - неверное количество в заказе","")</f>
        <v/>
      </c>
    </row>
    <row r="189" spans="1:20" x14ac:dyDescent="0.3">
      <c r="A189" s="70"/>
      <c r="B189" s="71" t="s">
        <v>597</v>
      </c>
      <c r="C189" s="72" t="s">
        <v>29</v>
      </c>
      <c r="D189" s="73" t="s">
        <v>593</v>
      </c>
      <c r="E189" s="74" t="s">
        <v>598</v>
      </c>
      <c r="F189" s="116" t="s">
        <v>56</v>
      </c>
      <c r="G189" s="75" t="s">
        <v>538</v>
      </c>
      <c r="H189" s="75">
        <v>60</v>
      </c>
      <c r="I189" s="76">
        <v>2.3099999999999996</v>
      </c>
      <c r="J189" s="110">
        <v>306240</v>
      </c>
      <c r="K189" s="111">
        <v>8712438512728</v>
      </c>
      <c r="L189" s="112" t="s">
        <v>539</v>
      </c>
      <c r="M189" s="113" t="s">
        <v>599</v>
      </c>
      <c r="N189" s="112" t="s">
        <v>60</v>
      </c>
      <c r="O189" s="77"/>
      <c r="P189" s="78">
        <f t="shared" si="4"/>
        <v>0</v>
      </c>
      <c r="Q189" s="79" t="str">
        <f t="shared" si="5"/>
        <v>-</v>
      </c>
      <c r="R189" s="80">
        <v>43</v>
      </c>
      <c r="S189" s="81" t="str">
        <f>IF($I$23=1,"",IF(AND(Таблица23[[#This Row],[Заказ (упаковок)
↓]]=0,$I$23*Таблица23[[#This Row],[Уп. в коробке]]&lt;5),0,ROUNDDOWN($I$23*Таблица23[[#This Row],[Уп. в коробке]],0)))</f>
        <v/>
      </c>
      <c r="T189" s="176" t="str">
        <f>IF(AND(Таблица23[[#This Row],[Заказ (упаковок)
↓]]&lt;5,Таблица23[[#This Row],[Заказ (упаковок)
↓]]&gt;0),"ошибка - неверное количество в заказе","")</f>
        <v/>
      </c>
    </row>
    <row r="190" spans="1:20" x14ac:dyDescent="0.3">
      <c r="A190" s="70"/>
      <c r="B190" s="71" t="s">
        <v>600</v>
      </c>
      <c r="C190" s="72" t="s">
        <v>29</v>
      </c>
      <c r="D190" s="73" t="s">
        <v>593</v>
      </c>
      <c r="E190" s="74" t="s">
        <v>601</v>
      </c>
      <c r="F190" s="116" t="s">
        <v>56</v>
      </c>
      <c r="G190" s="75" t="s">
        <v>538</v>
      </c>
      <c r="H190" s="75">
        <v>60</v>
      </c>
      <c r="I190" s="76">
        <v>2.1999999999999997</v>
      </c>
      <c r="J190" s="110">
        <v>306280</v>
      </c>
      <c r="K190" s="111">
        <v>8712438512759</v>
      </c>
      <c r="L190" s="112" t="s">
        <v>539</v>
      </c>
      <c r="M190" s="113" t="s">
        <v>602</v>
      </c>
      <c r="N190" s="112" t="s">
        <v>60</v>
      </c>
      <c r="O190" s="77"/>
      <c r="P190" s="78">
        <f t="shared" si="4"/>
        <v>0</v>
      </c>
      <c r="Q190" s="79" t="str">
        <f t="shared" si="5"/>
        <v>-</v>
      </c>
      <c r="R190" s="80">
        <v>43</v>
      </c>
      <c r="S190" s="81" t="str">
        <f>IF($I$23=1,"",IF(AND(Таблица23[[#This Row],[Заказ (упаковок)
↓]]=0,$I$23*Таблица23[[#This Row],[Уп. в коробке]]&lt;5),0,ROUNDDOWN($I$23*Таблица23[[#This Row],[Уп. в коробке]],0)))</f>
        <v/>
      </c>
      <c r="T190" s="176" t="str">
        <f>IF(AND(Таблица23[[#This Row],[Заказ (упаковок)
↓]]&lt;5,Таблица23[[#This Row],[Заказ (упаковок)
↓]]&gt;0),"ошибка - неверное количество в заказе","")</f>
        <v/>
      </c>
    </row>
    <row r="191" spans="1:20" x14ac:dyDescent="0.3">
      <c r="A191" s="70"/>
      <c r="B191" s="71" t="s">
        <v>603</v>
      </c>
      <c r="C191" s="72" t="s">
        <v>29</v>
      </c>
      <c r="D191" s="73" t="s">
        <v>593</v>
      </c>
      <c r="E191" s="74" t="s">
        <v>604</v>
      </c>
      <c r="F191" s="116" t="s">
        <v>56</v>
      </c>
      <c r="G191" s="75" t="s">
        <v>538</v>
      </c>
      <c r="H191" s="75">
        <v>60</v>
      </c>
      <c r="I191" s="76">
        <v>2.71</v>
      </c>
      <c r="J191" s="110">
        <v>306370</v>
      </c>
      <c r="K191" s="111">
        <v>8712438512841</v>
      </c>
      <c r="L191" s="112" t="s">
        <v>539</v>
      </c>
      <c r="M191" s="113" t="s">
        <v>605</v>
      </c>
      <c r="N191" s="112" t="s">
        <v>60</v>
      </c>
      <c r="O191" s="77"/>
      <c r="P191" s="78">
        <f t="shared" si="4"/>
        <v>0</v>
      </c>
      <c r="Q191" s="79" t="str">
        <f t="shared" si="5"/>
        <v>-</v>
      </c>
      <c r="R191" s="80">
        <v>43</v>
      </c>
      <c r="S191" s="81" t="str">
        <f>IF($I$23=1,"",IF(AND(Таблица23[[#This Row],[Заказ (упаковок)
↓]]=0,$I$23*Таблица23[[#This Row],[Уп. в коробке]]&lt;5),0,ROUNDDOWN($I$23*Таблица23[[#This Row],[Уп. в коробке]],0)))</f>
        <v/>
      </c>
      <c r="T191" s="176" t="str">
        <f>IF(AND(Таблица23[[#This Row],[Заказ (упаковок)
↓]]&lt;5,Таблица23[[#This Row],[Заказ (упаковок)
↓]]&gt;0),"ошибка - неверное количество в заказе","")</f>
        <v/>
      </c>
    </row>
    <row r="192" spans="1:20" x14ac:dyDescent="0.3">
      <c r="A192" s="70"/>
      <c r="B192" s="71" t="s">
        <v>606</v>
      </c>
      <c r="C192" s="72" t="s">
        <v>29</v>
      </c>
      <c r="D192" s="73" t="s">
        <v>593</v>
      </c>
      <c r="E192" s="74" t="s">
        <v>607</v>
      </c>
      <c r="F192" s="116" t="s">
        <v>56</v>
      </c>
      <c r="G192" s="75" t="s">
        <v>538</v>
      </c>
      <c r="H192" s="75">
        <v>60</v>
      </c>
      <c r="I192" s="76">
        <v>2.5199999999999996</v>
      </c>
      <c r="J192" s="110">
        <v>306460</v>
      </c>
      <c r="K192" s="111">
        <v>8712438512902</v>
      </c>
      <c r="L192" s="112" t="s">
        <v>539</v>
      </c>
      <c r="M192" s="113" t="s">
        <v>608</v>
      </c>
      <c r="N192" s="112" t="s">
        <v>60</v>
      </c>
      <c r="O192" s="77"/>
      <c r="P192" s="78">
        <f t="shared" si="4"/>
        <v>0</v>
      </c>
      <c r="Q192" s="79" t="str">
        <f t="shared" si="5"/>
        <v>-</v>
      </c>
      <c r="R192" s="80">
        <v>43</v>
      </c>
      <c r="S192" s="81" t="str">
        <f>IF($I$23=1,"",IF(AND(Таблица23[[#This Row],[Заказ (упаковок)
↓]]=0,$I$23*Таблица23[[#This Row],[Уп. в коробке]]&lt;5),0,ROUNDDOWN($I$23*Таблица23[[#This Row],[Уп. в коробке]],0)))</f>
        <v/>
      </c>
      <c r="T192" s="176" t="str">
        <f>IF(AND(Таблица23[[#This Row],[Заказ (упаковок)
↓]]&lt;5,Таблица23[[#This Row],[Заказ (упаковок)
↓]]&gt;0),"ошибка - неверное количество в заказе","")</f>
        <v/>
      </c>
    </row>
    <row r="193" spans="1:20" x14ac:dyDescent="0.3">
      <c r="A193" s="70"/>
      <c r="B193" s="71" t="s">
        <v>609</v>
      </c>
      <c r="C193" s="72" t="s">
        <v>29</v>
      </c>
      <c r="D193" s="73" t="s">
        <v>610</v>
      </c>
      <c r="E193" s="74" t="s">
        <v>611</v>
      </c>
      <c r="F193" s="116" t="s">
        <v>56</v>
      </c>
      <c r="G193" s="75" t="s">
        <v>538</v>
      </c>
      <c r="H193" s="75">
        <v>60</v>
      </c>
      <c r="I193" s="76">
        <v>2.4499999999999997</v>
      </c>
      <c r="J193" s="110">
        <v>306510</v>
      </c>
      <c r="K193" s="111">
        <v>8712438512056</v>
      </c>
      <c r="L193" s="112" t="s">
        <v>539</v>
      </c>
      <c r="M193" s="113" t="s">
        <v>612</v>
      </c>
      <c r="N193" s="112" t="s">
        <v>60</v>
      </c>
      <c r="O193" s="77"/>
      <c r="P193" s="78">
        <f t="shared" si="4"/>
        <v>0</v>
      </c>
      <c r="Q193" s="79" t="str">
        <f t="shared" si="5"/>
        <v>-</v>
      </c>
      <c r="R193" s="80">
        <v>43</v>
      </c>
      <c r="S193" s="81" t="str">
        <f>IF($I$23=1,"",IF(AND(Таблица23[[#This Row],[Заказ (упаковок)
↓]]=0,$I$23*Таблица23[[#This Row],[Уп. в коробке]]&lt;5),0,ROUNDDOWN($I$23*Таблица23[[#This Row],[Уп. в коробке]],0)))</f>
        <v/>
      </c>
      <c r="T193" s="176" t="str">
        <f>IF(AND(Таблица23[[#This Row],[Заказ (упаковок)
↓]]&lt;5,Таблица23[[#This Row],[Заказ (упаковок)
↓]]&gt;0),"ошибка - неверное количество в заказе","")</f>
        <v/>
      </c>
    </row>
    <row r="194" spans="1:20" x14ac:dyDescent="0.3">
      <c r="A194" s="70"/>
      <c r="B194" s="71" t="s">
        <v>613</v>
      </c>
      <c r="C194" s="72" t="s">
        <v>29</v>
      </c>
      <c r="D194" s="73" t="s">
        <v>610</v>
      </c>
      <c r="E194" s="74" t="s">
        <v>614</v>
      </c>
      <c r="F194" s="116" t="s">
        <v>56</v>
      </c>
      <c r="G194" s="75" t="s">
        <v>538</v>
      </c>
      <c r="H194" s="75">
        <v>60</v>
      </c>
      <c r="I194" s="76">
        <v>2.19</v>
      </c>
      <c r="J194" s="110">
        <v>306515</v>
      </c>
      <c r="K194" s="111">
        <v>8712438512100</v>
      </c>
      <c r="L194" s="112" t="s">
        <v>539</v>
      </c>
      <c r="M194" s="113" t="s">
        <v>615</v>
      </c>
      <c r="N194" s="112" t="s">
        <v>60</v>
      </c>
      <c r="O194" s="77"/>
      <c r="P194" s="78">
        <f t="shared" si="4"/>
        <v>0</v>
      </c>
      <c r="Q194" s="79" t="str">
        <f t="shared" si="5"/>
        <v>-</v>
      </c>
      <c r="R194" s="80">
        <v>43</v>
      </c>
      <c r="S194" s="81" t="str">
        <f>IF($I$23=1,"",IF(AND(Таблица23[[#This Row],[Заказ (упаковок)
↓]]=0,$I$23*Таблица23[[#This Row],[Уп. в коробке]]&lt;5),0,ROUNDDOWN($I$23*Таблица23[[#This Row],[Уп. в коробке]],0)))</f>
        <v/>
      </c>
      <c r="T194" s="176" t="str">
        <f>IF(AND(Таблица23[[#This Row],[Заказ (упаковок)
↓]]&lt;5,Таблица23[[#This Row],[Заказ (упаковок)
↓]]&gt;0),"ошибка - неверное количество в заказе","")</f>
        <v/>
      </c>
    </row>
    <row r="195" spans="1:20" x14ac:dyDescent="0.3">
      <c r="A195" s="70"/>
      <c r="B195" s="71" t="s">
        <v>616</v>
      </c>
      <c r="C195" s="72" t="s">
        <v>29</v>
      </c>
      <c r="D195" s="73" t="s">
        <v>610</v>
      </c>
      <c r="E195" s="74" t="s">
        <v>617</v>
      </c>
      <c r="F195" s="116" t="s">
        <v>56</v>
      </c>
      <c r="G195" s="75" t="s">
        <v>538</v>
      </c>
      <c r="H195" s="75">
        <v>60</v>
      </c>
      <c r="I195" s="76">
        <v>2.1999999999999997</v>
      </c>
      <c r="J195" s="110">
        <v>306520</v>
      </c>
      <c r="K195" s="111">
        <v>8712438513190</v>
      </c>
      <c r="L195" s="112" t="s">
        <v>539</v>
      </c>
      <c r="M195" s="113" t="s">
        <v>618</v>
      </c>
      <c r="N195" s="112" t="s">
        <v>60</v>
      </c>
      <c r="O195" s="77"/>
      <c r="P195" s="78">
        <f t="shared" si="4"/>
        <v>0</v>
      </c>
      <c r="Q195" s="79" t="str">
        <f t="shared" si="5"/>
        <v>-</v>
      </c>
      <c r="R195" s="80">
        <v>43</v>
      </c>
      <c r="S195" s="81" t="str">
        <f>IF($I$23=1,"",IF(AND(Таблица23[[#This Row],[Заказ (упаковок)
↓]]=0,$I$23*Таблица23[[#This Row],[Уп. в коробке]]&lt;5),0,ROUNDDOWN($I$23*Таблица23[[#This Row],[Уп. в коробке]],0)))</f>
        <v/>
      </c>
      <c r="T195" s="176" t="str">
        <f>IF(AND(Таблица23[[#This Row],[Заказ (упаковок)
↓]]&lt;5,Таблица23[[#This Row],[Заказ (упаковок)
↓]]&gt;0),"ошибка - неверное количество в заказе","")</f>
        <v/>
      </c>
    </row>
    <row r="196" spans="1:20" x14ac:dyDescent="0.3">
      <c r="A196" s="70"/>
      <c r="B196" s="71" t="s">
        <v>619</v>
      </c>
      <c r="C196" s="72" t="s">
        <v>29</v>
      </c>
      <c r="D196" s="73" t="s">
        <v>620</v>
      </c>
      <c r="E196" s="74" t="s">
        <v>621</v>
      </c>
      <c r="F196" s="116" t="s">
        <v>56</v>
      </c>
      <c r="G196" s="75" t="s">
        <v>538</v>
      </c>
      <c r="H196" s="75">
        <v>60</v>
      </c>
      <c r="I196" s="76">
        <v>2.0799999999999996</v>
      </c>
      <c r="J196" s="110">
        <v>306560</v>
      </c>
      <c r="K196" s="111">
        <v>8712438513152</v>
      </c>
      <c r="L196" s="112" t="s">
        <v>539</v>
      </c>
      <c r="M196" s="113" t="s">
        <v>622</v>
      </c>
      <c r="N196" s="112" t="s">
        <v>60</v>
      </c>
      <c r="O196" s="77"/>
      <c r="P196" s="78">
        <f t="shared" si="4"/>
        <v>0</v>
      </c>
      <c r="Q196" s="79" t="str">
        <f t="shared" si="5"/>
        <v>-</v>
      </c>
      <c r="R196" s="80">
        <v>43</v>
      </c>
      <c r="S196" s="81" t="str">
        <f>IF($I$23=1,"",IF(AND(Таблица23[[#This Row],[Заказ (упаковок)
↓]]=0,$I$23*Таблица23[[#This Row],[Уп. в коробке]]&lt;5),0,ROUNDDOWN($I$23*Таблица23[[#This Row],[Уп. в коробке]],0)))</f>
        <v/>
      </c>
      <c r="T196" s="176" t="str">
        <f>IF(AND(Таблица23[[#This Row],[Заказ (упаковок)
↓]]&lt;5,Таблица23[[#This Row],[Заказ (упаковок)
↓]]&gt;0),"ошибка - неверное количество в заказе","")</f>
        <v/>
      </c>
    </row>
    <row r="197" spans="1:20" x14ac:dyDescent="0.3">
      <c r="A197" s="70"/>
      <c r="B197" s="71" t="s">
        <v>623</v>
      </c>
      <c r="C197" s="72" t="s">
        <v>29</v>
      </c>
      <c r="D197" s="73" t="s">
        <v>620</v>
      </c>
      <c r="E197" s="74" t="s">
        <v>624</v>
      </c>
      <c r="F197" s="116" t="s">
        <v>56</v>
      </c>
      <c r="G197" s="75" t="s">
        <v>538</v>
      </c>
      <c r="H197" s="75">
        <v>60</v>
      </c>
      <c r="I197" s="76">
        <v>2.0299999999999998</v>
      </c>
      <c r="J197" s="110">
        <v>306590</v>
      </c>
      <c r="K197" s="111">
        <v>8712438513206</v>
      </c>
      <c r="L197" s="112" t="s">
        <v>539</v>
      </c>
      <c r="M197" s="113" t="s">
        <v>625</v>
      </c>
      <c r="N197" s="112" t="s">
        <v>60</v>
      </c>
      <c r="O197" s="77"/>
      <c r="P197" s="78">
        <f t="shared" si="4"/>
        <v>0</v>
      </c>
      <c r="Q197" s="79" t="str">
        <f t="shared" si="5"/>
        <v>-</v>
      </c>
      <c r="R197" s="80">
        <v>43</v>
      </c>
      <c r="S197" s="81" t="str">
        <f>IF($I$23=1,"",IF(AND(Таблица23[[#This Row],[Заказ (упаковок)
↓]]=0,$I$23*Таблица23[[#This Row],[Уп. в коробке]]&lt;5),0,ROUNDDOWN($I$23*Таблица23[[#This Row],[Уп. в коробке]],0)))</f>
        <v/>
      </c>
      <c r="T197" s="176" t="str">
        <f>IF(AND(Таблица23[[#This Row],[Заказ (упаковок)
↓]]&lt;5,Таблица23[[#This Row],[Заказ (упаковок)
↓]]&gt;0),"ошибка - неверное количество в заказе","")</f>
        <v/>
      </c>
    </row>
    <row r="198" spans="1:20" x14ac:dyDescent="0.3">
      <c r="A198" s="70"/>
      <c r="B198" s="71" t="s">
        <v>626</v>
      </c>
      <c r="C198" s="72" t="s">
        <v>29</v>
      </c>
      <c r="D198" s="73" t="s">
        <v>620</v>
      </c>
      <c r="E198" s="74" t="s">
        <v>627</v>
      </c>
      <c r="F198" s="116" t="s">
        <v>56</v>
      </c>
      <c r="G198" s="75" t="s">
        <v>538</v>
      </c>
      <c r="H198" s="75">
        <v>60</v>
      </c>
      <c r="I198" s="76">
        <v>1.96</v>
      </c>
      <c r="J198" s="110">
        <v>306620</v>
      </c>
      <c r="K198" s="111">
        <v>8712438513251</v>
      </c>
      <c r="L198" s="112" t="s">
        <v>539</v>
      </c>
      <c r="M198" s="113" t="s">
        <v>628</v>
      </c>
      <c r="N198" s="112" t="s">
        <v>60</v>
      </c>
      <c r="O198" s="77"/>
      <c r="P198" s="78">
        <f t="shared" si="4"/>
        <v>0</v>
      </c>
      <c r="Q198" s="79" t="str">
        <f t="shared" si="5"/>
        <v>-</v>
      </c>
      <c r="R198" s="80">
        <v>43</v>
      </c>
      <c r="S198" s="81" t="str">
        <f>IF($I$23=1,"",IF(AND(Таблица23[[#This Row],[Заказ (упаковок)
↓]]=0,$I$23*Таблица23[[#This Row],[Уп. в коробке]]&lt;5),0,ROUNDDOWN($I$23*Таблица23[[#This Row],[Уп. в коробке]],0)))</f>
        <v/>
      </c>
      <c r="T198" s="176" t="str">
        <f>IF(AND(Таблица23[[#This Row],[Заказ (упаковок)
↓]]&lt;5,Таблица23[[#This Row],[Заказ (упаковок)
↓]]&gt;0),"ошибка - неверное количество в заказе","")</f>
        <v/>
      </c>
    </row>
    <row r="199" spans="1:20" x14ac:dyDescent="0.3">
      <c r="A199" s="70"/>
      <c r="B199" s="71" t="s">
        <v>629</v>
      </c>
      <c r="C199" s="72" t="s">
        <v>29</v>
      </c>
      <c r="D199" s="73" t="s">
        <v>630</v>
      </c>
      <c r="E199" s="74" t="s">
        <v>631</v>
      </c>
      <c r="F199" s="116" t="s">
        <v>56</v>
      </c>
      <c r="G199" s="75" t="s">
        <v>538</v>
      </c>
      <c r="H199" s="75">
        <v>60</v>
      </c>
      <c r="I199" s="76">
        <v>2.0699999999999998</v>
      </c>
      <c r="J199" s="110">
        <v>306650</v>
      </c>
      <c r="K199" s="111">
        <v>8712438513343</v>
      </c>
      <c r="L199" s="112" t="s">
        <v>539</v>
      </c>
      <c r="M199" s="113" t="s">
        <v>632</v>
      </c>
      <c r="N199" s="112" t="s">
        <v>60</v>
      </c>
      <c r="O199" s="77"/>
      <c r="P199" s="78">
        <f t="shared" si="4"/>
        <v>0</v>
      </c>
      <c r="Q199" s="79" t="str">
        <f t="shared" si="5"/>
        <v>-</v>
      </c>
      <c r="R199" s="80">
        <v>43</v>
      </c>
      <c r="S199" s="81" t="str">
        <f>IF($I$23=1,"",IF(AND(Таблица23[[#This Row],[Заказ (упаковок)
↓]]=0,$I$23*Таблица23[[#This Row],[Уп. в коробке]]&lt;5),0,ROUNDDOWN($I$23*Таблица23[[#This Row],[Уп. в коробке]],0)))</f>
        <v/>
      </c>
      <c r="T199" s="176" t="str">
        <f>IF(AND(Таблица23[[#This Row],[Заказ (упаковок)
↓]]&lt;5,Таблица23[[#This Row],[Заказ (упаковок)
↓]]&gt;0),"ошибка - неверное количество в заказе","")</f>
        <v/>
      </c>
    </row>
    <row r="200" spans="1:20" x14ac:dyDescent="0.3">
      <c r="A200" s="70"/>
      <c r="B200" s="71" t="s">
        <v>633</v>
      </c>
      <c r="C200" s="72" t="s">
        <v>29</v>
      </c>
      <c r="D200" s="73" t="s">
        <v>630</v>
      </c>
      <c r="E200" s="74" t="s">
        <v>634</v>
      </c>
      <c r="F200" s="116" t="s">
        <v>56</v>
      </c>
      <c r="G200" s="75" t="s">
        <v>538</v>
      </c>
      <c r="H200" s="75">
        <v>60</v>
      </c>
      <c r="I200" s="76">
        <v>2.2699999999999996</v>
      </c>
      <c r="J200" s="110">
        <v>306680</v>
      </c>
      <c r="K200" s="111">
        <v>8712438513350</v>
      </c>
      <c r="L200" s="112" t="s">
        <v>539</v>
      </c>
      <c r="M200" s="113" t="s">
        <v>635</v>
      </c>
      <c r="N200" s="112" t="s">
        <v>60</v>
      </c>
      <c r="O200" s="77"/>
      <c r="P200" s="78">
        <f t="shared" si="4"/>
        <v>0</v>
      </c>
      <c r="Q200" s="79" t="str">
        <f t="shared" si="5"/>
        <v>-</v>
      </c>
      <c r="R200" s="80">
        <v>43</v>
      </c>
      <c r="S200" s="81" t="str">
        <f>IF($I$23=1,"",IF(AND(Таблица23[[#This Row],[Заказ (упаковок)
↓]]=0,$I$23*Таблица23[[#This Row],[Уп. в коробке]]&lt;5),0,ROUNDDOWN($I$23*Таблица23[[#This Row],[Уп. в коробке]],0)))</f>
        <v/>
      </c>
      <c r="T200" s="176" t="str">
        <f>IF(AND(Таблица23[[#This Row],[Заказ (упаковок)
↓]]&lt;5,Таблица23[[#This Row],[Заказ (упаковок)
↓]]&gt;0),"ошибка - неверное количество в заказе","")</f>
        <v/>
      </c>
    </row>
    <row r="201" spans="1:20" x14ac:dyDescent="0.3">
      <c r="A201" s="70"/>
      <c r="B201" s="71" t="s">
        <v>636</v>
      </c>
      <c r="C201" s="72" t="s">
        <v>29</v>
      </c>
      <c r="D201" s="73" t="s">
        <v>630</v>
      </c>
      <c r="E201" s="74" t="s">
        <v>637</v>
      </c>
      <c r="F201" s="116" t="s">
        <v>56</v>
      </c>
      <c r="G201" s="75" t="s">
        <v>538</v>
      </c>
      <c r="H201" s="75">
        <v>60</v>
      </c>
      <c r="I201" s="76">
        <v>2.2599999999999998</v>
      </c>
      <c r="J201" s="110">
        <v>306710</v>
      </c>
      <c r="K201" s="111">
        <v>8712438513459</v>
      </c>
      <c r="L201" s="112" t="s">
        <v>539</v>
      </c>
      <c r="M201" s="113" t="s">
        <v>638</v>
      </c>
      <c r="N201" s="112" t="s">
        <v>60</v>
      </c>
      <c r="O201" s="77"/>
      <c r="P201" s="78">
        <f t="shared" si="4"/>
        <v>0</v>
      </c>
      <c r="Q201" s="79" t="str">
        <f t="shared" si="5"/>
        <v>-</v>
      </c>
      <c r="R201" s="80">
        <v>43</v>
      </c>
      <c r="S201" s="81" t="str">
        <f>IF($I$23=1,"",IF(AND(Таблица23[[#This Row],[Заказ (упаковок)
↓]]=0,$I$23*Таблица23[[#This Row],[Уп. в коробке]]&lt;5),0,ROUNDDOWN($I$23*Таблица23[[#This Row],[Уп. в коробке]],0)))</f>
        <v/>
      </c>
      <c r="T201" s="176" t="str">
        <f>IF(AND(Таблица23[[#This Row],[Заказ (упаковок)
↓]]&lt;5,Таблица23[[#This Row],[Заказ (упаковок)
↓]]&gt;0),"ошибка - неверное количество в заказе","")</f>
        <v/>
      </c>
    </row>
    <row r="202" spans="1:20" x14ac:dyDescent="0.3">
      <c r="A202" s="70"/>
      <c r="B202" s="71" t="s">
        <v>639</v>
      </c>
      <c r="C202" s="72" t="s">
        <v>29</v>
      </c>
      <c r="D202" s="73" t="s">
        <v>630</v>
      </c>
      <c r="E202" s="74" t="s">
        <v>640</v>
      </c>
      <c r="F202" s="116" t="s">
        <v>56</v>
      </c>
      <c r="G202" s="75" t="s">
        <v>538</v>
      </c>
      <c r="H202" s="75">
        <v>60</v>
      </c>
      <c r="I202" s="76">
        <v>1.83</v>
      </c>
      <c r="J202" s="110">
        <v>306740</v>
      </c>
      <c r="K202" s="111">
        <v>8712438513503</v>
      </c>
      <c r="L202" s="112" t="s">
        <v>539</v>
      </c>
      <c r="M202" s="113" t="s">
        <v>641</v>
      </c>
      <c r="N202" s="112" t="s">
        <v>60</v>
      </c>
      <c r="O202" s="77"/>
      <c r="P202" s="78">
        <f t="shared" si="4"/>
        <v>0</v>
      </c>
      <c r="Q202" s="79" t="str">
        <f t="shared" si="5"/>
        <v>-</v>
      </c>
      <c r="R202" s="80">
        <v>43</v>
      </c>
      <c r="S202" s="81" t="str">
        <f>IF($I$23=1,"",IF(AND(Таблица23[[#This Row],[Заказ (упаковок)
↓]]=0,$I$23*Таблица23[[#This Row],[Уп. в коробке]]&lt;5),0,ROUNDDOWN($I$23*Таблица23[[#This Row],[Уп. в коробке]],0)))</f>
        <v/>
      </c>
      <c r="T202" s="176" t="str">
        <f>IF(AND(Таблица23[[#This Row],[Заказ (упаковок)
↓]]&lt;5,Таблица23[[#This Row],[Заказ (упаковок)
↓]]&gt;0),"ошибка - неверное количество в заказе","")</f>
        <v/>
      </c>
    </row>
    <row r="203" spans="1:20" x14ac:dyDescent="0.3">
      <c r="A203" s="70"/>
      <c r="B203" s="71" t="s">
        <v>642</v>
      </c>
      <c r="C203" s="72" t="s">
        <v>29</v>
      </c>
      <c r="D203" s="73" t="s">
        <v>630</v>
      </c>
      <c r="E203" s="74" t="s">
        <v>643</v>
      </c>
      <c r="F203" s="116" t="s">
        <v>56</v>
      </c>
      <c r="G203" s="75" t="s">
        <v>538</v>
      </c>
      <c r="H203" s="75">
        <v>60</v>
      </c>
      <c r="I203" s="76">
        <v>2.1999999999999997</v>
      </c>
      <c r="J203" s="110">
        <v>306770</v>
      </c>
      <c r="K203" s="111">
        <v>8712438513510</v>
      </c>
      <c r="L203" s="112" t="s">
        <v>539</v>
      </c>
      <c r="M203" s="113" t="s">
        <v>644</v>
      </c>
      <c r="N203" s="112" t="s">
        <v>60</v>
      </c>
      <c r="O203" s="77"/>
      <c r="P203" s="78">
        <f t="shared" si="4"/>
        <v>0</v>
      </c>
      <c r="Q203" s="79" t="str">
        <f t="shared" si="5"/>
        <v>-</v>
      </c>
      <c r="R203" s="80">
        <v>43</v>
      </c>
      <c r="S203" s="81" t="str">
        <f>IF($I$23=1,"",IF(AND(Таблица23[[#This Row],[Заказ (упаковок)
↓]]=0,$I$23*Таблица23[[#This Row],[Уп. в коробке]]&lt;5),0,ROUNDDOWN($I$23*Таблица23[[#This Row],[Уп. в коробке]],0)))</f>
        <v/>
      </c>
      <c r="T203" s="176" t="str">
        <f>IF(AND(Таблица23[[#This Row],[Заказ (упаковок)
↓]]&lt;5,Таблица23[[#This Row],[Заказ (упаковок)
↓]]&gt;0),"ошибка - неверное количество в заказе","")</f>
        <v/>
      </c>
    </row>
    <row r="204" spans="1:20" x14ac:dyDescent="0.3">
      <c r="A204" s="70"/>
      <c r="B204" s="71" t="s">
        <v>645</v>
      </c>
      <c r="C204" s="72" t="s">
        <v>29</v>
      </c>
      <c r="D204" s="73" t="s">
        <v>630</v>
      </c>
      <c r="E204" s="74" t="s">
        <v>646</v>
      </c>
      <c r="F204" s="116" t="s">
        <v>56</v>
      </c>
      <c r="G204" s="75" t="s">
        <v>538</v>
      </c>
      <c r="H204" s="75">
        <v>60</v>
      </c>
      <c r="I204" s="76">
        <v>2.11</v>
      </c>
      <c r="J204" s="110">
        <v>306860</v>
      </c>
      <c r="K204" s="111">
        <v>8712438513657</v>
      </c>
      <c r="L204" s="112" t="s">
        <v>539</v>
      </c>
      <c r="M204" s="113" t="s">
        <v>647</v>
      </c>
      <c r="N204" s="112" t="s">
        <v>60</v>
      </c>
      <c r="O204" s="77"/>
      <c r="P204" s="78">
        <f t="shared" si="4"/>
        <v>0</v>
      </c>
      <c r="Q204" s="79" t="str">
        <f t="shared" si="5"/>
        <v>-</v>
      </c>
      <c r="R204" s="80">
        <v>44</v>
      </c>
      <c r="S204" s="81" t="str">
        <f>IF($I$23=1,"",IF(AND(Таблица23[[#This Row],[Заказ (упаковок)
↓]]=0,$I$23*Таблица23[[#This Row],[Уп. в коробке]]&lt;5),0,ROUNDDOWN($I$23*Таблица23[[#This Row],[Уп. в коробке]],0)))</f>
        <v/>
      </c>
      <c r="T204" s="176" t="str">
        <f>IF(AND(Таблица23[[#This Row],[Заказ (упаковок)
↓]]&lt;5,Таблица23[[#This Row],[Заказ (упаковок)
↓]]&gt;0),"ошибка - неверное количество в заказе","")</f>
        <v/>
      </c>
    </row>
    <row r="205" spans="1:20" x14ac:dyDescent="0.3">
      <c r="A205" s="70"/>
      <c r="B205" s="71" t="s">
        <v>648</v>
      </c>
      <c r="C205" s="72" t="s">
        <v>29</v>
      </c>
      <c r="D205" s="73" t="s">
        <v>630</v>
      </c>
      <c r="E205" s="74" t="s">
        <v>649</v>
      </c>
      <c r="F205" s="116" t="s">
        <v>56</v>
      </c>
      <c r="G205" s="75" t="s">
        <v>650</v>
      </c>
      <c r="H205" s="75">
        <v>100</v>
      </c>
      <c r="I205" s="76">
        <v>1.66</v>
      </c>
      <c r="J205" s="110">
        <v>306920</v>
      </c>
      <c r="K205" s="111">
        <v>8712438513756</v>
      </c>
      <c r="L205" s="112" t="s">
        <v>539</v>
      </c>
      <c r="M205" s="113" t="s">
        <v>651</v>
      </c>
      <c r="N205" s="112" t="s">
        <v>60</v>
      </c>
      <c r="O205" s="77"/>
      <c r="P205" s="78">
        <f t="shared" si="4"/>
        <v>0</v>
      </c>
      <c r="Q205" s="79" t="str">
        <f t="shared" si="5"/>
        <v>-</v>
      </c>
      <c r="R205" s="80">
        <v>44</v>
      </c>
      <c r="S205" s="81" t="str">
        <f>IF($I$23=1,"",IF(AND(Таблица23[[#This Row],[Заказ (упаковок)
↓]]=0,$I$23*Таблица23[[#This Row],[Уп. в коробке]]&lt;5),0,ROUNDDOWN($I$23*Таблица23[[#This Row],[Уп. в коробке]],0)))</f>
        <v/>
      </c>
      <c r="T205" s="176" t="str">
        <f>IF(AND(Таблица23[[#This Row],[Заказ (упаковок)
↓]]&lt;5,Таблица23[[#This Row],[Заказ (упаковок)
↓]]&gt;0),"ошибка - неверное количество в заказе","")</f>
        <v/>
      </c>
    </row>
    <row r="206" spans="1:20" x14ac:dyDescent="0.3">
      <c r="A206" s="70"/>
      <c r="B206" s="71" t="s">
        <v>652</v>
      </c>
      <c r="C206" s="72" t="s">
        <v>29</v>
      </c>
      <c r="D206" s="73" t="s">
        <v>630</v>
      </c>
      <c r="E206" s="74" t="s">
        <v>653</v>
      </c>
      <c r="F206" s="116" t="s">
        <v>56</v>
      </c>
      <c r="G206" s="75" t="s">
        <v>654</v>
      </c>
      <c r="H206" s="75">
        <v>60</v>
      </c>
      <c r="I206" s="76">
        <v>2.19</v>
      </c>
      <c r="J206" s="110">
        <v>306930</v>
      </c>
      <c r="K206" s="111">
        <v>8712438513770</v>
      </c>
      <c r="L206" s="112" t="s">
        <v>539</v>
      </c>
      <c r="M206" s="113" t="s">
        <v>655</v>
      </c>
      <c r="N206" s="112" t="s">
        <v>60</v>
      </c>
      <c r="O206" s="77"/>
      <c r="P206" s="78">
        <f t="shared" si="4"/>
        <v>0</v>
      </c>
      <c r="Q206" s="79" t="str">
        <f t="shared" si="5"/>
        <v>-</v>
      </c>
      <c r="R206" s="80">
        <v>44</v>
      </c>
      <c r="S206" s="81" t="str">
        <f>IF($I$23=1,"",IF(AND(Таблица23[[#This Row],[Заказ (упаковок)
↓]]=0,$I$23*Таблица23[[#This Row],[Уп. в коробке]]&lt;5),0,ROUNDDOWN($I$23*Таблица23[[#This Row],[Уп. в коробке]],0)))</f>
        <v/>
      </c>
      <c r="T206" s="176" t="str">
        <f>IF(AND(Таблица23[[#This Row],[Заказ (упаковок)
↓]]&lt;5,Таблица23[[#This Row],[Заказ (упаковок)
↓]]&gt;0),"ошибка - неверное количество в заказе","")</f>
        <v/>
      </c>
    </row>
    <row r="207" spans="1:20" x14ac:dyDescent="0.3">
      <c r="A207" s="70"/>
      <c r="B207" s="71" t="s">
        <v>656</v>
      </c>
      <c r="C207" s="72" t="s">
        <v>29</v>
      </c>
      <c r="D207" s="73" t="s">
        <v>630</v>
      </c>
      <c r="E207" s="74" t="s">
        <v>657</v>
      </c>
      <c r="F207" s="116" t="s">
        <v>56</v>
      </c>
      <c r="G207" s="75" t="s">
        <v>106</v>
      </c>
      <c r="H207" s="75">
        <v>100</v>
      </c>
      <c r="I207" s="76">
        <v>1.55</v>
      </c>
      <c r="J207" s="110">
        <v>306950</v>
      </c>
      <c r="K207" s="111">
        <v>8712438513855</v>
      </c>
      <c r="L207" s="112" t="s">
        <v>539</v>
      </c>
      <c r="M207" s="113" t="s">
        <v>658</v>
      </c>
      <c r="N207" s="112" t="s">
        <v>60</v>
      </c>
      <c r="O207" s="77"/>
      <c r="P207" s="78">
        <f t="shared" si="4"/>
        <v>0</v>
      </c>
      <c r="Q207" s="79" t="str">
        <f t="shared" si="5"/>
        <v>-</v>
      </c>
      <c r="R207" s="80">
        <v>44</v>
      </c>
      <c r="S207" s="81" t="str">
        <f>IF($I$23=1,"",IF(AND(Таблица23[[#This Row],[Заказ (упаковок)
↓]]=0,$I$23*Таблица23[[#This Row],[Уп. в коробке]]&lt;5),0,ROUNDDOWN($I$23*Таблица23[[#This Row],[Уп. в коробке]],0)))</f>
        <v/>
      </c>
      <c r="T207" s="176" t="str">
        <f>IF(AND(Таблица23[[#This Row],[Заказ (упаковок)
↓]]&lt;5,Таблица23[[#This Row],[Заказ (упаковок)
↓]]&gt;0),"ошибка - неверное количество в заказе","")</f>
        <v/>
      </c>
    </row>
    <row r="208" spans="1:20" x14ac:dyDescent="0.3">
      <c r="A208" s="70"/>
      <c r="B208" s="71" t="s">
        <v>659</v>
      </c>
      <c r="C208" s="72" t="s">
        <v>29</v>
      </c>
      <c r="D208" s="73" t="s">
        <v>630</v>
      </c>
      <c r="E208" s="74" t="s">
        <v>660</v>
      </c>
      <c r="F208" s="116" t="s">
        <v>56</v>
      </c>
      <c r="G208" s="75" t="s">
        <v>106</v>
      </c>
      <c r="H208" s="75">
        <v>100</v>
      </c>
      <c r="I208" s="76">
        <v>1.84</v>
      </c>
      <c r="J208" s="110">
        <v>306960</v>
      </c>
      <c r="K208" s="111">
        <v>8712438513862</v>
      </c>
      <c r="L208" s="112" t="s">
        <v>539</v>
      </c>
      <c r="M208" s="113" t="s">
        <v>661</v>
      </c>
      <c r="N208" s="112" t="s">
        <v>60</v>
      </c>
      <c r="O208" s="77"/>
      <c r="P208" s="78">
        <f t="shared" si="4"/>
        <v>0</v>
      </c>
      <c r="Q208" s="79" t="str">
        <f t="shared" si="5"/>
        <v>-</v>
      </c>
      <c r="R208" s="80">
        <v>44</v>
      </c>
      <c r="S208" s="81" t="str">
        <f>IF($I$23=1,"",IF(AND(Таблица23[[#This Row],[Заказ (упаковок)
↓]]=0,$I$23*Таблица23[[#This Row],[Уп. в коробке]]&lt;5),0,ROUNDDOWN($I$23*Таблица23[[#This Row],[Уп. в коробке]],0)))</f>
        <v/>
      </c>
      <c r="T208" s="176" t="str">
        <f>IF(AND(Таблица23[[#This Row],[Заказ (упаковок)
↓]]&lt;5,Таблица23[[#This Row],[Заказ (упаковок)
↓]]&gt;0),"ошибка - неверное количество в заказе","")</f>
        <v/>
      </c>
    </row>
    <row r="209" spans="1:20" x14ac:dyDescent="0.3">
      <c r="A209" s="70"/>
      <c r="B209" s="71" t="s">
        <v>662</v>
      </c>
      <c r="C209" s="72" t="s">
        <v>29</v>
      </c>
      <c r="D209" s="73" t="s">
        <v>630</v>
      </c>
      <c r="E209" s="74" t="s">
        <v>663</v>
      </c>
      <c r="F209" s="116" t="s">
        <v>105</v>
      </c>
      <c r="G209" s="75" t="s">
        <v>512</v>
      </c>
      <c r="H209" s="75">
        <v>70</v>
      </c>
      <c r="I209" s="76">
        <v>2.5199999999999996</v>
      </c>
      <c r="J209" s="110">
        <v>306970</v>
      </c>
      <c r="K209" s="111" t="s">
        <v>664</v>
      </c>
      <c r="L209" s="112" t="s">
        <v>539</v>
      </c>
      <c r="M209" s="113" t="s">
        <v>665</v>
      </c>
      <c r="N209" s="112" t="s">
        <v>60</v>
      </c>
      <c r="O209" s="77"/>
      <c r="P209" s="78">
        <f t="shared" si="4"/>
        <v>0</v>
      </c>
      <c r="Q209" s="79" t="str">
        <f t="shared" si="5"/>
        <v>-</v>
      </c>
      <c r="R209" s="80">
        <v>44</v>
      </c>
      <c r="S209" s="81" t="str">
        <f>IF($I$23=1,"",IF(AND(Таблица23[[#This Row],[Заказ (упаковок)
↓]]=0,$I$23*Таблица23[[#This Row],[Уп. в коробке]]&lt;5),0,ROUNDDOWN($I$23*Таблица23[[#This Row],[Уп. в коробке]],0)))</f>
        <v/>
      </c>
      <c r="T209" s="176" t="str">
        <f>IF(AND(Таблица23[[#This Row],[Заказ (упаковок)
↓]]&lt;5,Таблица23[[#This Row],[Заказ (упаковок)
↓]]&gt;0),"ошибка - неверное количество в заказе","")</f>
        <v/>
      </c>
    </row>
    <row r="210" spans="1:20" x14ac:dyDescent="0.3">
      <c r="A210" s="70"/>
      <c r="B210" s="71" t="s">
        <v>666</v>
      </c>
      <c r="C210" s="72" t="s">
        <v>29</v>
      </c>
      <c r="D210" s="73" t="s">
        <v>630</v>
      </c>
      <c r="E210" s="74" t="s">
        <v>667</v>
      </c>
      <c r="F210" s="116" t="s">
        <v>56</v>
      </c>
      <c r="G210" s="75" t="s">
        <v>654</v>
      </c>
      <c r="H210" s="75">
        <v>60</v>
      </c>
      <c r="I210" s="76">
        <v>2.2699999999999996</v>
      </c>
      <c r="J210" s="110">
        <v>306980</v>
      </c>
      <c r="K210" s="111">
        <v>8712438513909</v>
      </c>
      <c r="L210" s="112" t="s">
        <v>539</v>
      </c>
      <c r="M210" s="113" t="s">
        <v>668</v>
      </c>
      <c r="N210" s="112" t="s">
        <v>60</v>
      </c>
      <c r="O210" s="77"/>
      <c r="P210" s="78">
        <f t="shared" si="4"/>
        <v>0</v>
      </c>
      <c r="Q210" s="79" t="str">
        <f t="shared" si="5"/>
        <v>-</v>
      </c>
      <c r="R210" s="80">
        <v>44</v>
      </c>
      <c r="S210" s="81" t="str">
        <f>IF($I$23=1,"",IF(AND(Таблица23[[#This Row],[Заказ (упаковок)
↓]]=0,$I$23*Таблица23[[#This Row],[Уп. в коробке]]&lt;5),0,ROUNDDOWN($I$23*Таблица23[[#This Row],[Уп. в коробке]],0)))</f>
        <v/>
      </c>
      <c r="T210" s="176" t="str">
        <f>IF(AND(Таблица23[[#This Row],[Заказ (упаковок)
↓]]&lt;5,Таблица23[[#This Row],[Заказ (упаковок)
↓]]&gt;0),"ошибка - неверное количество в заказе","")</f>
        <v/>
      </c>
    </row>
    <row r="211" spans="1:20" x14ac:dyDescent="0.3">
      <c r="A211" s="70"/>
      <c r="B211" s="71" t="s">
        <v>669</v>
      </c>
      <c r="C211" s="72" t="s">
        <v>29</v>
      </c>
      <c r="D211" s="73" t="s">
        <v>630</v>
      </c>
      <c r="E211" s="74" t="s">
        <v>670</v>
      </c>
      <c r="F211" s="116" t="s">
        <v>56</v>
      </c>
      <c r="G211" s="75" t="s">
        <v>654</v>
      </c>
      <c r="H211" s="75">
        <v>60</v>
      </c>
      <c r="I211" s="76">
        <v>2.2699999999999996</v>
      </c>
      <c r="J211" s="110">
        <v>307010</v>
      </c>
      <c r="K211" s="111">
        <v>8712438514005</v>
      </c>
      <c r="L211" s="112" t="s">
        <v>539</v>
      </c>
      <c r="M211" s="113" t="s">
        <v>671</v>
      </c>
      <c r="N211" s="112" t="s">
        <v>60</v>
      </c>
      <c r="O211" s="77"/>
      <c r="P211" s="78">
        <f t="shared" si="4"/>
        <v>0</v>
      </c>
      <c r="Q211" s="79" t="str">
        <f t="shared" si="5"/>
        <v>-</v>
      </c>
      <c r="R211" s="80">
        <v>44</v>
      </c>
      <c r="S211" s="81" t="str">
        <f>IF($I$23=1,"",IF(AND(Таблица23[[#This Row],[Заказ (упаковок)
↓]]=0,$I$23*Таблица23[[#This Row],[Уп. в коробке]]&lt;5),0,ROUNDDOWN($I$23*Таблица23[[#This Row],[Уп. в коробке]],0)))</f>
        <v/>
      </c>
      <c r="T211" s="176" t="str">
        <f>IF(AND(Таблица23[[#This Row],[Заказ (упаковок)
↓]]&lt;5,Таблица23[[#This Row],[Заказ (упаковок)
↓]]&gt;0),"ошибка - неверное количество в заказе","")</f>
        <v/>
      </c>
    </row>
    <row r="212" spans="1:20" x14ac:dyDescent="0.3">
      <c r="A212" s="70"/>
      <c r="B212" s="71" t="s">
        <v>672</v>
      </c>
      <c r="C212" s="72" t="s">
        <v>29</v>
      </c>
      <c r="D212" s="73" t="s">
        <v>630</v>
      </c>
      <c r="E212" s="74" t="s">
        <v>673</v>
      </c>
      <c r="F212" s="116" t="s">
        <v>56</v>
      </c>
      <c r="G212" s="75" t="s">
        <v>674</v>
      </c>
      <c r="H212" s="75">
        <v>140</v>
      </c>
      <c r="I212" s="76">
        <v>2.0299999999999998</v>
      </c>
      <c r="J212" s="110">
        <v>307020</v>
      </c>
      <c r="K212" s="111" t="s">
        <v>675</v>
      </c>
      <c r="L212" s="112" t="s">
        <v>539</v>
      </c>
      <c r="M212" s="113" t="s">
        <v>676</v>
      </c>
      <c r="N212" s="112" t="s">
        <v>60</v>
      </c>
      <c r="O212" s="77"/>
      <c r="P212" s="78">
        <f t="shared" si="4"/>
        <v>0</v>
      </c>
      <c r="Q212" s="79" t="str">
        <f t="shared" si="5"/>
        <v>-</v>
      </c>
      <c r="R212" s="80">
        <v>44</v>
      </c>
      <c r="S212" s="81" t="str">
        <f>IF($I$23=1,"",IF(AND(Таблица23[[#This Row],[Заказ (упаковок)
↓]]=0,$I$23*Таблица23[[#This Row],[Уп. в коробке]]&lt;5),0,ROUNDDOWN($I$23*Таблица23[[#This Row],[Уп. в коробке]],0)))</f>
        <v/>
      </c>
      <c r="T212" s="176" t="str">
        <f>IF(AND(Таблица23[[#This Row],[Заказ (упаковок)
↓]]&lt;5,Таблица23[[#This Row],[Заказ (упаковок)
↓]]&gt;0),"ошибка - неверное количество в заказе","")</f>
        <v/>
      </c>
    </row>
    <row r="213" spans="1:20" x14ac:dyDescent="0.3">
      <c r="A213" s="70"/>
      <c r="B213" s="71" t="s">
        <v>677</v>
      </c>
      <c r="C213" s="72" t="s">
        <v>29</v>
      </c>
      <c r="D213" s="73" t="s">
        <v>630</v>
      </c>
      <c r="E213" s="74" t="s">
        <v>89</v>
      </c>
      <c r="F213" s="116">
        <v>10</v>
      </c>
      <c r="G213" s="75" t="s">
        <v>678</v>
      </c>
      <c r="H213" s="75">
        <v>70</v>
      </c>
      <c r="I213" s="76">
        <v>2.2399999999999998</v>
      </c>
      <c r="J213" s="110">
        <v>307040</v>
      </c>
      <c r="K213" s="111">
        <v>8712438514012</v>
      </c>
      <c r="L213" s="112" t="s">
        <v>539</v>
      </c>
      <c r="M213" s="113" t="s">
        <v>679</v>
      </c>
      <c r="N213" s="112" t="s">
        <v>60</v>
      </c>
      <c r="O213" s="77"/>
      <c r="P213" s="78">
        <f t="shared" si="4"/>
        <v>0</v>
      </c>
      <c r="Q213" s="79" t="str">
        <f t="shared" si="5"/>
        <v>-</v>
      </c>
      <c r="R213" s="80">
        <v>44</v>
      </c>
      <c r="S213" s="81" t="str">
        <f>IF($I$23=1,"",IF(AND(Таблица23[[#This Row],[Заказ (упаковок)
↓]]=0,$I$23*Таблица23[[#This Row],[Уп. в коробке]]&lt;5),0,ROUNDDOWN($I$23*Таблица23[[#This Row],[Уп. в коробке]],0)))</f>
        <v/>
      </c>
      <c r="T213" s="176" t="str">
        <f>IF(AND(Таблица23[[#This Row],[Заказ (упаковок)
↓]]&lt;5,Таблица23[[#This Row],[Заказ (упаковок)
↓]]&gt;0),"ошибка - неверное количество в заказе","")</f>
        <v/>
      </c>
    </row>
    <row r="214" spans="1:20" x14ac:dyDescent="0.3">
      <c r="A214" s="70"/>
      <c r="B214" s="71" t="s">
        <v>680</v>
      </c>
      <c r="C214" s="72" t="s">
        <v>29</v>
      </c>
      <c r="D214" s="73" t="s">
        <v>681</v>
      </c>
      <c r="E214" s="74" t="s">
        <v>682</v>
      </c>
      <c r="F214" s="116" t="s">
        <v>105</v>
      </c>
      <c r="G214" s="75" t="s">
        <v>683</v>
      </c>
      <c r="H214" s="75">
        <v>110</v>
      </c>
      <c r="I214" s="76">
        <v>2.1199999999999997</v>
      </c>
      <c r="J214" s="110">
        <v>307300</v>
      </c>
      <c r="K214" s="111">
        <v>8712438515026</v>
      </c>
      <c r="L214" s="112" t="s">
        <v>684</v>
      </c>
      <c r="M214" s="113" t="s">
        <v>685</v>
      </c>
      <c r="N214" s="112" t="s">
        <v>60</v>
      </c>
      <c r="O214" s="77"/>
      <c r="P214" s="78">
        <f t="shared" si="4"/>
        <v>0</v>
      </c>
      <c r="Q214" s="79" t="str">
        <f t="shared" si="5"/>
        <v>-</v>
      </c>
      <c r="R214" s="80">
        <v>44</v>
      </c>
      <c r="S214" s="81" t="str">
        <f>IF($I$23=1,"",IF(AND(Таблица23[[#This Row],[Заказ (упаковок)
↓]]=0,$I$23*Таблица23[[#This Row],[Уп. в коробке]]&lt;5),0,ROUNDDOWN($I$23*Таблица23[[#This Row],[Уп. в коробке]],0)))</f>
        <v/>
      </c>
      <c r="T214" s="176" t="str">
        <f>IF(AND(Таблица23[[#This Row],[Заказ (упаковок)
↓]]&lt;5,Таблица23[[#This Row],[Заказ (упаковок)
↓]]&gt;0),"ошибка - неверное количество в заказе","")</f>
        <v/>
      </c>
    </row>
    <row r="215" spans="1:20" x14ac:dyDescent="0.3">
      <c r="A215" s="70"/>
      <c r="B215" s="71" t="s">
        <v>686</v>
      </c>
      <c r="C215" s="72" t="s">
        <v>29</v>
      </c>
      <c r="D215" s="73" t="s">
        <v>681</v>
      </c>
      <c r="E215" s="74" t="s">
        <v>687</v>
      </c>
      <c r="F215" s="116" t="s">
        <v>105</v>
      </c>
      <c r="G215" s="75" t="s">
        <v>683</v>
      </c>
      <c r="H215" s="75">
        <v>110</v>
      </c>
      <c r="I215" s="76">
        <v>2.17</v>
      </c>
      <c r="J215" s="110">
        <v>307330</v>
      </c>
      <c r="K215" s="111">
        <v>8712438515057</v>
      </c>
      <c r="L215" s="112" t="s">
        <v>684</v>
      </c>
      <c r="M215" s="113" t="s">
        <v>688</v>
      </c>
      <c r="N215" s="112" t="s">
        <v>60</v>
      </c>
      <c r="O215" s="77"/>
      <c r="P215" s="78">
        <f t="shared" si="4"/>
        <v>0</v>
      </c>
      <c r="Q215" s="79" t="str">
        <f t="shared" si="5"/>
        <v>-</v>
      </c>
      <c r="R215" s="80">
        <v>44</v>
      </c>
      <c r="S215" s="81" t="str">
        <f>IF($I$23=1,"",IF(AND(Таблица23[[#This Row],[Заказ (упаковок)
↓]]=0,$I$23*Таблица23[[#This Row],[Уп. в коробке]]&lt;5),0,ROUNDDOWN($I$23*Таблица23[[#This Row],[Уп. в коробке]],0)))</f>
        <v/>
      </c>
      <c r="T215" s="176" t="str">
        <f>IF(AND(Таблица23[[#This Row],[Заказ (упаковок)
↓]]&lt;5,Таблица23[[#This Row],[Заказ (упаковок)
↓]]&gt;0),"ошибка - неверное количество в заказе","")</f>
        <v/>
      </c>
    </row>
    <row r="216" spans="1:20" x14ac:dyDescent="0.3">
      <c r="A216" s="70"/>
      <c r="B216" s="71" t="s">
        <v>689</v>
      </c>
      <c r="C216" s="72" t="s">
        <v>29</v>
      </c>
      <c r="D216" s="73" t="s">
        <v>681</v>
      </c>
      <c r="E216" s="74" t="s">
        <v>690</v>
      </c>
      <c r="F216" s="116" t="s">
        <v>105</v>
      </c>
      <c r="G216" s="75" t="s">
        <v>683</v>
      </c>
      <c r="H216" s="75">
        <v>110</v>
      </c>
      <c r="I216" s="76">
        <v>2.17</v>
      </c>
      <c r="J216" s="110">
        <v>307360</v>
      </c>
      <c r="K216" s="111">
        <v>8712438515101</v>
      </c>
      <c r="L216" s="112" t="s">
        <v>684</v>
      </c>
      <c r="M216" s="113" t="s">
        <v>691</v>
      </c>
      <c r="N216" s="112" t="s">
        <v>60</v>
      </c>
      <c r="O216" s="77"/>
      <c r="P216" s="78">
        <f t="shared" si="4"/>
        <v>0</v>
      </c>
      <c r="Q216" s="79" t="str">
        <f t="shared" si="5"/>
        <v>-</v>
      </c>
      <c r="R216" s="80">
        <v>44</v>
      </c>
      <c r="S216" s="81" t="str">
        <f>IF($I$23=1,"",IF(AND(Таблица23[[#This Row],[Заказ (упаковок)
↓]]=0,$I$23*Таблица23[[#This Row],[Уп. в коробке]]&lt;5),0,ROUNDDOWN($I$23*Таблица23[[#This Row],[Уп. в коробке]],0)))</f>
        <v/>
      </c>
      <c r="T216" s="176" t="str">
        <f>IF(AND(Таблица23[[#This Row],[Заказ (упаковок)
↓]]&lt;5,Таблица23[[#This Row],[Заказ (упаковок)
↓]]&gt;0),"ошибка - неверное количество в заказе","")</f>
        <v/>
      </c>
    </row>
    <row r="217" spans="1:20" x14ac:dyDescent="0.3">
      <c r="A217" s="70"/>
      <c r="B217" s="71" t="s">
        <v>692</v>
      </c>
      <c r="C217" s="72" t="s">
        <v>29</v>
      </c>
      <c r="D217" s="73" t="s">
        <v>681</v>
      </c>
      <c r="E217" s="74" t="s">
        <v>693</v>
      </c>
      <c r="F217" s="116" t="s">
        <v>105</v>
      </c>
      <c r="G217" s="75" t="s">
        <v>683</v>
      </c>
      <c r="H217" s="75">
        <v>110</v>
      </c>
      <c r="I217" s="76">
        <v>2.1799999999999997</v>
      </c>
      <c r="J217" s="110">
        <v>307390</v>
      </c>
      <c r="K217" s="111">
        <v>8712438515156</v>
      </c>
      <c r="L217" s="112" t="s">
        <v>684</v>
      </c>
      <c r="M217" s="113" t="s">
        <v>694</v>
      </c>
      <c r="N217" s="112" t="s">
        <v>60</v>
      </c>
      <c r="O217" s="77"/>
      <c r="P217" s="78">
        <f t="shared" si="4"/>
        <v>0</v>
      </c>
      <c r="Q217" s="79" t="str">
        <f t="shared" si="5"/>
        <v>-</v>
      </c>
      <c r="R217" s="80">
        <v>44</v>
      </c>
      <c r="S217" s="81" t="str">
        <f>IF($I$23=1,"",IF(AND(Таблица23[[#This Row],[Заказ (упаковок)
↓]]=0,$I$23*Таблица23[[#This Row],[Уп. в коробке]]&lt;5),0,ROUNDDOWN($I$23*Таблица23[[#This Row],[Уп. в коробке]],0)))</f>
        <v/>
      </c>
      <c r="T217" s="176" t="str">
        <f>IF(AND(Таблица23[[#This Row],[Заказ (упаковок)
↓]]&lt;5,Таблица23[[#This Row],[Заказ (упаковок)
↓]]&gt;0),"ошибка - неверное количество в заказе","")</f>
        <v/>
      </c>
    </row>
    <row r="218" spans="1:20" x14ac:dyDescent="0.3">
      <c r="A218" s="70"/>
      <c r="B218" s="71" t="s">
        <v>695</v>
      </c>
      <c r="C218" s="72" t="s">
        <v>29</v>
      </c>
      <c r="D218" s="73" t="s">
        <v>681</v>
      </c>
      <c r="E218" s="74" t="s">
        <v>696</v>
      </c>
      <c r="F218" s="116" t="s">
        <v>105</v>
      </c>
      <c r="G218" s="75" t="s">
        <v>683</v>
      </c>
      <c r="H218" s="75">
        <v>110</v>
      </c>
      <c r="I218" s="76">
        <v>2.0999999999999996</v>
      </c>
      <c r="J218" s="110">
        <v>307420</v>
      </c>
      <c r="K218" s="111">
        <v>8712438515200</v>
      </c>
      <c r="L218" s="112" t="s">
        <v>684</v>
      </c>
      <c r="M218" s="113" t="s">
        <v>697</v>
      </c>
      <c r="N218" s="112" t="s">
        <v>60</v>
      </c>
      <c r="O218" s="77"/>
      <c r="P218" s="78">
        <f t="shared" si="4"/>
        <v>0</v>
      </c>
      <c r="Q218" s="79" t="str">
        <f t="shared" si="5"/>
        <v>-</v>
      </c>
      <c r="R218" s="80">
        <v>44</v>
      </c>
      <c r="S218" s="81" t="str">
        <f>IF($I$23=1,"",IF(AND(Таблица23[[#This Row],[Заказ (упаковок)
↓]]=0,$I$23*Таблица23[[#This Row],[Уп. в коробке]]&lt;5),0,ROUNDDOWN($I$23*Таблица23[[#This Row],[Уп. в коробке]],0)))</f>
        <v/>
      </c>
      <c r="T218" s="176" t="str">
        <f>IF(AND(Таблица23[[#This Row],[Заказ (упаковок)
↓]]&lt;5,Таблица23[[#This Row],[Заказ (упаковок)
↓]]&gt;0),"ошибка - неверное количество в заказе","")</f>
        <v/>
      </c>
    </row>
    <row r="219" spans="1:20" x14ac:dyDescent="0.3">
      <c r="A219" s="70"/>
      <c r="B219" s="71" t="s">
        <v>698</v>
      </c>
      <c r="C219" s="72" t="s">
        <v>29</v>
      </c>
      <c r="D219" s="73" t="s">
        <v>681</v>
      </c>
      <c r="E219" s="74" t="s">
        <v>699</v>
      </c>
      <c r="F219" s="116" t="s">
        <v>105</v>
      </c>
      <c r="G219" s="75" t="s">
        <v>683</v>
      </c>
      <c r="H219" s="75">
        <v>110</v>
      </c>
      <c r="I219" s="76">
        <v>2.1799999999999997</v>
      </c>
      <c r="J219" s="110">
        <v>307450</v>
      </c>
      <c r="K219" s="111">
        <v>8712438515255</v>
      </c>
      <c r="L219" s="112" t="s">
        <v>684</v>
      </c>
      <c r="M219" s="113" t="s">
        <v>700</v>
      </c>
      <c r="N219" s="112" t="s">
        <v>60</v>
      </c>
      <c r="O219" s="77"/>
      <c r="P219" s="78">
        <f t="shared" si="4"/>
        <v>0</v>
      </c>
      <c r="Q219" s="79" t="str">
        <f t="shared" si="5"/>
        <v>-</v>
      </c>
      <c r="R219" s="80">
        <v>44</v>
      </c>
      <c r="S219" s="81" t="str">
        <f>IF($I$23=1,"",IF(AND(Таблица23[[#This Row],[Заказ (упаковок)
↓]]=0,$I$23*Таблица23[[#This Row],[Уп. в коробке]]&lt;5),0,ROUNDDOWN($I$23*Таблица23[[#This Row],[Уп. в коробке]],0)))</f>
        <v/>
      </c>
      <c r="T219" s="176" t="str">
        <f>IF(AND(Таблица23[[#This Row],[Заказ (упаковок)
↓]]&lt;5,Таблица23[[#This Row],[Заказ (упаковок)
↓]]&gt;0),"ошибка - неверное количество в заказе","")</f>
        <v/>
      </c>
    </row>
    <row r="220" spans="1:20" x14ac:dyDescent="0.3">
      <c r="A220" s="70"/>
      <c r="B220" s="71" t="s">
        <v>701</v>
      </c>
      <c r="C220" s="72" t="s">
        <v>29</v>
      </c>
      <c r="D220" s="73" t="s">
        <v>681</v>
      </c>
      <c r="E220" s="74" t="s">
        <v>702</v>
      </c>
      <c r="F220" s="116" t="s">
        <v>105</v>
      </c>
      <c r="G220" s="75" t="s">
        <v>683</v>
      </c>
      <c r="H220" s="75">
        <v>110</v>
      </c>
      <c r="I220" s="76">
        <v>2.17</v>
      </c>
      <c r="J220" s="110">
        <v>307480</v>
      </c>
      <c r="K220" s="111">
        <v>8712438515309</v>
      </c>
      <c r="L220" s="112" t="s">
        <v>684</v>
      </c>
      <c r="M220" s="113" t="s">
        <v>703</v>
      </c>
      <c r="N220" s="112" t="s">
        <v>60</v>
      </c>
      <c r="O220" s="77"/>
      <c r="P220" s="78">
        <f t="shared" si="4"/>
        <v>0</v>
      </c>
      <c r="Q220" s="79" t="str">
        <f t="shared" si="5"/>
        <v>-</v>
      </c>
      <c r="R220" s="80">
        <v>44</v>
      </c>
      <c r="S220" s="81" t="str">
        <f>IF($I$23=1,"",IF(AND(Таблица23[[#This Row],[Заказ (упаковок)
↓]]=0,$I$23*Таблица23[[#This Row],[Уп. в коробке]]&lt;5),0,ROUNDDOWN($I$23*Таблица23[[#This Row],[Уп. в коробке]],0)))</f>
        <v/>
      </c>
      <c r="T220" s="176" t="str">
        <f>IF(AND(Таблица23[[#This Row],[Заказ (упаковок)
↓]]&lt;5,Таблица23[[#This Row],[Заказ (упаковок)
↓]]&gt;0),"ошибка - неверное количество в заказе","")</f>
        <v/>
      </c>
    </row>
    <row r="221" spans="1:20" x14ac:dyDescent="0.3">
      <c r="A221" s="70"/>
      <c r="B221" s="71" t="s">
        <v>704</v>
      </c>
      <c r="C221" s="72" t="s">
        <v>29</v>
      </c>
      <c r="D221" s="73" t="s">
        <v>681</v>
      </c>
      <c r="E221" s="74" t="s">
        <v>705</v>
      </c>
      <c r="F221" s="116">
        <v>10</v>
      </c>
      <c r="G221" s="75" t="s">
        <v>683</v>
      </c>
      <c r="H221" s="75">
        <v>110</v>
      </c>
      <c r="I221" s="76">
        <v>2.17</v>
      </c>
      <c r="J221" s="110">
        <v>307510</v>
      </c>
      <c r="K221" s="111">
        <v>8712438515354</v>
      </c>
      <c r="L221" s="112" t="s">
        <v>684</v>
      </c>
      <c r="M221" s="113" t="s">
        <v>706</v>
      </c>
      <c r="N221" s="112" t="s">
        <v>60</v>
      </c>
      <c r="O221" s="77"/>
      <c r="P221" s="78">
        <f t="shared" si="4"/>
        <v>0</v>
      </c>
      <c r="Q221" s="79" t="str">
        <f t="shared" si="5"/>
        <v>-</v>
      </c>
      <c r="R221" s="80">
        <v>44</v>
      </c>
      <c r="S221" s="81" t="str">
        <f>IF($I$23=1,"",IF(AND(Таблица23[[#This Row],[Заказ (упаковок)
↓]]=0,$I$23*Таблица23[[#This Row],[Уп. в коробке]]&lt;5),0,ROUNDDOWN($I$23*Таблица23[[#This Row],[Уп. в коробке]],0)))</f>
        <v/>
      </c>
      <c r="T221" s="176" t="str">
        <f>IF(AND(Таблица23[[#This Row],[Заказ (упаковок)
↓]]&lt;5,Таблица23[[#This Row],[Заказ (упаковок)
↓]]&gt;0),"ошибка - неверное количество в заказе","")</f>
        <v/>
      </c>
    </row>
    <row r="222" spans="1:20" x14ac:dyDescent="0.3">
      <c r="A222" s="70"/>
      <c r="B222" s="71" t="s">
        <v>707</v>
      </c>
      <c r="C222" s="72" t="s">
        <v>29</v>
      </c>
      <c r="D222" s="73" t="s">
        <v>708</v>
      </c>
      <c r="E222" s="74" t="s">
        <v>709</v>
      </c>
      <c r="F222" s="116" t="s">
        <v>710</v>
      </c>
      <c r="G222" s="75" t="s">
        <v>711</v>
      </c>
      <c r="H222" s="75">
        <v>140</v>
      </c>
      <c r="I222" s="76">
        <v>2.21</v>
      </c>
      <c r="J222" s="110">
        <v>307590</v>
      </c>
      <c r="K222" s="111">
        <v>8712438515545</v>
      </c>
      <c r="L222" s="112" t="s">
        <v>684</v>
      </c>
      <c r="M222" s="113" t="s">
        <v>712</v>
      </c>
      <c r="N222" s="112" t="s">
        <v>60</v>
      </c>
      <c r="O222" s="77"/>
      <c r="P222" s="78">
        <f t="shared" ref="P222:P285" si="6">I222*O222</f>
        <v>0</v>
      </c>
      <c r="Q222" s="79" t="str">
        <f t="shared" ref="Q222:Q285" si="7">IF(O222/H222=0,"-",O222/H222)</f>
        <v>-</v>
      </c>
      <c r="R222" s="80">
        <v>44</v>
      </c>
      <c r="S222" s="81" t="str">
        <f>IF($I$23=1,"",IF(AND(Таблица23[[#This Row],[Заказ (упаковок)
↓]]=0,$I$23*Таблица23[[#This Row],[Уп. в коробке]]&lt;5),0,ROUNDDOWN($I$23*Таблица23[[#This Row],[Уп. в коробке]],0)))</f>
        <v/>
      </c>
      <c r="T222" s="176" t="str">
        <f>IF(AND(Таблица23[[#This Row],[Заказ (упаковок)
↓]]&lt;5,Таблица23[[#This Row],[Заказ (упаковок)
↓]]&gt;0),"ошибка - неверное количество в заказе","")</f>
        <v/>
      </c>
    </row>
    <row r="223" spans="1:20" x14ac:dyDescent="0.3">
      <c r="A223" s="70"/>
      <c r="B223" s="71" t="s">
        <v>713</v>
      </c>
      <c r="C223" s="72" t="s">
        <v>29</v>
      </c>
      <c r="D223" s="73" t="s">
        <v>708</v>
      </c>
      <c r="E223" s="74" t="s">
        <v>714</v>
      </c>
      <c r="F223" s="116" t="s">
        <v>710</v>
      </c>
      <c r="G223" s="75" t="s">
        <v>711</v>
      </c>
      <c r="H223" s="75">
        <v>140</v>
      </c>
      <c r="I223" s="76">
        <v>2.1399999999999997</v>
      </c>
      <c r="J223" s="110">
        <v>307600</v>
      </c>
      <c r="K223" s="111">
        <v>8712438515552</v>
      </c>
      <c r="L223" s="112" t="s">
        <v>684</v>
      </c>
      <c r="M223" s="113" t="s">
        <v>715</v>
      </c>
      <c r="N223" s="112" t="s">
        <v>60</v>
      </c>
      <c r="O223" s="77"/>
      <c r="P223" s="78">
        <f t="shared" si="6"/>
        <v>0</v>
      </c>
      <c r="Q223" s="79" t="str">
        <f t="shared" si="7"/>
        <v>-</v>
      </c>
      <c r="R223" s="80">
        <v>44</v>
      </c>
      <c r="S223" s="81" t="str">
        <f>IF($I$23=1,"",IF(AND(Таблица23[[#This Row],[Заказ (упаковок)
↓]]=0,$I$23*Таблица23[[#This Row],[Уп. в коробке]]&lt;5),0,ROUNDDOWN($I$23*Таблица23[[#This Row],[Уп. в коробке]],0)))</f>
        <v/>
      </c>
      <c r="T223" s="176" t="str">
        <f>IF(AND(Таблица23[[#This Row],[Заказ (упаковок)
↓]]&lt;5,Таблица23[[#This Row],[Заказ (упаковок)
↓]]&gt;0),"ошибка - неверное количество в заказе","")</f>
        <v/>
      </c>
    </row>
    <row r="224" spans="1:20" x14ac:dyDescent="0.3">
      <c r="A224" s="70"/>
      <c r="B224" s="71" t="s">
        <v>716</v>
      </c>
      <c r="C224" s="72" t="s">
        <v>29</v>
      </c>
      <c r="D224" s="73" t="s">
        <v>708</v>
      </c>
      <c r="E224" s="74" t="s">
        <v>717</v>
      </c>
      <c r="F224" s="116" t="s">
        <v>710</v>
      </c>
      <c r="G224" s="75" t="s">
        <v>711</v>
      </c>
      <c r="H224" s="75">
        <v>140</v>
      </c>
      <c r="I224" s="76">
        <v>2</v>
      </c>
      <c r="J224" s="110">
        <v>307630</v>
      </c>
      <c r="K224" s="111">
        <v>8712438515606</v>
      </c>
      <c r="L224" s="112" t="s">
        <v>684</v>
      </c>
      <c r="M224" s="113" t="s">
        <v>718</v>
      </c>
      <c r="N224" s="112" t="s">
        <v>60</v>
      </c>
      <c r="O224" s="77"/>
      <c r="P224" s="78">
        <f t="shared" si="6"/>
        <v>0</v>
      </c>
      <c r="Q224" s="79" t="str">
        <f t="shared" si="7"/>
        <v>-</v>
      </c>
      <c r="R224" s="80">
        <v>45</v>
      </c>
      <c r="S224" s="81" t="str">
        <f>IF($I$23=1,"",IF(AND(Таблица23[[#This Row],[Заказ (упаковок)
↓]]=0,$I$23*Таблица23[[#This Row],[Уп. в коробке]]&lt;5),0,ROUNDDOWN($I$23*Таблица23[[#This Row],[Уп. в коробке]],0)))</f>
        <v/>
      </c>
      <c r="T224" s="176" t="str">
        <f>IF(AND(Таблица23[[#This Row],[Заказ (упаковок)
↓]]&lt;5,Таблица23[[#This Row],[Заказ (упаковок)
↓]]&gt;0),"ошибка - неверное количество в заказе","")</f>
        <v/>
      </c>
    </row>
    <row r="225" spans="1:20" x14ac:dyDescent="0.3">
      <c r="A225" s="70"/>
      <c r="B225" s="71" t="s">
        <v>719</v>
      </c>
      <c r="C225" s="72" t="s">
        <v>29</v>
      </c>
      <c r="D225" s="73" t="s">
        <v>708</v>
      </c>
      <c r="E225" s="74" t="s">
        <v>720</v>
      </c>
      <c r="F225" s="116" t="s">
        <v>710</v>
      </c>
      <c r="G225" s="75" t="s">
        <v>711</v>
      </c>
      <c r="H225" s="75">
        <v>140</v>
      </c>
      <c r="I225" s="76">
        <v>1.99</v>
      </c>
      <c r="J225" s="110">
        <v>307660</v>
      </c>
      <c r="K225" s="111">
        <v>8712438515651</v>
      </c>
      <c r="L225" s="112" t="s">
        <v>684</v>
      </c>
      <c r="M225" s="113" t="s">
        <v>721</v>
      </c>
      <c r="N225" s="112" t="s">
        <v>60</v>
      </c>
      <c r="O225" s="77"/>
      <c r="P225" s="78">
        <f t="shared" si="6"/>
        <v>0</v>
      </c>
      <c r="Q225" s="79" t="str">
        <f t="shared" si="7"/>
        <v>-</v>
      </c>
      <c r="R225" s="80">
        <v>45</v>
      </c>
      <c r="S225" s="81" t="str">
        <f>IF($I$23=1,"",IF(AND(Таблица23[[#This Row],[Заказ (упаковок)
↓]]=0,$I$23*Таблица23[[#This Row],[Уп. в коробке]]&lt;5),0,ROUNDDOWN($I$23*Таблица23[[#This Row],[Уп. в коробке]],0)))</f>
        <v/>
      </c>
      <c r="T225" s="176" t="str">
        <f>IF(AND(Таблица23[[#This Row],[Заказ (упаковок)
↓]]&lt;5,Таблица23[[#This Row],[Заказ (упаковок)
↓]]&gt;0),"ошибка - неверное количество в заказе","")</f>
        <v/>
      </c>
    </row>
    <row r="226" spans="1:20" x14ac:dyDescent="0.3">
      <c r="A226" s="70"/>
      <c r="B226" s="71" t="s">
        <v>722</v>
      </c>
      <c r="C226" s="72" t="s">
        <v>29</v>
      </c>
      <c r="D226" s="73" t="s">
        <v>708</v>
      </c>
      <c r="E226" s="74" t="s">
        <v>723</v>
      </c>
      <c r="F226" s="116" t="s">
        <v>724</v>
      </c>
      <c r="G226" s="75" t="s">
        <v>711</v>
      </c>
      <c r="H226" s="75">
        <v>140</v>
      </c>
      <c r="I226" s="76">
        <v>1.8</v>
      </c>
      <c r="J226" s="110">
        <v>307690</v>
      </c>
      <c r="K226" s="111">
        <v>8712438515705</v>
      </c>
      <c r="L226" s="112" t="s">
        <v>684</v>
      </c>
      <c r="M226" s="113" t="s">
        <v>725</v>
      </c>
      <c r="N226" s="112" t="s">
        <v>60</v>
      </c>
      <c r="O226" s="77"/>
      <c r="P226" s="78">
        <f t="shared" si="6"/>
        <v>0</v>
      </c>
      <c r="Q226" s="79" t="str">
        <f t="shared" si="7"/>
        <v>-</v>
      </c>
      <c r="R226" s="80">
        <v>45</v>
      </c>
      <c r="S226" s="81" t="str">
        <f>IF($I$23=1,"",IF(AND(Таблица23[[#This Row],[Заказ (упаковок)
↓]]=0,$I$23*Таблица23[[#This Row],[Уп. в коробке]]&lt;5),0,ROUNDDOWN($I$23*Таблица23[[#This Row],[Уп. в коробке]],0)))</f>
        <v/>
      </c>
      <c r="T226" s="176" t="str">
        <f>IF(AND(Таблица23[[#This Row],[Заказ (упаковок)
↓]]&lt;5,Таблица23[[#This Row],[Заказ (упаковок)
↓]]&gt;0),"ошибка - неверное количество в заказе","")</f>
        <v/>
      </c>
    </row>
    <row r="227" spans="1:20" x14ac:dyDescent="0.3">
      <c r="A227" s="70"/>
      <c r="B227" s="71" t="s">
        <v>726</v>
      </c>
      <c r="C227" s="72" t="s">
        <v>29</v>
      </c>
      <c r="D227" s="73" t="s">
        <v>708</v>
      </c>
      <c r="E227" s="74" t="s">
        <v>727</v>
      </c>
      <c r="F227" s="116" t="s">
        <v>724</v>
      </c>
      <c r="G227" s="75" t="s">
        <v>711</v>
      </c>
      <c r="H227" s="75">
        <v>140</v>
      </c>
      <c r="I227" s="76">
        <v>2.17</v>
      </c>
      <c r="J227" s="110">
        <v>307720</v>
      </c>
      <c r="K227" s="111">
        <v>8712438515750</v>
      </c>
      <c r="L227" s="112" t="s">
        <v>684</v>
      </c>
      <c r="M227" s="113" t="s">
        <v>728</v>
      </c>
      <c r="N227" s="112" t="s">
        <v>60</v>
      </c>
      <c r="O227" s="77"/>
      <c r="P227" s="78">
        <f t="shared" si="6"/>
        <v>0</v>
      </c>
      <c r="Q227" s="79" t="str">
        <f t="shared" si="7"/>
        <v>-</v>
      </c>
      <c r="R227" s="80">
        <v>45</v>
      </c>
      <c r="S227" s="81" t="str">
        <f>IF($I$23=1,"",IF(AND(Таблица23[[#This Row],[Заказ (упаковок)
↓]]=0,$I$23*Таблица23[[#This Row],[Уп. в коробке]]&lt;5),0,ROUNDDOWN($I$23*Таблица23[[#This Row],[Уп. в коробке]],0)))</f>
        <v/>
      </c>
      <c r="T227" s="176" t="str">
        <f>IF(AND(Таблица23[[#This Row],[Заказ (упаковок)
↓]]&lt;5,Таблица23[[#This Row],[Заказ (упаковок)
↓]]&gt;0),"ошибка - неверное количество в заказе","")</f>
        <v/>
      </c>
    </row>
    <row r="228" spans="1:20" x14ac:dyDescent="0.3">
      <c r="A228" s="70"/>
      <c r="B228" s="71" t="s">
        <v>729</v>
      </c>
      <c r="C228" s="72" t="s">
        <v>29</v>
      </c>
      <c r="D228" s="73" t="s">
        <v>708</v>
      </c>
      <c r="E228" s="74" t="s">
        <v>730</v>
      </c>
      <c r="F228" s="116" t="s">
        <v>724</v>
      </c>
      <c r="G228" s="75" t="s">
        <v>711</v>
      </c>
      <c r="H228" s="75">
        <v>140</v>
      </c>
      <c r="I228" s="76">
        <v>1.8</v>
      </c>
      <c r="J228" s="110">
        <v>307740</v>
      </c>
      <c r="K228" s="111" t="s">
        <v>731</v>
      </c>
      <c r="L228" s="112" t="s">
        <v>684</v>
      </c>
      <c r="M228" s="113" t="s">
        <v>732</v>
      </c>
      <c r="N228" s="112" t="s">
        <v>60</v>
      </c>
      <c r="O228" s="77"/>
      <c r="P228" s="78">
        <f t="shared" si="6"/>
        <v>0</v>
      </c>
      <c r="Q228" s="79" t="str">
        <f t="shared" si="7"/>
        <v>-</v>
      </c>
      <c r="R228" s="80">
        <v>45</v>
      </c>
      <c r="S228" s="81" t="str">
        <f>IF($I$23=1,"",IF(AND(Таблица23[[#This Row],[Заказ (упаковок)
↓]]=0,$I$23*Таблица23[[#This Row],[Уп. в коробке]]&lt;5),0,ROUNDDOWN($I$23*Таблица23[[#This Row],[Уп. в коробке]],0)))</f>
        <v/>
      </c>
      <c r="T228" s="176" t="str">
        <f>IF(AND(Таблица23[[#This Row],[Заказ (упаковок)
↓]]&lt;5,Таблица23[[#This Row],[Заказ (упаковок)
↓]]&gt;0),"ошибка - неверное количество в заказе","")</f>
        <v/>
      </c>
    </row>
    <row r="229" spans="1:20" x14ac:dyDescent="0.3">
      <c r="A229" s="70"/>
      <c r="B229" s="71" t="s">
        <v>733</v>
      </c>
      <c r="C229" s="72" t="s">
        <v>29</v>
      </c>
      <c r="D229" s="73" t="s">
        <v>708</v>
      </c>
      <c r="E229" s="74" t="s">
        <v>734</v>
      </c>
      <c r="F229" s="116" t="s">
        <v>724</v>
      </c>
      <c r="G229" s="75" t="s">
        <v>711</v>
      </c>
      <c r="H229" s="75">
        <v>140</v>
      </c>
      <c r="I229" s="76">
        <v>1.83</v>
      </c>
      <c r="J229" s="110">
        <v>307750</v>
      </c>
      <c r="K229" s="111">
        <v>8712438515804</v>
      </c>
      <c r="L229" s="112" t="s">
        <v>684</v>
      </c>
      <c r="M229" s="113" t="s">
        <v>735</v>
      </c>
      <c r="N229" s="112" t="s">
        <v>60</v>
      </c>
      <c r="O229" s="77"/>
      <c r="P229" s="78">
        <f t="shared" si="6"/>
        <v>0</v>
      </c>
      <c r="Q229" s="79" t="str">
        <f t="shared" si="7"/>
        <v>-</v>
      </c>
      <c r="R229" s="80">
        <v>45</v>
      </c>
      <c r="S229" s="81" t="str">
        <f>IF($I$23=1,"",IF(AND(Таблица23[[#This Row],[Заказ (упаковок)
↓]]=0,$I$23*Таблица23[[#This Row],[Уп. в коробке]]&lt;5),0,ROUNDDOWN($I$23*Таблица23[[#This Row],[Уп. в коробке]],0)))</f>
        <v/>
      </c>
      <c r="T229" s="176" t="str">
        <f>IF(AND(Таблица23[[#This Row],[Заказ (упаковок)
↓]]&lt;5,Таблица23[[#This Row],[Заказ (упаковок)
↓]]&gt;0),"ошибка - неверное количество в заказе","")</f>
        <v/>
      </c>
    </row>
    <row r="230" spans="1:20" x14ac:dyDescent="0.3">
      <c r="A230" s="70"/>
      <c r="B230" s="71" t="s">
        <v>736</v>
      </c>
      <c r="C230" s="72" t="s">
        <v>29</v>
      </c>
      <c r="D230" s="73" t="s">
        <v>708</v>
      </c>
      <c r="E230" s="74" t="s">
        <v>737</v>
      </c>
      <c r="F230" s="116" t="s">
        <v>724</v>
      </c>
      <c r="G230" s="75" t="s">
        <v>711</v>
      </c>
      <c r="H230" s="75">
        <v>140</v>
      </c>
      <c r="I230" s="76">
        <v>1.8</v>
      </c>
      <c r="J230" s="110">
        <v>307775</v>
      </c>
      <c r="K230" s="111">
        <v>8712438515835</v>
      </c>
      <c r="L230" s="112" t="s">
        <v>684</v>
      </c>
      <c r="M230" s="113" t="s">
        <v>738</v>
      </c>
      <c r="N230" s="112" t="s">
        <v>60</v>
      </c>
      <c r="O230" s="77"/>
      <c r="P230" s="78">
        <f t="shared" si="6"/>
        <v>0</v>
      </c>
      <c r="Q230" s="79" t="str">
        <f t="shared" si="7"/>
        <v>-</v>
      </c>
      <c r="R230" s="80">
        <v>45</v>
      </c>
      <c r="S230" s="81" t="str">
        <f>IF($I$23=1,"",IF(AND(Таблица23[[#This Row],[Заказ (упаковок)
↓]]=0,$I$23*Таблица23[[#This Row],[Уп. в коробке]]&lt;5),0,ROUNDDOWN($I$23*Таблица23[[#This Row],[Уп. в коробке]],0)))</f>
        <v/>
      </c>
      <c r="T230" s="176" t="str">
        <f>IF(AND(Таблица23[[#This Row],[Заказ (упаковок)
↓]]&lt;5,Таблица23[[#This Row],[Заказ (упаковок)
↓]]&gt;0),"ошибка - неверное количество в заказе","")</f>
        <v/>
      </c>
    </row>
    <row r="231" spans="1:20" x14ac:dyDescent="0.3">
      <c r="A231" s="70"/>
      <c r="B231" s="71" t="s">
        <v>739</v>
      </c>
      <c r="C231" s="72" t="s">
        <v>29</v>
      </c>
      <c r="D231" s="73" t="s">
        <v>708</v>
      </c>
      <c r="E231" s="74" t="s">
        <v>740</v>
      </c>
      <c r="F231" s="116" t="s">
        <v>724</v>
      </c>
      <c r="G231" s="75" t="s">
        <v>711</v>
      </c>
      <c r="H231" s="75">
        <v>140</v>
      </c>
      <c r="I231" s="76">
        <v>1.95</v>
      </c>
      <c r="J231" s="110">
        <v>307780</v>
      </c>
      <c r="K231" s="111">
        <v>8712438515859</v>
      </c>
      <c r="L231" s="112" t="s">
        <v>684</v>
      </c>
      <c r="M231" s="113" t="s">
        <v>741</v>
      </c>
      <c r="N231" s="112" t="s">
        <v>60</v>
      </c>
      <c r="O231" s="77"/>
      <c r="P231" s="78">
        <f t="shared" si="6"/>
        <v>0</v>
      </c>
      <c r="Q231" s="79" t="str">
        <f t="shared" si="7"/>
        <v>-</v>
      </c>
      <c r="R231" s="80">
        <v>45</v>
      </c>
      <c r="S231" s="81" t="str">
        <f>IF($I$23=1,"",IF(AND(Таблица23[[#This Row],[Заказ (упаковок)
↓]]=0,$I$23*Таблица23[[#This Row],[Уп. в коробке]]&lt;5),0,ROUNDDOWN($I$23*Таблица23[[#This Row],[Уп. в коробке]],0)))</f>
        <v/>
      </c>
      <c r="T231" s="176" t="str">
        <f>IF(AND(Таблица23[[#This Row],[Заказ (упаковок)
↓]]&lt;5,Таблица23[[#This Row],[Заказ (упаковок)
↓]]&gt;0),"ошибка - неверное количество в заказе","")</f>
        <v/>
      </c>
    </row>
    <row r="232" spans="1:20" x14ac:dyDescent="0.3">
      <c r="A232" s="70"/>
      <c r="B232" s="71" t="s">
        <v>742</v>
      </c>
      <c r="C232" s="72" t="s">
        <v>29</v>
      </c>
      <c r="D232" s="73" t="s">
        <v>708</v>
      </c>
      <c r="E232" s="74" t="s">
        <v>533</v>
      </c>
      <c r="F232" s="116" t="s">
        <v>724</v>
      </c>
      <c r="G232" s="75" t="s">
        <v>711</v>
      </c>
      <c r="H232" s="75">
        <v>140</v>
      </c>
      <c r="I232" s="76">
        <v>1.93</v>
      </c>
      <c r="J232" s="110">
        <v>307840</v>
      </c>
      <c r="K232" s="111">
        <v>8712438516009</v>
      </c>
      <c r="L232" s="112" t="s">
        <v>684</v>
      </c>
      <c r="M232" s="113" t="s">
        <v>743</v>
      </c>
      <c r="N232" s="112" t="s">
        <v>60</v>
      </c>
      <c r="O232" s="77"/>
      <c r="P232" s="78">
        <f t="shared" si="6"/>
        <v>0</v>
      </c>
      <c r="Q232" s="79" t="str">
        <f t="shared" si="7"/>
        <v>-</v>
      </c>
      <c r="R232" s="80">
        <v>45</v>
      </c>
      <c r="S232" s="81" t="str">
        <f>IF($I$23=1,"",IF(AND(Таблица23[[#This Row],[Заказ (упаковок)
↓]]=0,$I$23*Таблица23[[#This Row],[Уп. в коробке]]&lt;5),0,ROUNDDOWN($I$23*Таблица23[[#This Row],[Уп. в коробке]],0)))</f>
        <v/>
      </c>
      <c r="T232" s="176" t="str">
        <f>IF(AND(Таблица23[[#This Row],[Заказ (упаковок)
↓]]&lt;5,Таблица23[[#This Row],[Заказ (упаковок)
↓]]&gt;0),"ошибка - неверное количество в заказе","")</f>
        <v/>
      </c>
    </row>
    <row r="233" spans="1:20" x14ac:dyDescent="0.3">
      <c r="A233" s="70"/>
      <c r="B233" s="71" t="s">
        <v>744</v>
      </c>
      <c r="C233" s="72" t="s">
        <v>29</v>
      </c>
      <c r="D233" s="73" t="s">
        <v>745</v>
      </c>
      <c r="E233" s="74" t="s">
        <v>746</v>
      </c>
      <c r="F233" s="116" t="s">
        <v>747</v>
      </c>
      <c r="G233" s="75" t="s">
        <v>512</v>
      </c>
      <c r="H233" s="75">
        <v>100</v>
      </c>
      <c r="I233" s="76">
        <v>2.7199999999999998</v>
      </c>
      <c r="J233" s="110">
        <v>307950</v>
      </c>
      <c r="K233" s="111">
        <v>8712438517020</v>
      </c>
      <c r="L233" s="112" t="s">
        <v>748</v>
      </c>
      <c r="M233" s="113" t="s">
        <v>749</v>
      </c>
      <c r="N233" s="112" t="s">
        <v>60</v>
      </c>
      <c r="O233" s="77"/>
      <c r="P233" s="78">
        <f t="shared" si="6"/>
        <v>0</v>
      </c>
      <c r="Q233" s="79" t="str">
        <f t="shared" si="7"/>
        <v>-</v>
      </c>
      <c r="R233" s="80">
        <v>45</v>
      </c>
      <c r="S233" s="81" t="str">
        <f>IF($I$23=1,"",IF(AND(Таблица23[[#This Row],[Заказ (упаковок)
↓]]=0,$I$23*Таблица23[[#This Row],[Уп. в коробке]]&lt;5),0,ROUNDDOWN($I$23*Таблица23[[#This Row],[Уп. в коробке]],0)))</f>
        <v/>
      </c>
      <c r="T233" s="176" t="str">
        <f>IF(AND(Таблица23[[#This Row],[Заказ (упаковок)
↓]]&lt;5,Таблица23[[#This Row],[Заказ (упаковок)
↓]]&gt;0),"ошибка - неверное количество в заказе","")</f>
        <v/>
      </c>
    </row>
    <row r="234" spans="1:20" x14ac:dyDescent="0.3">
      <c r="A234" s="70"/>
      <c r="B234" s="71" t="s">
        <v>750</v>
      </c>
      <c r="C234" s="72" t="s">
        <v>29</v>
      </c>
      <c r="D234" s="73" t="s">
        <v>745</v>
      </c>
      <c r="E234" s="74" t="s">
        <v>751</v>
      </c>
      <c r="F234" s="116" t="s">
        <v>105</v>
      </c>
      <c r="G234" s="75" t="s">
        <v>752</v>
      </c>
      <c r="H234" s="75">
        <v>160</v>
      </c>
      <c r="I234" s="76">
        <v>1.92</v>
      </c>
      <c r="J234" s="110">
        <v>307970</v>
      </c>
      <c r="K234" s="111">
        <v>8712438517044</v>
      </c>
      <c r="L234" s="112" t="s">
        <v>748</v>
      </c>
      <c r="M234" s="113" t="s">
        <v>753</v>
      </c>
      <c r="N234" s="112" t="s">
        <v>60</v>
      </c>
      <c r="O234" s="77"/>
      <c r="P234" s="78">
        <f t="shared" si="6"/>
        <v>0</v>
      </c>
      <c r="Q234" s="79" t="str">
        <f t="shared" si="7"/>
        <v>-</v>
      </c>
      <c r="R234" s="80">
        <v>45</v>
      </c>
      <c r="S234" s="81" t="str">
        <f>IF($I$23=1,"",IF(AND(Таблица23[[#This Row],[Заказ (упаковок)
↓]]=0,$I$23*Таблица23[[#This Row],[Уп. в коробке]]&lt;5),0,ROUNDDOWN($I$23*Таблица23[[#This Row],[Уп. в коробке]],0)))</f>
        <v/>
      </c>
      <c r="T234" s="176" t="str">
        <f>IF(AND(Таблица23[[#This Row],[Заказ (упаковок)
↓]]&lt;5,Таблица23[[#This Row],[Заказ (упаковок)
↓]]&gt;0),"ошибка - неверное количество в заказе","")</f>
        <v/>
      </c>
    </row>
    <row r="235" spans="1:20" x14ac:dyDescent="0.3">
      <c r="A235" s="70"/>
      <c r="B235" s="71" t="s">
        <v>754</v>
      </c>
      <c r="C235" s="72" t="s">
        <v>29</v>
      </c>
      <c r="D235" s="73" t="s">
        <v>745</v>
      </c>
      <c r="E235" s="74" t="s">
        <v>755</v>
      </c>
      <c r="F235" s="116" t="s">
        <v>56</v>
      </c>
      <c r="G235" s="75" t="s">
        <v>756</v>
      </c>
      <c r="H235" s="75">
        <v>120</v>
      </c>
      <c r="I235" s="76">
        <v>2.15</v>
      </c>
      <c r="J235" s="110">
        <v>307980</v>
      </c>
      <c r="K235" s="111">
        <v>8712438517037</v>
      </c>
      <c r="L235" s="112" t="s">
        <v>748</v>
      </c>
      <c r="M235" s="113" t="s">
        <v>757</v>
      </c>
      <c r="N235" s="112" t="s">
        <v>60</v>
      </c>
      <c r="O235" s="77"/>
      <c r="P235" s="78">
        <f t="shared" si="6"/>
        <v>0</v>
      </c>
      <c r="Q235" s="79" t="str">
        <f t="shared" si="7"/>
        <v>-</v>
      </c>
      <c r="R235" s="80">
        <v>45</v>
      </c>
      <c r="S235" s="81" t="str">
        <f>IF($I$23=1,"",IF(AND(Таблица23[[#This Row],[Заказ (упаковок)
↓]]=0,$I$23*Таблица23[[#This Row],[Уп. в коробке]]&lt;5),0,ROUNDDOWN($I$23*Таблица23[[#This Row],[Уп. в коробке]],0)))</f>
        <v/>
      </c>
      <c r="T235" s="176" t="str">
        <f>IF(AND(Таблица23[[#This Row],[Заказ (упаковок)
↓]]&lt;5,Таблица23[[#This Row],[Заказ (упаковок)
↓]]&gt;0),"ошибка - неверное количество в заказе","")</f>
        <v/>
      </c>
    </row>
    <row r="236" spans="1:20" x14ac:dyDescent="0.3">
      <c r="A236" s="70"/>
      <c r="B236" s="71" t="s">
        <v>758</v>
      </c>
      <c r="C236" s="72" t="s">
        <v>29</v>
      </c>
      <c r="D236" s="73" t="s">
        <v>745</v>
      </c>
      <c r="E236" s="74" t="s">
        <v>759</v>
      </c>
      <c r="F236" s="116" t="s">
        <v>710</v>
      </c>
      <c r="G236" s="75" t="s">
        <v>760</v>
      </c>
      <c r="H236" s="75">
        <v>160</v>
      </c>
      <c r="I236" s="76">
        <v>1.85</v>
      </c>
      <c r="J236" s="110">
        <v>308000</v>
      </c>
      <c r="K236" s="111">
        <v>8712438517051</v>
      </c>
      <c r="L236" s="112" t="s">
        <v>748</v>
      </c>
      <c r="M236" s="113" t="s">
        <v>761</v>
      </c>
      <c r="N236" s="112" t="s">
        <v>60</v>
      </c>
      <c r="O236" s="77"/>
      <c r="P236" s="78">
        <f t="shared" si="6"/>
        <v>0</v>
      </c>
      <c r="Q236" s="79" t="str">
        <f t="shared" si="7"/>
        <v>-</v>
      </c>
      <c r="R236" s="80">
        <v>45</v>
      </c>
      <c r="S236" s="81" t="str">
        <f>IF($I$23=1,"",IF(AND(Таблица23[[#This Row],[Заказ (упаковок)
↓]]=0,$I$23*Таблица23[[#This Row],[Уп. в коробке]]&lt;5),0,ROUNDDOWN($I$23*Таблица23[[#This Row],[Уп. в коробке]],0)))</f>
        <v/>
      </c>
      <c r="T236" s="176" t="str">
        <f>IF(AND(Таблица23[[#This Row],[Заказ (упаковок)
↓]]&lt;5,Таблица23[[#This Row],[Заказ (упаковок)
↓]]&gt;0),"ошибка - неверное количество в заказе","")</f>
        <v/>
      </c>
    </row>
    <row r="237" spans="1:20" x14ac:dyDescent="0.3">
      <c r="A237" s="70"/>
      <c r="B237" s="71" t="s">
        <v>762</v>
      </c>
      <c r="C237" s="72" t="s">
        <v>29</v>
      </c>
      <c r="D237" s="73" t="s">
        <v>745</v>
      </c>
      <c r="E237" s="74" t="s">
        <v>763</v>
      </c>
      <c r="F237" s="116" t="s">
        <v>105</v>
      </c>
      <c r="G237" s="75" t="s">
        <v>764</v>
      </c>
      <c r="H237" s="75">
        <v>160</v>
      </c>
      <c r="I237" s="76">
        <v>2.0199999999999996</v>
      </c>
      <c r="J237" s="110">
        <v>308010</v>
      </c>
      <c r="K237" s="111" t="s">
        <v>765</v>
      </c>
      <c r="L237" s="112" t="s">
        <v>748</v>
      </c>
      <c r="M237" s="113" t="s">
        <v>766</v>
      </c>
      <c r="N237" s="112" t="s">
        <v>60</v>
      </c>
      <c r="O237" s="77"/>
      <c r="P237" s="78">
        <f t="shared" si="6"/>
        <v>0</v>
      </c>
      <c r="Q237" s="79" t="str">
        <f t="shared" si="7"/>
        <v>-</v>
      </c>
      <c r="R237" s="80">
        <v>45</v>
      </c>
      <c r="S237" s="81" t="str">
        <f>IF($I$23=1,"",IF(AND(Таблица23[[#This Row],[Заказ (упаковок)
↓]]=0,$I$23*Таблица23[[#This Row],[Уп. в коробке]]&lt;5),0,ROUNDDOWN($I$23*Таблица23[[#This Row],[Уп. в коробке]],0)))</f>
        <v/>
      </c>
      <c r="T237" s="176" t="str">
        <f>IF(AND(Таблица23[[#This Row],[Заказ (упаковок)
↓]]&lt;5,Таблица23[[#This Row],[Заказ (упаковок)
↓]]&gt;0),"ошибка - неверное количество в заказе","")</f>
        <v/>
      </c>
    </row>
    <row r="238" spans="1:20" x14ac:dyDescent="0.3">
      <c r="A238" s="70"/>
      <c r="B238" s="71" t="s">
        <v>767</v>
      </c>
      <c r="C238" s="72" t="s">
        <v>29</v>
      </c>
      <c r="D238" s="73" t="s">
        <v>745</v>
      </c>
      <c r="E238" s="74" t="s">
        <v>768</v>
      </c>
      <c r="F238" s="116" t="s">
        <v>769</v>
      </c>
      <c r="G238" s="75" t="s">
        <v>770</v>
      </c>
      <c r="H238" s="75">
        <v>100</v>
      </c>
      <c r="I238" s="76">
        <v>1.52</v>
      </c>
      <c r="J238" s="110">
        <v>308030</v>
      </c>
      <c r="K238" s="111">
        <v>8712438517105</v>
      </c>
      <c r="L238" s="112" t="s">
        <v>748</v>
      </c>
      <c r="M238" s="113" t="s">
        <v>771</v>
      </c>
      <c r="N238" s="112" t="s">
        <v>60</v>
      </c>
      <c r="O238" s="77"/>
      <c r="P238" s="78">
        <f t="shared" si="6"/>
        <v>0</v>
      </c>
      <c r="Q238" s="79" t="str">
        <f t="shared" si="7"/>
        <v>-</v>
      </c>
      <c r="R238" s="80">
        <v>45</v>
      </c>
      <c r="S238" s="81" t="str">
        <f>IF($I$23=1,"",IF(AND(Таблица23[[#This Row],[Заказ (упаковок)
↓]]=0,$I$23*Таблица23[[#This Row],[Уп. в коробке]]&lt;5),0,ROUNDDOWN($I$23*Таблица23[[#This Row],[Уп. в коробке]],0)))</f>
        <v/>
      </c>
      <c r="T238" s="176" t="str">
        <f>IF(AND(Таблица23[[#This Row],[Заказ (упаковок)
↓]]&lt;5,Таблица23[[#This Row],[Заказ (упаковок)
↓]]&gt;0),"ошибка - неверное количество в заказе","")</f>
        <v/>
      </c>
    </row>
    <row r="239" spans="1:20" x14ac:dyDescent="0.3">
      <c r="A239" s="70"/>
      <c r="B239" s="71" t="s">
        <v>772</v>
      </c>
      <c r="C239" s="72" t="s">
        <v>29</v>
      </c>
      <c r="D239" s="73" t="s">
        <v>745</v>
      </c>
      <c r="E239" s="74" t="s">
        <v>773</v>
      </c>
      <c r="F239" s="116" t="s">
        <v>105</v>
      </c>
      <c r="G239" s="75" t="s">
        <v>711</v>
      </c>
      <c r="H239" s="75">
        <v>160</v>
      </c>
      <c r="I239" s="76">
        <v>1.98</v>
      </c>
      <c r="J239" s="110">
        <v>308040</v>
      </c>
      <c r="K239" s="111">
        <v>8712438517112</v>
      </c>
      <c r="L239" s="112" t="s">
        <v>748</v>
      </c>
      <c r="M239" s="113" t="s">
        <v>774</v>
      </c>
      <c r="N239" s="112" t="s">
        <v>60</v>
      </c>
      <c r="O239" s="77"/>
      <c r="P239" s="78">
        <f t="shared" si="6"/>
        <v>0</v>
      </c>
      <c r="Q239" s="79" t="str">
        <f t="shared" si="7"/>
        <v>-</v>
      </c>
      <c r="R239" s="80">
        <v>45</v>
      </c>
      <c r="S239" s="81" t="str">
        <f>IF($I$23=1,"",IF(AND(Таблица23[[#This Row],[Заказ (упаковок)
↓]]=0,$I$23*Таблица23[[#This Row],[Уп. в коробке]]&lt;5),0,ROUNDDOWN($I$23*Таблица23[[#This Row],[Уп. в коробке]],0)))</f>
        <v/>
      </c>
      <c r="T239" s="176" t="str">
        <f>IF(AND(Таблица23[[#This Row],[Заказ (упаковок)
↓]]&lt;5,Таблица23[[#This Row],[Заказ (упаковок)
↓]]&gt;0),"ошибка - неверное количество в заказе","")</f>
        <v/>
      </c>
    </row>
    <row r="240" spans="1:20" x14ac:dyDescent="0.3">
      <c r="A240" s="70"/>
      <c r="B240" s="71" t="s">
        <v>775</v>
      </c>
      <c r="C240" s="72" t="s">
        <v>29</v>
      </c>
      <c r="D240" s="73" t="s">
        <v>745</v>
      </c>
      <c r="E240" s="74" t="s">
        <v>776</v>
      </c>
      <c r="F240" s="116" t="s">
        <v>747</v>
      </c>
      <c r="G240" s="75" t="s">
        <v>512</v>
      </c>
      <c r="H240" s="75">
        <v>100</v>
      </c>
      <c r="I240" s="76">
        <v>2.7199999999999998</v>
      </c>
      <c r="J240" s="110">
        <v>308090</v>
      </c>
      <c r="K240" s="111">
        <v>8712438517150</v>
      </c>
      <c r="L240" s="112" t="s">
        <v>748</v>
      </c>
      <c r="M240" s="113" t="s">
        <v>777</v>
      </c>
      <c r="N240" s="112" t="s">
        <v>60</v>
      </c>
      <c r="O240" s="77"/>
      <c r="P240" s="78">
        <f t="shared" si="6"/>
        <v>0</v>
      </c>
      <c r="Q240" s="79" t="str">
        <f t="shared" si="7"/>
        <v>-</v>
      </c>
      <c r="R240" s="80">
        <v>45</v>
      </c>
      <c r="S240" s="81" t="str">
        <f>IF($I$23=1,"",IF(AND(Таблица23[[#This Row],[Заказ (упаковок)
↓]]=0,$I$23*Таблица23[[#This Row],[Уп. в коробке]]&lt;5),0,ROUNDDOWN($I$23*Таблица23[[#This Row],[Уп. в коробке]],0)))</f>
        <v/>
      </c>
      <c r="T240" s="176" t="str">
        <f>IF(AND(Таблица23[[#This Row],[Заказ (упаковок)
↓]]&lt;5,Таблица23[[#This Row],[Заказ (упаковок)
↓]]&gt;0),"ошибка - неверное количество в заказе","")</f>
        <v/>
      </c>
    </row>
    <row r="241" spans="1:20" x14ac:dyDescent="0.3">
      <c r="A241" s="70"/>
      <c r="B241" s="71" t="s">
        <v>778</v>
      </c>
      <c r="C241" s="72" t="s">
        <v>29</v>
      </c>
      <c r="D241" s="73" t="s">
        <v>745</v>
      </c>
      <c r="E241" s="74" t="s">
        <v>779</v>
      </c>
      <c r="F241" s="116" t="s">
        <v>105</v>
      </c>
      <c r="G241" s="75" t="s">
        <v>711</v>
      </c>
      <c r="H241" s="75">
        <v>160</v>
      </c>
      <c r="I241" s="76">
        <v>1.92</v>
      </c>
      <c r="J241" s="110">
        <v>308120</v>
      </c>
      <c r="K241" s="111">
        <v>8712438517174</v>
      </c>
      <c r="L241" s="112" t="s">
        <v>748</v>
      </c>
      <c r="M241" s="113" t="s">
        <v>780</v>
      </c>
      <c r="N241" s="112" t="s">
        <v>60</v>
      </c>
      <c r="O241" s="77"/>
      <c r="P241" s="78">
        <f t="shared" si="6"/>
        <v>0</v>
      </c>
      <c r="Q241" s="79" t="str">
        <f t="shared" si="7"/>
        <v>-</v>
      </c>
      <c r="R241" s="80">
        <v>45</v>
      </c>
      <c r="S241" s="81" t="str">
        <f>IF($I$23=1,"",IF(AND(Таблица23[[#This Row],[Заказ (упаковок)
↓]]=0,$I$23*Таблица23[[#This Row],[Уп. в коробке]]&lt;5),0,ROUNDDOWN($I$23*Таблица23[[#This Row],[Уп. в коробке]],0)))</f>
        <v/>
      </c>
      <c r="T241" s="176" t="str">
        <f>IF(AND(Таблица23[[#This Row],[Заказ (упаковок)
↓]]&lt;5,Таблица23[[#This Row],[Заказ (упаковок)
↓]]&gt;0),"ошибка - неверное количество в заказе","")</f>
        <v/>
      </c>
    </row>
    <row r="242" spans="1:20" x14ac:dyDescent="0.3">
      <c r="A242" s="70"/>
      <c r="B242" s="71" t="s">
        <v>781</v>
      </c>
      <c r="C242" s="72" t="s">
        <v>29</v>
      </c>
      <c r="D242" s="73" t="s">
        <v>745</v>
      </c>
      <c r="E242" s="74" t="s">
        <v>782</v>
      </c>
      <c r="F242" s="116" t="s">
        <v>747</v>
      </c>
      <c r="G242" s="75" t="s">
        <v>783</v>
      </c>
      <c r="H242" s="75">
        <v>70</v>
      </c>
      <c r="I242" s="76">
        <v>2.4299999999999997</v>
      </c>
      <c r="J242" s="110">
        <v>308150</v>
      </c>
      <c r="K242" s="111">
        <v>8712438517204</v>
      </c>
      <c r="L242" s="112" t="s">
        <v>748</v>
      </c>
      <c r="M242" s="113" t="s">
        <v>784</v>
      </c>
      <c r="N242" s="112" t="s">
        <v>60</v>
      </c>
      <c r="O242" s="77"/>
      <c r="P242" s="78">
        <f t="shared" si="6"/>
        <v>0</v>
      </c>
      <c r="Q242" s="79" t="str">
        <f t="shared" si="7"/>
        <v>-</v>
      </c>
      <c r="R242" s="80">
        <v>45</v>
      </c>
      <c r="S242" s="81" t="str">
        <f>IF($I$23=1,"",IF(AND(Таблица23[[#This Row],[Заказ (упаковок)
↓]]=0,$I$23*Таблица23[[#This Row],[Уп. в коробке]]&lt;5),0,ROUNDDOWN($I$23*Таблица23[[#This Row],[Уп. в коробке]],0)))</f>
        <v/>
      </c>
      <c r="T242" s="176" t="str">
        <f>IF(AND(Таблица23[[#This Row],[Заказ (упаковок)
↓]]&lt;5,Таблица23[[#This Row],[Заказ (упаковок)
↓]]&gt;0),"ошибка - неверное количество в заказе","")</f>
        <v/>
      </c>
    </row>
    <row r="243" spans="1:20" x14ac:dyDescent="0.3">
      <c r="A243" s="70"/>
      <c r="B243" s="71" t="s">
        <v>785</v>
      </c>
      <c r="C243" s="72" t="s">
        <v>29</v>
      </c>
      <c r="D243" s="73" t="s">
        <v>745</v>
      </c>
      <c r="E243" s="74" t="s">
        <v>786</v>
      </c>
      <c r="F243" s="116" t="s">
        <v>56</v>
      </c>
      <c r="G243" s="75" t="s">
        <v>538</v>
      </c>
      <c r="H243" s="75">
        <v>120</v>
      </c>
      <c r="I243" s="76">
        <v>1.99</v>
      </c>
      <c r="J243" s="110">
        <v>308160</v>
      </c>
      <c r="K243" s="111">
        <v>8712438517259</v>
      </c>
      <c r="L243" s="112" t="s">
        <v>748</v>
      </c>
      <c r="M243" s="113" t="s">
        <v>787</v>
      </c>
      <c r="N243" s="112" t="s">
        <v>60</v>
      </c>
      <c r="O243" s="77"/>
      <c r="P243" s="78">
        <f t="shared" si="6"/>
        <v>0</v>
      </c>
      <c r="Q243" s="79" t="str">
        <f t="shared" si="7"/>
        <v>-</v>
      </c>
      <c r="R243" s="80">
        <v>45</v>
      </c>
      <c r="S243" s="81" t="str">
        <f>IF($I$23=1,"",IF(AND(Таблица23[[#This Row],[Заказ (упаковок)
↓]]=0,$I$23*Таблица23[[#This Row],[Уп. в коробке]]&lt;5),0,ROUNDDOWN($I$23*Таблица23[[#This Row],[Уп. в коробке]],0)))</f>
        <v/>
      </c>
      <c r="T243" s="176" t="str">
        <f>IF(AND(Таблица23[[#This Row],[Заказ (упаковок)
↓]]&lt;5,Таблица23[[#This Row],[Заказ (упаковок)
↓]]&gt;0),"ошибка - неверное количество в заказе","")</f>
        <v/>
      </c>
    </row>
    <row r="244" spans="1:20" x14ac:dyDescent="0.3">
      <c r="A244" s="70"/>
      <c r="B244" s="71" t="s">
        <v>788</v>
      </c>
      <c r="C244" s="72" t="s">
        <v>29</v>
      </c>
      <c r="D244" s="73" t="s">
        <v>745</v>
      </c>
      <c r="E244" s="74" t="s">
        <v>789</v>
      </c>
      <c r="F244" s="116" t="s">
        <v>790</v>
      </c>
      <c r="G244" s="75" t="s">
        <v>760</v>
      </c>
      <c r="H244" s="75">
        <v>160</v>
      </c>
      <c r="I244" s="76">
        <v>1.17</v>
      </c>
      <c r="J244" s="110">
        <v>308180</v>
      </c>
      <c r="K244" s="111">
        <v>8712438517303</v>
      </c>
      <c r="L244" s="112" t="s">
        <v>748</v>
      </c>
      <c r="M244" s="113" t="s">
        <v>791</v>
      </c>
      <c r="N244" s="112" t="s">
        <v>60</v>
      </c>
      <c r="O244" s="77"/>
      <c r="P244" s="78">
        <f t="shared" si="6"/>
        <v>0</v>
      </c>
      <c r="Q244" s="79" t="str">
        <f t="shared" si="7"/>
        <v>-</v>
      </c>
      <c r="R244" s="80">
        <v>45</v>
      </c>
      <c r="S244" s="81" t="str">
        <f>IF($I$23=1,"",IF(AND(Таблица23[[#This Row],[Заказ (упаковок)
↓]]=0,$I$23*Таблица23[[#This Row],[Уп. в коробке]]&lt;5),0,ROUNDDOWN($I$23*Таблица23[[#This Row],[Уп. в коробке]],0)))</f>
        <v/>
      </c>
      <c r="T244" s="176" t="str">
        <f>IF(AND(Таблица23[[#This Row],[Заказ (упаковок)
↓]]&lt;5,Таблица23[[#This Row],[Заказ (упаковок)
↓]]&gt;0),"ошибка - неверное количество в заказе","")</f>
        <v/>
      </c>
    </row>
    <row r="245" spans="1:20" x14ac:dyDescent="0.3">
      <c r="A245" s="70"/>
      <c r="B245" s="71" t="s">
        <v>792</v>
      </c>
      <c r="C245" s="72" t="s">
        <v>29</v>
      </c>
      <c r="D245" s="73" t="s">
        <v>745</v>
      </c>
      <c r="E245" s="74" t="s">
        <v>793</v>
      </c>
      <c r="F245" s="116" t="s">
        <v>747</v>
      </c>
      <c r="G245" s="75" t="s">
        <v>783</v>
      </c>
      <c r="H245" s="75">
        <v>70</v>
      </c>
      <c r="I245" s="76">
        <v>2.3899999999999997</v>
      </c>
      <c r="J245" s="110">
        <v>308215</v>
      </c>
      <c r="K245" s="111" t="s">
        <v>794</v>
      </c>
      <c r="L245" s="112" t="s">
        <v>748</v>
      </c>
      <c r="M245" s="113" t="s">
        <v>795</v>
      </c>
      <c r="N245" s="112" t="s">
        <v>60</v>
      </c>
      <c r="O245" s="77"/>
      <c r="P245" s="78">
        <f t="shared" si="6"/>
        <v>0</v>
      </c>
      <c r="Q245" s="79" t="str">
        <f t="shared" si="7"/>
        <v>-</v>
      </c>
      <c r="R245" s="80">
        <v>45</v>
      </c>
      <c r="S245" s="81" t="str">
        <f>IF($I$23=1,"",IF(AND(Таблица23[[#This Row],[Заказ (упаковок)
↓]]=0,$I$23*Таблица23[[#This Row],[Уп. в коробке]]&lt;5),0,ROUNDDOWN($I$23*Таблица23[[#This Row],[Уп. в коробке]],0)))</f>
        <v/>
      </c>
      <c r="T245" s="176" t="str">
        <f>IF(AND(Таблица23[[#This Row],[Заказ (упаковок)
↓]]&lt;5,Таблица23[[#This Row],[Заказ (упаковок)
↓]]&gt;0),"ошибка - неверное количество в заказе","")</f>
        <v/>
      </c>
    </row>
    <row r="246" spans="1:20" x14ac:dyDescent="0.3">
      <c r="A246" s="70"/>
      <c r="B246" s="71" t="s">
        <v>796</v>
      </c>
      <c r="C246" s="72" t="s">
        <v>29</v>
      </c>
      <c r="D246" s="73" t="s">
        <v>745</v>
      </c>
      <c r="E246" s="74" t="s">
        <v>797</v>
      </c>
      <c r="F246" s="116" t="s">
        <v>790</v>
      </c>
      <c r="G246" s="75" t="s">
        <v>764</v>
      </c>
      <c r="H246" s="75">
        <v>160</v>
      </c>
      <c r="I246" s="76">
        <v>1.29</v>
      </c>
      <c r="J246" s="110">
        <v>308220</v>
      </c>
      <c r="K246" s="111">
        <v>8712438517402</v>
      </c>
      <c r="L246" s="112" t="s">
        <v>748</v>
      </c>
      <c r="M246" s="113" t="s">
        <v>798</v>
      </c>
      <c r="N246" s="112" t="s">
        <v>60</v>
      </c>
      <c r="O246" s="77"/>
      <c r="P246" s="78">
        <f t="shared" si="6"/>
        <v>0</v>
      </c>
      <c r="Q246" s="79" t="str">
        <f t="shared" si="7"/>
        <v>-</v>
      </c>
      <c r="R246" s="80">
        <v>46</v>
      </c>
      <c r="S246" s="81" t="str">
        <f>IF($I$23=1,"",IF(AND(Таблица23[[#This Row],[Заказ (упаковок)
↓]]=0,$I$23*Таблица23[[#This Row],[Уп. в коробке]]&lt;5),0,ROUNDDOWN($I$23*Таблица23[[#This Row],[Уп. в коробке]],0)))</f>
        <v/>
      </c>
      <c r="T246" s="176" t="str">
        <f>IF(AND(Таблица23[[#This Row],[Заказ (упаковок)
↓]]&lt;5,Таблица23[[#This Row],[Заказ (упаковок)
↓]]&gt;0),"ошибка - неверное количество в заказе","")</f>
        <v/>
      </c>
    </row>
    <row r="247" spans="1:20" x14ac:dyDescent="0.3">
      <c r="A247" s="70"/>
      <c r="B247" s="71" t="s">
        <v>799</v>
      </c>
      <c r="C247" s="72" t="s">
        <v>29</v>
      </c>
      <c r="D247" s="73" t="s">
        <v>745</v>
      </c>
      <c r="E247" s="74" t="s">
        <v>800</v>
      </c>
      <c r="F247" s="116" t="s">
        <v>790</v>
      </c>
      <c r="G247" s="75" t="s">
        <v>760</v>
      </c>
      <c r="H247" s="75">
        <v>160</v>
      </c>
      <c r="I247" s="76">
        <v>1.3</v>
      </c>
      <c r="J247" s="110">
        <v>308240</v>
      </c>
      <c r="K247" s="111">
        <v>8712438517457</v>
      </c>
      <c r="L247" s="112" t="s">
        <v>748</v>
      </c>
      <c r="M247" s="113" t="s">
        <v>801</v>
      </c>
      <c r="N247" s="112" t="s">
        <v>60</v>
      </c>
      <c r="O247" s="77"/>
      <c r="P247" s="78">
        <f t="shared" si="6"/>
        <v>0</v>
      </c>
      <c r="Q247" s="79" t="str">
        <f t="shared" si="7"/>
        <v>-</v>
      </c>
      <c r="R247" s="80">
        <v>46</v>
      </c>
      <c r="S247" s="81" t="str">
        <f>IF($I$23=1,"",IF(AND(Таблица23[[#This Row],[Заказ (упаковок)
↓]]=0,$I$23*Таблица23[[#This Row],[Уп. в коробке]]&lt;5),0,ROUNDDOWN($I$23*Таблица23[[#This Row],[Уп. в коробке]],0)))</f>
        <v/>
      </c>
      <c r="T247" s="176" t="str">
        <f>IF(AND(Таблица23[[#This Row],[Заказ (упаковок)
↓]]&lt;5,Таблица23[[#This Row],[Заказ (упаковок)
↓]]&gt;0),"ошибка - неверное количество в заказе","")</f>
        <v/>
      </c>
    </row>
    <row r="248" spans="1:20" x14ac:dyDescent="0.3">
      <c r="A248" s="70"/>
      <c r="B248" s="71" t="s">
        <v>802</v>
      </c>
      <c r="C248" s="72" t="s">
        <v>29</v>
      </c>
      <c r="D248" s="73" t="s">
        <v>745</v>
      </c>
      <c r="E248" s="74" t="s">
        <v>803</v>
      </c>
      <c r="F248" s="116" t="s">
        <v>56</v>
      </c>
      <c r="G248" s="75" t="s">
        <v>538</v>
      </c>
      <c r="H248" s="75">
        <v>80</v>
      </c>
      <c r="I248" s="76">
        <v>2.0599999999999996</v>
      </c>
      <c r="J248" s="110">
        <v>308270</v>
      </c>
      <c r="K248" s="111">
        <v>8712438517501</v>
      </c>
      <c r="L248" s="112" t="s">
        <v>748</v>
      </c>
      <c r="M248" s="113" t="s">
        <v>804</v>
      </c>
      <c r="N248" s="112" t="s">
        <v>60</v>
      </c>
      <c r="O248" s="77"/>
      <c r="P248" s="78">
        <f t="shared" si="6"/>
        <v>0</v>
      </c>
      <c r="Q248" s="79" t="str">
        <f t="shared" si="7"/>
        <v>-</v>
      </c>
      <c r="R248" s="80">
        <v>46</v>
      </c>
      <c r="S248" s="81" t="str">
        <f>IF($I$23=1,"",IF(AND(Таблица23[[#This Row],[Заказ (упаковок)
↓]]=0,$I$23*Таблица23[[#This Row],[Уп. в коробке]]&lt;5),0,ROUNDDOWN($I$23*Таблица23[[#This Row],[Уп. в коробке]],0)))</f>
        <v/>
      </c>
      <c r="T248" s="176" t="str">
        <f>IF(AND(Таблица23[[#This Row],[Заказ (упаковок)
↓]]&lt;5,Таблица23[[#This Row],[Заказ (упаковок)
↓]]&gt;0),"ошибка - неверное количество в заказе","")</f>
        <v/>
      </c>
    </row>
    <row r="249" spans="1:20" x14ac:dyDescent="0.3">
      <c r="A249" s="70"/>
      <c r="B249" s="71" t="s">
        <v>805</v>
      </c>
      <c r="C249" s="72" t="s">
        <v>29</v>
      </c>
      <c r="D249" s="73" t="s">
        <v>745</v>
      </c>
      <c r="E249" s="74" t="s">
        <v>806</v>
      </c>
      <c r="F249" s="116" t="s">
        <v>769</v>
      </c>
      <c r="G249" s="75" t="s">
        <v>538</v>
      </c>
      <c r="H249" s="75">
        <v>100</v>
      </c>
      <c r="I249" s="76">
        <v>1.66</v>
      </c>
      <c r="J249" s="110">
        <v>308280</v>
      </c>
      <c r="K249" s="111" t="s">
        <v>807</v>
      </c>
      <c r="L249" s="112" t="s">
        <v>748</v>
      </c>
      <c r="M249" s="113" t="s">
        <v>808</v>
      </c>
      <c r="N249" s="112" t="s">
        <v>60</v>
      </c>
      <c r="O249" s="77"/>
      <c r="P249" s="78">
        <f t="shared" si="6"/>
        <v>0</v>
      </c>
      <c r="Q249" s="79" t="str">
        <f t="shared" si="7"/>
        <v>-</v>
      </c>
      <c r="R249" s="80">
        <v>46</v>
      </c>
      <c r="S249" s="81" t="str">
        <f>IF($I$23=1,"",IF(AND(Таблица23[[#This Row],[Заказ (упаковок)
↓]]=0,$I$23*Таблица23[[#This Row],[Уп. в коробке]]&lt;5),0,ROUNDDOWN($I$23*Таблица23[[#This Row],[Уп. в коробке]],0)))</f>
        <v/>
      </c>
      <c r="T249" s="176" t="str">
        <f>IF(AND(Таблица23[[#This Row],[Заказ (упаковок)
↓]]&lt;5,Таблица23[[#This Row],[Заказ (упаковок)
↓]]&gt;0),"ошибка - неверное количество в заказе","")</f>
        <v/>
      </c>
    </row>
    <row r="250" spans="1:20" x14ac:dyDescent="0.3">
      <c r="A250" s="70"/>
      <c r="B250" s="71" t="s">
        <v>809</v>
      </c>
      <c r="C250" s="72" t="s">
        <v>29</v>
      </c>
      <c r="D250" s="73" t="s">
        <v>745</v>
      </c>
      <c r="E250" s="74" t="s">
        <v>810</v>
      </c>
      <c r="F250" s="116" t="s">
        <v>769</v>
      </c>
      <c r="G250" s="75" t="s">
        <v>811</v>
      </c>
      <c r="H250" s="75">
        <v>120</v>
      </c>
      <c r="I250" s="76">
        <v>2.2599999999999998</v>
      </c>
      <c r="J250" s="110">
        <v>308300</v>
      </c>
      <c r="K250" s="111">
        <v>8712438517556</v>
      </c>
      <c r="L250" s="112" t="s">
        <v>748</v>
      </c>
      <c r="M250" s="113" t="s">
        <v>812</v>
      </c>
      <c r="N250" s="112" t="s">
        <v>60</v>
      </c>
      <c r="O250" s="77"/>
      <c r="P250" s="78">
        <f t="shared" si="6"/>
        <v>0</v>
      </c>
      <c r="Q250" s="79" t="str">
        <f t="shared" si="7"/>
        <v>-</v>
      </c>
      <c r="R250" s="80">
        <v>46</v>
      </c>
      <c r="S250" s="81" t="str">
        <f>IF($I$23=1,"",IF(AND(Таблица23[[#This Row],[Заказ (упаковок)
↓]]=0,$I$23*Таблица23[[#This Row],[Уп. в коробке]]&lt;5),0,ROUNDDOWN($I$23*Таблица23[[#This Row],[Уп. в коробке]],0)))</f>
        <v/>
      </c>
      <c r="T250" s="176" t="str">
        <f>IF(AND(Таблица23[[#This Row],[Заказ (упаковок)
↓]]&lt;5,Таблица23[[#This Row],[Заказ (упаковок)
↓]]&gt;0),"ошибка - неверное количество в заказе","")</f>
        <v/>
      </c>
    </row>
    <row r="251" spans="1:20" x14ac:dyDescent="0.3">
      <c r="A251" s="70"/>
      <c r="B251" s="71" t="s">
        <v>813</v>
      </c>
      <c r="C251" s="72" t="s">
        <v>29</v>
      </c>
      <c r="D251" s="73" t="s">
        <v>745</v>
      </c>
      <c r="E251" s="74" t="s">
        <v>814</v>
      </c>
      <c r="F251" s="116" t="s">
        <v>56</v>
      </c>
      <c r="G251" s="75" t="s">
        <v>815</v>
      </c>
      <c r="H251" s="75">
        <v>120</v>
      </c>
      <c r="I251" s="76">
        <v>1.35</v>
      </c>
      <c r="J251" s="110">
        <v>308320</v>
      </c>
      <c r="K251" s="111">
        <v>8712438521409</v>
      </c>
      <c r="L251" s="112" t="s">
        <v>748</v>
      </c>
      <c r="M251" s="113" t="s">
        <v>816</v>
      </c>
      <c r="N251" s="112" t="s">
        <v>60</v>
      </c>
      <c r="O251" s="77"/>
      <c r="P251" s="78">
        <f t="shared" si="6"/>
        <v>0</v>
      </c>
      <c r="Q251" s="79" t="str">
        <f t="shared" si="7"/>
        <v>-</v>
      </c>
      <c r="R251" s="80">
        <v>46</v>
      </c>
      <c r="S251" s="81" t="str">
        <f>IF($I$23=1,"",IF(AND(Таблица23[[#This Row],[Заказ (упаковок)
↓]]=0,$I$23*Таблица23[[#This Row],[Уп. в коробке]]&lt;5),0,ROUNDDOWN($I$23*Таблица23[[#This Row],[Уп. в коробке]],0)))</f>
        <v/>
      </c>
      <c r="T251" s="176" t="str">
        <f>IF(AND(Таблица23[[#This Row],[Заказ (упаковок)
↓]]&lt;5,Таблица23[[#This Row],[Заказ (упаковок)
↓]]&gt;0),"ошибка - неверное количество в заказе","")</f>
        <v/>
      </c>
    </row>
    <row r="252" spans="1:20" x14ac:dyDescent="0.3">
      <c r="A252" s="70"/>
      <c r="B252" s="71" t="s">
        <v>817</v>
      </c>
      <c r="C252" s="72" t="s">
        <v>29</v>
      </c>
      <c r="D252" s="73" t="s">
        <v>745</v>
      </c>
      <c r="E252" s="74" t="s">
        <v>818</v>
      </c>
      <c r="F252" s="116" t="s">
        <v>790</v>
      </c>
      <c r="G252" s="75" t="s">
        <v>678</v>
      </c>
      <c r="H252" s="75">
        <v>120</v>
      </c>
      <c r="I252" s="76">
        <v>1.55</v>
      </c>
      <c r="J252" s="110">
        <v>308360</v>
      </c>
      <c r="K252" s="111">
        <v>8712438517600</v>
      </c>
      <c r="L252" s="112" t="s">
        <v>748</v>
      </c>
      <c r="M252" s="113" t="s">
        <v>819</v>
      </c>
      <c r="N252" s="112" t="s">
        <v>60</v>
      </c>
      <c r="O252" s="77"/>
      <c r="P252" s="78">
        <f t="shared" si="6"/>
        <v>0</v>
      </c>
      <c r="Q252" s="79" t="str">
        <f t="shared" si="7"/>
        <v>-</v>
      </c>
      <c r="R252" s="80">
        <v>46</v>
      </c>
      <c r="S252" s="81" t="str">
        <f>IF($I$23=1,"",IF(AND(Таблица23[[#This Row],[Заказ (упаковок)
↓]]=0,$I$23*Таблица23[[#This Row],[Уп. в коробке]]&lt;5),0,ROUNDDOWN($I$23*Таблица23[[#This Row],[Уп. в коробке]],0)))</f>
        <v/>
      </c>
      <c r="T252" s="176" t="str">
        <f>IF(AND(Таблица23[[#This Row],[Заказ (упаковок)
↓]]&lt;5,Таблица23[[#This Row],[Заказ (упаковок)
↓]]&gt;0),"ошибка - неверное количество в заказе","")</f>
        <v/>
      </c>
    </row>
    <row r="253" spans="1:20" x14ac:dyDescent="0.3">
      <c r="A253" s="70"/>
      <c r="B253" s="71" t="s">
        <v>820</v>
      </c>
      <c r="C253" s="72" t="s">
        <v>29</v>
      </c>
      <c r="D253" s="73" t="s">
        <v>745</v>
      </c>
      <c r="E253" s="74" t="s">
        <v>821</v>
      </c>
      <c r="F253" s="116" t="s">
        <v>769</v>
      </c>
      <c r="G253" s="75" t="s">
        <v>822</v>
      </c>
      <c r="H253" s="75">
        <v>100</v>
      </c>
      <c r="I253" s="76">
        <v>2.1399999999999997</v>
      </c>
      <c r="J253" s="110">
        <v>308380</v>
      </c>
      <c r="K253" s="111">
        <v>8712438517631</v>
      </c>
      <c r="L253" s="112" t="s">
        <v>748</v>
      </c>
      <c r="M253" s="113" t="s">
        <v>823</v>
      </c>
      <c r="N253" s="112" t="s">
        <v>60</v>
      </c>
      <c r="O253" s="77"/>
      <c r="P253" s="78">
        <f t="shared" si="6"/>
        <v>0</v>
      </c>
      <c r="Q253" s="79" t="str">
        <f t="shared" si="7"/>
        <v>-</v>
      </c>
      <c r="R253" s="80">
        <v>46</v>
      </c>
      <c r="S253" s="81" t="str">
        <f>IF($I$23=1,"",IF(AND(Таблица23[[#This Row],[Заказ (упаковок)
↓]]=0,$I$23*Таблица23[[#This Row],[Уп. в коробке]]&lt;5),0,ROUNDDOWN($I$23*Таблица23[[#This Row],[Уп. в коробке]],0)))</f>
        <v/>
      </c>
      <c r="T253" s="176" t="str">
        <f>IF(AND(Таблица23[[#This Row],[Заказ (упаковок)
↓]]&lt;5,Таблица23[[#This Row],[Заказ (упаковок)
↓]]&gt;0),"ошибка - неверное количество в заказе","")</f>
        <v/>
      </c>
    </row>
    <row r="254" spans="1:20" x14ac:dyDescent="0.3">
      <c r="A254" s="70"/>
      <c r="B254" s="71" t="s">
        <v>824</v>
      </c>
      <c r="C254" s="72" t="s">
        <v>29</v>
      </c>
      <c r="D254" s="73" t="s">
        <v>745</v>
      </c>
      <c r="E254" s="74" t="s">
        <v>825</v>
      </c>
      <c r="F254" s="116" t="s">
        <v>105</v>
      </c>
      <c r="G254" s="75" t="s">
        <v>485</v>
      </c>
      <c r="H254" s="75">
        <v>160</v>
      </c>
      <c r="I254" s="76">
        <v>1.54</v>
      </c>
      <c r="J254" s="110">
        <v>308400</v>
      </c>
      <c r="K254" s="111">
        <v>8712438517662</v>
      </c>
      <c r="L254" s="112" t="s">
        <v>748</v>
      </c>
      <c r="M254" s="113" t="s">
        <v>826</v>
      </c>
      <c r="N254" s="112" t="s">
        <v>60</v>
      </c>
      <c r="O254" s="77"/>
      <c r="P254" s="78">
        <f t="shared" si="6"/>
        <v>0</v>
      </c>
      <c r="Q254" s="79" t="str">
        <f t="shared" si="7"/>
        <v>-</v>
      </c>
      <c r="R254" s="80">
        <v>46</v>
      </c>
      <c r="S254" s="81" t="str">
        <f>IF($I$23=1,"",IF(AND(Таблица23[[#This Row],[Заказ (упаковок)
↓]]=0,$I$23*Таблица23[[#This Row],[Уп. в коробке]]&lt;5),0,ROUNDDOWN($I$23*Таблица23[[#This Row],[Уп. в коробке]],0)))</f>
        <v/>
      </c>
      <c r="T254" s="176" t="str">
        <f>IF(AND(Таблица23[[#This Row],[Заказ (упаковок)
↓]]&lt;5,Таблица23[[#This Row],[Заказ (упаковок)
↓]]&gt;0),"ошибка - неверное количество в заказе","")</f>
        <v/>
      </c>
    </row>
    <row r="255" spans="1:20" x14ac:dyDescent="0.3">
      <c r="A255" s="70"/>
      <c r="B255" s="71" t="s">
        <v>827</v>
      </c>
      <c r="C255" s="72" t="s">
        <v>29</v>
      </c>
      <c r="D255" s="73" t="s">
        <v>745</v>
      </c>
      <c r="E255" s="74" t="s">
        <v>828</v>
      </c>
      <c r="F255" s="116" t="s">
        <v>111</v>
      </c>
      <c r="G255" s="75" t="s">
        <v>485</v>
      </c>
      <c r="H255" s="75">
        <v>140</v>
      </c>
      <c r="I255" s="76">
        <v>2.57</v>
      </c>
      <c r="J255" s="110">
        <v>308405</v>
      </c>
      <c r="K255" s="111" t="s">
        <v>829</v>
      </c>
      <c r="L255" s="112" t="s">
        <v>748</v>
      </c>
      <c r="M255" s="113" t="s">
        <v>830</v>
      </c>
      <c r="N255" s="112" t="s">
        <v>60</v>
      </c>
      <c r="O255" s="77"/>
      <c r="P255" s="78">
        <f t="shared" si="6"/>
        <v>0</v>
      </c>
      <c r="Q255" s="79" t="str">
        <f t="shared" si="7"/>
        <v>-</v>
      </c>
      <c r="R255" s="80">
        <v>46</v>
      </c>
      <c r="S255" s="81" t="str">
        <f>IF($I$23=1,"",IF(AND(Таблица23[[#This Row],[Заказ (упаковок)
↓]]=0,$I$23*Таблица23[[#This Row],[Уп. в коробке]]&lt;5),0,ROUNDDOWN($I$23*Таблица23[[#This Row],[Уп. в коробке]],0)))</f>
        <v/>
      </c>
      <c r="T255" s="176" t="str">
        <f>IF(AND(Таблица23[[#This Row],[Заказ (упаковок)
↓]]&lt;5,Таблица23[[#This Row],[Заказ (упаковок)
↓]]&gt;0),"ошибка - неверное количество в заказе","")</f>
        <v/>
      </c>
    </row>
    <row r="256" spans="1:20" x14ac:dyDescent="0.3">
      <c r="A256" s="70"/>
      <c r="B256" s="71" t="s">
        <v>831</v>
      </c>
      <c r="C256" s="72" t="s">
        <v>29</v>
      </c>
      <c r="D256" s="73" t="s">
        <v>745</v>
      </c>
      <c r="E256" s="74" t="s">
        <v>533</v>
      </c>
      <c r="F256" s="116" t="s">
        <v>790</v>
      </c>
      <c r="G256" s="75" t="s">
        <v>760</v>
      </c>
      <c r="H256" s="75">
        <v>160</v>
      </c>
      <c r="I256" s="76">
        <v>1.48</v>
      </c>
      <c r="J256" s="110">
        <v>308415</v>
      </c>
      <c r="K256" s="111" t="s">
        <v>832</v>
      </c>
      <c r="L256" s="112" t="s">
        <v>748</v>
      </c>
      <c r="M256" s="113" t="s">
        <v>833</v>
      </c>
      <c r="N256" s="112" t="s">
        <v>60</v>
      </c>
      <c r="O256" s="77"/>
      <c r="P256" s="78">
        <f t="shared" si="6"/>
        <v>0</v>
      </c>
      <c r="Q256" s="79" t="str">
        <f t="shared" si="7"/>
        <v>-</v>
      </c>
      <c r="R256" s="80">
        <v>46</v>
      </c>
      <c r="S256" s="81" t="str">
        <f>IF($I$23=1,"",IF(AND(Таблица23[[#This Row],[Заказ (упаковок)
↓]]=0,$I$23*Таблица23[[#This Row],[Уп. в коробке]]&lt;5),0,ROUNDDOWN($I$23*Таблица23[[#This Row],[Уп. в коробке]],0)))</f>
        <v/>
      </c>
      <c r="T256" s="176" t="str">
        <f>IF(AND(Таблица23[[#This Row],[Заказ (упаковок)
↓]]&lt;5,Таблица23[[#This Row],[Заказ (упаковок)
↓]]&gt;0),"ошибка - неверное количество в заказе","")</f>
        <v/>
      </c>
    </row>
    <row r="257" spans="1:20" x14ac:dyDescent="0.3">
      <c r="A257" s="70"/>
      <c r="B257" s="71" t="s">
        <v>834</v>
      </c>
      <c r="C257" s="72" t="s">
        <v>29</v>
      </c>
      <c r="D257" s="73" t="s">
        <v>835</v>
      </c>
      <c r="E257" s="74" t="s">
        <v>836</v>
      </c>
      <c r="F257" s="116" t="s">
        <v>710</v>
      </c>
      <c r="G257" s="75" t="s">
        <v>711</v>
      </c>
      <c r="H257" s="75">
        <v>160</v>
      </c>
      <c r="I257" s="76">
        <v>1.62</v>
      </c>
      <c r="J257" s="110">
        <v>308530</v>
      </c>
      <c r="K257" s="111">
        <v>8712438517853</v>
      </c>
      <c r="L257" s="112" t="s">
        <v>748</v>
      </c>
      <c r="M257" s="113" t="s">
        <v>837</v>
      </c>
      <c r="N257" s="112" t="s">
        <v>60</v>
      </c>
      <c r="O257" s="77"/>
      <c r="P257" s="78">
        <f t="shared" si="6"/>
        <v>0</v>
      </c>
      <c r="Q257" s="79" t="str">
        <f t="shared" si="7"/>
        <v>-</v>
      </c>
      <c r="R257" s="80">
        <v>46</v>
      </c>
      <c r="S257" s="81" t="str">
        <f>IF($I$23=1,"",IF(AND(Таблица23[[#This Row],[Заказ (упаковок)
↓]]=0,$I$23*Таблица23[[#This Row],[Уп. в коробке]]&lt;5),0,ROUNDDOWN($I$23*Таблица23[[#This Row],[Уп. в коробке]],0)))</f>
        <v/>
      </c>
      <c r="T257" s="176" t="str">
        <f>IF(AND(Таблица23[[#This Row],[Заказ (упаковок)
↓]]&lt;5,Таблица23[[#This Row],[Заказ (упаковок)
↓]]&gt;0),"ошибка - неверное количество в заказе","")</f>
        <v/>
      </c>
    </row>
    <row r="258" spans="1:20" x14ac:dyDescent="0.3">
      <c r="A258" s="70"/>
      <c r="B258" s="71" t="s">
        <v>838</v>
      </c>
      <c r="C258" s="72" t="s">
        <v>29</v>
      </c>
      <c r="D258" s="73" t="s">
        <v>835</v>
      </c>
      <c r="E258" s="74" t="s">
        <v>839</v>
      </c>
      <c r="F258" s="116" t="s">
        <v>105</v>
      </c>
      <c r="G258" s="75" t="s">
        <v>840</v>
      </c>
      <c r="H258" s="75">
        <v>160</v>
      </c>
      <c r="I258" s="76">
        <v>1.84</v>
      </c>
      <c r="J258" s="110">
        <v>308590</v>
      </c>
      <c r="K258" s="111">
        <v>8712438517952</v>
      </c>
      <c r="L258" s="112" t="s">
        <v>748</v>
      </c>
      <c r="M258" s="113" t="s">
        <v>841</v>
      </c>
      <c r="N258" s="112" t="s">
        <v>60</v>
      </c>
      <c r="O258" s="77"/>
      <c r="P258" s="78">
        <f t="shared" si="6"/>
        <v>0</v>
      </c>
      <c r="Q258" s="79" t="str">
        <f t="shared" si="7"/>
        <v>-</v>
      </c>
      <c r="R258" s="80">
        <v>46</v>
      </c>
      <c r="S258" s="81" t="str">
        <f>IF($I$23=1,"",IF(AND(Таблица23[[#This Row],[Заказ (упаковок)
↓]]=0,$I$23*Таблица23[[#This Row],[Уп. в коробке]]&lt;5),0,ROUNDDOWN($I$23*Таблица23[[#This Row],[Уп. в коробке]],0)))</f>
        <v/>
      </c>
      <c r="T258" s="176" t="str">
        <f>IF(AND(Таблица23[[#This Row],[Заказ (упаковок)
↓]]&lt;5,Таблица23[[#This Row],[Заказ (упаковок)
↓]]&gt;0),"ошибка - неверное количество в заказе","")</f>
        <v/>
      </c>
    </row>
    <row r="259" spans="1:20" x14ac:dyDescent="0.3">
      <c r="A259" s="70"/>
      <c r="B259" s="71" t="s">
        <v>842</v>
      </c>
      <c r="C259" s="72" t="s">
        <v>29</v>
      </c>
      <c r="D259" s="73" t="s">
        <v>835</v>
      </c>
      <c r="E259" s="74" t="s">
        <v>843</v>
      </c>
      <c r="F259" s="116" t="s">
        <v>710</v>
      </c>
      <c r="G259" s="75" t="s">
        <v>711</v>
      </c>
      <c r="H259" s="75">
        <v>160</v>
      </c>
      <c r="I259" s="76">
        <v>1.54</v>
      </c>
      <c r="J259" s="110">
        <v>308600</v>
      </c>
      <c r="K259" s="111">
        <v>8712438517808</v>
      </c>
      <c r="L259" s="112" t="s">
        <v>748</v>
      </c>
      <c r="M259" s="113" t="s">
        <v>844</v>
      </c>
      <c r="N259" s="112" t="s">
        <v>60</v>
      </c>
      <c r="O259" s="77"/>
      <c r="P259" s="78">
        <f t="shared" si="6"/>
        <v>0</v>
      </c>
      <c r="Q259" s="79" t="str">
        <f t="shared" si="7"/>
        <v>-</v>
      </c>
      <c r="R259" s="80">
        <v>46</v>
      </c>
      <c r="S259" s="81" t="str">
        <f>IF($I$23=1,"",IF(AND(Таблица23[[#This Row],[Заказ (упаковок)
↓]]=0,$I$23*Таблица23[[#This Row],[Уп. в коробке]]&lt;5),0,ROUNDDOWN($I$23*Таблица23[[#This Row],[Уп. в коробке]],0)))</f>
        <v/>
      </c>
      <c r="T259" s="176" t="str">
        <f>IF(AND(Таблица23[[#This Row],[Заказ (упаковок)
↓]]&lt;5,Таблица23[[#This Row],[Заказ (упаковок)
↓]]&gt;0),"ошибка - неверное количество в заказе","")</f>
        <v/>
      </c>
    </row>
    <row r="260" spans="1:20" x14ac:dyDescent="0.3">
      <c r="A260" s="70"/>
      <c r="B260" s="71" t="s">
        <v>845</v>
      </c>
      <c r="C260" s="72" t="s">
        <v>29</v>
      </c>
      <c r="D260" s="73" t="s">
        <v>835</v>
      </c>
      <c r="E260" s="74" t="s">
        <v>846</v>
      </c>
      <c r="F260" s="116" t="s">
        <v>710</v>
      </c>
      <c r="G260" s="75" t="s">
        <v>678</v>
      </c>
      <c r="H260" s="75">
        <v>150</v>
      </c>
      <c r="I260" s="76">
        <v>2.0399999999999996</v>
      </c>
      <c r="J260" s="110">
        <v>308649</v>
      </c>
      <c r="K260" s="111" t="s">
        <v>847</v>
      </c>
      <c r="L260" s="112" t="s">
        <v>748</v>
      </c>
      <c r="M260" s="113" t="s">
        <v>848</v>
      </c>
      <c r="N260" s="112" t="s">
        <v>60</v>
      </c>
      <c r="O260" s="77"/>
      <c r="P260" s="78">
        <f t="shared" si="6"/>
        <v>0</v>
      </c>
      <c r="Q260" s="79" t="str">
        <f t="shared" si="7"/>
        <v>-</v>
      </c>
      <c r="R260" s="80">
        <v>46</v>
      </c>
      <c r="S260" s="81" t="str">
        <f>IF($I$23=1,"",IF(AND(Таблица23[[#This Row],[Заказ (упаковок)
↓]]=0,$I$23*Таблица23[[#This Row],[Уп. в коробке]]&lt;5),0,ROUNDDOWN($I$23*Таблица23[[#This Row],[Уп. в коробке]],0)))</f>
        <v/>
      </c>
      <c r="T260" s="176" t="str">
        <f>IF(AND(Таблица23[[#This Row],[Заказ (упаковок)
↓]]&lt;5,Таблица23[[#This Row],[Заказ (упаковок)
↓]]&gt;0),"ошибка - неверное количество в заказе","")</f>
        <v/>
      </c>
    </row>
    <row r="261" spans="1:20" x14ac:dyDescent="0.3">
      <c r="A261" s="70"/>
      <c r="B261" s="71" t="s">
        <v>849</v>
      </c>
      <c r="C261" s="72" t="s">
        <v>29</v>
      </c>
      <c r="D261" s="73" t="s">
        <v>835</v>
      </c>
      <c r="E261" s="74" t="s">
        <v>850</v>
      </c>
      <c r="F261" s="116" t="s">
        <v>710</v>
      </c>
      <c r="G261" s="75" t="s">
        <v>678</v>
      </c>
      <c r="H261" s="75">
        <v>150</v>
      </c>
      <c r="I261" s="76">
        <v>2.0399999999999996</v>
      </c>
      <c r="J261" s="110">
        <v>308709</v>
      </c>
      <c r="K261" s="111" t="s">
        <v>851</v>
      </c>
      <c r="L261" s="112" t="s">
        <v>748</v>
      </c>
      <c r="M261" s="113" t="s">
        <v>852</v>
      </c>
      <c r="N261" s="112" t="s">
        <v>60</v>
      </c>
      <c r="O261" s="77"/>
      <c r="P261" s="78">
        <f t="shared" si="6"/>
        <v>0</v>
      </c>
      <c r="Q261" s="79" t="str">
        <f t="shared" si="7"/>
        <v>-</v>
      </c>
      <c r="R261" s="80">
        <v>46</v>
      </c>
      <c r="S261" s="81" t="str">
        <f>IF($I$23=1,"",IF(AND(Таблица23[[#This Row],[Заказ (упаковок)
↓]]=0,$I$23*Таблица23[[#This Row],[Уп. в коробке]]&lt;5),0,ROUNDDOWN($I$23*Таблица23[[#This Row],[Уп. в коробке]],0)))</f>
        <v/>
      </c>
      <c r="T261" s="176" t="str">
        <f>IF(AND(Таблица23[[#This Row],[Заказ (упаковок)
↓]]&lt;5,Таблица23[[#This Row],[Заказ (упаковок)
↓]]&gt;0),"ошибка - неверное количество в заказе","")</f>
        <v/>
      </c>
    </row>
    <row r="262" spans="1:20" x14ac:dyDescent="0.3">
      <c r="A262" s="70"/>
      <c r="B262" s="71" t="s">
        <v>853</v>
      </c>
      <c r="C262" s="72" t="s">
        <v>29</v>
      </c>
      <c r="D262" s="73" t="s">
        <v>835</v>
      </c>
      <c r="E262" s="74" t="s">
        <v>854</v>
      </c>
      <c r="F262" s="116" t="s">
        <v>710</v>
      </c>
      <c r="G262" s="75" t="s">
        <v>678</v>
      </c>
      <c r="H262" s="75">
        <v>150</v>
      </c>
      <c r="I262" s="76">
        <v>2.0399999999999996</v>
      </c>
      <c r="J262" s="110">
        <v>308769</v>
      </c>
      <c r="K262" s="111" t="s">
        <v>855</v>
      </c>
      <c r="L262" s="112" t="s">
        <v>748</v>
      </c>
      <c r="M262" s="113" t="s">
        <v>856</v>
      </c>
      <c r="N262" s="112" t="s">
        <v>60</v>
      </c>
      <c r="O262" s="77"/>
      <c r="P262" s="78">
        <f t="shared" si="6"/>
        <v>0</v>
      </c>
      <c r="Q262" s="79" t="str">
        <f t="shared" si="7"/>
        <v>-</v>
      </c>
      <c r="R262" s="80">
        <v>46</v>
      </c>
      <c r="S262" s="81" t="str">
        <f>IF($I$23=1,"",IF(AND(Таблица23[[#This Row],[Заказ (упаковок)
↓]]=0,$I$23*Таблица23[[#This Row],[Уп. в коробке]]&lt;5),0,ROUNDDOWN($I$23*Таблица23[[#This Row],[Уп. в коробке]],0)))</f>
        <v/>
      </c>
      <c r="T262" s="176" t="str">
        <f>IF(AND(Таблица23[[#This Row],[Заказ (упаковок)
↓]]&lt;5,Таблица23[[#This Row],[Заказ (упаковок)
↓]]&gt;0),"ошибка - неверное количество в заказе","")</f>
        <v/>
      </c>
    </row>
    <row r="263" spans="1:20" x14ac:dyDescent="0.3">
      <c r="A263" s="70"/>
      <c r="B263" s="71" t="s">
        <v>857</v>
      </c>
      <c r="C263" s="72" t="s">
        <v>29</v>
      </c>
      <c r="D263" s="73" t="s">
        <v>835</v>
      </c>
      <c r="E263" s="74" t="s">
        <v>858</v>
      </c>
      <c r="F263" s="116" t="s">
        <v>710</v>
      </c>
      <c r="G263" s="75" t="s">
        <v>678</v>
      </c>
      <c r="H263" s="75">
        <v>150</v>
      </c>
      <c r="I263" s="76">
        <v>2.0399999999999996</v>
      </c>
      <c r="J263" s="110">
        <v>308799</v>
      </c>
      <c r="K263" s="111" t="s">
        <v>859</v>
      </c>
      <c r="L263" s="112" t="s">
        <v>748</v>
      </c>
      <c r="M263" s="113" t="s">
        <v>860</v>
      </c>
      <c r="N263" s="112" t="s">
        <v>60</v>
      </c>
      <c r="O263" s="77"/>
      <c r="P263" s="78">
        <f t="shared" si="6"/>
        <v>0</v>
      </c>
      <c r="Q263" s="79" t="str">
        <f t="shared" si="7"/>
        <v>-</v>
      </c>
      <c r="R263" s="80">
        <v>46</v>
      </c>
      <c r="S263" s="81" t="str">
        <f>IF($I$23=1,"",IF(AND(Таблица23[[#This Row],[Заказ (упаковок)
↓]]=0,$I$23*Таблица23[[#This Row],[Уп. в коробке]]&lt;5),0,ROUNDDOWN($I$23*Таблица23[[#This Row],[Уп. в коробке]],0)))</f>
        <v/>
      </c>
      <c r="T263" s="176" t="str">
        <f>IF(AND(Таблица23[[#This Row],[Заказ (упаковок)
↓]]&lt;5,Таблица23[[#This Row],[Заказ (упаковок)
↓]]&gt;0),"ошибка - неверное количество в заказе","")</f>
        <v/>
      </c>
    </row>
    <row r="264" spans="1:20" x14ac:dyDescent="0.3">
      <c r="A264" s="70"/>
      <c r="B264" s="71" t="s">
        <v>861</v>
      </c>
      <c r="C264" s="72" t="s">
        <v>29</v>
      </c>
      <c r="D264" s="73" t="s">
        <v>835</v>
      </c>
      <c r="E264" s="74" t="s">
        <v>862</v>
      </c>
      <c r="F264" s="116" t="s">
        <v>710</v>
      </c>
      <c r="G264" s="75" t="s">
        <v>678</v>
      </c>
      <c r="H264" s="75">
        <v>150</v>
      </c>
      <c r="I264" s="76">
        <v>2.13</v>
      </c>
      <c r="J264" s="110">
        <v>308829</v>
      </c>
      <c r="K264" s="111" t="s">
        <v>863</v>
      </c>
      <c r="L264" s="112" t="s">
        <v>748</v>
      </c>
      <c r="M264" s="113" t="s">
        <v>864</v>
      </c>
      <c r="N264" s="112" t="s">
        <v>60</v>
      </c>
      <c r="O264" s="77"/>
      <c r="P264" s="78">
        <f t="shared" si="6"/>
        <v>0</v>
      </c>
      <c r="Q264" s="79" t="str">
        <f t="shared" si="7"/>
        <v>-</v>
      </c>
      <c r="R264" s="80">
        <v>46</v>
      </c>
      <c r="S264" s="81" t="str">
        <f>IF($I$23=1,"",IF(AND(Таблица23[[#This Row],[Заказ (упаковок)
↓]]=0,$I$23*Таблица23[[#This Row],[Уп. в коробке]]&lt;5),0,ROUNDDOWN($I$23*Таблица23[[#This Row],[Уп. в коробке]],0)))</f>
        <v/>
      </c>
      <c r="T264" s="176" t="str">
        <f>IF(AND(Таблица23[[#This Row],[Заказ (упаковок)
↓]]&lt;5,Таблица23[[#This Row],[Заказ (упаковок)
↓]]&gt;0),"ошибка - неверное количество в заказе","")</f>
        <v/>
      </c>
    </row>
    <row r="265" spans="1:20" x14ac:dyDescent="0.3">
      <c r="A265" s="70"/>
      <c r="B265" s="71" t="s">
        <v>865</v>
      </c>
      <c r="C265" s="72" t="s">
        <v>29</v>
      </c>
      <c r="D265" s="73" t="s">
        <v>835</v>
      </c>
      <c r="E265" s="74" t="s">
        <v>866</v>
      </c>
      <c r="F265" s="116" t="s">
        <v>710</v>
      </c>
      <c r="G265" s="75" t="s">
        <v>678</v>
      </c>
      <c r="H265" s="75">
        <v>150</v>
      </c>
      <c r="I265" s="76">
        <v>2.13</v>
      </c>
      <c r="J265" s="110">
        <v>308839</v>
      </c>
      <c r="K265" s="111" t="s">
        <v>867</v>
      </c>
      <c r="L265" s="112" t="s">
        <v>748</v>
      </c>
      <c r="M265" s="113" t="s">
        <v>868</v>
      </c>
      <c r="N265" s="112" t="s">
        <v>60</v>
      </c>
      <c r="O265" s="77"/>
      <c r="P265" s="78">
        <f t="shared" si="6"/>
        <v>0</v>
      </c>
      <c r="Q265" s="79" t="str">
        <f t="shared" si="7"/>
        <v>-</v>
      </c>
      <c r="R265" s="80">
        <v>46</v>
      </c>
      <c r="S265" s="81" t="str">
        <f>IF($I$23=1,"",IF(AND(Таблица23[[#This Row],[Заказ (упаковок)
↓]]=0,$I$23*Таблица23[[#This Row],[Уп. в коробке]]&lt;5),0,ROUNDDOWN($I$23*Таблица23[[#This Row],[Уп. в коробке]],0)))</f>
        <v/>
      </c>
      <c r="T265" s="176" t="str">
        <f>IF(AND(Таблица23[[#This Row],[Заказ (упаковок)
↓]]&lt;5,Таблица23[[#This Row],[Заказ (упаковок)
↓]]&gt;0),"ошибка - неверное количество в заказе","")</f>
        <v/>
      </c>
    </row>
    <row r="266" spans="1:20" x14ac:dyDescent="0.3">
      <c r="A266" s="70"/>
      <c r="B266" s="71" t="s">
        <v>869</v>
      </c>
      <c r="C266" s="72" t="s">
        <v>29</v>
      </c>
      <c r="D266" s="73" t="s">
        <v>835</v>
      </c>
      <c r="E266" s="74" t="s">
        <v>870</v>
      </c>
      <c r="F266" s="116" t="s">
        <v>710</v>
      </c>
      <c r="G266" s="75" t="s">
        <v>678</v>
      </c>
      <c r="H266" s="75">
        <v>150</v>
      </c>
      <c r="I266" s="76">
        <v>2.13</v>
      </c>
      <c r="J266" s="110">
        <v>308849</v>
      </c>
      <c r="K266" s="111" t="s">
        <v>871</v>
      </c>
      <c r="L266" s="112" t="s">
        <v>748</v>
      </c>
      <c r="M266" s="113" t="s">
        <v>872</v>
      </c>
      <c r="N266" s="112" t="s">
        <v>60</v>
      </c>
      <c r="O266" s="77"/>
      <c r="P266" s="78">
        <f t="shared" si="6"/>
        <v>0</v>
      </c>
      <c r="Q266" s="79" t="str">
        <f t="shared" si="7"/>
        <v>-</v>
      </c>
      <c r="R266" s="80">
        <v>46</v>
      </c>
      <c r="S266" s="81" t="str">
        <f>IF($I$23=1,"",IF(AND(Таблица23[[#This Row],[Заказ (упаковок)
↓]]=0,$I$23*Таблица23[[#This Row],[Уп. в коробке]]&lt;5),0,ROUNDDOWN($I$23*Таблица23[[#This Row],[Уп. в коробке]],0)))</f>
        <v/>
      </c>
      <c r="T266" s="176" t="str">
        <f>IF(AND(Таблица23[[#This Row],[Заказ (упаковок)
↓]]&lt;5,Таблица23[[#This Row],[Заказ (упаковок)
↓]]&gt;0),"ошибка - неверное количество в заказе","")</f>
        <v/>
      </c>
    </row>
    <row r="267" spans="1:20" x14ac:dyDescent="0.3">
      <c r="A267" s="70"/>
      <c r="B267" s="71" t="s">
        <v>873</v>
      </c>
      <c r="C267" s="72" t="s">
        <v>29</v>
      </c>
      <c r="D267" s="73" t="s">
        <v>835</v>
      </c>
      <c r="E267" s="74" t="s">
        <v>874</v>
      </c>
      <c r="F267" s="116" t="s">
        <v>710</v>
      </c>
      <c r="G267" s="75" t="s">
        <v>678</v>
      </c>
      <c r="H267" s="75">
        <v>150</v>
      </c>
      <c r="I267" s="76">
        <v>2.0599999999999996</v>
      </c>
      <c r="J267" s="110">
        <v>308859</v>
      </c>
      <c r="K267" s="111" t="s">
        <v>875</v>
      </c>
      <c r="L267" s="112" t="s">
        <v>748</v>
      </c>
      <c r="M267" s="113" t="s">
        <v>876</v>
      </c>
      <c r="N267" s="112" t="s">
        <v>60</v>
      </c>
      <c r="O267" s="77"/>
      <c r="P267" s="78">
        <f t="shared" si="6"/>
        <v>0</v>
      </c>
      <c r="Q267" s="79" t="str">
        <f t="shared" si="7"/>
        <v>-</v>
      </c>
      <c r="R267" s="80">
        <v>46</v>
      </c>
      <c r="S267" s="81" t="str">
        <f>IF($I$23=1,"",IF(AND(Таблица23[[#This Row],[Заказ (упаковок)
↓]]=0,$I$23*Таблица23[[#This Row],[Уп. в коробке]]&lt;5),0,ROUNDDOWN($I$23*Таблица23[[#This Row],[Уп. в коробке]],0)))</f>
        <v/>
      </c>
      <c r="T267" s="176" t="str">
        <f>IF(AND(Таблица23[[#This Row],[Заказ (упаковок)
↓]]&lt;5,Таблица23[[#This Row],[Заказ (упаковок)
↓]]&gt;0),"ошибка - неверное количество в заказе","")</f>
        <v/>
      </c>
    </row>
    <row r="268" spans="1:20" x14ac:dyDescent="0.3">
      <c r="A268" s="70"/>
      <c r="B268" s="71" t="s">
        <v>877</v>
      </c>
      <c r="C268" s="72" t="s">
        <v>29</v>
      </c>
      <c r="D268" s="73" t="s">
        <v>878</v>
      </c>
      <c r="E268" s="74" t="s">
        <v>879</v>
      </c>
      <c r="F268" s="116" t="s">
        <v>94</v>
      </c>
      <c r="G268" s="75" t="s">
        <v>880</v>
      </c>
      <c r="H268" s="75">
        <v>80</v>
      </c>
      <c r="I268" s="76">
        <v>2.0599999999999996</v>
      </c>
      <c r="J268" s="110">
        <v>309000</v>
      </c>
      <c r="K268" s="111">
        <v>8712438518652</v>
      </c>
      <c r="L268" s="112" t="s">
        <v>748</v>
      </c>
      <c r="M268" s="113" t="s">
        <v>881</v>
      </c>
      <c r="N268" s="112" t="s">
        <v>60</v>
      </c>
      <c r="O268" s="77"/>
      <c r="P268" s="78">
        <f t="shared" si="6"/>
        <v>0</v>
      </c>
      <c r="Q268" s="79" t="str">
        <f t="shared" si="7"/>
        <v>-</v>
      </c>
      <c r="R268" s="80">
        <v>47</v>
      </c>
      <c r="S268" s="81" t="str">
        <f>IF($I$23=1,"",IF(AND(Таблица23[[#This Row],[Заказ (упаковок)
↓]]=0,$I$23*Таблица23[[#This Row],[Уп. в коробке]]&lt;5),0,ROUNDDOWN($I$23*Таблица23[[#This Row],[Уп. в коробке]],0)))</f>
        <v/>
      </c>
      <c r="T268" s="176" t="str">
        <f>IF(AND(Таблица23[[#This Row],[Заказ (упаковок)
↓]]&lt;5,Таблица23[[#This Row],[Заказ (упаковок)
↓]]&gt;0),"ошибка - неверное количество в заказе","")</f>
        <v/>
      </c>
    </row>
    <row r="269" spans="1:20" x14ac:dyDescent="0.3">
      <c r="A269" s="70"/>
      <c r="B269" s="71" t="s">
        <v>882</v>
      </c>
      <c r="C269" s="72" t="s">
        <v>29</v>
      </c>
      <c r="D269" s="73" t="s">
        <v>878</v>
      </c>
      <c r="E269" s="74" t="s">
        <v>883</v>
      </c>
      <c r="F269" s="116" t="s">
        <v>94</v>
      </c>
      <c r="G269" s="75" t="s">
        <v>880</v>
      </c>
      <c r="H269" s="75">
        <v>80</v>
      </c>
      <c r="I269" s="76">
        <v>2.0599999999999996</v>
      </c>
      <c r="J269" s="110">
        <v>309030</v>
      </c>
      <c r="K269" s="111">
        <v>8712438518706</v>
      </c>
      <c r="L269" s="112" t="s">
        <v>748</v>
      </c>
      <c r="M269" s="113" t="s">
        <v>884</v>
      </c>
      <c r="N269" s="112" t="s">
        <v>60</v>
      </c>
      <c r="O269" s="77"/>
      <c r="P269" s="78">
        <f t="shared" si="6"/>
        <v>0</v>
      </c>
      <c r="Q269" s="79" t="str">
        <f t="shared" si="7"/>
        <v>-</v>
      </c>
      <c r="R269" s="80">
        <v>47</v>
      </c>
      <c r="S269" s="81" t="str">
        <f>IF($I$23=1,"",IF(AND(Таблица23[[#This Row],[Заказ (упаковок)
↓]]=0,$I$23*Таблица23[[#This Row],[Уп. в коробке]]&lt;5),0,ROUNDDOWN($I$23*Таблица23[[#This Row],[Уп. в коробке]],0)))</f>
        <v/>
      </c>
      <c r="T269" s="176" t="str">
        <f>IF(AND(Таблица23[[#This Row],[Заказ (упаковок)
↓]]&lt;5,Таблица23[[#This Row],[Заказ (упаковок)
↓]]&gt;0),"ошибка - неверное количество в заказе","")</f>
        <v/>
      </c>
    </row>
    <row r="270" spans="1:20" x14ac:dyDescent="0.3">
      <c r="A270" s="70"/>
      <c r="B270" s="71" t="s">
        <v>885</v>
      </c>
      <c r="C270" s="72" t="s">
        <v>29</v>
      </c>
      <c r="D270" s="73" t="s">
        <v>886</v>
      </c>
      <c r="E270" s="74" t="s">
        <v>887</v>
      </c>
      <c r="F270" s="116" t="s">
        <v>790</v>
      </c>
      <c r="G270" s="75" t="s">
        <v>711</v>
      </c>
      <c r="H270" s="75">
        <v>120</v>
      </c>
      <c r="I270" s="76">
        <v>1.83</v>
      </c>
      <c r="J270" s="110">
        <v>309100</v>
      </c>
      <c r="K270" s="111">
        <v>8712438518751</v>
      </c>
      <c r="L270" s="112" t="s">
        <v>748</v>
      </c>
      <c r="M270" s="113" t="s">
        <v>888</v>
      </c>
      <c r="N270" s="112" t="s">
        <v>60</v>
      </c>
      <c r="O270" s="77"/>
      <c r="P270" s="78">
        <f t="shared" si="6"/>
        <v>0</v>
      </c>
      <c r="Q270" s="79" t="str">
        <f t="shared" si="7"/>
        <v>-</v>
      </c>
      <c r="R270" s="80">
        <v>47</v>
      </c>
      <c r="S270" s="81" t="str">
        <f>IF($I$23=1,"",IF(AND(Таблица23[[#This Row],[Заказ (упаковок)
↓]]=0,$I$23*Таблица23[[#This Row],[Уп. в коробке]]&lt;5),0,ROUNDDOWN($I$23*Таблица23[[#This Row],[Уп. в коробке]],0)))</f>
        <v/>
      </c>
      <c r="T270" s="176" t="str">
        <f>IF(AND(Таблица23[[#This Row],[Заказ (упаковок)
↓]]&lt;5,Таблица23[[#This Row],[Заказ (упаковок)
↓]]&gt;0),"ошибка - неверное количество в заказе","")</f>
        <v/>
      </c>
    </row>
    <row r="271" spans="1:20" x14ac:dyDescent="0.3">
      <c r="A271" s="70"/>
      <c r="B271" s="71" t="s">
        <v>889</v>
      </c>
      <c r="C271" s="72" t="s">
        <v>29</v>
      </c>
      <c r="D271" s="73" t="s">
        <v>886</v>
      </c>
      <c r="E271" s="74" t="s">
        <v>890</v>
      </c>
      <c r="F271" s="116" t="s">
        <v>724</v>
      </c>
      <c r="G271" s="75" t="s">
        <v>711</v>
      </c>
      <c r="H271" s="75">
        <v>120</v>
      </c>
      <c r="I271" s="76">
        <v>1.85</v>
      </c>
      <c r="J271" s="110">
        <v>309130</v>
      </c>
      <c r="K271" s="111">
        <v>8712438518805</v>
      </c>
      <c r="L271" s="112" t="s">
        <v>748</v>
      </c>
      <c r="M271" s="113" t="s">
        <v>891</v>
      </c>
      <c r="N271" s="112" t="s">
        <v>60</v>
      </c>
      <c r="O271" s="77"/>
      <c r="P271" s="78">
        <f t="shared" si="6"/>
        <v>0</v>
      </c>
      <c r="Q271" s="79" t="str">
        <f t="shared" si="7"/>
        <v>-</v>
      </c>
      <c r="R271" s="80">
        <v>47</v>
      </c>
      <c r="S271" s="81" t="str">
        <f>IF($I$23=1,"",IF(AND(Таблица23[[#This Row],[Заказ (упаковок)
↓]]=0,$I$23*Таблица23[[#This Row],[Уп. в коробке]]&lt;5),0,ROUNDDOWN($I$23*Таблица23[[#This Row],[Уп. в коробке]],0)))</f>
        <v/>
      </c>
      <c r="T271" s="176" t="str">
        <f>IF(AND(Таблица23[[#This Row],[Заказ (упаковок)
↓]]&lt;5,Таблица23[[#This Row],[Заказ (упаковок)
↓]]&gt;0),"ошибка - неверное количество в заказе","")</f>
        <v/>
      </c>
    </row>
    <row r="272" spans="1:20" x14ac:dyDescent="0.3">
      <c r="A272" s="70"/>
      <c r="B272" s="71" t="s">
        <v>892</v>
      </c>
      <c r="C272" s="72" t="s">
        <v>29</v>
      </c>
      <c r="D272" s="73" t="s">
        <v>886</v>
      </c>
      <c r="E272" s="74" t="s">
        <v>893</v>
      </c>
      <c r="F272" s="116" t="s">
        <v>710</v>
      </c>
      <c r="G272" s="75" t="s">
        <v>678</v>
      </c>
      <c r="H272" s="75">
        <v>160</v>
      </c>
      <c r="I272" s="76">
        <v>1.62</v>
      </c>
      <c r="J272" s="110">
        <v>309160</v>
      </c>
      <c r="K272" s="111">
        <v>8712438518850</v>
      </c>
      <c r="L272" s="112" t="s">
        <v>748</v>
      </c>
      <c r="M272" s="113" t="s">
        <v>894</v>
      </c>
      <c r="N272" s="112" t="s">
        <v>60</v>
      </c>
      <c r="O272" s="77"/>
      <c r="P272" s="78">
        <f t="shared" si="6"/>
        <v>0</v>
      </c>
      <c r="Q272" s="79" t="str">
        <f t="shared" si="7"/>
        <v>-</v>
      </c>
      <c r="R272" s="80">
        <v>47</v>
      </c>
      <c r="S272" s="81" t="str">
        <f>IF($I$23=1,"",IF(AND(Таблица23[[#This Row],[Заказ (упаковок)
↓]]=0,$I$23*Таблица23[[#This Row],[Уп. в коробке]]&lt;5),0,ROUNDDOWN($I$23*Таблица23[[#This Row],[Уп. в коробке]],0)))</f>
        <v/>
      </c>
      <c r="T272" s="176" t="str">
        <f>IF(AND(Таблица23[[#This Row],[Заказ (упаковок)
↓]]&lt;5,Таблица23[[#This Row],[Заказ (упаковок)
↓]]&gt;0),"ошибка - неверное количество в заказе","")</f>
        <v/>
      </c>
    </row>
    <row r="273" spans="1:20" x14ac:dyDescent="0.3">
      <c r="A273" s="70"/>
      <c r="B273" s="71" t="s">
        <v>895</v>
      </c>
      <c r="C273" s="72" t="s">
        <v>29</v>
      </c>
      <c r="D273" s="73" t="s">
        <v>896</v>
      </c>
      <c r="E273" s="74" t="s">
        <v>897</v>
      </c>
      <c r="F273" s="116" t="s">
        <v>747</v>
      </c>
      <c r="G273" s="75" t="s">
        <v>898</v>
      </c>
      <c r="H273" s="75">
        <v>80</v>
      </c>
      <c r="I273" s="76">
        <v>2.71</v>
      </c>
      <c r="J273" s="110">
        <v>309700</v>
      </c>
      <c r="K273" s="111">
        <v>8712438519307</v>
      </c>
      <c r="L273" s="112" t="s">
        <v>748</v>
      </c>
      <c r="M273" s="113" t="s">
        <v>899</v>
      </c>
      <c r="N273" s="112" t="s">
        <v>60</v>
      </c>
      <c r="O273" s="77"/>
      <c r="P273" s="78">
        <f t="shared" si="6"/>
        <v>0</v>
      </c>
      <c r="Q273" s="79" t="str">
        <f t="shared" si="7"/>
        <v>-</v>
      </c>
      <c r="R273" s="80">
        <v>47</v>
      </c>
      <c r="S273" s="81" t="str">
        <f>IF($I$23=1,"",IF(AND(Таблица23[[#This Row],[Заказ (упаковок)
↓]]=0,$I$23*Таблица23[[#This Row],[Уп. в коробке]]&lt;5),0,ROUNDDOWN($I$23*Таблица23[[#This Row],[Уп. в коробке]],0)))</f>
        <v/>
      </c>
      <c r="T273" s="176" t="str">
        <f>IF(AND(Таблица23[[#This Row],[Заказ (упаковок)
↓]]&lt;5,Таблица23[[#This Row],[Заказ (упаковок)
↓]]&gt;0),"ошибка - неверное количество в заказе","")</f>
        <v/>
      </c>
    </row>
    <row r="274" spans="1:20" x14ac:dyDescent="0.3">
      <c r="A274" s="70"/>
      <c r="B274" s="71" t="s">
        <v>900</v>
      </c>
      <c r="C274" s="72" t="s">
        <v>29</v>
      </c>
      <c r="D274" s="73" t="s">
        <v>896</v>
      </c>
      <c r="E274" s="74" t="s">
        <v>901</v>
      </c>
      <c r="F274" s="116" t="s">
        <v>747</v>
      </c>
      <c r="G274" s="75" t="s">
        <v>898</v>
      </c>
      <c r="H274" s="75">
        <v>80</v>
      </c>
      <c r="I274" s="76">
        <v>2.8</v>
      </c>
      <c r="J274" s="110">
        <v>309730</v>
      </c>
      <c r="K274" s="111">
        <v>8712438519352</v>
      </c>
      <c r="L274" s="112" t="s">
        <v>748</v>
      </c>
      <c r="M274" s="113" t="s">
        <v>902</v>
      </c>
      <c r="N274" s="112" t="s">
        <v>60</v>
      </c>
      <c r="O274" s="77"/>
      <c r="P274" s="78">
        <f t="shared" si="6"/>
        <v>0</v>
      </c>
      <c r="Q274" s="79" t="str">
        <f t="shared" si="7"/>
        <v>-</v>
      </c>
      <c r="R274" s="80">
        <v>47</v>
      </c>
      <c r="S274" s="81" t="str">
        <f>IF($I$23=1,"",IF(AND(Таблица23[[#This Row],[Заказ (упаковок)
↓]]=0,$I$23*Таблица23[[#This Row],[Уп. в коробке]]&lt;5),0,ROUNDDOWN($I$23*Таблица23[[#This Row],[Уп. в коробке]],0)))</f>
        <v/>
      </c>
      <c r="T274" s="176" t="str">
        <f>IF(AND(Таблица23[[#This Row],[Заказ (упаковок)
↓]]&lt;5,Таблица23[[#This Row],[Заказ (упаковок)
↓]]&gt;0),"ошибка - неверное количество в заказе","")</f>
        <v/>
      </c>
    </row>
    <row r="275" spans="1:20" x14ac:dyDescent="0.3">
      <c r="A275" s="70"/>
      <c r="B275" s="71" t="s">
        <v>903</v>
      </c>
      <c r="C275" s="72" t="s">
        <v>29</v>
      </c>
      <c r="D275" s="73" t="s">
        <v>896</v>
      </c>
      <c r="E275" s="74" t="s">
        <v>904</v>
      </c>
      <c r="F275" s="116" t="s">
        <v>747</v>
      </c>
      <c r="G275" s="75" t="s">
        <v>898</v>
      </c>
      <c r="H275" s="75">
        <v>80</v>
      </c>
      <c r="I275" s="76">
        <v>2.76</v>
      </c>
      <c r="J275" s="110">
        <v>309740</v>
      </c>
      <c r="K275" s="111" t="s">
        <v>905</v>
      </c>
      <c r="L275" s="112" t="s">
        <v>748</v>
      </c>
      <c r="M275" s="113" t="s">
        <v>906</v>
      </c>
      <c r="N275" s="112" t="s">
        <v>60</v>
      </c>
      <c r="O275" s="77"/>
      <c r="P275" s="78">
        <f t="shared" si="6"/>
        <v>0</v>
      </c>
      <c r="Q275" s="79" t="str">
        <f t="shared" si="7"/>
        <v>-</v>
      </c>
      <c r="R275" s="80">
        <v>47</v>
      </c>
      <c r="S275" s="81" t="str">
        <f>IF($I$23=1,"",IF(AND(Таблица23[[#This Row],[Заказ (упаковок)
↓]]=0,$I$23*Таблица23[[#This Row],[Уп. в коробке]]&lt;5),0,ROUNDDOWN($I$23*Таблица23[[#This Row],[Уп. в коробке]],0)))</f>
        <v/>
      </c>
      <c r="T275" s="176" t="str">
        <f>IF(AND(Таблица23[[#This Row],[Заказ (упаковок)
↓]]&lt;5,Таблица23[[#This Row],[Заказ (упаковок)
↓]]&gt;0),"ошибка - неверное количество в заказе","")</f>
        <v/>
      </c>
    </row>
    <row r="276" spans="1:20" x14ac:dyDescent="0.3">
      <c r="A276" s="70"/>
      <c r="B276" s="71" t="s">
        <v>907</v>
      </c>
      <c r="C276" s="72" t="s">
        <v>29</v>
      </c>
      <c r="D276" s="73" t="s">
        <v>896</v>
      </c>
      <c r="E276" s="74" t="s">
        <v>908</v>
      </c>
      <c r="F276" s="116" t="s">
        <v>747</v>
      </c>
      <c r="G276" s="75" t="s">
        <v>898</v>
      </c>
      <c r="H276" s="75">
        <v>80</v>
      </c>
      <c r="I276" s="76">
        <v>2.7199999999999998</v>
      </c>
      <c r="J276" s="110">
        <v>309760</v>
      </c>
      <c r="K276" s="111">
        <v>8712438519406</v>
      </c>
      <c r="L276" s="112" t="s">
        <v>748</v>
      </c>
      <c r="M276" s="113" t="s">
        <v>909</v>
      </c>
      <c r="N276" s="112" t="s">
        <v>60</v>
      </c>
      <c r="O276" s="77"/>
      <c r="P276" s="78">
        <f t="shared" si="6"/>
        <v>0</v>
      </c>
      <c r="Q276" s="79" t="str">
        <f t="shared" si="7"/>
        <v>-</v>
      </c>
      <c r="R276" s="80">
        <v>47</v>
      </c>
      <c r="S276" s="81" t="str">
        <f>IF($I$23=1,"",IF(AND(Таблица23[[#This Row],[Заказ (упаковок)
↓]]=0,$I$23*Таблица23[[#This Row],[Уп. в коробке]]&lt;5),0,ROUNDDOWN($I$23*Таблица23[[#This Row],[Уп. в коробке]],0)))</f>
        <v/>
      </c>
      <c r="T276" s="176" t="str">
        <f>IF(AND(Таблица23[[#This Row],[Заказ (упаковок)
↓]]&lt;5,Таблица23[[#This Row],[Заказ (упаковок)
↓]]&gt;0),"ошибка - неверное количество в заказе","")</f>
        <v/>
      </c>
    </row>
    <row r="277" spans="1:20" x14ac:dyDescent="0.3">
      <c r="A277" s="70"/>
      <c r="B277" s="71" t="s">
        <v>910</v>
      </c>
      <c r="C277" s="72" t="s">
        <v>29</v>
      </c>
      <c r="D277" s="73" t="s">
        <v>896</v>
      </c>
      <c r="E277" s="74" t="s">
        <v>911</v>
      </c>
      <c r="F277" s="116" t="s">
        <v>747</v>
      </c>
      <c r="G277" s="75" t="s">
        <v>898</v>
      </c>
      <c r="H277" s="75">
        <v>80</v>
      </c>
      <c r="I277" s="76">
        <v>2.76</v>
      </c>
      <c r="J277" s="110">
        <v>309790</v>
      </c>
      <c r="K277" s="111">
        <v>8712438519420</v>
      </c>
      <c r="L277" s="112" t="s">
        <v>748</v>
      </c>
      <c r="M277" s="113" t="s">
        <v>912</v>
      </c>
      <c r="N277" s="112" t="s">
        <v>60</v>
      </c>
      <c r="O277" s="77"/>
      <c r="P277" s="78">
        <f t="shared" si="6"/>
        <v>0</v>
      </c>
      <c r="Q277" s="79" t="str">
        <f t="shared" si="7"/>
        <v>-</v>
      </c>
      <c r="R277" s="80">
        <v>47</v>
      </c>
      <c r="S277" s="81" t="str">
        <f>IF($I$23=1,"",IF(AND(Таблица23[[#This Row],[Заказ (упаковок)
↓]]=0,$I$23*Таблица23[[#This Row],[Уп. в коробке]]&lt;5),0,ROUNDDOWN($I$23*Таблица23[[#This Row],[Уп. в коробке]],0)))</f>
        <v/>
      </c>
      <c r="T277" s="176" t="str">
        <f>IF(AND(Таблица23[[#This Row],[Заказ (упаковок)
↓]]&lt;5,Таблица23[[#This Row],[Заказ (упаковок)
↓]]&gt;0),"ошибка - неверное количество в заказе","")</f>
        <v/>
      </c>
    </row>
    <row r="278" spans="1:20" x14ac:dyDescent="0.3">
      <c r="A278" s="70"/>
      <c r="B278" s="71" t="s">
        <v>913</v>
      </c>
      <c r="C278" s="72" t="s">
        <v>29</v>
      </c>
      <c r="D278" s="73" t="s">
        <v>896</v>
      </c>
      <c r="E278" s="74" t="s">
        <v>914</v>
      </c>
      <c r="F278" s="116" t="s">
        <v>710</v>
      </c>
      <c r="G278" s="75" t="s">
        <v>770</v>
      </c>
      <c r="H278" s="75">
        <v>160</v>
      </c>
      <c r="I278" s="76">
        <v>2.1399999999999997</v>
      </c>
      <c r="J278" s="110">
        <v>309820</v>
      </c>
      <c r="K278" s="111">
        <v>8712438519451</v>
      </c>
      <c r="L278" s="112" t="s">
        <v>748</v>
      </c>
      <c r="M278" s="113" t="s">
        <v>915</v>
      </c>
      <c r="N278" s="112" t="s">
        <v>60</v>
      </c>
      <c r="O278" s="77"/>
      <c r="P278" s="78">
        <f t="shared" si="6"/>
        <v>0</v>
      </c>
      <c r="Q278" s="79" t="str">
        <f t="shared" si="7"/>
        <v>-</v>
      </c>
      <c r="R278" s="80">
        <v>47</v>
      </c>
      <c r="S278" s="81" t="str">
        <f>IF($I$23=1,"",IF(AND(Таблица23[[#This Row],[Заказ (упаковок)
↓]]=0,$I$23*Таблица23[[#This Row],[Уп. в коробке]]&lt;5),0,ROUNDDOWN($I$23*Таблица23[[#This Row],[Уп. в коробке]],0)))</f>
        <v/>
      </c>
      <c r="T278" s="176" t="str">
        <f>IF(AND(Таблица23[[#This Row],[Заказ (упаковок)
↓]]&lt;5,Таблица23[[#This Row],[Заказ (упаковок)
↓]]&gt;0),"ошибка - неверное количество в заказе","")</f>
        <v/>
      </c>
    </row>
    <row r="279" spans="1:20" x14ac:dyDescent="0.3">
      <c r="A279" s="70"/>
      <c r="B279" s="71" t="s">
        <v>916</v>
      </c>
      <c r="C279" s="72" t="s">
        <v>29</v>
      </c>
      <c r="D279" s="73" t="s">
        <v>896</v>
      </c>
      <c r="E279" s="74" t="s">
        <v>917</v>
      </c>
      <c r="F279" s="116" t="s">
        <v>105</v>
      </c>
      <c r="G279" s="75" t="s">
        <v>711</v>
      </c>
      <c r="H279" s="75">
        <v>160</v>
      </c>
      <c r="I279" s="76">
        <v>2.19</v>
      </c>
      <c r="J279" s="110">
        <v>309850</v>
      </c>
      <c r="K279" s="111">
        <v>8712438519468</v>
      </c>
      <c r="L279" s="112" t="s">
        <v>748</v>
      </c>
      <c r="M279" s="113" t="s">
        <v>918</v>
      </c>
      <c r="N279" s="112" t="s">
        <v>60</v>
      </c>
      <c r="O279" s="77"/>
      <c r="P279" s="78">
        <f t="shared" si="6"/>
        <v>0</v>
      </c>
      <c r="Q279" s="79" t="str">
        <f t="shared" si="7"/>
        <v>-</v>
      </c>
      <c r="R279" s="80">
        <v>47</v>
      </c>
      <c r="S279" s="81" t="str">
        <f>IF($I$23=1,"",IF(AND(Таблица23[[#This Row],[Заказ (упаковок)
↓]]=0,$I$23*Таблица23[[#This Row],[Уп. в коробке]]&lt;5),0,ROUNDDOWN($I$23*Таблица23[[#This Row],[Уп. в коробке]],0)))</f>
        <v/>
      </c>
      <c r="T279" s="176" t="str">
        <f>IF(AND(Таблица23[[#This Row],[Заказ (упаковок)
↓]]&lt;5,Таблица23[[#This Row],[Заказ (упаковок)
↓]]&gt;0),"ошибка - неверное количество в заказе","")</f>
        <v/>
      </c>
    </row>
    <row r="280" spans="1:20" x14ac:dyDescent="0.3">
      <c r="A280" s="70"/>
      <c r="B280" s="71" t="s">
        <v>919</v>
      </c>
      <c r="C280" s="72" t="s">
        <v>29</v>
      </c>
      <c r="D280" s="73" t="s">
        <v>896</v>
      </c>
      <c r="E280" s="74" t="s">
        <v>920</v>
      </c>
      <c r="F280" s="116" t="s">
        <v>710</v>
      </c>
      <c r="G280" s="75" t="s">
        <v>921</v>
      </c>
      <c r="H280" s="75">
        <v>160</v>
      </c>
      <c r="I280" s="76">
        <v>1.99</v>
      </c>
      <c r="J280" s="110">
        <v>309880</v>
      </c>
      <c r="K280" s="111">
        <v>8712438519574</v>
      </c>
      <c r="L280" s="112" t="s">
        <v>748</v>
      </c>
      <c r="M280" s="113" t="s">
        <v>922</v>
      </c>
      <c r="N280" s="112" t="s">
        <v>60</v>
      </c>
      <c r="O280" s="77"/>
      <c r="P280" s="78">
        <f t="shared" si="6"/>
        <v>0</v>
      </c>
      <c r="Q280" s="79" t="str">
        <f t="shared" si="7"/>
        <v>-</v>
      </c>
      <c r="R280" s="80">
        <v>47</v>
      </c>
      <c r="S280" s="81" t="str">
        <f>IF($I$23=1,"",IF(AND(Таблица23[[#This Row],[Заказ (упаковок)
↓]]=0,$I$23*Таблица23[[#This Row],[Уп. в коробке]]&lt;5),0,ROUNDDOWN($I$23*Таблица23[[#This Row],[Уп. в коробке]],0)))</f>
        <v/>
      </c>
      <c r="T280" s="176" t="str">
        <f>IF(AND(Таблица23[[#This Row],[Заказ (упаковок)
↓]]&lt;5,Таблица23[[#This Row],[Заказ (упаковок)
↓]]&gt;0),"ошибка - неверное количество в заказе","")</f>
        <v/>
      </c>
    </row>
    <row r="281" spans="1:20" x14ac:dyDescent="0.3">
      <c r="A281" s="70"/>
      <c r="B281" s="71" t="s">
        <v>923</v>
      </c>
      <c r="C281" s="72" t="s">
        <v>29</v>
      </c>
      <c r="D281" s="73" t="s">
        <v>924</v>
      </c>
      <c r="E281" s="74" t="s">
        <v>925</v>
      </c>
      <c r="F281" s="116" t="s">
        <v>105</v>
      </c>
      <c r="G281" s="75" t="s">
        <v>815</v>
      </c>
      <c r="H281" s="75">
        <v>100</v>
      </c>
      <c r="I281" s="76">
        <v>2.3199999999999998</v>
      </c>
      <c r="J281" s="110">
        <v>310130</v>
      </c>
      <c r="K281" s="111">
        <v>8712438519758</v>
      </c>
      <c r="L281" s="112" t="s">
        <v>748</v>
      </c>
      <c r="M281" s="113" t="s">
        <v>926</v>
      </c>
      <c r="N281" s="112" t="s">
        <v>60</v>
      </c>
      <c r="O281" s="77"/>
      <c r="P281" s="78">
        <f t="shared" si="6"/>
        <v>0</v>
      </c>
      <c r="Q281" s="79" t="str">
        <f t="shared" si="7"/>
        <v>-</v>
      </c>
      <c r="R281" s="80">
        <v>47</v>
      </c>
      <c r="S281" s="81" t="str">
        <f>IF($I$23=1,"",IF(AND(Таблица23[[#This Row],[Заказ (упаковок)
↓]]=0,$I$23*Таблица23[[#This Row],[Уп. в коробке]]&lt;5),0,ROUNDDOWN($I$23*Таблица23[[#This Row],[Уп. в коробке]],0)))</f>
        <v/>
      </c>
      <c r="T281" s="176" t="str">
        <f>IF(AND(Таблица23[[#This Row],[Заказ (упаковок)
↓]]&lt;5,Таблица23[[#This Row],[Заказ (упаковок)
↓]]&gt;0),"ошибка - неверное количество в заказе","")</f>
        <v/>
      </c>
    </row>
    <row r="282" spans="1:20" x14ac:dyDescent="0.3">
      <c r="A282" s="70"/>
      <c r="B282" s="71" t="s">
        <v>927</v>
      </c>
      <c r="C282" s="72" t="s">
        <v>29</v>
      </c>
      <c r="D282" s="73" t="s">
        <v>924</v>
      </c>
      <c r="E282" s="74" t="s">
        <v>928</v>
      </c>
      <c r="F282" s="116" t="s">
        <v>105</v>
      </c>
      <c r="G282" s="75" t="s">
        <v>815</v>
      </c>
      <c r="H282" s="75">
        <v>100</v>
      </c>
      <c r="I282" s="76">
        <v>2.44</v>
      </c>
      <c r="J282" s="110">
        <v>310190</v>
      </c>
      <c r="K282" s="111">
        <v>8712438519857</v>
      </c>
      <c r="L282" s="112" t="s">
        <v>748</v>
      </c>
      <c r="M282" s="113" t="s">
        <v>929</v>
      </c>
      <c r="N282" s="112" t="s">
        <v>60</v>
      </c>
      <c r="O282" s="77"/>
      <c r="P282" s="78">
        <f t="shared" si="6"/>
        <v>0</v>
      </c>
      <c r="Q282" s="79" t="str">
        <f t="shared" si="7"/>
        <v>-</v>
      </c>
      <c r="R282" s="80">
        <v>47</v>
      </c>
      <c r="S282" s="81" t="str">
        <f>IF($I$23=1,"",IF(AND(Таблица23[[#This Row],[Заказ (упаковок)
↓]]=0,$I$23*Таблица23[[#This Row],[Уп. в коробке]]&lt;5),0,ROUNDDOWN($I$23*Таблица23[[#This Row],[Уп. в коробке]],0)))</f>
        <v/>
      </c>
      <c r="T282" s="176" t="str">
        <f>IF(AND(Таблица23[[#This Row],[Заказ (упаковок)
↓]]&lt;5,Таблица23[[#This Row],[Заказ (упаковок)
↓]]&gt;0),"ошибка - неверное количество в заказе","")</f>
        <v/>
      </c>
    </row>
    <row r="283" spans="1:20" x14ac:dyDescent="0.3">
      <c r="A283" s="70"/>
      <c r="B283" s="71" t="s">
        <v>930</v>
      </c>
      <c r="C283" s="72" t="s">
        <v>29</v>
      </c>
      <c r="D283" s="73" t="s">
        <v>924</v>
      </c>
      <c r="E283" s="74" t="s">
        <v>89</v>
      </c>
      <c r="F283" s="116" t="s">
        <v>105</v>
      </c>
      <c r="G283" s="75" t="s">
        <v>815</v>
      </c>
      <c r="H283" s="75">
        <v>100</v>
      </c>
      <c r="I283" s="76">
        <v>2.3199999999999998</v>
      </c>
      <c r="J283" s="110">
        <v>310200</v>
      </c>
      <c r="K283" s="111">
        <v>8712438519703</v>
      </c>
      <c r="L283" s="112" t="s">
        <v>748</v>
      </c>
      <c r="M283" s="113" t="s">
        <v>931</v>
      </c>
      <c r="N283" s="112" t="s">
        <v>60</v>
      </c>
      <c r="O283" s="77"/>
      <c r="P283" s="78">
        <f t="shared" si="6"/>
        <v>0</v>
      </c>
      <c r="Q283" s="79" t="str">
        <f t="shared" si="7"/>
        <v>-</v>
      </c>
      <c r="R283" s="80">
        <v>47</v>
      </c>
      <c r="S283" s="81" t="str">
        <f>IF($I$23=1,"",IF(AND(Таблица23[[#This Row],[Заказ (упаковок)
↓]]=0,$I$23*Таблица23[[#This Row],[Уп. в коробке]]&lt;5),0,ROUNDDOWN($I$23*Таблица23[[#This Row],[Уп. в коробке]],0)))</f>
        <v/>
      </c>
      <c r="T283" s="176" t="str">
        <f>IF(AND(Таблица23[[#This Row],[Заказ (упаковок)
↓]]&lt;5,Таблица23[[#This Row],[Заказ (упаковок)
↓]]&gt;0),"ошибка - неверное количество в заказе","")</f>
        <v/>
      </c>
    </row>
    <row r="284" spans="1:20" x14ac:dyDescent="0.3">
      <c r="A284" s="70"/>
      <c r="B284" s="71" t="s">
        <v>932</v>
      </c>
      <c r="C284" s="72" t="s">
        <v>29</v>
      </c>
      <c r="D284" s="73" t="s">
        <v>933</v>
      </c>
      <c r="E284" s="74" t="s">
        <v>934</v>
      </c>
      <c r="F284" s="116" t="s">
        <v>105</v>
      </c>
      <c r="G284" s="75" t="s">
        <v>678</v>
      </c>
      <c r="H284" s="75">
        <v>160</v>
      </c>
      <c r="I284" s="76">
        <v>1.81</v>
      </c>
      <c r="J284" s="110">
        <v>310330</v>
      </c>
      <c r="K284" s="111">
        <v>8712438520051</v>
      </c>
      <c r="L284" s="112" t="s">
        <v>748</v>
      </c>
      <c r="M284" s="113" t="s">
        <v>935</v>
      </c>
      <c r="N284" s="112" t="s">
        <v>60</v>
      </c>
      <c r="O284" s="77"/>
      <c r="P284" s="78">
        <f t="shared" si="6"/>
        <v>0</v>
      </c>
      <c r="Q284" s="79" t="str">
        <f t="shared" si="7"/>
        <v>-</v>
      </c>
      <c r="R284" s="80">
        <v>47</v>
      </c>
      <c r="S284" s="81" t="str">
        <f>IF($I$23=1,"",IF(AND(Таблица23[[#This Row],[Заказ (упаковок)
↓]]=0,$I$23*Таблица23[[#This Row],[Уп. в коробке]]&lt;5),0,ROUNDDOWN($I$23*Таблица23[[#This Row],[Уп. в коробке]],0)))</f>
        <v/>
      </c>
      <c r="T284" s="176" t="str">
        <f>IF(AND(Таблица23[[#This Row],[Заказ (упаковок)
↓]]&lt;5,Таблица23[[#This Row],[Заказ (упаковок)
↓]]&gt;0),"ошибка - неверное количество в заказе","")</f>
        <v/>
      </c>
    </row>
    <row r="285" spans="1:20" x14ac:dyDescent="0.3">
      <c r="A285" s="70"/>
      <c r="B285" s="71" t="s">
        <v>936</v>
      </c>
      <c r="C285" s="72" t="s">
        <v>29</v>
      </c>
      <c r="D285" s="73" t="s">
        <v>933</v>
      </c>
      <c r="E285" s="74" t="s">
        <v>937</v>
      </c>
      <c r="F285" s="116" t="s">
        <v>710</v>
      </c>
      <c r="G285" s="75" t="s">
        <v>678</v>
      </c>
      <c r="H285" s="75">
        <v>160</v>
      </c>
      <c r="I285" s="76">
        <v>1.48</v>
      </c>
      <c r="J285" s="110">
        <v>310360</v>
      </c>
      <c r="K285" s="111">
        <v>8712438520082</v>
      </c>
      <c r="L285" s="112" t="s">
        <v>748</v>
      </c>
      <c r="M285" s="113" t="s">
        <v>938</v>
      </c>
      <c r="N285" s="112" t="s">
        <v>60</v>
      </c>
      <c r="O285" s="77"/>
      <c r="P285" s="78">
        <f t="shared" si="6"/>
        <v>0</v>
      </c>
      <c r="Q285" s="79" t="str">
        <f t="shared" si="7"/>
        <v>-</v>
      </c>
      <c r="R285" s="80">
        <v>48</v>
      </c>
      <c r="S285" s="81" t="str">
        <f>IF($I$23=1,"",IF(AND(Таблица23[[#This Row],[Заказ (упаковок)
↓]]=0,$I$23*Таблица23[[#This Row],[Уп. в коробке]]&lt;5),0,ROUNDDOWN($I$23*Таблица23[[#This Row],[Уп. в коробке]],0)))</f>
        <v/>
      </c>
      <c r="T285" s="176" t="str">
        <f>IF(AND(Таблица23[[#This Row],[Заказ (упаковок)
↓]]&lt;5,Таблица23[[#This Row],[Заказ (упаковок)
↓]]&gt;0),"ошибка - неверное количество в заказе","")</f>
        <v/>
      </c>
    </row>
    <row r="286" spans="1:20" x14ac:dyDescent="0.3">
      <c r="A286" s="70"/>
      <c r="B286" s="71" t="s">
        <v>939</v>
      </c>
      <c r="C286" s="72" t="s">
        <v>29</v>
      </c>
      <c r="D286" s="73" t="s">
        <v>933</v>
      </c>
      <c r="E286" s="74" t="s">
        <v>940</v>
      </c>
      <c r="F286" s="116" t="s">
        <v>105</v>
      </c>
      <c r="G286" s="75" t="s">
        <v>485</v>
      </c>
      <c r="H286" s="75">
        <v>160</v>
      </c>
      <c r="I286" s="76">
        <v>2.23</v>
      </c>
      <c r="J286" s="110">
        <v>310390</v>
      </c>
      <c r="K286" s="111">
        <v>8712438520402</v>
      </c>
      <c r="L286" s="112" t="s">
        <v>748</v>
      </c>
      <c r="M286" s="113" t="s">
        <v>941</v>
      </c>
      <c r="N286" s="112" t="s">
        <v>60</v>
      </c>
      <c r="O286" s="77"/>
      <c r="P286" s="78">
        <f t="shared" ref="P286:P349" si="8">I286*O286</f>
        <v>0</v>
      </c>
      <c r="Q286" s="79" t="str">
        <f t="shared" ref="Q286:Q349" si="9">IF(O286/H286=0,"-",O286/H286)</f>
        <v>-</v>
      </c>
      <c r="R286" s="80">
        <v>48</v>
      </c>
      <c r="S286" s="81" t="str">
        <f>IF($I$23=1,"",IF(AND(Таблица23[[#This Row],[Заказ (упаковок)
↓]]=0,$I$23*Таблица23[[#This Row],[Уп. в коробке]]&lt;5),0,ROUNDDOWN($I$23*Таблица23[[#This Row],[Уп. в коробке]],0)))</f>
        <v/>
      </c>
      <c r="T286" s="176" t="str">
        <f>IF(AND(Таблица23[[#This Row],[Заказ (упаковок)
↓]]&lt;5,Таблица23[[#This Row],[Заказ (упаковок)
↓]]&gt;0),"ошибка - неверное количество в заказе","")</f>
        <v/>
      </c>
    </row>
    <row r="287" spans="1:20" x14ac:dyDescent="0.3">
      <c r="A287" s="70"/>
      <c r="B287" s="71" t="s">
        <v>942</v>
      </c>
      <c r="C287" s="72" t="s">
        <v>29</v>
      </c>
      <c r="D287" s="73" t="s">
        <v>933</v>
      </c>
      <c r="E287" s="74" t="s">
        <v>943</v>
      </c>
      <c r="F287" s="116" t="s">
        <v>710</v>
      </c>
      <c r="G287" s="75" t="s">
        <v>678</v>
      </c>
      <c r="H287" s="75">
        <v>160</v>
      </c>
      <c r="I287" s="76">
        <v>1.82</v>
      </c>
      <c r="J287" s="110">
        <v>310400</v>
      </c>
      <c r="K287" s="111">
        <v>8712438520099</v>
      </c>
      <c r="L287" s="112" t="s">
        <v>748</v>
      </c>
      <c r="M287" s="113" t="s">
        <v>944</v>
      </c>
      <c r="N287" s="112" t="s">
        <v>60</v>
      </c>
      <c r="O287" s="77"/>
      <c r="P287" s="78">
        <f t="shared" si="8"/>
        <v>0</v>
      </c>
      <c r="Q287" s="79" t="str">
        <f t="shared" si="9"/>
        <v>-</v>
      </c>
      <c r="R287" s="80">
        <v>48</v>
      </c>
      <c r="S287" s="81" t="str">
        <f>IF($I$23=1,"",IF(AND(Таблица23[[#This Row],[Заказ (упаковок)
↓]]=0,$I$23*Таблица23[[#This Row],[Уп. в коробке]]&lt;5),0,ROUNDDOWN($I$23*Таблица23[[#This Row],[Уп. в коробке]],0)))</f>
        <v/>
      </c>
      <c r="T287" s="176" t="str">
        <f>IF(AND(Таблица23[[#This Row],[Заказ (упаковок)
↓]]&lt;5,Таблица23[[#This Row],[Заказ (упаковок)
↓]]&gt;0),"ошибка - неверное количество в заказе","")</f>
        <v/>
      </c>
    </row>
    <row r="288" spans="1:20" x14ac:dyDescent="0.3">
      <c r="A288" s="70"/>
      <c r="B288" s="71" t="s">
        <v>945</v>
      </c>
      <c r="C288" s="72" t="s">
        <v>29</v>
      </c>
      <c r="D288" s="73" t="s">
        <v>946</v>
      </c>
      <c r="E288" s="74" t="s">
        <v>925</v>
      </c>
      <c r="F288" s="116" t="s">
        <v>790</v>
      </c>
      <c r="G288" s="75" t="s">
        <v>526</v>
      </c>
      <c r="H288" s="75">
        <v>70</v>
      </c>
      <c r="I288" s="76">
        <v>2.11</v>
      </c>
      <c r="J288" s="110">
        <v>310450</v>
      </c>
      <c r="K288" s="111">
        <v>8712438520150</v>
      </c>
      <c r="L288" s="112" t="s">
        <v>748</v>
      </c>
      <c r="M288" s="113" t="s">
        <v>947</v>
      </c>
      <c r="N288" s="112" t="s">
        <v>60</v>
      </c>
      <c r="O288" s="77"/>
      <c r="P288" s="78">
        <f t="shared" si="8"/>
        <v>0</v>
      </c>
      <c r="Q288" s="79" t="str">
        <f t="shared" si="9"/>
        <v>-</v>
      </c>
      <c r="R288" s="80">
        <v>48</v>
      </c>
      <c r="S288" s="81" t="str">
        <f>IF($I$23=1,"",IF(AND(Таблица23[[#This Row],[Заказ (упаковок)
↓]]=0,$I$23*Таблица23[[#This Row],[Уп. в коробке]]&lt;5),0,ROUNDDOWN($I$23*Таблица23[[#This Row],[Уп. в коробке]],0)))</f>
        <v/>
      </c>
      <c r="T288" s="176" t="str">
        <f>IF(AND(Таблица23[[#This Row],[Заказ (упаковок)
↓]]&lt;5,Таблица23[[#This Row],[Заказ (упаковок)
↓]]&gt;0),"ошибка - неверное количество в заказе","")</f>
        <v/>
      </c>
    </row>
    <row r="289" spans="1:20" x14ac:dyDescent="0.3">
      <c r="A289" s="70"/>
      <c r="B289" s="71" t="s">
        <v>948</v>
      </c>
      <c r="C289" s="72" t="s">
        <v>29</v>
      </c>
      <c r="D289" s="73" t="s">
        <v>946</v>
      </c>
      <c r="E289" s="74" t="s">
        <v>949</v>
      </c>
      <c r="F289" s="116" t="s">
        <v>790</v>
      </c>
      <c r="G289" s="75" t="s">
        <v>526</v>
      </c>
      <c r="H289" s="75">
        <v>70</v>
      </c>
      <c r="I289" s="76">
        <v>2.11</v>
      </c>
      <c r="J289" s="110">
        <v>310480</v>
      </c>
      <c r="K289" s="111">
        <v>8712438520204</v>
      </c>
      <c r="L289" s="112" t="s">
        <v>748</v>
      </c>
      <c r="M289" s="113" t="s">
        <v>950</v>
      </c>
      <c r="N289" s="112" t="s">
        <v>60</v>
      </c>
      <c r="O289" s="77"/>
      <c r="P289" s="78">
        <f t="shared" si="8"/>
        <v>0</v>
      </c>
      <c r="Q289" s="79" t="str">
        <f t="shared" si="9"/>
        <v>-</v>
      </c>
      <c r="R289" s="80">
        <v>48</v>
      </c>
      <c r="S289" s="81" t="str">
        <f>IF($I$23=1,"",IF(AND(Таблица23[[#This Row],[Заказ (упаковок)
↓]]=0,$I$23*Таблица23[[#This Row],[Уп. в коробке]]&lt;5),0,ROUNDDOWN($I$23*Таблица23[[#This Row],[Уп. в коробке]],0)))</f>
        <v/>
      </c>
      <c r="T289" s="176" t="str">
        <f>IF(AND(Таблица23[[#This Row],[Заказ (упаковок)
↓]]&lt;5,Таблица23[[#This Row],[Заказ (упаковок)
↓]]&gt;0),"ошибка - неверное количество в заказе","")</f>
        <v/>
      </c>
    </row>
    <row r="290" spans="1:20" x14ac:dyDescent="0.3">
      <c r="A290" s="70"/>
      <c r="B290" s="71" t="s">
        <v>951</v>
      </c>
      <c r="C290" s="72" t="s">
        <v>29</v>
      </c>
      <c r="D290" s="73" t="s">
        <v>946</v>
      </c>
      <c r="E290" s="74" t="s">
        <v>952</v>
      </c>
      <c r="F290" s="116" t="s">
        <v>790</v>
      </c>
      <c r="G290" s="75" t="s">
        <v>526</v>
      </c>
      <c r="H290" s="75">
        <v>70</v>
      </c>
      <c r="I290" s="76">
        <v>2.11</v>
      </c>
      <c r="J290" s="110">
        <v>310510</v>
      </c>
      <c r="K290" s="111">
        <v>8712438520259</v>
      </c>
      <c r="L290" s="112" t="s">
        <v>748</v>
      </c>
      <c r="M290" s="113" t="s">
        <v>953</v>
      </c>
      <c r="N290" s="112" t="s">
        <v>60</v>
      </c>
      <c r="O290" s="77"/>
      <c r="P290" s="78">
        <f t="shared" si="8"/>
        <v>0</v>
      </c>
      <c r="Q290" s="79" t="str">
        <f t="shared" si="9"/>
        <v>-</v>
      </c>
      <c r="R290" s="80">
        <v>48</v>
      </c>
      <c r="S290" s="81" t="str">
        <f>IF($I$23=1,"",IF(AND(Таблица23[[#This Row],[Заказ (упаковок)
↓]]=0,$I$23*Таблица23[[#This Row],[Уп. в коробке]]&lt;5),0,ROUNDDOWN($I$23*Таблица23[[#This Row],[Уп. в коробке]],0)))</f>
        <v/>
      </c>
      <c r="T290" s="176" t="str">
        <f>IF(AND(Таблица23[[#This Row],[Заказ (упаковок)
↓]]&lt;5,Таблица23[[#This Row],[Заказ (упаковок)
↓]]&gt;0),"ошибка - неверное количество в заказе","")</f>
        <v/>
      </c>
    </row>
    <row r="291" spans="1:20" x14ac:dyDescent="0.3">
      <c r="A291" s="70"/>
      <c r="B291" s="71" t="s">
        <v>954</v>
      </c>
      <c r="C291" s="72" t="s">
        <v>29</v>
      </c>
      <c r="D291" s="73" t="s">
        <v>946</v>
      </c>
      <c r="E291" s="74" t="s">
        <v>955</v>
      </c>
      <c r="F291" s="116" t="s">
        <v>105</v>
      </c>
      <c r="G291" s="75" t="s">
        <v>526</v>
      </c>
      <c r="H291" s="75">
        <v>160</v>
      </c>
      <c r="I291" s="76">
        <v>1.92</v>
      </c>
      <c r="J291" s="110">
        <v>310520</v>
      </c>
      <c r="K291" s="111">
        <v>8712438520396</v>
      </c>
      <c r="L291" s="112" t="s">
        <v>748</v>
      </c>
      <c r="M291" s="113" t="s">
        <v>956</v>
      </c>
      <c r="N291" s="112" t="s">
        <v>60</v>
      </c>
      <c r="O291" s="77"/>
      <c r="P291" s="78">
        <f t="shared" si="8"/>
        <v>0</v>
      </c>
      <c r="Q291" s="79" t="str">
        <f t="shared" si="9"/>
        <v>-</v>
      </c>
      <c r="R291" s="80">
        <v>48</v>
      </c>
      <c r="S291" s="81" t="str">
        <f>IF($I$23=1,"",IF(AND(Таблица23[[#This Row],[Заказ (упаковок)
↓]]=0,$I$23*Таблица23[[#This Row],[Уп. в коробке]]&lt;5),0,ROUNDDOWN($I$23*Таблица23[[#This Row],[Уп. в коробке]],0)))</f>
        <v/>
      </c>
      <c r="T291" s="176" t="str">
        <f>IF(AND(Таблица23[[#This Row],[Заказ (упаковок)
↓]]&lt;5,Таблица23[[#This Row],[Заказ (упаковок)
↓]]&gt;0),"ошибка - неверное количество в заказе","")</f>
        <v/>
      </c>
    </row>
    <row r="292" spans="1:20" x14ac:dyDescent="0.3">
      <c r="A292" s="70"/>
      <c r="B292" s="71" t="s">
        <v>957</v>
      </c>
      <c r="C292" s="72" t="s">
        <v>29</v>
      </c>
      <c r="D292" s="73" t="s">
        <v>946</v>
      </c>
      <c r="E292" s="74" t="s">
        <v>958</v>
      </c>
      <c r="F292" s="116" t="s">
        <v>105</v>
      </c>
      <c r="G292" s="75" t="s">
        <v>526</v>
      </c>
      <c r="H292" s="75">
        <v>160</v>
      </c>
      <c r="I292" s="76">
        <v>2.2599999999999998</v>
      </c>
      <c r="J292" s="110">
        <v>310540</v>
      </c>
      <c r="K292" s="111">
        <v>8712438520426</v>
      </c>
      <c r="L292" s="112" t="s">
        <v>748</v>
      </c>
      <c r="M292" s="113" t="s">
        <v>959</v>
      </c>
      <c r="N292" s="112" t="s">
        <v>60</v>
      </c>
      <c r="O292" s="77"/>
      <c r="P292" s="78">
        <f t="shared" si="8"/>
        <v>0</v>
      </c>
      <c r="Q292" s="79" t="str">
        <f t="shared" si="9"/>
        <v>-</v>
      </c>
      <c r="R292" s="80">
        <v>48</v>
      </c>
      <c r="S292" s="81" t="str">
        <f>IF($I$23=1,"",IF(AND(Таблица23[[#This Row],[Заказ (упаковок)
↓]]=0,$I$23*Таблица23[[#This Row],[Уп. в коробке]]&lt;5),0,ROUNDDOWN($I$23*Таблица23[[#This Row],[Уп. в коробке]],0)))</f>
        <v/>
      </c>
      <c r="T292" s="176" t="str">
        <f>IF(AND(Таблица23[[#This Row],[Заказ (упаковок)
↓]]&lt;5,Таблица23[[#This Row],[Заказ (упаковок)
↓]]&gt;0),"ошибка - неверное количество в заказе","")</f>
        <v/>
      </c>
    </row>
    <row r="293" spans="1:20" x14ac:dyDescent="0.3">
      <c r="A293" s="70"/>
      <c r="B293" s="71" t="s">
        <v>960</v>
      </c>
      <c r="C293" s="72" t="s">
        <v>29</v>
      </c>
      <c r="D293" s="73" t="s">
        <v>946</v>
      </c>
      <c r="E293" s="74" t="s">
        <v>961</v>
      </c>
      <c r="F293" s="116" t="s">
        <v>105</v>
      </c>
      <c r="G293" s="75" t="s">
        <v>526</v>
      </c>
      <c r="H293" s="75">
        <v>160</v>
      </c>
      <c r="I293" s="76">
        <v>1.92</v>
      </c>
      <c r="J293" s="110">
        <v>310570</v>
      </c>
      <c r="K293" s="111">
        <v>8712438520433</v>
      </c>
      <c r="L293" s="112" t="s">
        <v>748</v>
      </c>
      <c r="M293" s="113" t="s">
        <v>962</v>
      </c>
      <c r="N293" s="112" t="s">
        <v>60</v>
      </c>
      <c r="O293" s="77"/>
      <c r="P293" s="78">
        <f t="shared" si="8"/>
        <v>0</v>
      </c>
      <c r="Q293" s="79" t="str">
        <f t="shared" si="9"/>
        <v>-</v>
      </c>
      <c r="R293" s="80">
        <v>48</v>
      </c>
      <c r="S293" s="81" t="str">
        <f>IF($I$23=1,"",IF(AND(Таблица23[[#This Row],[Заказ (упаковок)
↓]]=0,$I$23*Таблица23[[#This Row],[Уп. в коробке]]&lt;5),0,ROUNDDOWN($I$23*Таблица23[[#This Row],[Уп. в коробке]],0)))</f>
        <v/>
      </c>
      <c r="T293" s="176" t="str">
        <f>IF(AND(Таблица23[[#This Row],[Заказ (упаковок)
↓]]&lt;5,Таблица23[[#This Row],[Заказ (упаковок)
↓]]&gt;0),"ошибка - неверное количество в заказе","")</f>
        <v/>
      </c>
    </row>
    <row r="294" spans="1:20" x14ac:dyDescent="0.3">
      <c r="A294" s="70"/>
      <c r="B294" s="71" t="s">
        <v>963</v>
      </c>
      <c r="C294" s="72" t="s">
        <v>29</v>
      </c>
      <c r="D294" s="73" t="s">
        <v>946</v>
      </c>
      <c r="E294" s="74" t="s">
        <v>89</v>
      </c>
      <c r="F294" s="116" t="s">
        <v>790</v>
      </c>
      <c r="G294" s="75" t="s">
        <v>526</v>
      </c>
      <c r="H294" s="75">
        <v>70</v>
      </c>
      <c r="I294" s="76">
        <v>2.11</v>
      </c>
      <c r="J294" s="110">
        <v>310590</v>
      </c>
      <c r="K294" s="111">
        <v>8712438520105</v>
      </c>
      <c r="L294" s="112" t="s">
        <v>748</v>
      </c>
      <c r="M294" s="113" t="s">
        <v>964</v>
      </c>
      <c r="N294" s="112" t="s">
        <v>60</v>
      </c>
      <c r="O294" s="77"/>
      <c r="P294" s="78">
        <f t="shared" si="8"/>
        <v>0</v>
      </c>
      <c r="Q294" s="79" t="str">
        <f t="shared" si="9"/>
        <v>-</v>
      </c>
      <c r="R294" s="80">
        <v>48</v>
      </c>
      <c r="S294" s="81" t="str">
        <f>IF($I$23=1,"",IF(AND(Таблица23[[#This Row],[Заказ (упаковок)
↓]]=0,$I$23*Таблица23[[#This Row],[Уп. в коробке]]&lt;5),0,ROUNDDOWN($I$23*Таблица23[[#This Row],[Уп. в коробке]],0)))</f>
        <v/>
      </c>
      <c r="T294" s="176" t="str">
        <f>IF(AND(Таблица23[[#This Row],[Заказ (упаковок)
↓]]&lt;5,Таблица23[[#This Row],[Заказ (упаковок)
↓]]&gt;0),"ошибка - неверное количество в заказе","")</f>
        <v/>
      </c>
    </row>
    <row r="295" spans="1:20" x14ac:dyDescent="0.3">
      <c r="A295" s="70"/>
      <c r="B295" s="71" t="s">
        <v>965</v>
      </c>
      <c r="C295" s="72" t="s">
        <v>29</v>
      </c>
      <c r="D295" s="73" t="s">
        <v>966</v>
      </c>
      <c r="E295" s="74" t="s">
        <v>967</v>
      </c>
      <c r="F295" s="116" t="s">
        <v>747</v>
      </c>
      <c r="G295" s="75" t="s">
        <v>968</v>
      </c>
      <c r="H295" s="75">
        <v>80</v>
      </c>
      <c r="I295" s="76">
        <v>2.8</v>
      </c>
      <c r="J295" s="110">
        <v>310750</v>
      </c>
      <c r="K295" s="111">
        <v>8712438520709</v>
      </c>
      <c r="L295" s="112" t="s">
        <v>748</v>
      </c>
      <c r="M295" s="113" t="s">
        <v>969</v>
      </c>
      <c r="N295" s="112" t="s">
        <v>60</v>
      </c>
      <c r="O295" s="77"/>
      <c r="P295" s="78">
        <f t="shared" si="8"/>
        <v>0</v>
      </c>
      <c r="Q295" s="79" t="str">
        <f t="shared" si="9"/>
        <v>-</v>
      </c>
      <c r="R295" s="80">
        <v>48</v>
      </c>
      <c r="S295" s="81" t="str">
        <f>IF($I$23=1,"",IF(AND(Таблица23[[#This Row],[Заказ (упаковок)
↓]]=0,$I$23*Таблица23[[#This Row],[Уп. в коробке]]&lt;5),0,ROUNDDOWN($I$23*Таблица23[[#This Row],[Уп. в коробке]],0)))</f>
        <v/>
      </c>
      <c r="T295" s="176" t="str">
        <f>IF(AND(Таблица23[[#This Row],[Заказ (упаковок)
↓]]&lt;5,Таблица23[[#This Row],[Заказ (упаковок)
↓]]&gt;0),"ошибка - неверное количество в заказе","")</f>
        <v/>
      </c>
    </row>
    <row r="296" spans="1:20" x14ac:dyDescent="0.3">
      <c r="A296" s="70"/>
      <c r="B296" s="71" t="s">
        <v>970</v>
      </c>
      <c r="C296" s="72" t="s">
        <v>29</v>
      </c>
      <c r="D296" s="73" t="s">
        <v>971</v>
      </c>
      <c r="E296" s="74" t="s">
        <v>949</v>
      </c>
      <c r="F296" s="116" t="s">
        <v>94</v>
      </c>
      <c r="G296" s="75" t="s">
        <v>972</v>
      </c>
      <c r="H296" s="75">
        <v>60</v>
      </c>
      <c r="I296" s="76">
        <v>2.3499999999999996</v>
      </c>
      <c r="J296" s="110">
        <v>310780</v>
      </c>
      <c r="K296" s="111">
        <v>8712438520853</v>
      </c>
      <c r="L296" s="112" t="s">
        <v>748</v>
      </c>
      <c r="M296" s="113" t="s">
        <v>973</v>
      </c>
      <c r="N296" s="112" t="s">
        <v>60</v>
      </c>
      <c r="O296" s="77"/>
      <c r="P296" s="78">
        <f t="shared" si="8"/>
        <v>0</v>
      </c>
      <c r="Q296" s="79" t="str">
        <f t="shared" si="9"/>
        <v>-</v>
      </c>
      <c r="R296" s="80">
        <v>48</v>
      </c>
      <c r="S296" s="81" t="str">
        <f>IF($I$23=1,"",IF(AND(Таблица23[[#This Row],[Заказ (упаковок)
↓]]=0,$I$23*Таблица23[[#This Row],[Уп. в коробке]]&lt;5),0,ROUNDDOWN($I$23*Таблица23[[#This Row],[Уп. в коробке]],0)))</f>
        <v/>
      </c>
      <c r="T296" s="176" t="str">
        <f>IF(AND(Таблица23[[#This Row],[Заказ (упаковок)
↓]]&lt;5,Таблица23[[#This Row],[Заказ (упаковок)
↓]]&gt;0),"ошибка - неверное количество в заказе","")</f>
        <v/>
      </c>
    </row>
    <row r="297" spans="1:20" x14ac:dyDescent="0.3">
      <c r="A297" s="70"/>
      <c r="B297" s="71" t="s">
        <v>974</v>
      </c>
      <c r="C297" s="72" t="s">
        <v>29</v>
      </c>
      <c r="D297" s="73" t="s">
        <v>971</v>
      </c>
      <c r="E297" s="74" t="s">
        <v>975</v>
      </c>
      <c r="F297" s="116" t="s">
        <v>94</v>
      </c>
      <c r="G297" s="75" t="s">
        <v>972</v>
      </c>
      <c r="H297" s="75">
        <v>60</v>
      </c>
      <c r="I297" s="76">
        <v>2.3499999999999996</v>
      </c>
      <c r="J297" s="110">
        <v>310800</v>
      </c>
      <c r="K297" s="111" t="s">
        <v>976</v>
      </c>
      <c r="L297" s="112" t="s">
        <v>748</v>
      </c>
      <c r="M297" s="113" t="s">
        <v>977</v>
      </c>
      <c r="N297" s="112" t="s">
        <v>60</v>
      </c>
      <c r="O297" s="77"/>
      <c r="P297" s="78">
        <f t="shared" si="8"/>
        <v>0</v>
      </c>
      <c r="Q297" s="79" t="str">
        <f t="shared" si="9"/>
        <v>-</v>
      </c>
      <c r="R297" s="80">
        <v>48</v>
      </c>
      <c r="S297" s="81" t="str">
        <f>IF($I$23=1,"",IF(AND(Таблица23[[#This Row],[Заказ (упаковок)
↓]]=0,$I$23*Таблица23[[#This Row],[Уп. в коробке]]&lt;5),0,ROUNDDOWN($I$23*Таблица23[[#This Row],[Уп. в коробке]],0)))</f>
        <v/>
      </c>
      <c r="T297" s="176" t="str">
        <f>IF(AND(Таблица23[[#This Row],[Заказ (упаковок)
↓]]&lt;5,Таблица23[[#This Row],[Заказ (упаковок)
↓]]&gt;0),"ошибка - неверное количество в заказе","")</f>
        <v/>
      </c>
    </row>
    <row r="298" spans="1:20" x14ac:dyDescent="0.3">
      <c r="A298" s="70"/>
      <c r="B298" s="71" t="s">
        <v>978</v>
      </c>
      <c r="C298" s="72" t="s">
        <v>29</v>
      </c>
      <c r="D298" s="73" t="s">
        <v>971</v>
      </c>
      <c r="E298" s="74" t="s">
        <v>979</v>
      </c>
      <c r="F298" s="116" t="s">
        <v>94</v>
      </c>
      <c r="G298" s="75" t="s">
        <v>972</v>
      </c>
      <c r="H298" s="75">
        <v>60</v>
      </c>
      <c r="I298" s="76">
        <v>2.3499999999999996</v>
      </c>
      <c r="J298" s="110">
        <v>310810</v>
      </c>
      <c r="K298" s="111">
        <v>8712438520808</v>
      </c>
      <c r="L298" s="112" t="s">
        <v>748</v>
      </c>
      <c r="M298" s="113" t="s">
        <v>980</v>
      </c>
      <c r="N298" s="112" t="s">
        <v>60</v>
      </c>
      <c r="O298" s="77"/>
      <c r="P298" s="78">
        <f t="shared" si="8"/>
        <v>0</v>
      </c>
      <c r="Q298" s="79" t="str">
        <f t="shared" si="9"/>
        <v>-</v>
      </c>
      <c r="R298" s="80">
        <v>48</v>
      </c>
      <c r="S298" s="81" t="str">
        <f>IF($I$23=1,"",IF(AND(Таблица23[[#This Row],[Заказ (упаковок)
↓]]=0,$I$23*Таблица23[[#This Row],[Уп. в коробке]]&lt;5),0,ROUNDDOWN($I$23*Таблица23[[#This Row],[Уп. в коробке]],0)))</f>
        <v/>
      </c>
      <c r="T298" s="176" t="str">
        <f>IF(AND(Таблица23[[#This Row],[Заказ (упаковок)
↓]]&lt;5,Таблица23[[#This Row],[Заказ (упаковок)
↓]]&gt;0),"ошибка - неверное количество в заказе","")</f>
        <v/>
      </c>
    </row>
    <row r="299" spans="1:20" x14ac:dyDescent="0.3">
      <c r="A299" s="70"/>
      <c r="B299" s="71" t="s">
        <v>981</v>
      </c>
      <c r="C299" s="72" t="s">
        <v>29</v>
      </c>
      <c r="D299" s="73" t="s">
        <v>971</v>
      </c>
      <c r="E299" s="74" t="s">
        <v>982</v>
      </c>
      <c r="F299" s="116" t="s">
        <v>94</v>
      </c>
      <c r="G299" s="75" t="s">
        <v>972</v>
      </c>
      <c r="H299" s="75">
        <v>60</v>
      </c>
      <c r="I299" s="76">
        <v>2.3499999999999996</v>
      </c>
      <c r="J299" s="110">
        <v>310840</v>
      </c>
      <c r="K299" s="111">
        <v>8712438520907</v>
      </c>
      <c r="L299" s="112" t="s">
        <v>748</v>
      </c>
      <c r="M299" s="113" t="s">
        <v>983</v>
      </c>
      <c r="N299" s="112" t="s">
        <v>60</v>
      </c>
      <c r="O299" s="77"/>
      <c r="P299" s="78">
        <f t="shared" si="8"/>
        <v>0</v>
      </c>
      <c r="Q299" s="79" t="str">
        <f t="shared" si="9"/>
        <v>-</v>
      </c>
      <c r="R299" s="80">
        <v>48</v>
      </c>
      <c r="S299" s="81" t="str">
        <f>IF($I$23=1,"",IF(AND(Таблица23[[#This Row],[Заказ (упаковок)
↓]]=0,$I$23*Таблица23[[#This Row],[Уп. в коробке]]&lt;5),0,ROUNDDOWN($I$23*Таблица23[[#This Row],[Уп. в коробке]],0)))</f>
        <v/>
      </c>
      <c r="T299" s="176" t="str">
        <f>IF(AND(Таблица23[[#This Row],[Заказ (упаковок)
↓]]&lt;5,Таблица23[[#This Row],[Заказ (упаковок)
↓]]&gt;0),"ошибка - неверное количество в заказе","")</f>
        <v/>
      </c>
    </row>
    <row r="300" spans="1:20" x14ac:dyDescent="0.3">
      <c r="A300" s="70"/>
      <c r="B300" s="71" t="s">
        <v>984</v>
      </c>
      <c r="C300" s="72" t="s">
        <v>29</v>
      </c>
      <c r="D300" s="73" t="s">
        <v>971</v>
      </c>
      <c r="E300" s="74" t="s">
        <v>952</v>
      </c>
      <c r="F300" s="116" t="s">
        <v>94</v>
      </c>
      <c r="G300" s="75" t="s">
        <v>972</v>
      </c>
      <c r="H300" s="75">
        <v>60</v>
      </c>
      <c r="I300" s="76">
        <v>2.3499999999999996</v>
      </c>
      <c r="J300" s="110">
        <v>310870</v>
      </c>
      <c r="K300" s="111">
        <v>8712438520754</v>
      </c>
      <c r="L300" s="112" t="s">
        <v>748</v>
      </c>
      <c r="M300" s="113" t="s">
        <v>985</v>
      </c>
      <c r="N300" s="112" t="s">
        <v>60</v>
      </c>
      <c r="O300" s="77"/>
      <c r="P300" s="78">
        <f t="shared" si="8"/>
        <v>0</v>
      </c>
      <c r="Q300" s="79" t="str">
        <f t="shared" si="9"/>
        <v>-</v>
      </c>
      <c r="R300" s="80">
        <v>48</v>
      </c>
      <c r="S300" s="81" t="str">
        <f>IF($I$23=1,"",IF(AND(Таблица23[[#This Row],[Заказ (упаковок)
↓]]=0,$I$23*Таблица23[[#This Row],[Уп. в коробке]]&lt;5),0,ROUNDDOWN($I$23*Таблица23[[#This Row],[Уп. в коробке]],0)))</f>
        <v/>
      </c>
      <c r="T300" s="176" t="str">
        <f>IF(AND(Таблица23[[#This Row],[Заказ (упаковок)
↓]]&lt;5,Таблица23[[#This Row],[Заказ (упаковок)
↓]]&gt;0),"ошибка - неверное количество в заказе","")</f>
        <v/>
      </c>
    </row>
    <row r="301" spans="1:20" x14ac:dyDescent="0.3">
      <c r="A301" s="70"/>
      <c r="B301" s="71" t="s">
        <v>986</v>
      </c>
      <c r="C301" s="72" t="s">
        <v>29</v>
      </c>
      <c r="D301" s="73" t="s">
        <v>971</v>
      </c>
      <c r="E301" s="74" t="s">
        <v>987</v>
      </c>
      <c r="F301" s="116" t="s">
        <v>94</v>
      </c>
      <c r="G301" s="75" t="s">
        <v>972</v>
      </c>
      <c r="H301" s="75">
        <v>60</v>
      </c>
      <c r="I301" s="76">
        <v>2.3499999999999996</v>
      </c>
      <c r="J301" s="110">
        <v>310875</v>
      </c>
      <c r="K301" s="111">
        <v>8712438520761</v>
      </c>
      <c r="L301" s="112" t="s">
        <v>748</v>
      </c>
      <c r="M301" s="113" t="s">
        <v>988</v>
      </c>
      <c r="N301" s="112" t="s">
        <v>60</v>
      </c>
      <c r="O301" s="77"/>
      <c r="P301" s="78">
        <f t="shared" si="8"/>
        <v>0</v>
      </c>
      <c r="Q301" s="79" t="str">
        <f t="shared" si="9"/>
        <v>-</v>
      </c>
      <c r="R301" s="80">
        <v>48</v>
      </c>
      <c r="S301" s="81" t="str">
        <f>IF($I$23=1,"",IF(AND(Таблица23[[#This Row],[Заказ (упаковок)
↓]]=0,$I$23*Таблица23[[#This Row],[Уп. в коробке]]&lt;5),0,ROUNDDOWN($I$23*Таблица23[[#This Row],[Уп. в коробке]],0)))</f>
        <v/>
      </c>
      <c r="T301" s="176" t="str">
        <f>IF(AND(Таблица23[[#This Row],[Заказ (упаковок)
↓]]&lt;5,Таблица23[[#This Row],[Заказ (упаковок)
↓]]&gt;0),"ошибка - неверное количество в заказе","")</f>
        <v/>
      </c>
    </row>
    <row r="302" spans="1:20" x14ac:dyDescent="0.3">
      <c r="A302" s="70"/>
      <c r="B302" s="71" t="s">
        <v>989</v>
      </c>
      <c r="C302" s="72" t="s">
        <v>29</v>
      </c>
      <c r="D302" s="73" t="s">
        <v>971</v>
      </c>
      <c r="E302" s="74" t="s">
        <v>990</v>
      </c>
      <c r="F302" s="116" t="s">
        <v>94</v>
      </c>
      <c r="G302" s="75" t="s">
        <v>972</v>
      </c>
      <c r="H302" s="75">
        <v>60</v>
      </c>
      <c r="I302" s="76">
        <v>2.7899999999999996</v>
      </c>
      <c r="J302" s="110">
        <v>310877</v>
      </c>
      <c r="K302" s="111" t="s">
        <v>991</v>
      </c>
      <c r="L302" s="112" t="s">
        <v>748</v>
      </c>
      <c r="M302" s="113" t="s">
        <v>992</v>
      </c>
      <c r="N302" s="112" t="s">
        <v>60</v>
      </c>
      <c r="O302" s="77"/>
      <c r="P302" s="78">
        <f t="shared" si="8"/>
        <v>0</v>
      </c>
      <c r="Q302" s="79" t="str">
        <f t="shared" si="9"/>
        <v>-</v>
      </c>
      <c r="R302" s="80">
        <v>48</v>
      </c>
      <c r="S302" s="81" t="str">
        <f>IF($I$23=1,"",IF(AND(Таблица23[[#This Row],[Заказ (упаковок)
↓]]=0,$I$23*Таблица23[[#This Row],[Уп. в коробке]]&lt;5),0,ROUNDDOWN($I$23*Таблица23[[#This Row],[Уп. в коробке]],0)))</f>
        <v/>
      </c>
      <c r="T302" s="176" t="str">
        <f>IF(AND(Таблица23[[#This Row],[Заказ (упаковок)
↓]]&lt;5,Таблица23[[#This Row],[Заказ (упаковок)
↓]]&gt;0),"ошибка - неверное количество в заказе","")</f>
        <v/>
      </c>
    </row>
    <row r="303" spans="1:20" x14ac:dyDescent="0.3">
      <c r="A303" s="70"/>
      <c r="B303" s="71" t="s">
        <v>993</v>
      </c>
      <c r="C303" s="72" t="s">
        <v>29</v>
      </c>
      <c r="D303" s="73" t="s">
        <v>994</v>
      </c>
      <c r="E303" s="74" t="s">
        <v>995</v>
      </c>
      <c r="F303" s="116" t="s">
        <v>747</v>
      </c>
      <c r="G303" s="75" t="s">
        <v>972</v>
      </c>
      <c r="H303" s="75">
        <v>90</v>
      </c>
      <c r="I303" s="76">
        <v>2.76</v>
      </c>
      <c r="J303" s="110">
        <v>310997</v>
      </c>
      <c r="K303" s="111" t="s">
        <v>996</v>
      </c>
      <c r="L303" s="112" t="s">
        <v>748</v>
      </c>
      <c r="M303" s="113" t="s">
        <v>997</v>
      </c>
      <c r="N303" s="112" t="s">
        <v>60</v>
      </c>
      <c r="O303" s="77"/>
      <c r="P303" s="78">
        <f t="shared" si="8"/>
        <v>0</v>
      </c>
      <c r="Q303" s="79" t="str">
        <f t="shared" si="9"/>
        <v>-</v>
      </c>
      <c r="R303" s="80">
        <v>48</v>
      </c>
      <c r="S303" s="81" t="str">
        <f>IF($I$23=1,"",IF(AND(Таблица23[[#This Row],[Заказ (упаковок)
↓]]=0,$I$23*Таблица23[[#This Row],[Уп. в коробке]]&lt;5),0,ROUNDDOWN($I$23*Таблица23[[#This Row],[Уп. в коробке]],0)))</f>
        <v/>
      </c>
      <c r="T303" s="176" t="str">
        <f>IF(AND(Таблица23[[#This Row],[Заказ (упаковок)
↓]]&lt;5,Таблица23[[#This Row],[Заказ (упаковок)
↓]]&gt;0),"ошибка - неверное количество в заказе","")</f>
        <v/>
      </c>
    </row>
    <row r="304" spans="1:20" x14ac:dyDescent="0.3">
      <c r="A304" s="70"/>
      <c r="B304" s="71" t="s">
        <v>998</v>
      </c>
      <c r="C304" s="72" t="s">
        <v>29</v>
      </c>
      <c r="D304" s="73" t="s">
        <v>994</v>
      </c>
      <c r="E304" s="74" t="s">
        <v>999</v>
      </c>
      <c r="F304" s="116" t="s">
        <v>747</v>
      </c>
      <c r="G304" s="75" t="s">
        <v>972</v>
      </c>
      <c r="H304" s="75">
        <v>90</v>
      </c>
      <c r="I304" s="76">
        <v>2.76</v>
      </c>
      <c r="J304" s="110">
        <v>310998</v>
      </c>
      <c r="K304" s="111" t="s">
        <v>1000</v>
      </c>
      <c r="L304" s="112" t="s">
        <v>748</v>
      </c>
      <c r="M304" s="113" t="s">
        <v>1001</v>
      </c>
      <c r="N304" s="112" t="s">
        <v>60</v>
      </c>
      <c r="O304" s="77"/>
      <c r="P304" s="78">
        <f t="shared" si="8"/>
        <v>0</v>
      </c>
      <c r="Q304" s="79" t="str">
        <f t="shared" si="9"/>
        <v>-</v>
      </c>
      <c r="R304" s="80">
        <v>48</v>
      </c>
      <c r="S304" s="81" t="str">
        <f>IF($I$23=1,"",IF(AND(Таблица23[[#This Row],[Заказ (упаковок)
↓]]=0,$I$23*Таблица23[[#This Row],[Уп. в коробке]]&lt;5),0,ROUNDDOWN($I$23*Таблица23[[#This Row],[Уп. в коробке]],0)))</f>
        <v/>
      </c>
      <c r="T304" s="176" t="str">
        <f>IF(AND(Таблица23[[#This Row],[Заказ (упаковок)
↓]]&lt;5,Таблица23[[#This Row],[Заказ (упаковок)
↓]]&gt;0),"ошибка - неверное количество в заказе","")</f>
        <v/>
      </c>
    </row>
    <row r="305" spans="1:20" x14ac:dyDescent="0.3">
      <c r="A305" s="70"/>
      <c r="B305" s="71" t="s">
        <v>1002</v>
      </c>
      <c r="C305" s="72" t="s">
        <v>29</v>
      </c>
      <c r="D305" s="73" t="s">
        <v>1003</v>
      </c>
      <c r="E305" s="74" t="s">
        <v>1004</v>
      </c>
      <c r="F305" s="116" t="s">
        <v>724</v>
      </c>
      <c r="G305" s="75" t="s">
        <v>683</v>
      </c>
      <c r="H305" s="75">
        <v>100</v>
      </c>
      <c r="I305" s="76">
        <v>1.72</v>
      </c>
      <c r="J305" s="110">
        <v>311000</v>
      </c>
      <c r="K305" s="111">
        <v>8712438520952</v>
      </c>
      <c r="L305" s="112" t="s">
        <v>748</v>
      </c>
      <c r="M305" s="113" t="s">
        <v>1005</v>
      </c>
      <c r="N305" s="112" t="s">
        <v>60</v>
      </c>
      <c r="O305" s="77"/>
      <c r="P305" s="78">
        <f t="shared" si="8"/>
        <v>0</v>
      </c>
      <c r="Q305" s="79" t="str">
        <f t="shared" si="9"/>
        <v>-</v>
      </c>
      <c r="R305" s="80">
        <v>49</v>
      </c>
      <c r="S305" s="81" t="str">
        <f>IF($I$23=1,"",IF(AND(Таблица23[[#This Row],[Заказ (упаковок)
↓]]=0,$I$23*Таблица23[[#This Row],[Уп. в коробке]]&lt;5),0,ROUNDDOWN($I$23*Таблица23[[#This Row],[Уп. в коробке]],0)))</f>
        <v/>
      </c>
      <c r="T305" s="176" t="str">
        <f>IF(AND(Таблица23[[#This Row],[Заказ (упаковок)
↓]]&lt;5,Таблица23[[#This Row],[Заказ (упаковок)
↓]]&gt;0),"ошибка - неверное количество в заказе","")</f>
        <v/>
      </c>
    </row>
    <row r="306" spans="1:20" x14ac:dyDescent="0.3">
      <c r="A306" s="70"/>
      <c r="B306" s="71" t="s">
        <v>1006</v>
      </c>
      <c r="C306" s="72" t="s">
        <v>29</v>
      </c>
      <c r="D306" s="73" t="s">
        <v>1003</v>
      </c>
      <c r="E306" s="74" t="s">
        <v>1007</v>
      </c>
      <c r="F306" s="116" t="s">
        <v>105</v>
      </c>
      <c r="G306" s="75" t="s">
        <v>485</v>
      </c>
      <c r="H306" s="75">
        <v>160</v>
      </c>
      <c r="I306" s="76">
        <v>1.48</v>
      </c>
      <c r="J306" s="110">
        <v>311030</v>
      </c>
      <c r="K306" s="111">
        <v>8712438521003</v>
      </c>
      <c r="L306" s="112" t="s">
        <v>748</v>
      </c>
      <c r="M306" s="113" t="s">
        <v>1008</v>
      </c>
      <c r="N306" s="112" t="s">
        <v>60</v>
      </c>
      <c r="O306" s="77"/>
      <c r="P306" s="78">
        <f t="shared" si="8"/>
        <v>0</v>
      </c>
      <c r="Q306" s="79" t="str">
        <f t="shared" si="9"/>
        <v>-</v>
      </c>
      <c r="R306" s="80">
        <v>49</v>
      </c>
      <c r="S306" s="81" t="str">
        <f>IF($I$23=1,"",IF(AND(Таблица23[[#This Row],[Заказ (упаковок)
↓]]=0,$I$23*Таблица23[[#This Row],[Уп. в коробке]]&lt;5),0,ROUNDDOWN($I$23*Таблица23[[#This Row],[Уп. в коробке]],0)))</f>
        <v/>
      </c>
      <c r="T306" s="176" t="str">
        <f>IF(AND(Таблица23[[#This Row],[Заказ (упаковок)
↓]]&lt;5,Таблица23[[#This Row],[Заказ (упаковок)
↓]]&gt;0),"ошибка - неверное количество в заказе","")</f>
        <v/>
      </c>
    </row>
    <row r="307" spans="1:20" x14ac:dyDescent="0.3">
      <c r="A307" s="70"/>
      <c r="B307" s="71" t="s">
        <v>1009</v>
      </c>
      <c r="C307" s="72" t="s">
        <v>29</v>
      </c>
      <c r="D307" s="73" t="s">
        <v>1003</v>
      </c>
      <c r="E307" s="74" t="s">
        <v>1010</v>
      </c>
      <c r="F307" s="116" t="s">
        <v>710</v>
      </c>
      <c r="G307" s="75" t="s">
        <v>678</v>
      </c>
      <c r="H307" s="75">
        <v>160</v>
      </c>
      <c r="I307" s="76">
        <v>1.93</v>
      </c>
      <c r="J307" s="110">
        <v>311045</v>
      </c>
      <c r="K307" s="111">
        <v>8712438521058</v>
      </c>
      <c r="L307" s="112" t="s">
        <v>748</v>
      </c>
      <c r="M307" s="113" t="s">
        <v>1011</v>
      </c>
      <c r="N307" s="112" t="s">
        <v>60</v>
      </c>
      <c r="O307" s="77"/>
      <c r="P307" s="78">
        <f t="shared" si="8"/>
        <v>0</v>
      </c>
      <c r="Q307" s="79" t="str">
        <f t="shared" si="9"/>
        <v>-</v>
      </c>
      <c r="R307" s="80">
        <v>49</v>
      </c>
      <c r="S307" s="81" t="str">
        <f>IF($I$23=1,"",IF(AND(Таблица23[[#This Row],[Заказ (упаковок)
↓]]=0,$I$23*Таблица23[[#This Row],[Уп. в коробке]]&lt;5),0,ROUNDDOWN($I$23*Таблица23[[#This Row],[Уп. в коробке]],0)))</f>
        <v/>
      </c>
      <c r="T307" s="176" t="str">
        <f>IF(AND(Таблица23[[#This Row],[Заказ (упаковок)
↓]]&lt;5,Таблица23[[#This Row],[Заказ (упаковок)
↓]]&gt;0),"ошибка - неверное количество в заказе","")</f>
        <v/>
      </c>
    </row>
    <row r="308" spans="1:20" x14ac:dyDescent="0.3">
      <c r="A308" s="70"/>
      <c r="B308" s="71" t="s">
        <v>1012</v>
      </c>
      <c r="C308" s="72" t="s">
        <v>29</v>
      </c>
      <c r="D308" s="73" t="s">
        <v>1003</v>
      </c>
      <c r="E308" s="74" t="s">
        <v>1013</v>
      </c>
      <c r="F308" s="116" t="s">
        <v>710</v>
      </c>
      <c r="G308" s="75" t="s">
        <v>683</v>
      </c>
      <c r="H308" s="75">
        <v>100</v>
      </c>
      <c r="I308" s="76">
        <v>1.99</v>
      </c>
      <c r="J308" s="110">
        <v>311060</v>
      </c>
      <c r="K308" s="111">
        <v>8712438521157</v>
      </c>
      <c r="L308" s="112" t="s">
        <v>748</v>
      </c>
      <c r="M308" s="113" t="s">
        <v>1014</v>
      </c>
      <c r="N308" s="112" t="s">
        <v>60</v>
      </c>
      <c r="O308" s="77"/>
      <c r="P308" s="78">
        <f t="shared" si="8"/>
        <v>0</v>
      </c>
      <c r="Q308" s="79" t="str">
        <f t="shared" si="9"/>
        <v>-</v>
      </c>
      <c r="R308" s="80">
        <v>49</v>
      </c>
      <c r="S308" s="81" t="str">
        <f>IF($I$23=1,"",IF(AND(Таблица23[[#This Row],[Заказ (упаковок)
↓]]=0,$I$23*Таблица23[[#This Row],[Уп. в коробке]]&lt;5),0,ROUNDDOWN($I$23*Таблица23[[#This Row],[Уп. в коробке]],0)))</f>
        <v/>
      </c>
      <c r="T308" s="176" t="str">
        <f>IF(AND(Таблица23[[#This Row],[Заказ (упаковок)
↓]]&lt;5,Таблица23[[#This Row],[Заказ (упаковок)
↓]]&gt;0),"ошибка - неверное количество в заказе","")</f>
        <v/>
      </c>
    </row>
    <row r="309" spans="1:20" x14ac:dyDescent="0.3">
      <c r="A309" s="70"/>
      <c r="B309" s="71" t="s">
        <v>1015</v>
      </c>
      <c r="C309" s="72" t="s">
        <v>29</v>
      </c>
      <c r="D309" s="73" t="s">
        <v>1003</v>
      </c>
      <c r="E309" s="74" t="s">
        <v>1016</v>
      </c>
      <c r="F309" s="116" t="s">
        <v>111</v>
      </c>
      <c r="G309" s="75" t="s">
        <v>526</v>
      </c>
      <c r="H309" s="75">
        <v>160</v>
      </c>
      <c r="I309" s="76">
        <v>2.5099999999999998</v>
      </c>
      <c r="J309" s="110">
        <v>311080</v>
      </c>
      <c r="K309" s="111">
        <v>8712438521188</v>
      </c>
      <c r="L309" s="112" t="s">
        <v>748</v>
      </c>
      <c r="M309" s="113" t="s">
        <v>1017</v>
      </c>
      <c r="N309" s="112" t="s">
        <v>60</v>
      </c>
      <c r="O309" s="77"/>
      <c r="P309" s="78">
        <f t="shared" si="8"/>
        <v>0</v>
      </c>
      <c r="Q309" s="79" t="str">
        <f t="shared" si="9"/>
        <v>-</v>
      </c>
      <c r="R309" s="80">
        <v>49</v>
      </c>
      <c r="S309" s="81" t="str">
        <f>IF($I$23=1,"",IF(AND(Таблица23[[#This Row],[Заказ (упаковок)
↓]]=0,$I$23*Таблица23[[#This Row],[Уп. в коробке]]&lt;5),0,ROUNDDOWN($I$23*Таблица23[[#This Row],[Уп. в коробке]],0)))</f>
        <v/>
      </c>
      <c r="T309" s="176" t="str">
        <f>IF(AND(Таблица23[[#This Row],[Заказ (упаковок)
↓]]&lt;5,Таблица23[[#This Row],[Заказ (упаковок)
↓]]&gt;0),"ошибка - неверное количество в заказе","")</f>
        <v/>
      </c>
    </row>
    <row r="310" spans="1:20" x14ac:dyDescent="0.3">
      <c r="A310" s="70"/>
      <c r="B310" s="71" t="s">
        <v>1018</v>
      </c>
      <c r="C310" s="72" t="s">
        <v>29</v>
      </c>
      <c r="D310" s="73" t="s">
        <v>1003</v>
      </c>
      <c r="E310" s="74" t="s">
        <v>1019</v>
      </c>
      <c r="F310" s="116" t="s">
        <v>710</v>
      </c>
      <c r="G310" s="75" t="s">
        <v>485</v>
      </c>
      <c r="H310" s="75">
        <v>120</v>
      </c>
      <c r="I310" s="76">
        <v>1.52</v>
      </c>
      <c r="J310" s="110">
        <v>311120</v>
      </c>
      <c r="K310" s="111">
        <v>8712438521201</v>
      </c>
      <c r="L310" s="112" t="s">
        <v>748</v>
      </c>
      <c r="M310" s="113" t="s">
        <v>1020</v>
      </c>
      <c r="N310" s="112" t="s">
        <v>60</v>
      </c>
      <c r="O310" s="77"/>
      <c r="P310" s="78">
        <f t="shared" si="8"/>
        <v>0</v>
      </c>
      <c r="Q310" s="79" t="str">
        <f t="shared" si="9"/>
        <v>-</v>
      </c>
      <c r="R310" s="80">
        <v>49</v>
      </c>
      <c r="S310" s="81" t="str">
        <f>IF($I$23=1,"",IF(AND(Таблица23[[#This Row],[Заказ (упаковок)
↓]]=0,$I$23*Таблица23[[#This Row],[Уп. в коробке]]&lt;5),0,ROUNDDOWN($I$23*Таблица23[[#This Row],[Уп. в коробке]],0)))</f>
        <v/>
      </c>
      <c r="T310" s="176" t="str">
        <f>IF(AND(Таблица23[[#This Row],[Заказ (упаковок)
↓]]&lt;5,Таблица23[[#This Row],[Заказ (упаковок)
↓]]&gt;0),"ошибка - неверное количество в заказе","")</f>
        <v/>
      </c>
    </row>
    <row r="311" spans="1:20" x14ac:dyDescent="0.3">
      <c r="A311" s="70"/>
      <c r="B311" s="71" t="s">
        <v>1021</v>
      </c>
      <c r="C311" s="72" t="s">
        <v>29</v>
      </c>
      <c r="D311" s="73" t="s">
        <v>1003</v>
      </c>
      <c r="E311" s="74" t="s">
        <v>1022</v>
      </c>
      <c r="F311" s="116" t="s">
        <v>105</v>
      </c>
      <c r="G311" s="75" t="s">
        <v>526</v>
      </c>
      <c r="H311" s="75">
        <v>140</v>
      </c>
      <c r="I311" s="76">
        <v>1.53</v>
      </c>
      <c r="J311" s="110">
        <v>311160</v>
      </c>
      <c r="K311" s="111">
        <v>8712438521232</v>
      </c>
      <c r="L311" s="112" t="s">
        <v>748</v>
      </c>
      <c r="M311" s="113" t="s">
        <v>1023</v>
      </c>
      <c r="N311" s="112" t="s">
        <v>60</v>
      </c>
      <c r="O311" s="77"/>
      <c r="P311" s="78">
        <f t="shared" si="8"/>
        <v>0</v>
      </c>
      <c r="Q311" s="79" t="str">
        <f t="shared" si="9"/>
        <v>-</v>
      </c>
      <c r="R311" s="80">
        <v>49</v>
      </c>
      <c r="S311" s="81" t="str">
        <f>IF($I$23=1,"",IF(AND(Таблица23[[#This Row],[Заказ (упаковок)
↓]]=0,$I$23*Таблица23[[#This Row],[Уп. в коробке]]&lt;5),0,ROUNDDOWN($I$23*Таблица23[[#This Row],[Уп. в коробке]],0)))</f>
        <v/>
      </c>
      <c r="T311" s="176" t="str">
        <f>IF(AND(Таблица23[[#This Row],[Заказ (упаковок)
↓]]&lt;5,Таблица23[[#This Row],[Заказ (упаковок)
↓]]&gt;0),"ошибка - неверное количество в заказе","")</f>
        <v/>
      </c>
    </row>
    <row r="312" spans="1:20" x14ac:dyDescent="0.3">
      <c r="A312" s="70"/>
      <c r="B312" s="71" t="s">
        <v>1024</v>
      </c>
      <c r="C312" s="72" t="s">
        <v>29</v>
      </c>
      <c r="D312" s="73" t="s">
        <v>1003</v>
      </c>
      <c r="E312" s="74" t="s">
        <v>1025</v>
      </c>
      <c r="F312" s="116" t="s">
        <v>769</v>
      </c>
      <c r="G312" s="75" t="s">
        <v>711</v>
      </c>
      <c r="H312" s="75">
        <v>160</v>
      </c>
      <c r="I312" s="76">
        <v>2.59</v>
      </c>
      <c r="J312" s="110">
        <v>311180</v>
      </c>
      <c r="K312" s="111" t="s">
        <v>1026</v>
      </c>
      <c r="L312" s="112" t="s">
        <v>748</v>
      </c>
      <c r="M312" s="113" t="s">
        <v>1027</v>
      </c>
      <c r="N312" s="112" t="s">
        <v>60</v>
      </c>
      <c r="O312" s="77"/>
      <c r="P312" s="78">
        <f t="shared" si="8"/>
        <v>0</v>
      </c>
      <c r="Q312" s="79" t="str">
        <f t="shared" si="9"/>
        <v>-</v>
      </c>
      <c r="R312" s="80">
        <v>49</v>
      </c>
      <c r="S312" s="81" t="str">
        <f>IF($I$23=1,"",IF(AND(Таблица23[[#This Row],[Заказ (упаковок)
↓]]=0,$I$23*Таблица23[[#This Row],[Уп. в коробке]]&lt;5),0,ROUNDDOWN($I$23*Таблица23[[#This Row],[Уп. в коробке]],0)))</f>
        <v/>
      </c>
      <c r="T312" s="176" t="str">
        <f>IF(AND(Таблица23[[#This Row],[Заказ (упаковок)
↓]]&lt;5,Таблица23[[#This Row],[Заказ (упаковок)
↓]]&gt;0),"ошибка - неверное количество в заказе","")</f>
        <v/>
      </c>
    </row>
    <row r="313" spans="1:20" x14ac:dyDescent="0.3">
      <c r="A313" s="70"/>
      <c r="B313" s="71" t="s">
        <v>1028</v>
      </c>
      <c r="C313" s="72" t="s">
        <v>29</v>
      </c>
      <c r="D313" s="73" t="s">
        <v>1003</v>
      </c>
      <c r="E313" s="74" t="s">
        <v>1029</v>
      </c>
      <c r="F313" s="116" t="s">
        <v>105</v>
      </c>
      <c r="G313" s="75" t="s">
        <v>678</v>
      </c>
      <c r="H313" s="75">
        <v>160</v>
      </c>
      <c r="I313" s="76">
        <v>1.3</v>
      </c>
      <c r="J313" s="110">
        <v>311200</v>
      </c>
      <c r="K313" s="111">
        <v>8712438521287</v>
      </c>
      <c r="L313" s="112" t="s">
        <v>748</v>
      </c>
      <c r="M313" s="113" t="s">
        <v>1030</v>
      </c>
      <c r="N313" s="112" t="s">
        <v>60</v>
      </c>
      <c r="O313" s="77"/>
      <c r="P313" s="78">
        <f t="shared" si="8"/>
        <v>0</v>
      </c>
      <c r="Q313" s="79" t="str">
        <f t="shared" si="9"/>
        <v>-</v>
      </c>
      <c r="R313" s="80">
        <v>49</v>
      </c>
      <c r="S313" s="81" t="str">
        <f>IF($I$23=1,"",IF(AND(Таблица23[[#This Row],[Заказ (упаковок)
↓]]=0,$I$23*Таблица23[[#This Row],[Уп. в коробке]]&lt;5),0,ROUNDDOWN($I$23*Таблица23[[#This Row],[Уп. в коробке]],0)))</f>
        <v/>
      </c>
      <c r="T313" s="176" t="str">
        <f>IF(AND(Таблица23[[#This Row],[Заказ (упаковок)
↓]]&lt;5,Таблица23[[#This Row],[Заказ (упаковок)
↓]]&gt;0),"ошибка - неверное количество в заказе","")</f>
        <v/>
      </c>
    </row>
    <row r="314" spans="1:20" x14ac:dyDescent="0.3">
      <c r="A314" s="70"/>
      <c r="B314" s="71" t="s">
        <v>1031</v>
      </c>
      <c r="C314" s="72" t="s">
        <v>29</v>
      </c>
      <c r="D314" s="73" t="s">
        <v>1032</v>
      </c>
      <c r="E314" s="74" t="s">
        <v>949</v>
      </c>
      <c r="F314" s="116" t="s">
        <v>105</v>
      </c>
      <c r="G314" s="75" t="s">
        <v>770</v>
      </c>
      <c r="H314" s="75">
        <v>160</v>
      </c>
      <c r="I314" s="76">
        <v>1.73</v>
      </c>
      <c r="J314" s="110">
        <v>311530</v>
      </c>
      <c r="K314" s="111">
        <v>8712438521805</v>
      </c>
      <c r="L314" s="112" t="s">
        <v>748</v>
      </c>
      <c r="M314" s="113" t="s">
        <v>1033</v>
      </c>
      <c r="N314" s="112" t="s">
        <v>60</v>
      </c>
      <c r="O314" s="77"/>
      <c r="P314" s="78">
        <f t="shared" si="8"/>
        <v>0</v>
      </c>
      <c r="Q314" s="79" t="str">
        <f t="shared" si="9"/>
        <v>-</v>
      </c>
      <c r="R314" s="80">
        <v>49</v>
      </c>
      <c r="S314" s="81" t="str">
        <f>IF($I$23=1,"",IF(AND(Таблица23[[#This Row],[Заказ (упаковок)
↓]]=0,$I$23*Таблица23[[#This Row],[Уп. в коробке]]&lt;5),0,ROUNDDOWN($I$23*Таблица23[[#This Row],[Уп. в коробке]],0)))</f>
        <v/>
      </c>
      <c r="T314" s="176" t="str">
        <f>IF(AND(Таблица23[[#This Row],[Заказ (упаковок)
↓]]&lt;5,Таблица23[[#This Row],[Заказ (упаковок)
↓]]&gt;0),"ошибка - неверное количество в заказе","")</f>
        <v/>
      </c>
    </row>
    <row r="315" spans="1:20" x14ac:dyDescent="0.3">
      <c r="A315" s="70"/>
      <c r="B315" s="71" t="s">
        <v>1034</v>
      </c>
      <c r="C315" s="72" t="s">
        <v>29</v>
      </c>
      <c r="D315" s="73" t="s">
        <v>1032</v>
      </c>
      <c r="E315" s="74" t="s">
        <v>975</v>
      </c>
      <c r="F315" s="116" t="s">
        <v>105</v>
      </c>
      <c r="G315" s="75" t="s">
        <v>770</v>
      </c>
      <c r="H315" s="75">
        <v>160</v>
      </c>
      <c r="I315" s="76">
        <v>1.73</v>
      </c>
      <c r="J315" s="110">
        <v>311560</v>
      </c>
      <c r="K315" s="111">
        <v>8712438521751</v>
      </c>
      <c r="L315" s="112" t="s">
        <v>748</v>
      </c>
      <c r="M315" s="113" t="s">
        <v>1035</v>
      </c>
      <c r="N315" s="112" t="s">
        <v>60</v>
      </c>
      <c r="O315" s="77"/>
      <c r="P315" s="78">
        <f t="shared" si="8"/>
        <v>0</v>
      </c>
      <c r="Q315" s="79" t="str">
        <f t="shared" si="9"/>
        <v>-</v>
      </c>
      <c r="R315" s="80">
        <v>49</v>
      </c>
      <c r="S315" s="81" t="str">
        <f>IF($I$23=1,"",IF(AND(Таблица23[[#This Row],[Заказ (упаковок)
↓]]=0,$I$23*Таблица23[[#This Row],[Уп. в коробке]]&lt;5),0,ROUNDDOWN($I$23*Таблица23[[#This Row],[Уп. в коробке]],0)))</f>
        <v/>
      </c>
      <c r="T315" s="176" t="str">
        <f>IF(AND(Таблица23[[#This Row],[Заказ (упаковок)
↓]]&lt;5,Таблица23[[#This Row],[Заказ (упаковок)
↓]]&gt;0),"ошибка - неверное количество в заказе","")</f>
        <v/>
      </c>
    </row>
    <row r="316" spans="1:20" x14ac:dyDescent="0.3">
      <c r="A316" s="70"/>
      <c r="B316" s="71" t="s">
        <v>1036</v>
      </c>
      <c r="C316" s="72" t="s">
        <v>29</v>
      </c>
      <c r="D316" s="73" t="s">
        <v>1032</v>
      </c>
      <c r="E316" s="74" t="s">
        <v>979</v>
      </c>
      <c r="F316" s="116" t="s">
        <v>105</v>
      </c>
      <c r="G316" s="75" t="s">
        <v>770</v>
      </c>
      <c r="H316" s="75">
        <v>160</v>
      </c>
      <c r="I316" s="76">
        <v>1.73</v>
      </c>
      <c r="J316" s="110">
        <v>311620</v>
      </c>
      <c r="K316" s="111">
        <v>8712438521850</v>
      </c>
      <c r="L316" s="112" t="s">
        <v>748</v>
      </c>
      <c r="M316" s="113" t="s">
        <v>1037</v>
      </c>
      <c r="N316" s="112" t="s">
        <v>60</v>
      </c>
      <c r="O316" s="77"/>
      <c r="P316" s="78">
        <f t="shared" si="8"/>
        <v>0</v>
      </c>
      <c r="Q316" s="79" t="str">
        <f t="shared" si="9"/>
        <v>-</v>
      </c>
      <c r="R316" s="80">
        <v>49</v>
      </c>
      <c r="S316" s="81" t="str">
        <f>IF($I$23=1,"",IF(AND(Таблица23[[#This Row],[Заказ (упаковок)
↓]]=0,$I$23*Таблица23[[#This Row],[Уп. в коробке]]&lt;5),0,ROUNDDOWN($I$23*Таблица23[[#This Row],[Уп. в коробке]],0)))</f>
        <v/>
      </c>
      <c r="T316" s="176" t="str">
        <f>IF(AND(Таблица23[[#This Row],[Заказ (упаковок)
↓]]&lt;5,Таблица23[[#This Row],[Заказ (упаковок)
↓]]&gt;0),"ошибка - неверное количество в заказе","")</f>
        <v/>
      </c>
    </row>
    <row r="317" spans="1:20" x14ac:dyDescent="0.3">
      <c r="A317" s="70"/>
      <c r="B317" s="71" t="s">
        <v>1038</v>
      </c>
      <c r="C317" s="72" t="s">
        <v>29</v>
      </c>
      <c r="D317" s="73" t="s">
        <v>1032</v>
      </c>
      <c r="E317" s="74" t="s">
        <v>982</v>
      </c>
      <c r="F317" s="116" t="s">
        <v>105</v>
      </c>
      <c r="G317" s="75" t="s">
        <v>770</v>
      </c>
      <c r="H317" s="75">
        <v>160</v>
      </c>
      <c r="I317" s="76">
        <v>1.73</v>
      </c>
      <c r="J317" s="110">
        <v>311650</v>
      </c>
      <c r="K317" s="111">
        <v>8712438521904</v>
      </c>
      <c r="L317" s="112" t="s">
        <v>748</v>
      </c>
      <c r="M317" s="113" t="s">
        <v>1039</v>
      </c>
      <c r="N317" s="112" t="s">
        <v>60</v>
      </c>
      <c r="O317" s="77"/>
      <c r="P317" s="78">
        <f t="shared" si="8"/>
        <v>0</v>
      </c>
      <c r="Q317" s="79" t="str">
        <f t="shared" si="9"/>
        <v>-</v>
      </c>
      <c r="R317" s="80">
        <v>49</v>
      </c>
      <c r="S317" s="81" t="str">
        <f>IF($I$23=1,"",IF(AND(Таблица23[[#This Row],[Заказ (упаковок)
↓]]=0,$I$23*Таблица23[[#This Row],[Уп. в коробке]]&lt;5),0,ROUNDDOWN($I$23*Таблица23[[#This Row],[Уп. в коробке]],0)))</f>
        <v/>
      </c>
      <c r="T317" s="176" t="str">
        <f>IF(AND(Таблица23[[#This Row],[Заказ (упаковок)
↓]]&lt;5,Таблица23[[#This Row],[Заказ (упаковок)
↓]]&gt;0),"ошибка - неверное количество в заказе","")</f>
        <v/>
      </c>
    </row>
    <row r="318" spans="1:20" x14ac:dyDescent="0.3">
      <c r="A318" s="70"/>
      <c r="B318" s="71" t="s">
        <v>1040</v>
      </c>
      <c r="C318" s="72" t="s">
        <v>29</v>
      </c>
      <c r="D318" s="73" t="s">
        <v>1032</v>
      </c>
      <c r="E318" s="74" t="s">
        <v>952</v>
      </c>
      <c r="F318" s="116" t="s">
        <v>105</v>
      </c>
      <c r="G318" s="75" t="s">
        <v>770</v>
      </c>
      <c r="H318" s="75">
        <v>160</v>
      </c>
      <c r="I318" s="76">
        <v>1.73</v>
      </c>
      <c r="J318" s="110">
        <v>311680</v>
      </c>
      <c r="K318" s="111">
        <v>8712438521959</v>
      </c>
      <c r="L318" s="112" t="s">
        <v>748</v>
      </c>
      <c r="M318" s="113" t="s">
        <v>1041</v>
      </c>
      <c r="N318" s="112" t="s">
        <v>60</v>
      </c>
      <c r="O318" s="77"/>
      <c r="P318" s="78">
        <f t="shared" si="8"/>
        <v>0</v>
      </c>
      <c r="Q318" s="79" t="str">
        <f t="shared" si="9"/>
        <v>-</v>
      </c>
      <c r="R318" s="80">
        <v>49</v>
      </c>
      <c r="S318" s="81" t="str">
        <f>IF($I$23=1,"",IF(AND(Таблица23[[#This Row],[Заказ (упаковок)
↓]]=0,$I$23*Таблица23[[#This Row],[Уп. в коробке]]&lt;5),0,ROUNDDOWN($I$23*Таблица23[[#This Row],[Уп. в коробке]],0)))</f>
        <v/>
      </c>
      <c r="T318" s="176" t="str">
        <f>IF(AND(Таблица23[[#This Row],[Заказ (упаковок)
↓]]&lt;5,Таблица23[[#This Row],[Заказ (упаковок)
↓]]&gt;0),"ошибка - неверное количество в заказе","")</f>
        <v/>
      </c>
    </row>
    <row r="319" spans="1:20" x14ac:dyDescent="0.3">
      <c r="A319" s="70"/>
      <c r="B319" s="71" t="s">
        <v>1042</v>
      </c>
      <c r="C319" s="72" t="s">
        <v>29</v>
      </c>
      <c r="D319" s="73" t="s">
        <v>1032</v>
      </c>
      <c r="E319" s="74" t="s">
        <v>89</v>
      </c>
      <c r="F319" s="116" t="s">
        <v>105</v>
      </c>
      <c r="G319" s="75" t="s">
        <v>770</v>
      </c>
      <c r="H319" s="75">
        <v>160</v>
      </c>
      <c r="I319" s="76">
        <v>1.77</v>
      </c>
      <c r="J319" s="110">
        <v>311700</v>
      </c>
      <c r="K319" s="111">
        <v>8712438521706</v>
      </c>
      <c r="L319" s="112" t="s">
        <v>748</v>
      </c>
      <c r="M319" s="113" t="s">
        <v>1043</v>
      </c>
      <c r="N319" s="112" t="s">
        <v>60</v>
      </c>
      <c r="O319" s="77"/>
      <c r="P319" s="78">
        <f t="shared" si="8"/>
        <v>0</v>
      </c>
      <c r="Q319" s="79" t="str">
        <f t="shared" si="9"/>
        <v>-</v>
      </c>
      <c r="R319" s="80">
        <v>49</v>
      </c>
      <c r="S319" s="81" t="str">
        <f>IF($I$23=1,"",IF(AND(Таблица23[[#This Row],[Заказ (упаковок)
↓]]=0,$I$23*Таблица23[[#This Row],[Уп. в коробке]]&lt;5),0,ROUNDDOWN($I$23*Таблица23[[#This Row],[Уп. в коробке]],0)))</f>
        <v/>
      </c>
      <c r="T319" s="176" t="str">
        <f>IF(AND(Таблица23[[#This Row],[Заказ (упаковок)
↓]]&lt;5,Таблица23[[#This Row],[Заказ (упаковок)
↓]]&gt;0),"ошибка - неверное количество в заказе","")</f>
        <v/>
      </c>
    </row>
    <row r="320" spans="1:20" x14ac:dyDescent="0.3">
      <c r="A320" s="70"/>
      <c r="B320" s="71" t="s">
        <v>1044</v>
      </c>
      <c r="C320" s="72" t="s">
        <v>29</v>
      </c>
      <c r="D320" s="73" t="s">
        <v>1045</v>
      </c>
      <c r="E320" s="74" t="s">
        <v>1046</v>
      </c>
      <c r="F320" s="116" t="s">
        <v>56</v>
      </c>
      <c r="G320" s="75" t="s">
        <v>1047</v>
      </c>
      <c r="H320" s="75">
        <v>120</v>
      </c>
      <c r="I320" s="76">
        <v>2.15</v>
      </c>
      <c r="J320" s="110">
        <v>308900</v>
      </c>
      <c r="K320" s="111">
        <v>8712438518508</v>
      </c>
      <c r="L320" s="112" t="s">
        <v>748</v>
      </c>
      <c r="M320" s="113" t="s">
        <v>1048</v>
      </c>
      <c r="N320" s="112" t="s">
        <v>60</v>
      </c>
      <c r="O320" s="77"/>
      <c r="P320" s="78">
        <f t="shared" si="8"/>
        <v>0</v>
      </c>
      <c r="Q320" s="79" t="str">
        <f t="shared" si="9"/>
        <v>-</v>
      </c>
      <c r="R320" s="80">
        <v>49</v>
      </c>
      <c r="S320" s="81" t="str">
        <f>IF($I$23=1,"",IF(AND(Таблица23[[#This Row],[Заказ (упаковок)
↓]]=0,$I$23*Таблица23[[#This Row],[Уп. в коробке]]&lt;5),0,ROUNDDOWN($I$23*Таблица23[[#This Row],[Уп. в коробке]],0)))</f>
        <v/>
      </c>
      <c r="T320" s="176" t="str">
        <f>IF(AND(Таблица23[[#This Row],[Заказ (упаковок)
↓]]&lt;5,Таблица23[[#This Row],[Заказ (упаковок)
↓]]&gt;0),"ошибка - неверное количество в заказе","")</f>
        <v/>
      </c>
    </row>
    <row r="321" spans="1:20" x14ac:dyDescent="0.3">
      <c r="A321" s="70"/>
      <c r="B321" s="71" t="s">
        <v>1049</v>
      </c>
      <c r="C321" s="72" t="s">
        <v>29</v>
      </c>
      <c r="D321" s="73" t="s">
        <v>1050</v>
      </c>
      <c r="E321" s="74" t="s">
        <v>1051</v>
      </c>
      <c r="F321" s="116" t="s">
        <v>94</v>
      </c>
      <c r="G321" s="75" t="s">
        <v>1052</v>
      </c>
      <c r="H321" s="75">
        <v>160</v>
      </c>
      <c r="I321" s="76">
        <v>2.0499999999999998</v>
      </c>
      <c r="J321" s="110">
        <v>309250</v>
      </c>
      <c r="K321" s="111">
        <v>8712438518959</v>
      </c>
      <c r="L321" s="112" t="s">
        <v>748</v>
      </c>
      <c r="M321" s="113" t="s">
        <v>1053</v>
      </c>
      <c r="N321" s="112" t="s">
        <v>60</v>
      </c>
      <c r="O321" s="77"/>
      <c r="P321" s="78">
        <f t="shared" si="8"/>
        <v>0</v>
      </c>
      <c r="Q321" s="79" t="str">
        <f t="shared" si="9"/>
        <v>-</v>
      </c>
      <c r="R321" s="80">
        <v>49</v>
      </c>
      <c r="S321" s="81" t="str">
        <f>IF($I$23=1,"",IF(AND(Таблица23[[#This Row],[Заказ (упаковок)
↓]]=0,$I$23*Таблица23[[#This Row],[Уп. в коробке]]&lt;5),0,ROUNDDOWN($I$23*Таблица23[[#This Row],[Уп. в коробке]],0)))</f>
        <v/>
      </c>
      <c r="T321" s="176" t="str">
        <f>IF(AND(Таблица23[[#This Row],[Заказ (упаковок)
↓]]&lt;5,Таблица23[[#This Row],[Заказ (упаковок)
↓]]&gt;0),"ошибка - неверное количество в заказе","")</f>
        <v/>
      </c>
    </row>
    <row r="322" spans="1:20" x14ac:dyDescent="0.3">
      <c r="A322" s="70"/>
      <c r="B322" s="71" t="s">
        <v>1054</v>
      </c>
      <c r="C322" s="72" t="s">
        <v>29</v>
      </c>
      <c r="D322" s="73" t="s">
        <v>1055</v>
      </c>
      <c r="E322" s="74" t="s">
        <v>1056</v>
      </c>
      <c r="F322" s="116" t="s">
        <v>710</v>
      </c>
      <c r="G322" s="75" t="s">
        <v>760</v>
      </c>
      <c r="H322" s="75">
        <v>160</v>
      </c>
      <c r="I322" s="76">
        <v>2.59</v>
      </c>
      <c r="J322" s="110">
        <v>309400</v>
      </c>
      <c r="K322" s="111">
        <v>8712438519000</v>
      </c>
      <c r="L322" s="112" t="s">
        <v>748</v>
      </c>
      <c r="M322" s="113" t="s">
        <v>1057</v>
      </c>
      <c r="N322" s="112" t="s">
        <v>60</v>
      </c>
      <c r="O322" s="77"/>
      <c r="P322" s="78">
        <f t="shared" si="8"/>
        <v>0</v>
      </c>
      <c r="Q322" s="79" t="str">
        <f t="shared" si="9"/>
        <v>-</v>
      </c>
      <c r="R322" s="80">
        <v>49</v>
      </c>
      <c r="S322" s="81" t="str">
        <f>IF($I$23=1,"",IF(AND(Таблица23[[#This Row],[Заказ (упаковок)
↓]]=0,$I$23*Таблица23[[#This Row],[Уп. в коробке]]&lt;5),0,ROUNDDOWN($I$23*Таблица23[[#This Row],[Уп. в коробке]],0)))</f>
        <v/>
      </c>
      <c r="T322" s="176" t="str">
        <f>IF(AND(Таблица23[[#This Row],[Заказ (упаковок)
↓]]&lt;5,Таблица23[[#This Row],[Заказ (упаковок)
↓]]&gt;0),"ошибка - неверное количество в заказе","")</f>
        <v/>
      </c>
    </row>
    <row r="323" spans="1:20" x14ac:dyDescent="0.3">
      <c r="A323" s="70"/>
      <c r="B323" s="71" t="s">
        <v>1058</v>
      </c>
      <c r="C323" s="72" t="s">
        <v>29</v>
      </c>
      <c r="D323" s="73" t="s">
        <v>1059</v>
      </c>
      <c r="E323" s="74" t="s">
        <v>1060</v>
      </c>
      <c r="F323" s="116" t="s">
        <v>769</v>
      </c>
      <c r="G323" s="75" t="s">
        <v>1047</v>
      </c>
      <c r="H323" s="75">
        <v>100</v>
      </c>
      <c r="I323" s="76">
        <v>1.99</v>
      </c>
      <c r="J323" s="110">
        <v>309550</v>
      </c>
      <c r="K323" s="111">
        <v>8712438519109</v>
      </c>
      <c r="L323" s="112" t="s">
        <v>748</v>
      </c>
      <c r="M323" s="113" t="s">
        <v>1061</v>
      </c>
      <c r="N323" s="112" t="s">
        <v>60</v>
      </c>
      <c r="O323" s="77"/>
      <c r="P323" s="78">
        <f t="shared" si="8"/>
        <v>0</v>
      </c>
      <c r="Q323" s="79" t="str">
        <f t="shared" si="9"/>
        <v>-</v>
      </c>
      <c r="R323" s="80">
        <v>49</v>
      </c>
      <c r="S323" s="81" t="str">
        <f>IF($I$23=1,"",IF(AND(Таблица23[[#This Row],[Заказ (упаковок)
↓]]=0,$I$23*Таблица23[[#This Row],[Уп. в коробке]]&lt;5),0,ROUNDDOWN($I$23*Таблица23[[#This Row],[Уп. в коробке]],0)))</f>
        <v/>
      </c>
      <c r="T323" s="176" t="str">
        <f>IF(AND(Таблица23[[#This Row],[Заказ (упаковок)
↓]]&lt;5,Таблица23[[#This Row],[Заказ (упаковок)
↓]]&gt;0),"ошибка - неверное количество в заказе","")</f>
        <v/>
      </c>
    </row>
    <row r="324" spans="1:20" x14ac:dyDescent="0.3">
      <c r="A324" s="70"/>
      <c r="B324" s="71" t="s">
        <v>1062</v>
      </c>
      <c r="C324" s="72" t="s">
        <v>29</v>
      </c>
      <c r="D324" s="73" t="s">
        <v>1063</v>
      </c>
      <c r="E324" s="74" t="s">
        <v>1064</v>
      </c>
      <c r="F324" s="116" t="s">
        <v>724</v>
      </c>
      <c r="G324" s="75" t="s">
        <v>711</v>
      </c>
      <c r="H324" s="75">
        <v>120</v>
      </c>
      <c r="I324" s="76">
        <v>2.17</v>
      </c>
      <c r="J324" s="110">
        <v>309600</v>
      </c>
      <c r="K324" s="111">
        <v>8712438519208</v>
      </c>
      <c r="L324" s="112" t="s">
        <v>748</v>
      </c>
      <c r="M324" s="113" t="s">
        <v>1065</v>
      </c>
      <c r="N324" s="112" t="s">
        <v>60</v>
      </c>
      <c r="O324" s="77"/>
      <c r="P324" s="78">
        <f t="shared" si="8"/>
        <v>0</v>
      </c>
      <c r="Q324" s="79" t="str">
        <f t="shared" si="9"/>
        <v>-</v>
      </c>
      <c r="R324" s="80">
        <v>49</v>
      </c>
      <c r="S324" s="81" t="str">
        <f>IF($I$23=1,"",IF(AND(Таблица23[[#This Row],[Заказ (упаковок)
↓]]=0,$I$23*Таблица23[[#This Row],[Уп. в коробке]]&lt;5),0,ROUNDDOWN($I$23*Таблица23[[#This Row],[Уп. в коробке]],0)))</f>
        <v/>
      </c>
      <c r="T324" s="176" t="str">
        <f>IF(AND(Таблица23[[#This Row],[Заказ (упаковок)
↓]]&lt;5,Таблица23[[#This Row],[Заказ (упаковок)
↓]]&gt;0),"ошибка - неверное количество в заказе","")</f>
        <v/>
      </c>
    </row>
    <row r="325" spans="1:20" x14ac:dyDescent="0.3">
      <c r="A325" s="70"/>
      <c r="B325" s="71" t="s">
        <v>1066</v>
      </c>
      <c r="C325" s="72" t="s">
        <v>29</v>
      </c>
      <c r="D325" s="73" t="s">
        <v>1063</v>
      </c>
      <c r="E325" s="74" t="s">
        <v>1067</v>
      </c>
      <c r="F325" s="116" t="s">
        <v>724</v>
      </c>
      <c r="G325" s="75" t="s">
        <v>711</v>
      </c>
      <c r="H325" s="75">
        <v>120</v>
      </c>
      <c r="I325" s="76">
        <v>2.2599999999999998</v>
      </c>
      <c r="J325" s="110">
        <v>309650</v>
      </c>
      <c r="K325" s="111">
        <v>8712438519253</v>
      </c>
      <c r="L325" s="112" t="s">
        <v>748</v>
      </c>
      <c r="M325" s="113" t="s">
        <v>1068</v>
      </c>
      <c r="N325" s="112" t="s">
        <v>60</v>
      </c>
      <c r="O325" s="77"/>
      <c r="P325" s="78">
        <f t="shared" si="8"/>
        <v>0</v>
      </c>
      <c r="Q325" s="79" t="str">
        <f t="shared" si="9"/>
        <v>-</v>
      </c>
      <c r="R325" s="80">
        <v>50</v>
      </c>
      <c r="S325" s="81" t="str">
        <f>IF($I$23=1,"",IF(AND(Таблица23[[#This Row],[Заказ (упаковок)
↓]]=0,$I$23*Таблица23[[#This Row],[Уп. в коробке]]&lt;5),0,ROUNDDOWN($I$23*Таблица23[[#This Row],[Уп. в коробке]],0)))</f>
        <v/>
      </c>
      <c r="T325" s="176" t="str">
        <f>IF(AND(Таблица23[[#This Row],[Заказ (упаковок)
↓]]&lt;5,Таблица23[[#This Row],[Заказ (упаковок)
↓]]&gt;0),"ошибка - неверное количество в заказе","")</f>
        <v/>
      </c>
    </row>
    <row r="326" spans="1:20" x14ac:dyDescent="0.3">
      <c r="A326" s="70"/>
      <c r="B326" s="71" t="s">
        <v>1069</v>
      </c>
      <c r="C326" s="72" t="s">
        <v>29</v>
      </c>
      <c r="D326" s="73" t="s">
        <v>1070</v>
      </c>
      <c r="E326" s="74" t="s">
        <v>1071</v>
      </c>
      <c r="F326" s="116" t="s">
        <v>105</v>
      </c>
      <c r="G326" s="75" t="s">
        <v>678</v>
      </c>
      <c r="H326" s="75">
        <v>160</v>
      </c>
      <c r="I326" s="76">
        <v>2.59</v>
      </c>
      <c r="J326" s="110">
        <v>309950</v>
      </c>
      <c r="K326" s="111">
        <v>8712438519604</v>
      </c>
      <c r="L326" s="112" t="s">
        <v>748</v>
      </c>
      <c r="M326" s="113" t="s">
        <v>1072</v>
      </c>
      <c r="N326" s="112" t="s">
        <v>60</v>
      </c>
      <c r="O326" s="77"/>
      <c r="P326" s="78">
        <f t="shared" si="8"/>
        <v>0</v>
      </c>
      <c r="Q326" s="79" t="str">
        <f t="shared" si="9"/>
        <v>-</v>
      </c>
      <c r="R326" s="80">
        <v>50</v>
      </c>
      <c r="S326" s="81" t="str">
        <f>IF($I$23=1,"",IF(AND(Таблица23[[#This Row],[Заказ (упаковок)
↓]]=0,$I$23*Таблица23[[#This Row],[Уп. в коробке]]&lt;5),0,ROUNDDOWN($I$23*Таблица23[[#This Row],[Уп. в коробке]],0)))</f>
        <v/>
      </c>
      <c r="T326" s="176" t="str">
        <f>IF(AND(Таблица23[[#This Row],[Заказ (упаковок)
↓]]&lt;5,Таблица23[[#This Row],[Заказ (упаковок)
↓]]&gt;0),"ошибка - неверное количество в заказе","")</f>
        <v/>
      </c>
    </row>
    <row r="327" spans="1:20" x14ac:dyDescent="0.3">
      <c r="A327" s="70"/>
      <c r="B327" s="71" t="s">
        <v>1073</v>
      </c>
      <c r="C327" s="72" t="s">
        <v>29</v>
      </c>
      <c r="D327" s="73" t="s">
        <v>1070</v>
      </c>
      <c r="E327" s="74" t="s">
        <v>1074</v>
      </c>
      <c r="F327" s="116" t="s">
        <v>111</v>
      </c>
      <c r="G327" s="75" t="s">
        <v>711</v>
      </c>
      <c r="H327" s="75">
        <v>160</v>
      </c>
      <c r="I327" s="76">
        <v>2.59</v>
      </c>
      <c r="J327" s="110">
        <v>309980</v>
      </c>
      <c r="K327" s="111">
        <v>8712438519659</v>
      </c>
      <c r="L327" s="112" t="s">
        <v>748</v>
      </c>
      <c r="M327" s="113" t="s">
        <v>1075</v>
      </c>
      <c r="N327" s="112" t="s">
        <v>60</v>
      </c>
      <c r="O327" s="77"/>
      <c r="P327" s="78">
        <f t="shared" si="8"/>
        <v>0</v>
      </c>
      <c r="Q327" s="79" t="str">
        <f t="shared" si="9"/>
        <v>-</v>
      </c>
      <c r="R327" s="80">
        <v>50</v>
      </c>
      <c r="S327" s="81" t="str">
        <f>IF($I$23=1,"",IF(AND(Таблица23[[#This Row],[Заказ (упаковок)
↓]]=0,$I$23*Таблица23[[#This Row],[Уп. в коробке]]&lt;5),0,ROUNDDOWN($I$23*Таблица23[[#This Row],[Уп. в коробке]],0)))</f>
        <v/>
      </c>
      <c r="T327" s="176" t="str">
        <f>IF(AND(Таблица23[[#This Row],[Заказ (упаковок)
↓]]&lt;5,Таблица23[[#This Row],[Заказ (упаковок)
↓]]&gt;0),"ошибка - неверное количество в заказе","")</f>
        <v/>
      </c>
    </row>
    <row r="328" spans="1:20" x14ac:dyDescent="0.3">
      <c r="A328" s="70"/>
      <c r="B328" s="71" t="s">
        <v>1076</v>
      </c>
      <c r="C328" s="72" t="s">
        <v>29</v>
      </c>
      <c r="D328" s="73" t="s">
        <v>1077</v>
      </c>
      <c r="E328" s="74" t="s">
        <v>1078</v>
      </c>
      <c r="F328" s="116" t="s">
        <v>710</v>
      </c>
      <c r="G328" s="75" t="s">
        <v>711</v>
      </c>
      <c r="H328" s="75">
        <v>160</v>
      </c>
      <c r="I328" s="76">
        <v>2.2599999999999998</v>
      </c>
      <c r="J328" s="110">
        <v>310240</v>
      </c>
      <c r="K328" s="111" t="s">
        <v>1079</v>
      </c>
      <c r="L328" s="112" t="s">
        <v>748</v>
      </c>
      <c r="M328" s="113" t="s">
        <v>1080</v>
      </c>
      <c r="N328" s="112" t="s">
        <v>60</v>
      </c>
      <c r="O328" s="77"/>
      <c r="P328" s="78">
        <f t="shared" si="8"/>
        <v>0</v>
      </c>
      <c r="Q328" s="79" t="str">
        <f t="shared" si="9"/>
        <v>-</v>
      </c>
      <c r="R328" s="80">
        <v>50</v>
      </c>
      <c r="S328" s="81" t="str">
        <f>IF($I$23=1,"",IF(AND(Таблица23[[#This Row],[Заказ (упаковок)
↓]]=0,$I$23*Таблица23[[#This Row],[Уп. в коробке]]&lt;5),0,ROUNDDOWN($I$23*Таблица23[[#This Row],[Уп. в коробке]],0)))</f>
        <v/>
      </c>
      <c r="T328" s="176" t="str">
        <f>IF(AND(Таблица23[[#This Row],[Заказ (упаковок)
↓]]&lt;5,Таблица23[[#This Row],[Заказ (упаковок)
↓]]&gt;0),"ошибка - неверное количество в заказе","")</f>
        <v/>
      </c>
    </row>
    <row r="329" spans="1:20" x14ac:dyDescent="0.3">
      <c r="A329" s="70"/>
      <c r="B329" s="71" t="s">
        <v>1081</v>
      </c>
      <c r="C329" s="72" t="s">
        <v>29</v>
      </c>
      <c r="D329" s="73" t="s">
        <v>1077</v>
      </c>
      <c r="E329" s="74" t="s">
        <v>1082</v>
      </c>
      <c r="F329" s="116" t="s">
        <v>724</v>
      </c>
      <c r="G329" s="75" t="s">
        <v>764</v>
      </c>
      <c r="H329" s="75">
        <v>160</v>
      </c>
      <c r="I329" s="76">
        <v>1.95</v>
      </c>
      <c r="J329" s="110">
        <v>310250</v>
      </c>
      <c r="K329" s="111">
        <v>8712438519901</v>
      </c>
      <c r="L329" s="112" t="s">
        <v>748</v>
      </c>
      <c r="M329" s="113" t="s">
        <v>1083</v>
      </c>
      <c r="N329" s="112" t="s">
        <v>60</v>
      </c>
      <c r="O329" s="77"/>
      <c r="P329" s="78">
        <f t="shared" si="8"/>
        <v>0</v>
      </c>
      <c r="Q329" s="79" t="str">
        <f t="shared" si="9"/>
        <v>-</v>
      </c>
      <c r="R329" s="80">
        <v>50</v>
      </c>
      <c r="S329" s="81" t="str">
        <f>IF($I$23=1,"",IF(AND(Таблица23[[#This Row],[Заказ (упаковок)
↓]]=0,$I$23*Таблица23[[#This Row],[Уп. в коробке]]&lt;5),0,ROUNDDOWN($I$23*Таблица23[[#This Row],[Уп. в коробке]],0)))</f>
        <v/>
      </c>
      <c r="T329" s="176" t="str">
        <f>IF(AND(Таблица23[[#This Row],[Заказ (упаковок)
↓]]&lt;5,Таблица23[[#This Row],[Заказ (упаковок)
↓]]&gt;0),"ошибка - неверное количество в заказе","")</f>
        <v/>
      </c>
    </row>
    <row r="330" spans="1:20" x14ac:dyDescent="0.3">
      <c r="A330" s="70"/>
      <c r="B330" s="71" t="s">
        <v>1084</v>
      </c>
      <c r="C330" s="72" t="s">
        <v>29</v>
      </c>
      <c r="D330" s="73" t="s">
        <v>1085</v>
      </c>
      <c r="E330" s="74" t="s">
        <v>1086</v>
      </c>
      <c r="F330" s="116" t="s">
        <v>105</v>
      </c>
      <c r="G330" s="75" t="s">
        <v>683</v>
      </c>
      <c r="H330" s="75">
        <v>100</v>
      </c>
      <c r="I330" s="76">
        <v>2.44</v>
      </c>
      <c r="J330" s="110">
        <v>310650</v>
      </c>
      <c r="K330" s="111">
        <v>8712438520631</v>
      </c>
      <c r="L330" s="112" t="s">
        <v>748</v>
      </c>
      <c r="M330" s="113" t="s">
        <v>1087</v>
      </c>
      <c r="N330" s="112" t="s">
        <v>60</v>
      </c>
      <c r="O330" s="77"/>
      <c r="P330" s="78">
        <f t="shared" si="8"/>
        <v>0</v>
      </c>
      <c r="Q330" s="79" t="str">
        <f t="shared" si="9"/>
        <v>-</v>
      </c>
      <c r="R330" s="80">
        <v>50</v>
      </c>
      <c r="S330" s="81" t="str">
        <f>IF($I$23=1,"",IF(AND(Таблица23[[#This Row],[Заказ (упаковок)
↓]]=0,$I$23*Таблица23[[#This Row],[Уп. в коробке]]&lt;5),0,ROUNDDOWN($I$23*Таблица23[[#This Row],[Уп. в коробке]],0)))</f>
        <v/>
      </c>
      <c r="T330" s="176" t="str">
        <f>IF(AND(Таблица23[[#This Row],[Заказ (упаковок)
↓]]&lt;5,Таблица23[[#This Row],[Заказ (упаковок)
↓]]&gt;0),"ошибка - неверное количество в заказе","")</f>
        <v/>
      </c>
    </row>
    <row r="331" spans="1:20" x14ac:dyDescent="0.3">
      <c r="A331" s="70"/>
      <c r="B331" s="71" t="s">
        <v>1088</v>
      </c>
      <c r="C331" s="72" t="s">
        <v>29</v>
      </c>
      <c r="D331" s="73" t="s">
        <v>1085</v>
      </c>
      <c r="E331" s="74" t="s">
        <v>1089</v>
      </c>
      <c r="F331" s="116" t="s">
        <v>769</v>
      </c>
      <c r="G331" s="75" t="s">
        <v>538</v>
      </c>
      <c r="H331" s="75">
        <v>100</v>
      </c>
      <c r="I331" s="76">
        <v>1.83</v>
      </c>
      <c r="J331" s="110">
        <v>310680</v>
      </c>
      <c r="K331" s="111">
        <v>8712438520655</v>
      </c>
      <c r="L331" s="112" t="s">
        <v>748</v>
      </c>
      <c r="M331" s="113" t="s">
        <v>1090</v>
      </c>
      <c r="N331" s="112" t="s">
        <v>60</v>
      </c>
      <c r="O331" s="77"/>
      <c r="P331" s="78">
        <f t="shared" si="8"/>
        <v>0</v>
      </c>
      <c r="Q331" s="79" t="str">
        <f t="shared" si="9"/>
        <v>-</v>
      </c>
      <c r="R331" s="80">
        <v>50</v>
      </c>
      <c r="S331" s="81" t="str">
        <f>IF($I$23=1,"",IF(AND(Таблица23[[#This Row],[Заказ (упаковок)
↓]]=0,$I$23*Таблица23[[#This Row],[Уп. в коробке]]&lt;5),0,ROUNDDOWN($I$23*Таблица23[[#This Row],[Уп. в коробке]],0)))</f>
        <v/>
      </c>
      <c r="T331" s="176" t="str">
        <f>IF(AND(Таблица23[[#This Row],[Заказ (упаковок)
↓]]&lt;5,Таблица23[[#This Row],[Заказ (упаковок)
↓]]&gt;0),"ошибка - неверное количество в заказе","")</f>
        <v/>
      </c>
    </row>
    <row r="332" spans="1:20" x14ac:dyDescent="0.3">
      <c r="A332" s="70"/>
      <c r="B332" s="71" t="s">
        <v>1091</v>
      </c>
      <c r="C332" s="72" t="s">
        <v>29</v>
      </c>
      <c r="D332" s="73" t="s">
        <v>1092</v>
      </c>
      <c r="E332" s="74" t="s">
        <v>1093</v>
      </c>
      <c r="F332" s="116" t="s">
        <v>710</v>
      </c>
      <c r="G332" s="75" t="s">
        <v>485</v>
      </c>
      <c r="H332" s="75">
        <v>120</v>
      </c>
      <c r="I332" s="76">
        <v>1.71</v>
      </c>
      <c r="J332" s="110">
        <v>311380</v>
      </c>
      <c r="K332" s="111">
        <v>8712438521508</v>
      </c>
      <c r="L332" s="112" t="s">
        <v>748</v>
      </c>
      <c r="M332" s="113" t="s">
        <v>1094</v>
      </c>
      <c r="N332" s="112" t="s">
        <v>60</v>
      </c>
      <c r="O332" s="77"/>
      <c r="P332" s="78">
        <f t="shared" si="8"/>
        <v>0</v>
      </c>
      <c r="Q332" s="79" t="str">
        <f t="shared" si="9"/>
        <v>-</v>
      </c>
      <c r="R332" s="80">
        <v>50</v>
      </c>
      <c r="S332" s="81" t="str">
        <f>IF($I$23=1,"",IF(AND(Таблица23[[#This Row],[Заказ (упаковок)
↓]]=0,$I$23*Таблица23[[#This Row],[Уп. в коробке]]&lt;5),0,ROUNDDOWN($I$23*Таблица23[[#This Row],[Уп. в коробке]],0)))</f>
        <v/>
      </c>
      <c r="T332" s="176" t="str">
        <f>IF(AND(Таблица23[[#This Row],[Заказ (упаковок)
↓]]&lt;5,Таблица23[[#This Row],[Заказ (упаковок)
↓]]&gt;0),"ошибка - неверное количество в заказе","")</f>
        <v/>
      </c>
    </row>
    <row r="333" spans="1:20" x14ac:dyDescent="0.3">
      <c r="A333" s="70"/>
      <c r="B333" s="71" t="s">
        <v>1095</v>
      </c>
      <c r="C333" s="72" t="s">
        <v>29</v>
      </c>
      <c r="D333" s="73" t="s">
        <v>1096</v>
      </c>
      <c r="E333" s="74" t="s">
        <v>1097</v>
      </c>
      <c r="F333" s="116" t="s">
        <v>790</v>
      </c>
      <c r="G333" s="75" t="s">
        <v>678</v>
      </c>
      <c r="H333" s="75">
        <v>120</v>
      </c>
      <c r="I333" s="76">
        <v>1.71</v>
      </c>
      <c r="J333" s="110">
        <v>311450</v>
      </c>
      <c r="K333" s="111">
        <v>8712438521652</v>
      </c>
      <c r="L333" s="112" t="s">
        <v>748</v>
      </c>
      <c r="M333" s="113" t="s">
        <v>1098</v>
      </c>
      <c r="N333" s="112" t="s">
        <v>60</v>
      </c>
      <c r="O333" s="77"/>
      <c r="P333" s="78">
        <f t="shared" si="8"/>
        <v>0</v>
      </c>
      <c r="Q333" s="79" t="str">
        <f t="shared" si="9"/>
        <v>-</v>
      </c>
      <c r="R333" s="80">
        <v>50</v>
      </c>
      <c r="S333" s="81" t="str">
        <f>IF($I$23=1,"",IF(AND(Таблица23[[#This Row],[Заказ (упаковок)
↓]]=0,$I$23*Таблица23[[#This Row],[Уп. в коробке]]&lt;5),0,ROUNDDOWN($I$23*Таблица23[[#This Row],[Уп. в коробке]],0)))</f>
        <v/>
      </c>
      <c r="T333" s="176" t="str">
        <f>IF(AND(Таблица23[[#This Row],[Заказ (упаковок)
↓]]&lt;5,Таблица23[[#This Row],[Заказ (упаковок)
↓]]&gt;0),"ошибка - неверное количество в заказе","")</f>
        <v/>
      </c>
    </row>
    <row r="334" spans="1:20" x14ac:dyDescent="0.3">
      <c r="A334" s="70"/>
      <c r="B334" s="71" t="s">
        <v>1099</v>
      </c>
      <c r="C334" s="72" t="s">
        <v>29</v>
      </c>
      <c r="D334" s="73" t="s">
        <v>1100</v>
      </c>
      <c r="E334" s="74" t="s">
        <v>1101</v>
      </c>
      <c r="F334" s="116" t="s">
        <v>724</v>
      </c>
      <c r="G334" s="75" t="s">
        <v>526</v>
      </c>
      <c r="H334" s="75">
        <v>100</v>
      </c>
      <c r="I334" s="76">
        <v>2.4299999999999997</v>
      </c>
      <c r="J334" s="110">
        <v>311750</v>
      </c>
      <c r="K334" s="111">
        <v>8712438522109</v>
      </c>
      <c r="L334" s="112" t="s">
        <v>748</v>
      </c>
      <c r="M334" s="113" t="s">
        <v>1102</v>
      </c>
      <c r="N334" s="112" t="s">
        <v>60</v>
      </c>
      <c r="O334" s="77"/>
      <c r="P334" s="78">
        <f t="shared" si="8"/>
        <v>0</v>
      </c>
      <c r="Q334" s="79" t="str">
        <f t="shared" si="9"/>
        <v>-</v>
      </c>
      <c r="R334" s="80">
        <v>50</v>
      </c>
      <c r="S334" s="81" t="str">
        <f>IF($I$23=1,"",IF(AND(Таблица23[[#This Row],[Заказ (упаковок)
↓]]=0,$I$23*Таблица23[[#This Row],[Уп. в коробке]]&lt;5),0,ROUNDDOWN($I$23*Таблица23[[#This Row],[Уп. в коробке]],0)))</f>
        <v/>
      </c>
      <c r="T334" s="176" t="str">
        <f>IF(AND(Таблица23[[#This Row],[Заказ (упаковок)
↓]]&lt;5,Таблица23[[#This Row],[Заказ (упаковок)
↓]]&gt;0),"ошибка - неверное количество в заказе","")</f>
        <v/>
      </c>
    </row>
    <row r="335" spans="1:20" x14ac:dyDescent="0.3">
      <c r="A335" s="70"/>
      <c r="B335" s="71" t="s">
        <v>1103</v>
      </c>
      <c r="C335" s="72" t="s">
        <v>29</v>
      </c>
      <c r="D335" s="73" t="s">
        <v>1100</v>
      </c>
      <c r="E335" s="74" t="s">
        <v>1104</v>
      </c>
      <c r="F335" s="116" t="s">
        <v>710</v>
      </c>
      <c r="G335" s="75" t="s">
        <v>526</v>
      </c>
      <c r="H335" s="75">
        <v>100</v>
      </c>
      <c r="I335" s="76">
        <v>1.9</v>
      </c>
      <c r="J335" s="110">
        <v>311780</v>
      </c>
      <c r="K335" s="111">
        <v>8712438522154</v>
      </c>
      <c r="L335" s="112" t="s">
        <v>748</v>
      </c>
      <c r="M335" s="113" t="s">
        <v>1105</v>
      </c>
      <c r="N335" s="112" t="s">
        <v>60</v>
      </c>
      <c r="O335" s="77"/>
      <c r="P335" s="78">
        <f t="shared" si="8"/>
        <v>0</v>
      </c>
      <c r="Q335" s="79" t="str">
        <f t="shared" si="9"/>
        <v>-</v>
      </c>
      <c r="R335" s="80">
        <v>50</v>
      </c>
      <c r="S335" s="81" t="str">
        <f>IF($I$23=1,"",IF(AND(Таблица23[[#This Row],[Заказ (упаковок)
↓]]=0,$I$23*Таблица23[[#This Row],[Уп. в коробке]]&lt;5),0,ROUNDDOWN($I$23*Таблица23[[#This Row],[Уп. в коробке]],0)))</f>
        <v/>
      </c>
      <c r="T335" s="176" t="str">
        <f>IF(AND(Таблица23[[#This Row],[Заказ (упаковок)
↓]]&lt;5,Таблица23[[#This Row],[Заказ (упаковок)
↓]]&gt;0),"ошибка - неверное количество в заказе","")</f>
        <v/>
      </c>
    </row>
    <row r="336" spans="1:20" x14ac:dyDescent="0.3">
      <c r="A336" s="70"/>
      <c r="B336" s="71" t="s">
        <v>1106</v>
      </c>
      <c r="C336" s="72" t="s">
        <v>29</v>
      </c>
      <c r="D336" s="73" t="s">
        <v>1107</v>
      </c>
      <c r="E336" s="74" t="s">
        <v>1108</v>
      </c>
      <c r="F336" s="116" t="s">
        <v>790</v>
      </c>
      <c r="G336" s="75" t="s">
        <v>678</v>
      </c>
      <c r="H336" s="75">
        <v>120</v>
      </c>
      <c r="I336" s="76">
        <v>1.44</v>
      </c>
      <c r="J336" s="110">
        <v>311890</v>
      </c>
      <c r="K336" s="111">
        <v>8712438522246</v>
      </c>
      <c r="L336" s="112" t="s">
        <v>748</v>
      </c>
      <c r="M336" s="113" t="s">
        <v>1109</v>
      </c>
      <c r="N336" s="112" t="s">
        <v>60</v>
      </c>
      <c r="O336" s="77"/>
      <c r="P336" s="78">
        <f t="shared" si="8"/>
        <v>0</v>
      </c>
      <c r="Q336" s="79" t="str">
        <f t="shared" si="9"/>
        <v>-</v>
      </c>
      <c r="R336" s="80">
        <v>50</v>
      </c>
      <c r="S336" s="81" t="str">
        <f>IF($I$23=1,"",IF(AND(Таблица23[[#This Row],[Заказ (упаковок)
↓]]=0,$I$23*Таблица23[[#This Row],[Уп. в коробке]]&lt;5),0,ROUNDDOWN($I$23*Таблица23[[#This Row],[Уп. в коробке]],0)))</f>
        <v/>
      </c>
      <c r="T336" s="176" t="str">
        <f>IF(AND(Таблица23[[#This Row],[Заказ (упаковок)
↓]]&lt;5,Таблица23[[#This Row],[Заказ (упаковок)
↓]]&gt;0),"ошибка - неверное количество в заказе","")</f>
        <v/>
      </c>
    </row>
    <row r="337" spans="1:20" x14ac:dyDescent="0.3">
      <c r="A337" s="70"/>
      <c r="B337" s="71" t="s">
        <v>1110</v>
      </c>
      <c r="C337" s="72" t="s">
        <v>29</v>
      </c>
      <c r="D337" s="73" t="s">
        <v>1111</v>
      </c>
      <c r="E337" s="74" t="s">
        <v>1112</v>
      </c>
      <c r="F337" s="116" t="s">
        <v>747</v>
      </c>
      <c r="G337" s="75" t="s">
        <v>1113</v>
      </c>
      <c r="H337" s="75">
        <v>160</v>
      </c>
      <c r="I337" s="76">
        <v>2.5299999999999998</v>
      </c>
      <c r="J337" s="110">
        <v>311950</v>
      </c>
      <c r="K337" s="111">
        <v>8712438522406</v>
      </c>
      <c r="L337" s="112" t="s">
        <v>748</v>
      </c>
      <c r="M337" s="113" t="s">
        <v>1114</v>
      </c>
      <c r="N337" s="112" t="s">
        <v>60</v>
      </c>
      <c r="O337" s="77"/>
      <c r="P337" s="78">
        <f t="shared" si="8"/>
        <v>0</v>
      </c>
      <c r="Q337" s="79" t="str">
        <f t="shared" si="9"/>
        <v>-</v>
      </c>
      <c r="R337" s="80">
        <v>50</v>
      </c>
      <c r="S337" s="81" t="str">
        <f>IF($I$23=1,"",IF(AND(Таблица23[[#This Row],[Заказ (упаковок)
↓]]=0,$I$23*Таблица23[[#This Row],[Уп. в коробке]]&lt;5),0,ROUNDDOWN($I$23*Таблица23[[#This Row],[Уп. в коробке]],0)))</f>
        <v/>
      </c>
      <c r="T337" s="176" t="str">
        <f>IF(AND(Таблица23[[#This Row],[Заказ (упаковок)
↓]]&lt;5,Таблица23[[#This Row],[Заказ (упаковок)
↓]]&gt;0),"ошибка - неверное количество в заказе","")</f>
        <v/>
      </c>
    </row>
    <row r="338" spans="1:20" x14ac:dyDescent="0.3">
      <c r="A338" s="70"/>
      <c r="B338" s="71" t="s">
        <v>1115</v>
      </c>
      <c r="C338" s="72" t="s">
        <v>29</v>
      </c>
      <c r="D338" s="73" t="s">
        <v>1116</v>
      </c>
      <c r="E338" s="74" t="s">
        <v>1117</v>
      </c>
      <c r="F338" s="116" t="s">
        <v>747</v>
      </c>
      <c r="G338" s="75" t="s">
        <v>1118</v>
      </c>
      <c r="H338" s="75">
        <v>120</v>
      </c>
      <c r="I338" s="76">
        <v>2.13</v>
      </c>
      <c r="J338" s="110">
        <v>312330</v>
      </c>
      <c r="K338" s="111">
        <v>8712438524554</v>
      </c>
      <c r="L338" s="112" t="s">
        <v>1119</v>
      </c>
      <c r="M338" s="113" t="s">
        <v>1120</v>
      </c>
      <c r="N338" s="112" t="s">
        <v>60</v>
      </c>
      <c r="O338" s="77"/>
      <c r="P338" s="78">
        <f t="shared" si="8"/>
        <v>0</v>
      </c>
      <c r="Q338" s="79" t="str">
        <f t="shared" si="9"/>
        <v>-</v>
      </c>
      <c r="R338" s="80">
        <v>50</v>
      </c>
      <c r="S338" s="81" t="str">
        <f>IF($I$23=1,"",IF(AND(Таблица23[[#This Row],[Заказ (упаковок)
↓]]=0,$I$23*Таблица23[[#This Row],[Уп. в коробке]]&lt;5),0,ROUNDDOWN($I$23*Таблица23[[#This Row],[Уп. в коробке]],0)))</f>
        <v/>
      </c>
      <c r="T338" s="176" t="str">
        <f>IF(AND(Таблица23[[#This Row],[Заказ (упаковок)
↓]]&lt;5,Таблица23[[#This Row],[Заказ (упаковок)
↓]]&gt;0),"ошибка - неверное количество в заказе","")</f>
        <v/>
      </c>
    </row>
    <row r="339" spans="1:20" x14ac:dyDescent="0.3">
      <c r="A339" s="70"/>
      <c r="B339" s="71" t="s">
        <v>1121</v>
      </c>
      <c r="C339" s="72" t="s">
        <v>29</v>
      </c>
      <c r="D339" s="73" t="s">
        <v>1122</v>
      </c>
      <c r="E339" s="74" t="s">
        <v>1123</v>
      </c>
      <c r="F339" s="116" t="s">
        <v>747</v>
      </c>
      <c r="G339" s="75" t="s">
        <v>1124</v>
      </c>
      <c r="H339" s="75">
        <v>80</v>
      </c>
      <c r="I339" s="76">
        <v>2.09</v>
      </c>
      <c r="J339" s="110">
        <v>312360</v>
      </c>
      <c r="K339" s="111">
        <v>8712438524608</v>
      </c>
      <c r="L339" s="112" t="s">
        <v>1119</v>
      </c>
      <c r="M339" s="113" t="s">
        <v>1125</v>
      </c>
      <c r="N339" s="112" t="s">
        <v>60</v>
      </c>
      <c r="O339" s="77"/>
      <c r="P339" s="78">
        <f t="shared" si="8"/>
        <v>0</v>
      </c>
      <c r="Q339" s="79" t="str">
        <f t="shared" si="9"/>
        <v>-</v>
      </c>
      <c r="R339" s="80">
        <v>50</v>
      </c>
      <c r="S339" s="81" t="str">
        <f>IF($I$23=1,"",IF(AND(Таблица23[[#This Row],[Заказ (упаковок)
↓]]=0,$I$23*Таблица23[[#This Row],[Уп. в коробке]]&lt;5),0,ROUNDDOWN($I$23*Таблица23[[#This Row],[Уп. в коробке]],0)))</f>
        <v/>
      </c>
      <c r="T339" s="176" t="str">
        <f>IF(AND(Таблица23[[#This Row],[Заказ (упаковок)
↓]]&lt;5,Таблица23[[#This Row],[Заказ (упаковок)
↓]]&gt;0),"ошибка - неверное количество в заказе","")</f>
        <v/>
      </c>
    </row>
    <row r="340" spans="1:20" x14ac:dyDescent="0.3">
      <c r="A340" s="70"/>
      <c r="B340" s="71" t="s">
        <v>1126</v>
      </c>
      <c r="C340" s="72" t="s">
        <v>29</v>
      </c>
      <c r="D340" s="73" t="s">
        <v>1122</v>
      </c>
      <c r="E340" s="74" t="s">
        <v>1127</v>
      </c>
      <c r="F340" s="116" t="s">
        <v>747</v>
      </c>
      <c r="G340" s="75" t="s">
        <v>1113</v>
      </c>
      <c r="H340" s="75">
        <v>120</v>
      </c>
      <c r="I340" s="76">
        <v>1.91</v>
      </c>
      <c r="J340" s="110">
        <v>312390</v>
      </c>
      <c r="K340" s="111">
        <v>8712438524653</v>
      </c>
      <c r="L340" s="112" t="s">
        <v>1119</v>
      </c>
      <c r="M340" s="113" t="s">
        <v>1128</v>
      </c>
      <c r="N340" s="112" t="s">
        <v>60</v>
      </c>
      <c r="O340" s="77"/>
      <c r="P340" s="78">
        <f t="shared" si="8"/>
        <v>0</v>
      </c>
      <c r="Q340" s="79" t="str">
        <f t="shared" si="9"/>
        <v>-</v>
      </c>
      <c r="R340" s="80">
        <v>50</v>
      </c>
      <c r="S340" s="81" t="str">
        <f>IF($I$23=1,"",IF(AND(Таблица23[[#This Row],[Заказ (упаковок)
↓]]=0,$I$23*Таблица23[[#This Row],[Уп. в коробке]]&lt;5),0,ROUNDDOWN($I$23*Таблица23[[#This Row],[Уп. в коробке]],0)))</f>
        <v/>
      </c>
      <c r="T340" s="176" t="str">
        <f>IF(AND(Таблица23[[#This Row],[Заказ (упаковок)
↓]]&lt;5,Таблица23[[#This Row],[Заказ (упаковок)
↓]]&gt;0),"ошибка - неверное количество в заказе","")</f>
        <v/>
      </c>
    </row>
    <row r="341" spans="1:20" x14ac:dyDescent="0.3">
      <c r="A341" s="70"/>
      <c r="B341" s="71" t="s">
        <v>1129</v>
      </c>
      <c r="C341" s="72" t="s">
        <v>29</v>
      </c>
      <c r="D341" s="73" t="s">
        <v>1130</v>
      </c>
      <c r="E341" s="74" t="s">
        <v>1131</v>
      </c>
      <c r="F341" s="116" t="s">
        <v>105</v>
      </c>
      <c r="G341" s="75" t="s">
        <v>683</v>
      </c>
      <c r="H341" s="75">
        <v>120</v>
      </c>
      <c r="I341" s="76">
        <v>1.91</v>
      </c>
      <c r="J341" s="110">
        <v>312450</v>
      </c>
      <c r="K341" s="111">
        <v>8712438524707</v>
      </c>
      <c r="L341" s="112" t="s">
        <v>1119</v>
      </c>
      <c r="M341" s="113" t="s">
        <v>1132</v>
      </c>
      <c r="N341" s="112" t="s">
        <v>60</v>
      </c>
      <c r="O341" s="77"/>
      <c r="P341" s="78">
        <f t="shared" si="8"/>
        <v>0</v>
      </c>
      <c r="Q341" s="79" t="str">
        <f t="shared" si="9"/>
        <v>-</v>
      </c>
      <c r="R341" s="80">
        <v>50</v>
      </c>
      <c r="S341" s="81" t="str">
        <f>IF($I$23=1,"",IF(AND(Таблица23[[#This Row],[Заказ (упаковок)
↓]]=0,$I$23*Таблица23[[#This Row],[Уп. в коробке]]&lt;5),0,ROUNDDOWN($I$23*Таблица23[[#This Row],[Уп. в коробке]],0)))</f>
        <v/>
      </c>
      <c r="T341" s="176" t="str">
        <f>IF(AND(Таблица23[[#This Row],[Заказ (упаковок)
↓]]&lt;5,Таблица23[[#This Row],[Заказ (упаковок)
↓]]&gt;0),"ошибка - неверное количество в заказе","")</f>
        <v/>
      </c>
    </row>
    <row r="342" spans="1:20" x14ac:dyDescent="0.3">
      <c r="A342" s="70"/>
      <c r="B342" s="71" t="s">
        <v>1133</v>
      </c>
      <c r="C342" s="72" t="s">
        <v>29</v>
      </c>
      <c r="D342" s="73" t="s">
        <v>1130</v>
      </c>
      <c r="E342" s="74" t="s">
        <v>1134</v>
      </c>
      <c r="F342" s="116" t="s">
        <v>105</v>
      </c>
      <c r="G342" s="75" t="s">
        <v>711</v>
      </c>
      <c r="H342" s="75">
        <v>160</v>
      </c>
      <c r="I342" s="76">
        <v>1.53</v>
      </c>
      <c r="J342" s="110">
        <v>312480</v>
      </c>
      <c r="K342" s="111">
        <v>8712438524752</v>
      </c>
      <c r="L342" s="112" t="s">
        <v>1119</v>
      </c>
      <c r="M342" s="113" t="s">
        <v>1135</v>
      </c>
      <c r="N342" s="112" t="s">
        <v>60</v>
      </c>
      <c r="O342" s="77"/>
      <c r="P342" s="78">
        <f t="shared" si="8"/>
        <v>0</v>
      </c>
      <c r="Q342" s="79" t="str">
        <f t="shared" si="9"/>
        <v>-</v>
      </c>
      <c r="R342" s="80">
        <v>50</v>
      </c>
      <c r="S342" s="81" t="str">
        <f>IF($I$23=1,"",IF(AND(Таблица23[[#This Row],[Заказ (упаковок)
↓]]=0,$I$23*Таблица23[[#This Row],[Уп. в коробке]]&lt;5),0,ROUNDDOWN($I$23*Таблица23[[#This Row],[Уп. в коробке]],0)))</f>
        <v/>
      </c>
      <c r="T342" s="176" t="str">
        <f>IF(AND(Таблица23[[#This Row],[Заказ (упаковок)
↓]]&lt;5,Таблица23[[#This Row],[Заказ (упаковок)
↓]]&gt;0),"ошибка - неверное количество в заказе","")</f>
        <v/>
      </c>
    </row>
    <row r="343" spans="1:20" x14ac:dyDescent="0.3">
      <c r="A343" s="70"/>
      <c r="B343" s="71" t="s">
        <v>1136</v>
      </c>
      <c r="C343" s="72" t="s">
        <v>1137</v>
      </c>
      <c r="D343" s="73" t="s">
        <v>1138</v>
      </c>
      <c r="E343" s="74" t="s">
        <v>1139</v>
      </c>
      <c r="F343" s="116" t="s">
        <v>769</v>
      </c>
      <c r="G343" s="75" t="s">
        <v>1140</v>
      </c>
      <c r="H343" s="75">
        <v>60</v>
      </c>
      <c r="I343" s="76">
        <v>2.5299999999999998</v>
      </c>
      <c r="J343" s="110">
        <v>312100</v>
      </c>
      <c r="K343" s="111">
        <v>8712438523090</v>
      </c>
      <c r="L343" s="112" t="s">
        <v>1141</v>
      </c>
      <c r="M343" s="113" t="s">
        <v>1142</v>
      </c>
      <c r="N343" s="112" t="s">
        <v>60</v>
      </c>
      <c r="O343" s="77"/>
      <c r="P343" s="78">
        <f t="shared" si="8"/>
        <v>0</v>
      </c>
      <c r="Q343" s="79" t="str">
        <f t="shared" si="9"/>
        <v>-</v>
      </c>
      <c r="R343" s="80">
        <v>51</v>
      </c>
      <c r="S343" s="81" t="str">
        <f>IF($I$23=1,"",IF(AND(Таблица23[[#This Row],[Заказ (упаковок)
↓]]=0,$I$23*Таблица23[[#This Row],[Уп. в коробке]]&lt;5),0,ROUNDDOWN($I$23*Таблица23[[#This Row],[Уп. в коробке]],0)))</f>
        <v/>
      </c>
      <c r="T343" s="176" t="str">
        <f>IF(AND(Таблица23[[#This Row],[Заказ (упаковок)
↓]]&lt;5,Таблица23[[#This Row],[Заказ (упаковок)
↓]]&gt;0),"ошибка - неверное количество в заказе","")</f>
        <v/>
      </c>
    </row>
    <row r="344" spans="1:20" x14ac:dyDescent="0.3">
      <c r="A344" s="70"/>
      <c r="B344" s="71" t="s">
        <v>1143</v>
      </c>
      <c r="C344" s="72" t="s">
        <v>1137</v>
      </c>
      <c r="D344" s="73" t="s">
        <v>1138</v>
      </c>
      <c r="E344" s="74" t="s">
        <v>1144</v>
      </c>
      <c r="F344" s="116" t="s">
        <v>769</v>
      </c>
      <c r="G344" s="75" t="s">
        <v>1140</v>
      </c>
      <c r="H344" s="75">
        <v>60</v>
      </c>
      <c r="I344" s="76">
        <v>2.4299999999999997</v>
      </c>
      <c r="J344" s="110">
        <v>312130</v>
      </c>
      <c r="K344" s="111">
        <v>8712438523151</v>
      </c>
      <c r="L344" s="112" t="s">
        <v>1141</v>
      </c>
      <c r="M344" s="113" t="s">
        <v>1145</v>
      </c>
      <c r="N344" s="112" t="s">
        <v>60</v>
      </c>
      <c r="O344" s="77"/>
      <c r="P344" s="78">
        <f t="shared" si="8"/>
        <v>0</v>
      </c>
      <c r="Q344" s="79" t="str">
        <f t="shared" si="9"/>
        <v>-</v>
      </c>
      <c r="R344" s="80">
        <v>51</v>
      </c>
      <c r="S344" s="81" t="str">
        <f>IF($I$23=1,"",IF(AND(Таблица23[[#This Row],[Заказ (упаковок)
↓]]=0,$I$23*Таблица23[[#This Row],[Уп. в коробке]]&lt;5),0,ROUNDDOWN($I$23*Таблица23[[#This Row],[Уп. в коробке]],0)))</f>
        <v/>
      </c>
      <c r="T344" s="176" t="str">
        <f>IF(AND(Таблица23[[#This Row],[Заказ (упаковок)
↓]]&lt;5,Таблица23[[#This Row],[Заказ (упаковок)
↓]]&gt;0),"ошибка - неверное количество в заказе","")</f>
        <v/>
      </c>
    </row>
    <row r="345" spans="1:20" x14ac:dyDescent="0.3">
      <c r="A345" s="70"/>
      <c r="B345" s="71" t="s">
        <v>1146</v>
      </c>
      <c r="C345" s="72" t="s">
        <v>1137</v>
      </c>
      <c r="D345" s="73" t="s">
        <v>1147</v>
      </c>
      <c r="E345" s="74" t="s">
        <v>1148</v>
      </c>
      <c r="F345" s="116" t="s">
        <v>769</v>
      </c>
      <c r="G345" s="75" t="s">
        <v>1140</v>
      </c>
      <c r="H345" s="75">
        <v>60</v>
      </c>
      <c r="I345" s="76">
        <v>2.61</v>
      </c>
      <c r="J345" s="110">
        <v>312160</v>
      </c>
      <c r="K345" s="111">
        <v>8712438523250</v>
      </c>
      <c r="L345" s="112" t="s">
        <v>1141</v>
      </c>
      <c r="M345" s="113" t="s">
        <v>1149</v>
      </c>
      <c r="N345" s="112" t="s">
        <v>60</v>
      </c>
      <c r="O345" s="77"/>
      <c r="P345" s="78">
        <f t="shared" si="8"/>
        <v>0</v>
      </c>
      <c r="Q345" s="79" t="str">
        <f t="shared" si="9"/>
        <v>-</v>
      </c>
      <c r="R345" s="80">
        <v>51</v>
      </c>
      <c r="S345" s="81" t="str">
        <f>IF($I$23=1,"",IF(AND(Таблица23[[#This Row],[Заказ (упаковок)
↓]]=0,$I$23*Таблица23[[#This Row],[Уп. в коробке]]&lt;5),0,ROUNDDOWN($I$23*Таблица23[[#This Row],[Уп. в коробке]],0)))</f>
        <v/>
      </c>
      <c r="T345" s="176" t="str">
        <f>IF(AND(Таблица23[[#This Row],[Заказ (упаковок)
↓]]&lt;5,Таблица23[[#This Row],[Заказ (упаковок)
↓]]&gt;0),"ошибка - неверное количество в заказе","")</f>
        <v/>
      </c>
    </row>
    <row r="346" spans="1:20" x14ac:dyDescent="0.3">
      <c r="A346" s="70"/>
      <c r="B346" s="71" t="s">
        <v>1150</v>
      </c>
      <c r="C346" s="72" t="s">
        <v>1137</v>
      </c>
      <c r="D346" s="73" t="s">
        <v>1151</v>
      </c>
      <c r="E346" s="74" t="s">
        <v>1152</v>
      </c>
      <c r="F346" s="116" t="s">
        <v>56</v>
      </c>
      <c r="G346" s="75" t="s">
        <v>57</v>
      </c>
      <c r="H346" s="75">
        <v>60</v>
      </c>
      <c r="I346" s="76">
        <v>2.9499999999999997</v>
      </c>
      <c r="J346" s="110">
        <v>312210</v>
      </c>
      <c r="K346" s="111">
        <v>8712438524059</v>
      </c>
      <c r="L346" s="112" t="s">
        <v>1141</v>
      </c>
      <c r="M346" s="113" t="s">
        <v>1153</v>
      </c>
      <c r="N346" s="112" t="s">
        <v>60</v>
      </c>
      <c r="O346" s="77"/>
      <c r="P346" s="78">
        <f t="shared" si="8"/>
        <v>0</v>
      </c>
      <c r="Q346" s="79" t="str">
        <f t="shared" si="9"/>
        <v>-</v>
      </c>
      <c r="R346" s="80">
        <v>51</v>
      </c>
      <c r="S346" s="81" t="str">
        <f>IF($I$23=1,"",IF(AND(Таблица23[[#This Row],[Заказ (упаковок)
↓]]=0,$I$23*Таблица23[[#This Row],[Уп. в коробке]]&lt;5),0,ROUNDDOWN($I$23*Таблица23[[#This Row],[Уп. в коробке]],0)))</f>
        <v/>
      </c>
      <c r="T346" s="176" t="str">
        <f>IF(AND(Таблица23[[#This Row],[Заказ (упаковок)
↓]]&lt;5,Таблица23[[#This Row],[Заказ (упаковок)
↓]]&gt;0),"ошибка - неверное количество в заказе","")</f>
        <v/>
      </c>
    </row>
    <row r="347" spans="1:20" x14ac:dyDescent="0.3">
      <c r="A347" s="70"/>
      <c r="B347" s="71" t="s">
        <v>1154</v>
      </c>
      <c r="C347" s="72" t="s">
        <v>1137</v>
      </c>
      <c r="D347" s="73" t="s">
        <v>1155</v>
      </c>
      <c r="E347" s="74" t="s">
        <v>1156</v>
      </c>
      <c r="F347" s="116" t="s">
        <v>747</v>
      </c>
      <c r="G347" s="75" t="s">
        <v>1157</v>
      </c>
      <c r="H347" s="75">
        <v>50</v>
      </c>
      <c r="I347" s="76">
        <v>4.25</v>
      </c>
      <c r="J347" s="110">
        <v>312580</v>
      </c>
      <c r="K347" s="111">
        <v>8712438524806</v>
      </c>
      <c r="L347" s="112" t="s">
        <v>1141</v>
      </c>
      <c r="M347" s="113" t="s">
        <v>1158</v>
      </c>
      <c r="N347" s="112" t="s">
        <v>60</v>
      </c>
      <c r="O347" s="77"/>
      <c r="P347" s="78">
        <f t="shared" si="8"/>
        <v>0</v>
      </c>
      <c r="Q347" s="79" t="str">
        <f t="shared" si="9"/>
        <v>-</v>
      </c>
      <c r="R347" s="80">
        <v>51</v>
      </c>
      <c r="S347" s="81" t="str">
        <f>IF($I$23=1,"",IF(AND(Таблица23[[#This Row],[Заказ (упаковок)
↓]]=0,$I$23*Таблица23[[#This Row],[Уп. в коробке]]&lt;5),0,ROUNDDOWN($I$23*Таблица23[[#This Row],[Уп. в коробке]],0)))</f>
        <v/>
      </c>
      <c r="T347" s="176" t="str">
        <f>IF(AND(Таблица23[[#This Row],[Заказ (упаковок)
↓]]&lt;5,Таблица23[[#This Row],[Заказ (упаковок)
↓]]&gt;0),"ошибка - неверное количество в заказе","")</f>
        <v/>
      </c>
    </row>
    <row r="348" spans="1:20" x14ac:dyDescent="0.3">
      <c r="A348" s="70"/>
      <c r="B348" s="71" t="s">
        <v>1159</v>
      </c>
      <c r="C348" s="72" t="s">
        <v>1137</v>
      </c>
      <c r="D348" s="73" t="s">
        <v>1155</v>
      </c>
      <c r="E348" s="74" t="s">
        <v>1160</v>
      </c>
      <c r="F348" s="116" t="s">
        <v>747</v>
      </c>
      <c r="G348" s="75" t="s">
        <v>1157</v>
      </c>
      <c r="H348" s="75">
        <v>50</v>
      </c>
      <c r="I348" s="76">
        <v>4.25</v>
      </c>
      <c r="J348" s="110">
        <v>312670</v>
      </c>
      <c r="K348" s="111">
        <v>8712438524851</v>
      </c>
      <c r="L348" s="112" t="s">
        <v>1141</v>
      </c>
      <c r="M348" s="113" t="s">
        <v>1161</v>
      </c>
      <c r="N348" s="112" t="s">
        <v>60</v>
      </c>
      <c r="O348" s="77"/>
      <c r="P348" s="78">
        <f t="shared" si="8"/>
        <v>0</v>
      </c>
      <c r="Q348" s="79" t="str">
        <f t="shared" si="9"/>
        <v>-</v>
      </c>
      <c r="R348" s="80">
        <v>51</v>
      </c>
      <c r="S348" s="81" t="str">
        <f>IF($I$23=1,"",IF(AND(Таблица23[[#This Row],[Заказ (упаковок)
↓]]=0,$I$23*Таблица23[[#This Row],[Уп. в коробке]]&lt;5),0,ROUNDDOWN($I$23*Таблица23[[#This Row],[Уп. в коробке]],0)))</f>
        <v/>
      </c>
      <c r="T348" s="176" t="str">
        <f>IF(AND(Таблица23[[#This Row],[Заказ (упаковок)
↓]]&lt;5,Таблица23[[#This Row],[Заказ (упаковок)
↓]]&gt;0),"ошибка - неверное количество в заказе","")</f>
        <v/>
      </c>
    </row>
    <row r="349" spans="1:20" x14ac:dyDescent="0.3">
      <c r="A349" s="70"/>
      <c r="B349" s="71" t="s">
        <v>1162</v>
      </c>
      <c r="C349" s="72" t="s">
        <v>1137</v>
      </c>
      <c r="D349" s="73" t="s">
        <v>1155</v>
      </c>
      <c r="E349" s="74" t="s">
        <v>1163</v>
      </c>
      <c r="F349" s="116" t="s">
        <v>747</v>
      </c>
      <c r="G349" s="75" t="s">
        <v>1157</v>
      </c>
      <c r="H349" s="75">
        <v>50</v>
      </c>
      <c r="I349" s="76">
        <v>4.25</v>
      </c>
      <c r="J349" s="110">
        <v>312680</v>
      </c>
      <c r="K349" s="111">
        <v>8712438524868</v>
      </c>
      <c r="L349" s="112" t="s">
        <v>1141</v>
      </c>
      <c r="M349" s="113" t="s">
        <v>1164</v>
      </c>
      <c r="N349" s="112" t="s">
        <v>60</v>
      </c>
      <c r="O349" s="77"/>
      <c r="P349" s="78">
        <f t="shared" si="8"/>
        <v>0</v>
      </c>
      <c r="Q349" s="79" t="str">
        <f t="shared" si="9"/>
        <v>-</v>
      </c>
      <c r="R349" s="80">
        <v>51</v>
      </c>
      <c r="S349" s="81" t="str">
        <f>IF($I$23=1,"",IF(AND(Таблица23[[#This Row],[Заказ (упаковок)
↓]]=0,$I$23*Таблица23[[#This Row],[Уп. в коробке]]&lt;5),0,ROUNDDOWN($I$23*Таблица23[[#This Row],[Уп. в коробке]],0)))</f>
        <v/>
      </c>
      <c r="T349" s="176" t="str">
        <f>IF(AND(Таблица23[[#This Row],[Заказ (упаковок)
↓]]&lt;5,Таблица23[[#This Row],[Заказ (упаковок)
↓]]&gt;0),"ошибка - неверное количество в заказе","")</f>
        <v/>
      </c>
    </row>
    <row r="350" spans="1:20" x14ac:dyDescent="0.3">
      <c r="A350" s="70"/>
      <c r="B350" s="71" t="s">
        <v>1165</v>
      </c>
      <c r="C350" s="72" t="s">
        <v>1137</v>
      </c>
      <c r="D350" s="73" t="s">
        <v>1155</v>
      </c>
      <c r="E350" s="74" t="s">
        <v>1166</v>
      </c>
      <c r="F350" s="116" t="s">
        <v>747</v>
      </c>
      <c r="G350" s="75" t="s">
        <v>1157</v>
      </c>
      <c r="H350" s="75">
        <v>50</v>
      </c>
      <c r="I350" s="76">
        <v>4.25</v>
      </c>
      <c r="J350" s="110" t="s">
        <v>1167</v>
      </c>
      <c r="K350" s="111">
        <v>8712438524875</v>
      </c>
      <c r="L350" s="112" t="s">
        <v>1141</v>
      </c>
      <c r="M350" s="113" t="s">
        <v>1168</v>
      </c>
      <c r="N350" s="112" t="s">
        <v>60</v>
      </c>
      <c r="O350" s="77"/>
      <c r="P350" s="78">
        <f t="shared" ref="P350:P413" si="10">I350*O350</f>
        <v>0</v>
      </c>
      <c r="Q350" s="79" t="str">
        <f t="shared" ref="Q350:Q413" si="11">IF(O350/H350=0,"-",O350/H350)</f>
        <v>-</v>
      </c>
      <c r="R350" s="80">
        <v>51</v>
      </c>
      <c r="S350" s="81" t="str">
        <f>IF($I$23=1,"",IF(AND(Таблица23[[#This Row],[Заказ (упаковок)
↓]]=0,$I$23*Таблица23[[#This Row],[Уп. в коробке]]&lt;5),0,ROUNDDOWN($I$23*Таблица23[[#This Row],[Уп. в коробке]],0)))</f>
        <v/>
      </c>
      <c r="T350" s="176" t="str">
        <f>IF(AND(Таблица23[[#This Row],[Заказ (упаковок)
↓]]&lt;5,Таблица23[[#This Row],[Заказ (упаковок)
↓]]&gt;0),"ошибка - неверное количество в заказе","")</f>
        <v/>
      </c>
    </row>
    <row r="351" spans="1:20" x14ac:dyDescent="0.3">
      <c r="A351" s="70"/>
      <c r="B351" s="71" t="s">
        <v>1169</v>
      </c>
      <c r="C351" s="72" t="s">
        <v>1137</v>
      </c>
      <c r="D351" s="73" t="s">
        <v>1155</v>
      </c>
      <c r="E351" s="74" t="s">
        <v>1170</v>
      </c>
      <c r="F351" s="116" t="s">
        <v>747</v>
      </c>
      <c r="G351" s="75" t="s">
        <v>1157</v>
      </c>
      <c r="H351" s="75">
        <v>50</v>
      </c>
      <c r="I351" s="76">
        <v>4.25</v>
      </c>
      <c r="J351" s="110">
        <v>312740</v>
      </c>
      <c r="K351" s="111" t="s">
        <v>1171</v>
      </c>
      <c r="L351" s="112" t="s">
        <v>1141</v>
      </c>
      <c r="M351" s="113" t="s">
        <v>1172</v>
      </c>
      <c r="N351" s="112" t="s">
        <v>60</v>
      </c>
      <c r="O351" s="77"/>
      <c r="P351" s="78">
        <f t="shared" si="10"/>
        <v>0</v>
      </c>
      <c r="Q351" s="79" t="str">
        <f t="shared" si="11"/>
        <v>-</v>
      </c>
      <c r="R351" s="80">
        <v>51</v>
      </c>
      <c r="S351" s="81" t="str">
        <f>IF($I$23=1,"",IF(AND(Таблица23[[#This Row],[Заказ (упаковок)
↓]]=0,$I$23*Таблица23[[#This Row],[Уп. в коробке]]&lt;5),0,ROUNDDOWN($I$23*Таблица23[[#This Row],[Уп. в коробке]],0)))</f>
        <v/>
      </c>
      <c r="T351" s="176" t="str">
        <f>IF(AND(Таблица23[[#This Row],[Заказ (упаковок)
↓]]&lt;5,Таблица23[[#This Row],[Заказ (упаковок)
↓]]&gt;0),"ошибка - неверное количество в заказе","")</f>
        <v/>
      </c>
    </row>
    <row r="352" spans="1:20" x14ac:dyDescent="0.3">
      <c r="A352" s="70"/>
      <c r="B352" s="71" t="s">
        <v>1173</v>
      </c>
      <c r="C352" s="72" t="s">
        <v>1174</v>
      </c>
      <c r="D352" s="73" t="s">
        <v>1175</v>
      </c>
      <c r="E352" s="74" t="s">
        <v>1176</v>
      </c>
      <c r="F352" s="116" t="s">
        <v>769</v>
      </c>
      <c r="G352" s="75" t="s">
        <v>880</v>
      </c>
      <c r="H352" s="75">
        <v>80</v>
      </c>
      <c r="I352" s="76">
        <v>2.7899999999999996</v>
      </c>
      <c r="J352" s="110">
        <v>325030</v>
      </c>
      <c r="K352" s="111">
        <v>8712438770159</v>
      </c>
      <c r="L352" s="112" t="s">
        <v>1177</v>
      </c>
      <c r="M352" s="113" t="s">
        <v>1178</v>
      </c>
      <c r="N352" s="112" t="s">
        <v>60</v>
      </c>
      <c r="O352" s="77"/>
      <c r="P352" s="78">
        <f t="shared" si="10"/>
        <v>0</v>
      </c>
      <c r="Q352" s="79" t="str">
        <f t="shared" si="11"/>
        <v>-</v>
      </c>
      <c r="R352" s="80">
        <v>56</v>
      </c>
      <c r="S352" s="81" t="str">
        <f>IF($I$23=1,"",IF(AND(Таблица23[[#This Row],[Заказ (упаковок)
↓]]=0,$I$23*Таблица23[[#This Row],[Уп. в коробке]]&lt;5),0,ROUNDDOWN($I$23*Таблица23[[#This Row],[Уп. в коробке]],0)))</f>
        <v/>
      </c>
      <c r="T352" s="176" t="str">
        <f>IF(AND(Таблица23[[#This Row],[Заказ (упаковок)
↓]]&lt;5,Таблица23[[#This Row],[Заказ (упаковок)
↓]]&gt;0),"ошибка - неверное количество в заказе","")</f>
        <v/>
      </c>
    </row>
    <row r="353" spans="1:20" x14ac:dyDescent="0.3">
      <c r="A353" s="70"/>
      <c r="B353" s="71" t="s">
        <v>1179</v>
      </c>
      <c r="C353" s="72" t="s">
        <v>1174</v>
      </c>
      <c r="D353" s="73" t="s">
        <v>1180</v>
      </c>
      <c r="E353" s="74" t="s">
        <v>1181</v>
      </c>
      <c r="F353" s="116" t="s">
        <v>769</v>
      </c>
      <c r="G353" s="75" t="s">
        <v>880</v>
      </c>
      <c r="H353" s="75">
        <v>80</v>
      </c>
      <c r="I353" s="76">
        <v>2.7899999999999996</v>
      </c>
      <c r="J353" s="110">
        <v>325060</v>
      </c>
      <c r="K353" s="111">
        <v>8712438770203</v>
      </c>
      <c r="L353" s="112" t="s">
        <v>1177</v>
      </c>
      <c r="M353" s="113" t="s">
        <v>1182</v>
      </c>
      <c r="N353" s="112" t="s">
        <v>60</v>
      </c>
      <c r="O353" s="77"/>
      <c r="P353" s="78">
        <f t="shared" si="10"/>
        <v>0</v>
      </c>
      <c r="Q353" s="79" t="str">
        <f t="shared" si="11"/>
        <v>-</v>
      </c>
      <c r="R353" s="80">
        <v>56</v>
      </c>
      <c r="S353" s="81" t="str">
        <f>IF($I$23=1,"",IF(AND(Таблица23[[#This Row],[Заказ (упаковок)
↓]]=0,$I$23*Таблица23[[#This Row],[Уп. в коробке]]&lt;5),0,ROUNDDOWN($I$23*Таблица23[[#This Row],[Уп. в коробке]],0)))</f>
        <v/>
      </c>
      <c r="T353" s="176" t="str">
        <f>IF(AND(Таблица23[[#This Row],[Заказ (упаковок)
↓]]&lt;5,Таблица23[[#This Row],[Заказ (упаковок)
↓]]&gt;0),"ошибка - неверное количество в заказе","")</f>
        <v/>
      </c>
    </row>
    <row r="354" spans="1:20" x14ac:dyDescent="0.3">
      <c r="A354" s="70"/>
      <c r="B354" s="71" t="s">
        <v>1183</v>
      </c>
      <c r="C354" s="72" t="s">
        <v>1174</v>
      </c>
      <c r="D354" s="73" t="s">
        <v>1184</v>
      </c>
      <c r="E354" s="74" t="s">
        <v>498</v>
      </c>
      <c r="F354" s="116" t="s">
        <v>111</v>
      </c>
      <c r="G354" s="75" t="s">
        <v>711</v>
      </c>
      <c r="H354" s="75">
        <v>140</v>
      </c>
      <c r="I354" s="76">
        <v>2.61</v>
      </c>
      <c r="J354" s="110">
        <v>325130</v>
      </c>
      <c r="K354" s="111">
        <v>8712438770456</v>
      </c>
      <c r="L354" s="112" t="s">
        <v>1177</v>
      </c>
      <c r="M354" s="113" t="s">
        <v>1185</v>
      </c>
      <c r="N354" s="112" t="s">
        <v>60</v>
      </c>
      <c r="O354" s="77"/>
      <c r="P354" s="78">
        <f t="shared" si="10"/>
        <v>0</v>
      </c>
      <c r="Q354" s="79" t="str">
        <f t="shared" si="11"/>
        <v>-</v>
      </c>
      <c r="R354" s="80">
        <v>56</v>
      </c>
      <c r="S354" s="81" t="str">
        <f>IF($I$23=1,"",IF(AND(Таблица23[[#This Row],[Заказ (упаковок)
↓]]=0,$I$23*Таблица23[[#This Row],[Уп. в коробке]]&lt;5),0,ROUNDDOWN($I$23*Таблица23[[#This Row],[Уп. в коробке]],0)))</f>
        <v/>
      </c>
      <c r="T354" s="176" t="str">
        <f>IF(AND(Таблица23[[#This Row],[Заказ (упаковок)
↓]]&lt;5,Таблица23[[#This Row],[Заказ (упаковок)
↓]]&gt;0),"ошибка - неверное количество в заказе","")</f>
        <v/>
      </c>
    </row>
    <row r="355" spans="1:20" x14ac:dyDescent="0.3">
      <c r="A355" s="70"/>
      <c r="B355" s="71" t="s">
        <v>1186</v>
      </c>
      <c r="C355" s="72" t="s">
        <v>1174</v>
      </c>
      <c r="D355" s="73" t="s">
        <v>1184</v>
      </c>
      <c r="E355" s="74" t="s">
        <v>1187</v>
      </c>
      <c r="F355" s="116" t="s">
        <v>111</v>
      </c>
      <c r="G355" s="75" t="s">
        <v>1188</v>
      </c>
      <c r="H355" s="75">
        <v>80</v>
      </c>
      <c r="I355" s="76">
        <v>2.8</v>
      </c>
      <c r="J355" s="110">
        <v>325150</v>
      </c>
      <c r="K355" s="111">
        <v>8712438770500</v>
      </c>
      <c r="L355" s="112" t="s">
        <v>1177</v>
      </c>
      <c r="M355" s="113" t="s">
        <v>1189</v>
      </c>
      <c r="N355" s="112" t="s">
        <v>60</v>
      </c>
      <c r="O355" s="77"/>
      <c r="P355" s="78">
        <f t="shared" si="10"/>
        <v>0</v>
      </c>
      <c r="Q355" s="79" t="str">
        <f t="shared" si="11"/>
        <v>-</v>
      </c>
      <c r="R355" s="80">
        <v>56</v>
      </c>
      <c r="S355" s="81" t="str">
        <f>IF($I$23=1,"",IF(AND(Таблица23[[#This Row],[Заказ (упаковок)
↓]]=0,$I$23*Таблица23[[#This Row],[Уп. в коробке]]&lt;5),0,ROUNDDOWN($I$23*Таблица23[[#This Row],[Уп. в коробке]],0)))</f>
        <v/>
      </c>
      <c r="T355" s="176" t="str">
        <f>IF(AND(Таблица23[[#This Row],[Заказ (упаковок)
↓]]&lt;5,Таблица23[[#This Row],[Заказ (упаковок)
↓]]&gt;0),"ошибка - неверное количество в заказе","")</f>
        <v/>
      </c>
    </row>
    <row r="356" spans="1:20" x14ac:dyDescent="0.3">
      <c r="A356" s="70"/>
      <c r="B356" s="71" t="s">
        <v>1190</v>
      </c>
      <c r="C356" s="72" t="s">
        <v>1174</v>
      </c>
      <c r="D356" s="73" t="s">
        <v>1184</v>
      </c>
      <c r="E356" s="74" t="s">
        <v>1191</v>
      </c>
      <c r="F356" s="116" t="s">
        <v>111</v>
      </c>
      <c r="G356" s="75" t="s">
        <v>530</v>
      </c>
      <c r="H356" s="75">
        <v>120</v>
      </c>
      <c r="I356" s="76">
        <v>2.3299999999999996</v>
      </c>
      <c r="J356" s="110">
        <v>325170</v>
      </c>
      <c r="K356" s="111">
        <v>8712438770609</v>
      </c>
      <c r="L356" s="112" t="s">
        <v>1177</v>
      </c>
      <c r="M356" s="113" t="s">
        <v>1192</v>
      </c>
      <c r="N356" s="112" t="s">
        <v>60</v>
      </c>
      <c r="O356" s="77"/>
      <c r="P356" s="78">
        <f t="shared" si="10"/>
        <v>0</v>
      </c>
      <c r="Q356" s="79" t="str">
        <f t="shared" si="11"/>
        <v>-</v>
      </c>
      <c r="R356" s="80">
        <v>57</v>
      </c>
      <c r="S356" s="81" t="str">
        <f>IF($I$23=1,"",IF(AND(Таблица23[[#This Row],[Заказ (упаковок)
↓]]=0,$I$23*Таблица23[[#This Row],[Уп. в коробке]]&lt;5),0,ROUNDDOWN($I$23*Таблица23[[#This Row],[Уп. в коробке]],0)))</f>
        <v/>
      </c>
      <c r="T356" s="176" t="str">
        <f>IF(AND(Таблица23[[#This Row],[Заказ (упаковок)
↓]]&lt;5,Таблица23[[#This Row],[Заказ (упаковок)
↓]]&gt;0),"ошибка - неверное количество в заказе","")</f>
        <v/>
      </c>
    </row>
    <row r="357" spans="1:20" x14ac:dyDescent="0.3">
      <c r="A357" s="70"/>
      <c r="B357" s="71" t="s">
        <v>1193</v>
      </c>
      <c r="C357" s="72" t="s">
        <v>1174</v>
      </c>
      <c r="D357" s="73" t="s">
        <v>1184</v>
      </c>
      <c r="E357" s="74" t="s">
        <v>256</v>
      </c>
      <c r="F357" s="116" t="s">
        <v>111</v>
      </c>
      <c r="G357" s="75" t="s">
        <v>1194</v>
      </c>
      <c r="H357" s="75">
        <v>80</v>
      </c>
      <c r="I357" s="76">
        <v>2.8</v>
      </c>
      <c r="J357" s="110">
        <v>325200</v>
      </c>
      <c r="K357" s="111">
        <v>8712438770708</v>
      </c>
      <c r="L357" s="112" t="s">
        <v>1177</v>
      </c>
      <c r="M357" s="113" t="s">
        <v>1195</v>
      </c>
      <c r="N357" s="112" t="s">
        <v>60</v>
      </c>
      <c r="O357" s="77"/>
      <c r="P357" s="78">
        <f t="shared" si="10"/>
        <v>0</v>
      </c>
      <c r="Q357" s="79" t="str">
        <f t="shared" si="11"/>
        <v>-</v>
      </c>
      <c r="R357" s="80">
        <v>56</v>
      </c>
      <c r="S357" s="81" t="str">
        <f>IF($I$23=1,"",IF(AND(Таблица23[[#This Row],[Заказ (упаковок)
↓]]=0,$I$23*Таблица23[[#This Row],[Уп. в коробке]]&lt;5),0,ROUNDDOWN($I$23*Таблица23[[#This Row],[Уп. в коробке]],0)))</f>
        <v/>
      </c>
      <c r="T357" s="176" t="str">
        <f>IF(AND(Таблица23[[#This Row],[Заказ (упаковок)
↓]]&lt;5,Таблица23[[#This Row],[Заказ (упаковок)
↓]]&gt;0),"ошибка - неверное количество в заказе","")</f>
        <v/>
      </c>
    </row>
    <row r="358" spans="1:20" x14ac:dyDescent="0.3">
      <c r="A358" s="70"/>
      <c r="B358" s="71" t="s">
        <v>1196</v>
      </c>
      <c r="C358" s="72" t="s">
        <v>1174</v>
      </c>
      <c r="D358" s="73" t="s">
        <v>1184</v>
      </c>
      <c r="E358" s="74" t="s">
        <v>1197</v>
      </c>
      <c r="F358" s="116" t="s">
        <v>111</v>
      </c>
      <c r="G358" s="75" t="s">
        <v>1188</v>
      </c>
      <c r="H358" s="75">
        <v>80</v>
      </c>
      <c r="I358" s="76">
        <v>2.8</v>
      </c>
      <c r="J358" s="110">
        <v>325210</v>
      </c>
      <c r="K358" s="111" t="s">
        <v>1198</v>
      </c>
      <c r="L358" s="112" t="s">
        <v>1177</v>
      </c>
      <c r="M358" s="113" t="s">
        <v>1199</v>
      </c>
      <c r="N358" s="112" t="s">
        <v>60</v>
      </c>
      <c r="O358" s="77"/>
      <c r="P358" s="78">
        <f t="shared" si="10"/>
        <v>0</v>
      </c>
      <c r="Q358" s="79" t="str">
        <f t="shared" si="11"/>
        <v>-</v>
      </c>
      <c r="R358" s="80">
        <v>56</v>
      </c>
      <c r="S358" s="81" t="str">
        <f>IF($I$23=1,"",IF(AND(Таблица23[[#This Row],[Заказ (упаковок)
↓]]=0,$I$23*Таблица23[[#This Row],[Уп. в коробке]]&lt;5),0,ROUNDDOWN($I$23*Таблица23[[#This Row],[Уп. в коробке]],0)))</f>
        <v/>
      </c>
      <c r="T358" s="176" t="str">
        <f>IF(AND(Таблица23[[#This Row],[Заказ (упаковок)
↓]]&lt;5,Таблица23[[#This Row],[Заказ (упаковок)
↓]]&gt;0),"ошибка - неверное количество в заказе","")</f>
        <v/>
      </c>
    </row>
    <row r="359" spans="1:20" x14ac:dyDescent="0.3">
      <c r="A359" s="70"/>
      <c r="B359" s="71" t="s">
        <v>1200</v>
      </c>
      <c r="C359" s="72" t="s">
        <v>1174</v>
      </c>
      <c r="D359" s="73" t="s">
        <v>1184</v>
      </c>
      <c r="E359" s="74" t="s">
        <v>1201</v>
      </c>
      <c r="F359" s="116" t="s">
        <v>111</v>
      </c>
      <c r="G359" s="75" t="s">
        <v>1188</v>
      </c>
      <c r="H359" s="75">
        <v>80</v>
      </c>
      <c r="I359" s="76">
        <v>2.8</v>
      </c>
      <c r="J359" s="110">
        <v>325240</v>
      </c>
      <c r="K359" s="111">
        <v>8712438770906</v>
      </c>
      <c r="L359" s="112" t="s">
        <v>1177</v>
      </c>
      <c r="M359" s="113" t="s">
        <v>1202</v>
      </c>
      <c r="N359" s="112" t="s">
        <v>60</v>
      </c>
      <c r="O359" s="77"/>
      <c r="P359" s="78">
        <f t="shared" si="10"/>
        <v>0</v>
      </c>
      <c r="Q359" s="79" t="str">
        <f t="shared" si="11"/>
        <v>-</v>
      </c>
      <c r="R359" s="80">
        <v>56</v>
      </c>
      <c r="S359" s="81" t="str">
        <f>IF($I$23=1,"",IF(AND(Таблица23[[#This Row],[Заказ (упаковок)
↓]]=0,$I$23*Таблица23[[#This Row],[Уп. в коробке]]&lt;5),0,ROUNDDOWN($I$23*Таблица23[[#This Row],[Уп. в коробке]],0)))</f>
        <v/>
      </c>
      <c r="T359" s="176" t="str">
        <f>IF(AND(Таблица23[[#This Row],[Заказ (упаковок)
↓]]&lt;5,Таблица23[[#This Row],[Заказ (упаковок)
↓]]&gt;0),"ошибка - неверное количество в заказе","")</f>
        <v/>
      </c>
    </row>
    <row r="360" spans="1:20" x14ac:dyDescent="0.3">
      <c r="A360" s="70"/>
      <c r="B360" s="71" t="s">
        <v>1203</v>
      </c>
      <c r="C360" s="72" t="s">
        <v>1174</v>
      </c>
      <c r="D360" s="73" t="s">
        <v>1184</v>
      </c>
      <c r="E360" s="74" t="s">
        <v>1204</v>
      </c>
      <c r="F360" s="116" t="s">
        <v>111</v>
      </c>
      <c r="G360" s="75" t="s">
        <v>485</v>
      </c>
      <c r="H360" s="75">
        <v>120</v>
      </c>
      <c r="I360" s="76">
        <v>2.3299999999999996</v>
      </c>
      <c r="J360" s="110">
        <v>325260</v>
      </c>
      <c r="K360" s="111" t="s">
        <v>1205</v>
      </c>
      <c r="L360" s="112" t="s">
        <v>1177</v>
      </c>
      <c r="M360" s="113" t="s">
        <v>1206</v>
      </c>
      <c r="N360" s="112" t="s">
        <v>60</v>
      </c>
      <c r="O360" s="77"/>
      <c r="P360" s="78">
        <f t="shared" si="10"/>
        <v>0</v>
      </c>
      <c r="Q360" s="79" t="str">
        <f t="shared" si="11"/>
        <v>-</v>
      </c>
      <c r="R360" s="80">
        <v>56</v>
      </c>
      <c r="S360" s="81" t="str">
        <f>IF($I$23=1,"",IF(AND(Таблица23[[#This Row],[Заказ (упаковок)
↓]]=0,$I$23*Таблица23[[#This Row],[Уп. в коробке]]&lt;5),0,ROUNDDOWN($I$23*Таблица23[[#This Row],[Уп. в коробке]],0)))</f>
        <v/>
      </c>
      <c r="T360" s="176" t="str">
        <f>IF(AND(Таблица23[[#This Row],[Заказ (упаковок)
↓]]&lt;5,Таблица23[[#This Row],[Заказ (упаковок)
↓]]&gt;0),"ошибка - неверное количество в заказе","")</f>
        <v/>
      </c>
    </row>
    <row r="361" spans="1:20" x14ac:dyDescent="0.3">
      <c r="A361" s="70"/>
      <c r="B361" s="71" t="s">
        <v>1207</v>
      </c>
      <c r="C361" s="72" t="s">
        <v>1174</v>
      </c>
      <c r="D361" s="73" t="s">
        <v>1184</v>
      </c>
      <c r="E361" s="74" t="s">
        <v>1208</v>
      </c>
      <c r="F361" s="116" t="s">
        <v>111</v>
      </c>
      <c r="G361" s="75" t="s">
        <v>1188</v>
      </c>
      <c r="H361" s="75">
        <v>80</v>
      </c>
      <c r="I361" s="76">
        <v>2.8</v>
      </c>
      <c r="J361" s="110">
        <v>325280</v>
      </c>
      <c r="K361" s="111">
        <v>8712438771002</v>
      </c>
      <c r="L361" s="112" t="s">
        <v>1177</v>
      </c>
      <c r="M361" s="113" t="s">
        <v>1209</v>
      </c>
      <c r="N361" s="112" t="s">
        <v>60</v>
      </c>
      <c r="O361" s="77"/>
      <c r="P361" s="78">
        <f t="shared" si="10"/>
        <v>0</v>
      </c>
      <c r="Q361" s="79" t="str">
        <f t="shared" si="11"/>
        <v>-</v>
      </c>
      <c r="R361" s="80">
        <v>56</v>
      </c>
      <c r="S361" s="81" t="str">
        <f>IF($I$23=1,"",IF(AND(Таблица23[[#This Row],[Заказ (упаковок)
↓]]=0,$I$23*Таблица23[[#This Row],[Уп. в коробке]]&lt;5),0,ROUNDDOWN($I$23*Таблица23[[#This Row],[Уп. в коробке]],0)))</f>
        <v/>
      </c>
      <c r="T361" s="176" t="str">
        <f>IF(AND(Таблица23[[#This Row],[Заказ (упаковок)
↓]]&lt;5,Таблица23[[#This Row],[Заказ (упаковок)
↓]]&gt;0),"ошибка - неверное количество в заказе","")</f>
        <v/>
      </c>
    </row>
    <row r="362" spans="1:20" x14ac:dyDescent="0.3">
      <c r="A362" s="70"/>
      <c r="B362" s="71" t="s">
        <v>1210</v>
      </c>
      <c r="C362" s="72" t="s">
        <v>1174</v>
      </c>
      <c r="D362" s="73" t="s">
        <v>1211</v>
      </c>
      <c r="E362" s="74" t="s">
        <v>1212</v>
      </c>
      <c r="F362" s="116" t="s">
        <v>56</v>
      </c>
      <c r="G362" s="75" t="s">
        <v>538</v>
      </c>
      <c r="H362" s="75">
        <v>60</v>
      </c>
      <c r="I362" s="76">
        <v>2.84</v>
      </c>
      <c r="J362" s="110">
        <v>325330</v>
      </c>
      <c r="K362" s="111">
        <v>8712438771101</v>
      </c>
      <c r="L362" s="112" t="s">
        <v>1177</v>
      </c>
      <c r="M362" s="113" t="s">
        <v>1213</v>
      </c>
      <c r="N362" s="112" t="s">
        <v>60</v>
      </c>
      <c r="O362" s="77"/>
      <c r="P362" s="78">
        <f t="shared" si="10"/>
        <v>0</v>
      </c>
      <c r="Q362" s="79" t="str">
        <f t="shared" si="11"/>
        <v>-</v>
      </c>
      <c r="R362" s="80">
        <v>57</v>
      </c>
      <c r="S362" s="81" t="str">
        <f>IF($I$23=1,"",IF(AND(Таблица23[[#This Row],[Заказ (упаковок)
↓]]=0,$I$23*Таблица23[[#This Row],[Уп. в коробке]]&lt;5),0,ROUNDDOWN($I$23*Таблица23[[#This Row],[Уп. в коробке]],0)))</f>
        <v/>
      </c>
      <c r="T362" s="176" t="str">
        <f>IF(AND(Таблица23[[#This Row],[Заказ (упаковок)
↓]]&lt;5,Таблица23[[#This Row],[Заказ (упаковок)
↓]]&gt;0),"ошибка - неверное количество в заказе","")</f>
        <v/>
      </c>
    </row>
    <row r="363" spans="1:20" x14ac:dyDescent="0.3">
      <c r="A363" s="70"/>
      <c r="B363" s="71" t="s">
        <v>1214</v>
      </c>
      <c r="C363" s="72" t="s">
        <v>1174</v>
      </c>
      <c r="D363" s="73" t="s">
        <v>1211</v>
      </c>
      <c r="E363" s="74" t="s">
        <v>584</v>
      </c>
      <c r="F363" s="116" t="s">
        <v>56</v>
      </c>
      <c r="G363" s="75" t="s">
        <v>538</v>
      </c>
      <c r="H363" s="75">
        <v>60</v>
      </c>
      <c r="I363" s="76">
        <v>2.9499999999999997</v>
      </c>
      <c r="J363" s="110">
        <v>325380</v>
      </c>
      <c r="K363" s="111">
        <v>8712438771309</v>
      </c>
      <c r="L363" s="112" t="s">
        <v>1177</v>
      </c>
      <c r="M363" s="113" t="s">
        <v>1215</v>
      </c>
      <c r="N363" s="112" t="s">
        <v>60</v>
      </c>
      <c r="O363" s="77"/>
      <c r="P363" s="78">
        <f t="shared" si="10"/>
        <v>0</v>
      </c>
      <c r="Q363" s="79" t="str">
        <f t="shared" si="11"/>
        <v>-</v>
      </c>
      <c r="R363" s="80">
        <v>56</v>
      </c>
      <c r="S363" s="81" t="str">
        <f>IF($I$23=1,"",IF(AND(Таблица23[[#This Row],[Заказ (упаковок)
↓]]=0,$I$23*Таблица23[[#This Row],[Уп. в коробке]]&lt;5),0,ROUNDDOWN($I$23*Таблица23[[#This Row],[Уп. в коробке]],0)))</f>
        <v/>
      </c>
      <c r="T363" s="176" t="str">
        <f>IF(AND(Таблица23[[#This Row],[Заказ (упаковок)
↓]]&lt;5,Таблица23[[#This Row],[Заказ (упаковок)
↓]]&gt;0),"ошибка - неверное количество в заказе","")</f>
        <v/>
      </c>
    </row>
    <row r="364" spans="1:20" x14ac:dyDescent="0.3">
      <c r="A364" s="70"/>
      <c r="B364" s="71" t="s">
        <v>1216</v>
      </c>
      <c r="C364" s="72" t="s">
        <v>1174</v>
      </c>
      <c r="D364" s="73" t="s">
        <v>1211</v>
      </c>
      <c r="E364" s="74" t="s">
        <v>657</v>
      </c>
      <c r="F364" s="116" t="s">
        <v>56</v>
      </c>
      <c r="G364" s="75" t="s">
        <v>538</v>
      </c>
      <c r="H364" s="75">
        <v>60</v>
      </c>
      <c r="I364" s="76">
        <v>2.5499999999999998</v>
      </c>
      <c r="J364" s="110">
        <v>325400</v>
      </c>
      <c r="K364" s="111">
        <v>8712438771408</v>
      </c>
      <c r="L364" s="112" t="s">
        <v>1177</v>
      </c>
      <c r="M364" s="113" t="s">
        <v>1217</v>
      </c>
      <c r="N364" s="112" t="s">
        <v>60</v>
      </c>
      <c r="O364" s="77"/>
      <c r="P364" s="78">
        <f t="shared" si="10"/>
        <v>0</v>
      </c>
      <c r="Q364" s="79" t="str">
        <f t="shared" si="11"/>
        <v>-</v>
      </c>
      <c r="R364" s="80">
        <v>56</v>
      </c>
      <c r="S364" s="81" t="str">
        <f>IF($I$23=1,"",IF(AND(Таблица23[[#This Row],[Заказ (упаковок)
↓]]=0,$I$23*Таблица23[[#This Row],[Уп. в коробке]]&lt;5),0,ROUNDDOWN($I$23*Таблица23[[#This Row],[Уп. в коробке]],0)))</f>
        <v/>
      </c>
      <c r="T364" s="176" t="str">
        <f>IF(AND(Таблица23[[#This Row],[Заказ (упаковок)
↓]]&lt;5,Таблица23[[#This Row],[Заказ (упаковок)
↓]]&gt;0),"ошибка - неверное количество в заказе","")</f>
        <v/>
      </c>
    </row>
    <row r="365" spans="1:20" x14ac:dyDescent="0.3">
      <c r="A365" s="70"/>
      <c r="B365" s="71" t="s">
        <v>1218</v>
      </c>
      <c r="C365" s="72" t="s">
        <v>1174</v>
      </c>
      <c r="D365" s="73" t="s">
        <v>1211</v>
      </c>
      <c r="E365" s="74" t="s">
        <v>667</v>
      </c>
      <c r="F365" s="116" t="s">
        <v>56</v>
      </c>
      <c r="G365" s="75" t="s">
        <v>538</v>
      </c>
      <c r="H365" s="75">
        <v>60</v>
      </c>
      <c r="I365" s="76">
        <v>2.6799999999999997</v>
      </c>
      <c r="J365" s="110">
        <v>325420</v>
      </c>
      <c r="K365" s="111">
        <v>8712438771507</v>
      </c>
      <c r="L365" s="112" t="s">
        <v>1177</v>
      </c>
      <c r="M365" s="113" t="s">
        <v>1219</v>
      </c>
      <c r="N365" s="112" t="s">
        <v>60</v>
      </c>
      <c r="O365" s="77"/>
      <c r="P365" s="78">
        <f t="shared" si="10"/>
        <v>0</v>
      </c>
      <c r="Q365" s="79" t="str">
        <f t="shared" si="11"/>
        <v>-</v>
      </c>
      <c r="R365" s="80">
        <v>56</v>
      </c>
      <c r="S365" s="81" t="str">
        <f>IF($I$23=1,"",IF(AND(Таблица23[[#This Row],[Заказ (упаковок)
↓]]=0,$I$23*Таблица23[[#This Row],[Уп. в коробке]]&lt;5),0,ROUNDDOWN($I$23*Таблица23[[#This Row],[Уп. в коробке]],0)))</f>
        <v/>
      </c>
      <c r="T365" s="176" t="str">
        <f>IF(AND(Таблица23[[#This Row],[Заказ (упаковок)
↓]]&lt;5,Таблица23[[#This Row],[Заказ (упаковок)
↓]]&gt;0),"ошибка - неверное количество в заказе","")</f>
        <v/>
      </c>
    </row>
    <row r="366" spans="1:20" x14ac:dyDescent="0.3">
      <c r="A366" s="70"/>
      <c r="B366" s="71" t="s">
        <v>1220</v>
      </c>
      <c r="C366" s="72" t="s">
        <v>1174</v>
      </c>
      <c r="D366" s="73" t="s">
        <v>1221</v>
      </c>
      <c r="E366" s="74" t="s">
        <v>693</v>
      </c>
      <c r="F366" s="116" t="s">
        <v>105</v>
      </c>
      <c r="G366" s="75" t="s">
        <v>530</v>
      </c>
      <c r="H366" s="75">
        <v>120</v>
      </c>
      <c r="I366" s="76">
        <v>2.6599999999999997</v>
      </c>
      <c r="J366" s="110">
        <v>325450</v>
      </c>
      <c r="K366" s="111">
        <v>8712438771606</v>
      </c>
      <c r="L366" s="112" t="s">
        <v>1177</v>
      </c>
      <c r="M366" s="113" t="s">
        <v>1222</v>
      </c>
      <c r="N366" s="112" t="s">
        <v>60</v>
      </c>
      <c r="O366" s="77"/>
      <c r="P366" s="78">
        <f t="shared" si="10"/>
        <v>0</v>
      </c>
      <c r="Q366" s="79" t="str">
        <f t="shared" si="11"/>
        <v>-</v>
      </c>
      <c r="R366" s="80">
        <v>56</v>
      </c>
      <c r="S366" s="81" t="str">
        <f>IF($I$23=1,"",IF(AND(Таблица23[[#This Row],[Заказ (упаковок)
↓]]=0,$I$23*Таблица23[[#This Row],[Уп. в коробке]]&lt;5),0,ROUNDDOWN($I$23*Таблица23[[#This Row],[Уп. в коробке]],0)))</f>
        <v/>
      </c>
      <c r="T366" s="176" t="str">
        <f>IF(AND(Таблица23[[#This Row],[Заказ (упаковок)
↓]]&lt;5,Таблица23[[#This Row],[Заказ (упаковок)
↓]]&gt;0),"ошибка - неверное количество в заказе","")</f>
        <v/>
      </c>
    </row>
    <row r="367" spans="1:20" x14ac:dyDescent="0.3">
      <c r="A367" s="70"/>
      <c r="B367" s="71" t="s">
        <v>1223</v>
      </c>
      <c r="C367" s="72" t="s">
        <v>1174</v>
      </c>
      <c r="D367" s="73" t="s">
        <v>1221</v>
      </c>
      <c r="E367" s="74" t="s">
        <v>696</v>
      </c>
      <c r="F367" s="116" t="s">
        <v>105</v>
      </c>
      <c r="G367" s="75" t="s">
        <v>530</v>
      </c>
      <c r="H367" s="75">
        <v>120</v>
      </c>
      <c r="I367" s="76">
        <v>2.6599999999999997</v>
      </c>
      <c r="J367" s="110">
        <v>325470</v>
      </c>
      <c r="K367" s="111">
        <v>8712438771705</v>
      </c>
      <c r="L367" s="112" t="s">
        <v>1177</v>
      </c>
      <c r="M367" s="113" t="s">
        <v>1224</v>
      </c>
      <c r="N367" s="112" t="s">
        <v>60</v>
      </c>
      <c r="O367" s="77"/>
      <c r="P367" s="78">
        <f t="shared" si="10"/>
        <v>0</v>
      </c>
      <c r="Q367" s="79" t="str">
        <f t="shared" si="11"/>
        <v>-</v>
      </c>
      <c r="R367" s="80">
        <v>56</v>
      </c>
      <c r="S367" s="81" t="str">
        <f>IF($I$23=1,"",IF(AND(Таблица23[[#This Row],[Заказ (упаковок)
↓]]=0,$I$23*Таблица23[[#This Row],[Уп. в коробке]]&lt;5),0,ROUNDDOWN($I$23*Таблица23[[#This Row],[Уп. в коробке]],0)))</f>
        <v/>
      </c>
      <c r="T367" s="176" t="str">
        <f>IF(AND(Таблица23[[#This Row],[Заказ (упаковок)
↓]]&lt;5,Таблица23[[#This Row],[Заказ (упаковок)
↓]]&gt;0),"ошибка - неверное количество в заказе","")</f>
        <v/>
      </c>
    </row>
    <row r="368" spans="1:20" x14ac:dyDescent="0.3">
      <c r="A368" s="70"/>
      <c r="B368" s="71" t="s">
        <v>1225</v>
      </c>
      <c r="C368" s="72" t="s">
        <v>1174</v>
      </c>
      <c r="D368" s="73" t="s">
        <v>1221</v>
      </c>
      <c r="E368" s="74" t="s">
        <v>1226</v>
      </c>
      <c r="F368" s="116" t="s">
        <v>105</v>
      </c>
      <c r="G368" s="75" t="s">
        <v>530</v>
      </c>
      <c r="H368" s="75">
        <v>120</v>
      </c>
      <c r="I368" s="76">
        <v>2.6599999999999997</v>
      </c>
      <c r="J368" s="110">
        <v>325480</v>
      </c>
      <c r="K368" s="111">
        <v>8712438771804</v>
      </c>
      <c r="L368" s="112" t="s">
        <v>1177</v>
      </c>
      <c r="M368" s="113" t="s">
        <v>1227</v>
      </c>
      <c r="N368" s="112" t="s">
        <v>60</v>
      </c>
      <c r="O368" s="77"/>
      <c r="P368" s="78">
        <f t="shared" si="10"/>
        <v>0</v>
      </c>
      <c r="Q368" s="79" t="str">
        <f t="shared" si="11"/>
        <v>-</v>
      </c>
      <c r="R368" s="80">
        <v>57</v>
      </c>
      <c r="S368" s="81" t="str">
        <f>IF($I$23=1,"",IF(AND(Таблица23[[#This Row],[Заказ (упаковок)
↓]]=0,$I$23*Таблица23[[#This Row],[Уп. в коробке]]&lt;5),0,ROUNDDOWN($I$23*Таблица23[[#This Row],[Уп. в коробке]],0)))</f>
        <v/>
      </c>
      <c r="T368" s="176" t="str">
        <f>IF(AND(Таблица23[[#This Row],[Заказ (упаковок)
↓]]&lt;5,Таблица23[[#This Row],[Заказ (упаковок)
↓]]&gt;0),"ошибка - неверное количество в заказе","")</f>
        <v/>
      </c>
    </row>
    <row r="369" spans="1:20" x14ac:dyDescent="0.3">
      <c r="A369" s="70"/>
      <c r="B369" s="71" t="s">
        <v>1228</v>
      </c>
      <c r="C369" s="72" t="s">
        <v>1174</v>
      </c>
      <c r="D369" s="73" t="s">
        <v>1221</v>
      </c>
      <c r="E369" s="74" t="s">
        <v>1229</v>
      </c>
      <c r="F369" s="116" t="s">
        <v>710</v>
      </c>
      <c r="G369" s="75" t="s">
        <v>711</v>
      </c>
      <c r="H369" s="75">
        <v>120</v>
      </c>
      <c r="I369" s="76">
        <v>2.6199999999999997</v>
      </c>
      <c r="J369" s="110">
        <v>325500</v>
      </c>
      <c r="K369" s="111">
        <v>8712438771903</v>
      </c>
      <c r="L369" s="112" t="s">
        <v>1177</v>
      </c>
      <c r="M369" s="113" t="s">
        <v>1230</v>
      </c>
      <c r="N369" s="112" t="s">
        <v>60</v>
      </c>
      <c r="O369" s="77"/>
      <c r="P369" s="78">
        <f t="shared" si="10"/>
        <v>0</v>
      </c>
      <c r="Q369" s="79" t="str">
        <f t="shared" si="11"/>
        <v>-</v>
      </c>
      <c r="R369" s="80">
        <v>56</v>
      </c>
      <c r="S369" s="81" t="str">
        <f>IF($I$23=1,"",IF(AND(Таблица23[[#This Row],[Заказ (упаковок)
↓]]=0,$I$23*Таблица23[[#This Row],[Уп. в коробке]]&lt;5),0,ROUNDDOWN($I$23*Таблица23[[#This Row],[Уп. в коробке]],0)))</f>
        <v/>
      </c>
      <c r="T369" s="176" t="str">
        <f>IF(AND(Таблица23[[#This Row],[Заказ (упаковок)
↓]]&lt;5,Таблица23[[#This Row],[Заказ (упаковок)
↓]]&gt;0),"ошибка - неверное количество в заказе","")</f>
        <v/>
      </c>
    </row>
    <row r="370" spans="1:20" x14ac:dyDescent="0.3">
      <c r="A370" s="70"/>
      <c r="B370" s="71" t="s">
        <v>1231</v>
      </c>
      <c r="C370" s="72" t="s">
        <v>1174</v>
      </c>
      <c r="D370" s="73" t="s">
        <v>1232</v>
      </c>
      <c r="E370" s="74" t="s">
        <v>803</v>
      </c>
      <c r="F370" s="116" t="s">
        <v>56</v>
      </c>
      <c r="G370" s="75" t="s">
        <v>811</v>
      </c>
      <c r="H370" s="75">
        <v>120</v>
      </c>
      <c r="I370" s="76">
        <v>2.6599999999999997</v>
      </c>
      <c r="J370" s="110">
        <v>325520</v>
      </c>
      <c r="K370" s="111">
        <v>8712438772009</v>
      </c>
      <c r="L370" s="112" t="s">
        <v>1177</v>
      </c>
      <c r="M370" s="113" t="s">
        <v>804</v>
      </c>
      <c r="N370" s="112" t="s">
        <v>60</v>
      </c>
      <c r="O370" s="77"/>
      <c r="P370" s="78">
        <f t="shared" si="10"/>
        <v>0</v>
      </c>
      <c r="Q370" s="79" t="str">
        <f t="shared" si="11"/>
        <v>-</v>
      </c>
      <c r="R370" s="80">
        <v>56</v>
      </c>
      <c r="S370" s="81" t="str">
        <f>IF($I$23=1,"",IF(AND(Таблица23[[#This Row],[Заказ (упаковок)
↓]]=0,$I$23*Таблица23[[#This Row],[Уп. в коробке]]&lt;5),0,ROUNDDOWN($I$23*Таблица23[[#This Row],[Уп. в коробке]],0)))</f>
        <v/>
      </c>
      <c r="T370" s="176" t="str">
        <f>IF(AND(Таблица23[[#This Row],[Заказ (упаковок)
↓]]&lt;5,Таблица23[[#This Row],[Заказ (упаковок)
↓]]&gt;0),"ошибка - неверное количество в заказе","")</f>
        <v/>
      </c>
    </row>
    <row r="371" spans="1:20" x14ac:dyDescent="0.3">
      <c r="A371" s="70"/>
      <c r="B371" s="71" t="s">
        <v>1233</v>
      </c>
      <c r="C371" s="72" t="s">
        <v>1174</v>
      </c>
      <c r="D371" s="73" t="s">
        <v>1234</v>
      </c>
      <c r="E371" s="74" t="s">
        <v>879</v>
      </c>
      <c r="F371" s="116" t="s">
        <v>94</v>
      </c>
      <c r="G371" s="75" t="s">
        <v>880</v>
      </c>
      <c r="H371" s="75">
        <v>80</v>
      </c>
      <c r="I371" s="76">
        <v>2.8</v>
      </c>
      <c r="J371" s="110">
        <v>325570</v>
      </c>
      <c r="K371" s="111">
        <v>8712438772108</v>
      </c>
      <c r="L371" s="112" t="s">
        <v>1177</v>
      </c>
      <c r="M371" s="113" t="s">
        <v>881</v>
      </c>
      <c r="N371" s="112" t="s">
        <v>60</v>
      </c>
      <c r="O371" s="77"/>
      <c r="P371" s="78">
        <f t="shared" si="10"/>
        <v>0</v>
      </c>
      <c r="Q371" s="79" t="str">
        <f t="shared" si="11"/>
        <v>-</v>
      </c>
      <c r="R371" s="80">
        <v>56</v>
      </c>
      <c r="S371" s="81" t="str">
        <f>IF($I$23=1,"",IF(AND(Таблица23[[#This Row],[Заказ (упаковок)
↓]]=0,$I$23*Таблица23[[#This Row],[Уп. в коробке]]&lt;5),0,ROUNDDOWN($I$23*Таблица23[[#This Row],[Уп. в коробке]],0)))</f>
        <v/>
      </c>
      <c r="T371" s="176" t="str">
        <f>IF(AND(Таблица23[[#This Row],[Заказ (упаковок)
↓]]&lt;5,Таблица23[[#This Row],[Заказ (упаковок)
↓]]&gt;0),"ошибка - неверное количество в заказе","")</f>
        <v/>
      </c>
    </row>
    <row r="372" spans="1:20" x14ac:dyDescent="0.3">
      <c r="A372" s="70"/>
      <c r="B372" s="71" t="s">
        <v>1235</v>
      </c>
      <c r="C372" s="72" t="s">
        <v>1174</v>
      </c>
      <c r="D372" s="73" t="s">
        <v>1236</v>
      </c>
      <c r="E372" s="74" t="s">
        <v>1237</v>
      </c>
      <c r="F372" s="116" t="s">
        <v>111</v>
      </c>
      <c r="G372" s="75" t="s">
        <v>530</v>
      </c>
      <c r="H372" s="75">
        <v>140</v>
      </c>
      <c r="I372" s="76">
        <v>2.2599999999999998</v>
      </c>
      <c r="J372" s="110">
        <v>325595</v>
      </c>
      <c r="K372" s="111" t="s">
        <v>1238</v>
      </c>
      <c r="L372" s="112" t="s">
        <v>1177</v>
      </c>
      <c r="M372" s="113" t="s">
        <v>1239</v>
      </c>
      <c r="N372" s="112" t="s">
        <v>60</v>
      </c>
      <c r="O372" s="77"/>
      <c r="P372" s="78">
        <f t="shared" si="10"/>
        <v>0</v>
      </c>
      <c r="Q372" s="79" t="str">
        <f t="shared" si="11"/>
        <v>-</v>
      </c>
      <c r="R372" s="80">
        <v>56</v>
      </c>
      <c r="S372" s="81" t="str">
        <f>IF($I$23=1,"",IF(AND(Таблица23[[#This Row],[Заказ (упаковок)
↓]]=0,$I$23*Таблица23[[#This Row],[Уп. в коробке]]&lt;5),0,ROUNDDOWN($I$23*Таблица23[[#This Row],[Уп. в коробке]],0)))</f>
        <v/>
      </c>
      <c r="T372" s="176" t="str">
        <f>IF(AND(Таблица23[[#This Row],[Заказ (упаковок)
↓]]&lt;5,Таблица23[[#This Row],[Заказ (упаковок)
↓]]&gt;0),"ошибка - неверное количество в заказе","")</f>
        <v/>
      </c>
    </row>
    <row r="373" spans="1:20" x14ac:dyDescent="0.3">
      <c r="A373" s="70"/>
      <c r="B373" s="71" t="s">
        <v>1240</v>
      </c>
      <c r="C373" s="72" t="s">
        <v>1174</v>
      </c>
      <c r="D373" s="73" t="s">
        <v>1085</v>
      </c>
      <c r="E373" s="74" t="s">
        <v>1241</v>
      </c>
      <c r="F373" s="116" t="s">
        <v>769</v>
      </c>
      <c r="G373" s="75" t="s">
        <v>538</v>
      </c>
      <c r="H373" s="75">
        <v>100</v>
      </c>
      <c r="I373" s="76">
        <v>2.7199999999999998</v>
      </c>
      <c r="J373" s="110">
        <v>325650</v>
      </c>
      <c r="K373" s="111">
        <v>8712438772306</v>
      </c>
      <c r="L373" s="112" t="s">
        <v>1177</v>
      </c>
      <c r="M373" s="113" t="s">
        <v>1090</v>
      </c>
      <c r="N373" s="112" t="s">
        <v>60</v>
      </c>
      <c r="O373" s="77"/>
      <c r="P373" s="78">
        <f t="shared" si="10"/>
        <v>0</v>
      </c>
      <c r="Q373" s="79" t="str">
        <f t="shared" si="11"/>
        <v>-</v>
      </c>
      <c r="R373" s="80">
        <v>56</v>
      </c>
      <c r="S373" s="81" t="str">
        <f>IF($I$23=1,"",IF(AND(Таблица23[[#This Row],[Заказ (упаковок)
↓]]=0,$I$23*Таблица23[[#This Row],[Уп. в коробке]]&lt;5),0,ROUNDDOWN($I$23*Таблица23[[#This Row],[Уп. в коробке]],0)))</f>
        <v/>
      </c>
      <c r="T373" s="176" t="str">
        <f>IF(AND(Таблица23[[#This Row],[Заказ (упаковок)
↓]]&lt;5,Таблица23[[#This Row],[Заказ (упаковок)
↓]]&gt;0),"ошибка - неверное количество в заказе","")</f>
        <v/>
      </c>
    </row>
    <row r="374" spans="1:20" x14ac:dyDescent="0.3">
      <c r="A374" s="70"/>
      <c r="B374" s="71" t="s">
        <v>1242</v>
      </c>
      <c r="C374" s="72" t="s">
        <v>1174</v>
      </c>
      <c r="D374" s="73" t="s">
        <v>1243</v>
      </c>
      <c r="E374" s="74" t="s">
        <v>1004</v>
      </c>
      <c r="F374" s="116" t="s">
        <v>105</v>
      </c>
      <c r="G374" s="75" t="s">
        <v>530</v>
      </c>
      <c r="H374" s="75">
        <v>140</v>
      </c>
      <c r="I374" s="76">
        <v>2.2799999999999998</v>
      </c>
      <c r="J374" s="110">
        <v>325670</v>
      </c>
      <c r="K374" s="111">
        <v>8712438772405</v>
      </c>
      <c r="L374" s="112" t="s">
        <v>1177</v>
      </c>
      <c r="M374" s="113" t="s">
        <v>1244</v>
      </c>
      <c r="N374" s="112" t="s">
        <v>60</v>
      </c>
      <c r="O374" s="77"/>
      <c r="P374" s="78">
        <f t="shared" si="10"/>
        <v>0</v>
      </c>
      <c r="Q374" s="79" t="str">
        <f t="shared" si="11"/>
        <v>-</v>
      </c>
      <c r="R374" s="80">
        <v>56</v>
      </c>
      <c r="S374" s="81" t="str">
        <f>IF($I$23=1,"",IF(AND(Таблица23[[#This Row],[Заказ (упаковок)
↓]]=0,$I$23*Таблица23[[#This Row],[Уп. в коробке]]&lt;5),0,ROUNDDOWN($I$23*Таблица23[[#This Row],[Уп. в коробке]],0)))</f>
        <v/>
      </c>
      <c r="T374" s="176" t="str">
        <f>IF(AND(Таблица23[[#This Row],[Заказ (упаковок)
↓]]&lt;5,Таблица23[[#This Row],[Заказ (упаковок)
↓]]&gt;0),"ошибка - неверное количество в заказе","")</f>
        <v/>
      </c>
    </row>
    <row r="375" spans="1:20" x14ac:dyDescent="0.3">
      <c r="A375" s="70"/>
      <c r="B375" s="71" t="s">
        <v>1245</v>
      </c>
      <c r="C375" s="72" t="s">
        <v>1174</v>
      </c>
      <c r="D375" s="73" t="s">
        <v>1100</v>
      </c>
      <c r="E375" s="74" t="s">
        <v>1246</v>
      </c>
      <c r="F375" s="116" t="s">
        <v>105</v>
      </c>
      <c r="G375" s="75" t="s">
        <v>485</v>
      </c>
      <c r="H375" s="75">
        <v>120</v>
      </c>
      <c r="I375" s="76">
        <v>2.6599999999999997</v>
      </c>
      <c r="J375" s="110">
        <v>325720</v>
      </c>
      <c r="K375" s="111">
        <v>8712438772504</v>
      </c>
      <c r="L375" s="112" t="s">
        <v>1177</v>
      </c>
      <c r="M375" s="113" t="s">
        <v>1247</v>
      </c>
      <c r="N375" s="112" t="s">
        <v>60</v>
      </c>
      <c r="O375" s="77"/>
      <c r="P375" s="78">
        <f t="shared" si="10"/>
        <v>0</v>
      </c>
      <c r="Q375" s="79" t="str">
        <f t="shared" si="11"/>
        <v>-</v>
      </c>
      <c r="R375" s="80">
        <v>57</v>
      </c>
      <c r="S375" s="81" t="str">
        <f>IF($I$23=1,"",IF(AND(Таблица23[[#This Row],[Заказ (упаковок)
↓]]=0,$I$23*Таблица23[[#This Row],[Уп. в коробке]]&lt;5),0,ROUNDDOWN($I$23*Таблица23[[#This Row],[Уп. в коробке]],0)))</f>
        <v/>
      </c>
      <c r="T375" s="176" t="str">
        <f>IF(AND(Таблица23[[#This Row],[Заказ (упаковок)
↓]]&lt;5,Таблица23[[#This Row],[Заказ (упаковок)
↓]]&gt;0),"ошибка - неверное количество в заказе","")</f>
        <v/>
      </c>
    </row>
    <row r="376" spans="1:20" x14ac:dyDescent="0.3">
      <c r="A376" s="70"/>
      <c r="B376" s="71" t="s">
        <v>1248</v>
      </c>
      <c r="C376" s="72" t="s">
        <v>1249</v>
      </c>
      <c r="D376" s="73" t="s">
        <v>1184</v>
      </c>
      <c r="E376" s="74" t="s">
        <v>1250</v>
      </c>
      <c r="F376" s="116" t="s">
        <v>56</v>
      </c>
      <c r="G376" s="75" t="s">
        <v>822</v>
      </c>
      <c r="H376" s="75">
        <v>80</v>
      </c>
      <c r="I376" s="76">
        <v>3.61</v>
      </c>
      <c r="J376" s="110">
        <v>313200</v>
      </c>
      <c r="K376" s="111">
        <v>8712438526077</v>
      </c>
      <c r="L376" s="112" t="s">
        <v>1251</v>
      </c>
      <c r="M376" s="113" t="s">
        <v>1252</v>
      </c>
      <c r="N376" s="112" t="s">
        <v>60</v>
      </c>
      <c r="O376" s="77"/>
      <c r="P376" s="78">
        <f t="shared" si="10"/>
        <v>0</v>
      </c>
      <c r="Q376" s="79" t="str">
        <f t="shared" si="11"/>
        <v>-</v>
      </c>
      <c r="R376" s="80">
        <v>54</v>
      </c>
      <c r="S376" s="81" t="str">
        <f>IF($I$23=1,"",IF(AND(Таблица23[[#This Row],[Заказ (упаковок)
↓]]=0,$I$23*Таблица23[[#This Row],[Уп. в коробке]]&lt;5),0,ROUNDDOWN($I$23*Таблица23[[#This Row],[Уп. в коробке]],0)))</f>
        <v/>
      </c>
      <c r="T376" s="176" t="str">
        <f>IF(AND(Таблица23[[#This Row],[Заказ (упаковок)
↓]]&lt;5,Таблица23[[#This Row],[Заказ (упаковок)
↓]]&gt;0),"ошибка - неверное количество в заказе","")</f>
        <v/>
      </c>
    </row>
    <row r="377" spans="1:20" x14ac:dyDescent="0.3">
      <c r="A377" s="70"/>
      <c r="B377" s="71" t="s">
        <v>1253</v>
      </c>
      <c r="C377" s="72" t="s">
        <v>1249</v>
      </c>
      <c r="D377" s="73" t="s">
        <v>1184</v>
      </c>
      <c r="E377" s="74" t="s">
        <v>1254</v>
      </c>
      <c r="F377" s="116" t="s">
        <v>56</v>
      </c>
      <c r="G377" s="75" t="s">
        <v>822</v>
      </c>
      <c r="H377" s="75">
        <v>80</v>
      </c>
      <c r="I377" s="76">
        <v>3</v>
      </c>
      <c r="J377" s="110">
        <v>313250</v>
      </c>
      <c r="K377" s="111">
        <v>8712438526107</v>
      </c>
      <c r="L377" s="112" t="s">
        <v>1251</v>
      </c>
      <c r="M377" s="113" t="s">
        <v>1255</v>
      </c>
      <c r="N377" s="112" t="s">
        <v>60</v>
      </c>
      <c r="O377" s="77"/>
      <c r="P377" s="78">
        <f t="shared" si="10"/>
        <v>0</v>
      </c>
      <c r="Q377" s="79" t="str">
        <f t="shared" si="11"/>
        <v>-</v>
      </c>
      <c r="R377" s="80">
        <v>54</v>
      </c>
      <c r="S377" s="81" t="str">
        <f>IF($I$23=1,"",IF(AND(Таблица23[[#This Row],[Заказ (упаковок)
↓]]=0,$I$23*Таблица23[[#This Row],[Уп. в коробке]]&lt;5),0,ROUNDDOWN($I$23*Таблица23[[#This Row],[Уп. в коробке]],0)))</f>
        <v/>
      </c>
      <c r="T377" s="176" t="str">
        <f>IF(AND(Таблица23[[#This Row],[Заказ (упаковок)
↓]]&lt;5,Таблица23[[#This Row],[Заказ (упаковок)
↓]]&gt;0),"ошибка - неверное количество в заказе","")</f>
        <v/>
      </c>
    </row>
    <row r="378" spans="1:20" x14ac:dyDescent="0.3">
      <c r="A378" s="70"/>
      <c r="B378" s="71" t="s">
        <v>1256</v>
      </c>
      <c r="C378" s="72" t="s">
        <v>1249</v>
      </c>
      <c r="D378" s="73" t="s">
        <v>1184</v>
      </c>
      <c r="E378" s="74" t="s">
        <v>1257</v>
      </c>
      <c r="F378" s="116" t="s">
        <v>56</v>
      </c>
      <c r="G378" s="75" t="s">
        <v>822</v>
      </c>
      <c r="H378" s="75">
        <v>80</v>
      </c>
      <c r="I378" s="76">
        <v>2.4099999999999997</v>
      </c>
      <c r="J378" s="110">
        <v>313420</v>
      </c>
      <c r="K378" s="111">
        <v>8712438526015</v>
      </c>
      <c r="L378" s="112" t="s">
        <v>1251</v>
      </c>
      <c r="M378" s="113" t="s">
        <v>1258</v>
      </c>
      <c r="N378" s="112" t="s">
        <v>60</v>
      </c>
      <c r="O378" s="77"/>
      <c r="P378" s="78">
        <f t="shared" si="10"/>
        <v>0</v>
      </c>
      <c r="Q378" s="79" t="str">
        <f t="shared" si="11"/>
        <v>-</v>
      </c>
      <c r="R378" s="80">
        <v>54</v>
      </c>
      <c r="S378" s="81" t="str">
        <f>IF($I$23=1,"",IF(AND(Таблица23[[#This Row],[Заказ (упаковок)
↓]]=0,$I$23*Таблица23[[#This Row],[Уп. в коробке]]&lt;5),0,ROUNDDOWN($I$23*Таблица23[[#This Row],[Уп. в коробке]],0)))</f>
        <v/>
      </c>
      <c r="T378" s="176" t="str">
        <f>IF(AND(Таблица23[[#This Row],[Заказ (упаковок)
↓]]&lt;5,Таблица23[[#This Row],[Заказ (упаковок)
↓]]&gt;0),"ошибка - неверное количество в заказе","")</f>
        <v/>
      </c>
    </row>
    <row r="379" spans="1:20" x14ac:dyDescent="0.3">
      <c r="A379" s="70"/>
      <c r="B379" s="71" t="s">
        <v>1259</v>
      </c>
      <c r="C379" s="72" t="s">
        <v>1249</v>
      </c>
      <c r="D379" s="73" t="s">
        <v>1184</v>
      </c>
      <c r="E379" s="74" t="s">
        <v>1260</v>
      </c>
      <c r="F379" s="116" t="s">
        <v>56</v>
      </c>
      <c r="G379" s="75" t="s">
        <v>822</v>
      </c>
      <c r="H379" s="75">
        <v>80</v>
      </c>
      <c r="I379" s="76">
        <v>3.5599999999999996</v>
      </c>
      <c r="J379" s="110">
        <v>313440</v>
      </c>
      <c r="K379" s="111">
        <v>8712438526022</v>
      </c>
      <c r="L379" s="112" t="s">
        <v>1251</v>
      </c>
      <c r="M379" s="113" t="s">
        <v>1261</v>
      </c>
      <c r="N379" s="112" t="s">
        <v>60</v>
      </c>
      <c r="O379" s="77"/>
      <c r="P379" s="78">
        <f t="shared" si="10"/>
        <v>0</v>
      </c>
      <c r="Q379" s="79" t="str">
        <f t="shared" si="11"/>
        <v>-</v>
      </c>
      <c r="R379" s="80">
        <v>54</v>
      </c>
      <c r="S379" s="81" t="str">
        <f>IF($I$23=1,"",IF(AND(Таблица23[[#This Row],[Заказ (упаковок)
↓]]=0,$I$23*Таблица23[[#This Row],[Уп. в коробке]]&lt;5),0,ROUNDDOWN($I$23*Таблица23[[#This Row],[Уп. в коробке]],0)))</f>
        <v/>
      </c>
      <c r="T379" s="176" t="str">
        <f>IF(AND(Таблица23[[#This Row],[Заказ (упаковок)
↓]]&lt;5,Таблица23[[#This Row],[Заказ (упаковок)
↓]]&gt;0),"ошибка - неверное количество в заказе","")</f>
        <v/>
      </c>
    </row>
    <row r="380" spans="1:20" x14ac:dyDescent="0.3">
      <c r="A380" s="70"/>
      <c r="B380" s="71" t="s">
        <v>1262</v>
      </c>
      <c r="C380" s="72" t="s">
        <v>1249</v>
      </c>
      <c r="D380" s="73" t="s">
        <v>1184</v>
      </c>
      <c r="E380" s="74" t="s">
        <v>1263</v>
      </c>
      <c r="F380" s="116" t="s">
        <v>56</v>
      </c>
      <c r="G380" s="75" t="s">
        <v>822</v>
      </c>
      <c r="H380" s="75">
        <v>80</v>
      </c>
      <c r="I380" s="76">
        <v>2.7199999999999998</v>
      </c>
      <c r="J380" s="110">
        <v>313465</v>
      </c>
      <c r="K380" s="111" t="s">
        <v>1264</v>
      </c>
      <c r="L380" s="112" t="s">
        <v>1251</v>
      </c>
      <c r="M380" s="113" t="s">
        <v>1265</v>
      </c>
      <c r="N380" s="112" t="s">
        <v>60</v>
      </c>
      <c r="O380" s="77"/>
      <c r="P380" s="78">
        <f t="shared" si="10"/>
        <v>0</v>
      </c>
      <c r="Q380" s="79" t="str">
        <f t="shared" si="11"/>
        <v>-</v>
      </c>
      <c r="R380" s="80">
        <v>54</v>
      </c>
      <c r="S380" s="81" t="str">
        <f>IF($I$23=1,"",IF(AND(Таблица23[[#This Row],[Заказ (упаковок)
↓]]=0,$I$23*Таблица23[[#This Row],[Уп. в коробке]]&lt;5),0,ROUNDDOWN($I$23*Таблица23[[#This Row],[Уп. в коробке]],0)))</f>
        <v/>
      </c>
      <c r="T380" s="176" t="str">
        <f>IF(AND(Таблица23[[#This Row],[Заказ (упаковок)
↓]]&lt;5,Таблица23[[#This Row],[Заказ (упаковок)
↓]]&gt;0),"ошибка - неверное количество в заказе","")</f>
        <v/>
      </c>
    </row>
    <row r="381" spans="1:20" x14ac:dyDescent="0.3">
      <c r="A381" s="70"/>
      <c r="B381" s="71" t="s">
        <v>1266</v>
      </c>
      <c r="C381" s="72" t="s">
        <v>1249</v>
      </c>
      <c r="D381" s="73" t="s">
        <v>1184</v>
      </c>
      <c r="E381" s="74" t="s">
        <v>1267</v>
      </c>
      <c r="F381" s="116" t="s">
        <v>56</v>
      </c>
      <c r="G381" s="75" t="s">
        <v>822</v>
      </c>
      <c r="H381" s="75">
        <v>80</v>
      </c>
      <c r="I381" s="76">
        <v>2.5299999999999998</v>
      </c>
      <c r="J381" s="110">
        <v>313505</v>
      </c>
      <c r="K381" s="111">
        <v>8712438526619</v>
      </c>
      <c r="L381" s="112" t="s">
        <v>1251</v>
      </c>
      <c r="M381" s="113" t="s">
        <v>1268</v>
      </c>
      <c r="N381" s="112" t="s">
        <v>60</v>
      </c>
      <c r="O381" s="77"/>
      <c r="P381" s="78">
        <f t="shared" si="10"/>
        <v>0</v>
      </c>
      <c r="Q381" s="79" t="str">
        <f t="shared" si="11"/>
        <v>-</v>
      </c>
      <c r="R381" s="80">
        <v>55</v>
      </c>
      <c r="S381" s="81" t="str">
        <f>IF($I$23=1,"",IF(AND(Таблица23[[#This Row],[Заказ (упаковок)
↓]]=0,$I$23*Таблица23[[#This Row],[Уп. в коробке]]&lt;5),0,ROUNDDOWN($I$23*Таблица23[[#This Row],[Уп. в коробке]],0)))</f>
        <v/>
      </c>
      <c r="T381" s="176" t="str">
        <f>IF(AND(Таблица23[[#This Row],[Заказ (упаковок)
↓]]&lt;5,Таблица23[[#This Row],[Заказ (упаковок)
↓]]&gt;0),"ошибка - неверное количество в заказе","")</f>
        <v/>
      </c>
    </row>
    <row r="382" spans="1:20" x14ac:dyDescent="0.3">
      <c r="A382" s="70"/>
      <c r="B382" s="71" t="s">
        <v>1269</v>
      </c>
      <c r="C382" s="72" t="s">
        <v>1249</v>
      </c>
      <c r="D382" s="73" t="s">
        <v>1184</v>
      </c>
      <c r="E382" s="74" t="s">
        <v>1270</v>
      </c>
      <c r="F382" s="116" t="s">
        <v>56</v>
      </c>
      <c r="G382" s="75" t="s">
        <v>822</v>
      </c>
      <c r="H382" s="75">
        <v>80</v>
      </c>
      <c r="I382" s="76">
        <v>2.6399999999999997</v>
      </c>
      <c r="J382" s="110">
        <v>313510</v>
      </c>
      <c r="K382" s="111">
        <v>8712438526978</v>
      </c>
      <c r="L382" s="112" t="s">
        <v>1251</v>
      </c>
      <c r="M382" s="113" t="s">
        <v>1271</v>
      </c>
      <c r="N382" s="112" t="s">
        <v>60</v>
      </c>
      <c r="O382" s="77"/>
      <c r="P382" s="78">
        <f t="shared" si="10"/>
        <v>0</v>
      </c>
      <c r="Q382" s="79" t="str">
        <f t="shared" si="11"/>
        <v>-</v>
      </c>
      <c r="R382" s="80">
        <v>54</v>
      </c>
      <c r="S382" s="81" t="str">
        <f>IF($I$23=1,"",IF(AND(Таблица23[[#This Row],[Заказ (упаковок)
↓]]=0,$I$23*Таблица23[[#This Row],[Уп. в коробке]]&lt;5),0,ROUNDDOWN($I$23*Таблица23[[#This Row],[Уп. в коробке]],0)))</f>
        <v/>
      </c>
      <c r="T382" s="176" t="str">
        <f>IF(AND(Таблица23[[#This Row],[Заказ (упаковок)
↓]]&lt;5,Таблица23[[#This Row],[Заказ (упаковок)
↓]]&gt;0),"ошибка - неверное количество в заказе","")</f>
        <v/>
      </c>
    </row>
    <row r="383" spans="1:20" x14ac:dyDescent="0.3">
      <c r="A383" s="70"/>
      <c r="B383" s="71" t="s">
        <v>1272</v>
      </c>
      <c r="C383" s="72" t="s">
        <v>1249</v>
      </c>
      <c r="D383" s="73" t="s">
        <v>1184</v>
      </c>
      <c r="E383" s="74" t="s">
        <v>1273</v>
      </c>
      <c r="F383" s="116" t="s">
        <v>56</v>
      </c>
      <c r="G383" s="75" t="s">
        <v>106</v>
      </c>
      <c r="H383" s="75">
        <v>80</v>
      </c>
      <c r="I383" s="76">
        <v>2.8</v>
      </c>
      <c r="J383" s="110">
        <v>313520</v>
      </c>
      <c r="K383" s="111">
        <v>8712438526176</v>
      </c>
      <c r="L383" s="112" t="s">
        <v>1251</v>
      </c>
      <c r="M383" s="113" t="s">
        <v>1274</v>
      </c>
      <c r="N383" s="112" t="s">
        <v>60</v>
      </c>
      <c r="O383" s="77"/>
      <c r="P383" s="78">
        <f t="shared" si="10"/>
        <v>0</v>
      </c>
      <c r="Q383" s="79" t="str">
        <f t="shared" si="11"/>
        <v>-</v>
      </c>
      <c r="R383" s="80">
        <v>54</v>
      </c>
      <c r="S383" s="81" t="str">
        <f>IF($I$23=1,"",IF(AND(Таблица23[[#This Row],[Заказ (упаковок)
↓]]=0,$I$23*Таблица23[[#This Row],[Уп. в коробке]]&lt;5),0,ROUNDDOWN($I$23*Таблица23[[#This Row],[Уп. в коробке]],0)))</f>
        <v/>
      </c>
      <c r="T383" s="176" t="str">
        <f>IF(AND(Таблица23[[#This Row],[Заказ (упаковок)
↓]]&lt;5,Таблица23[[#This Row],[Заказ (упаковок)
↓]]&gt;0),"ошибка - неверное количество в заказе","")</f>
        <v/>
      </c>
    </row>
    <row r="384" spans="1:20" x14ac:dyDescent="0.3">
      <c r="A384" s="70"/>
      <c r="B384" s="71" t="s">
        <v>1275</v>
      </c>
      <c r="C384" s="72" t="s">
        <v>1249</v>
      </c>
      <c r="D384" s="73" t="s">
        <v>1184</v>
      </c>
      <c r="E384" s="74" t="s">
        <v>1276</v>
      </c>
      <c r="F384" s="116" t="s">
        <v>56</v>
      </c>
      <c r="G384" s="75" t="s">
        <v>822</v>
      </c>
      <c r="H384" s="75">
        <v>80</v>
      </c>
      <c r="I384" s="76">
        <v>3.03</v>
      </c>
      <c r="J384" s="110">
        <v>313525</v>
      </c>
      <c r="K384" s="111">
        <v>8712438526985</v>
      </c>
      <c r="L384" s="112" t="s">
        <v>1251</v>
      </c>
      <c r="M384" s="113" t="s">
        <v>1277</v>
      </c>
      <c r="N384" s="112" t="s">
        <v>60</v>
      </c>
      <c r="O384" s="77"/>
      <c r="P384" s="78">
        <f t="shared" si="10"/>
        <v>0</v>
      </c>
      <c r="Q384" s="79" t="str">
        <f t="shared" si="11"/>
        <v>-</v>
      </c>
      <c r="R384" s="80">
        <v>54</v>
      </c>
      <c r="S384" s="81" t="str">
        <f>IF($I$23=1,"",IF(AND(Таблица23[[#This Row],[Заказ (упаковок)
↓]]=0,$I$23*Таблица23[[#This Row],[Уп. в коробке]]&lt;5),0,ROUNDDOWN($I$23*Таблица23[[#This Row],[Уп. в коробке]],0)))</f>
        <v/>
      </c>
      <c r="T384" s="176" t="str">
        <f>IF(AND(Таблица23[[#This Row],[Заказ (упаковок)
↓]]&lt;5,Таблица23[[#This Row],[Заказ (упаковок)
↓]]&gt;0),"ошибка - неверное количество в заказе","")</f>
        <v/>
      </c>
    </row>
    <row r="385" spans="1:20" x14ac:dyDescent="0.3">
      <c r="A385" s="70"/>
      <c r="B385" s="71" t="s">
        <v>1278</v>
      </c>
      <c r="C385" s="72" t="s">
        <v>1249</v>
      </c>
      <c r="D385" s="73" t="s">
        <v>1184</v>
      </c>
      <c r="E385" s="74" t="s">
        <v>1279</v>
      </c>
      <c r="F385" s="116" t="s">
        <v>56</v>
      </c>
      <c r="G385" s="75" t="s">
        <v>1280</v>
      </c>
      <c r="H385" s="75">
        <v>80</v>
      </c>
      <c r="I385" s="76">
        <v>2.6399999999999997</v>
      </c>
      <c r="J385" s="110">
        <v>313535</v>
      </c>
      <c r="K385" s="111">
        <v>8712438526183</v>
      </c>
      <c r="L385" s="112" t="s">
        <v>1251</v>
      </c>
      <c r="M385" s="113" t="s">
        <v>1281</v>
      </c>
      <c r="N385" s="112" t="s">
        <v>60</v>
      </c>
      <c r="O385" s="77"/>
      <c r="P385" s="78">
        <f t="shared" si="10"/>
        <v>0</v>
      </c>
      <c r="Q385" s="79" t="str">
        <f t="shared" si="11"/>
        <v>-</v>
      </c>
      <c r="R385" s="80">
        <v>54</v>
      </c>
      <c r="S385" s="81" t="str">
        <f>IF($I$23=1,"",IF(AND(Таблица23[[#This Row],[Заказ (упаковок)
↓]]=0,$I$23*Таблица23[[#This Row],[Уп. в коробке]]&lt;5),0,ROUNDDOWN($I$23*Таблица23[[#This Row],[Уп. в коробке]],0)))</f>
        <v/>
      </c>
      <c r="T385" s="176" t="str">
        <f>IF(AND(Таблица23[[#This Row],[Заказ (упаковок)
↓]]&lt;5,Таблица23[[#This Row],[Заказ (упаковок)
↓]]&gt;0),"ошибка - неверное количество в заказе","")</f>
        <v/>
      </c>
    </row>
    <row r="386" spans="1:20" x14ac:dyDescent="0.3">
      <c r="A386" s="70"/>
      <c r="B386" s="71" t="s">
        <v>1282</v>
      </c>
      <c r="C386" s="72" t="s">
        <v>1249</v>
      </c>
      <c r="D386" s="73" t="s">
        <v>1184</v>
      </c>
      <c r="E386" s="74" t="s">
        <v>1283</v>
      </c>
      <c r="F386" s="116" t="s">
        <v>56</v>
      </c>
      <c r="G386" s="75" t="s">
        <v>106</v>
      </c>
      <c r="H386" s="75">
        <v>80</v>
      </c>
      <c r="I386" s="76">
        <v>2.71</v>
      </c>
      <c r="J386" s="110">
        <v>313540</v>
      </c>
      <c r="K386" s="111">
        <v>8712438526237</v>
      </c>
      <c r="L386" s="112" t="s">
        <v>1251</v>
      </c>
      <c r="M386" s="113" t="s">
        <v>1284</v>
      </c>
      <c r="N386" s="112" t="s">
        <v>60</v>
      </c>
      <c r="O386" s="77"/>
      <c r="P386" s="78">
        <f t="shared" si="10"/>
        <v>0</v>
      </c>
      <c r="Q386" s="79" t="str">
        <f t="shared" si="11"/>
        <v>-</v>
      </c>
      <c r="R386" s="80">
        <v>54</v>
      </c>
      <c r="S386" s="81" t="str">
        <f>IF($I$23=1,"",IF(AND(Таблица23[[#This Row],[Заказ (упаковок)
↓]]=0,$I$23*Таблица23[[#This Row],[Уп. в коробке]]&lt;5),0,ROUNDDOWN($I$23*Таблица23[[#This Row],[Уп. в коробке]],0)))</f>
        <v/>
      </c>
      <c r="T386" s="176" t="str">
        <f>IF(AND(Таблица23[[#This Row],[Заказ (упаковок)
↓]]&lt;5,Таблица23[[#This Row],[Заказ (упаковок)
↓]]&gt;0),"ошибка - неверное количество в заказе","")</f>
        <v/>
      </c>
    </row>
    <row r="387" spans="1:20" x14ac:dyDescent="0.3">
      <c r="A387" s="70"/>
      <c r="B387" s="71" t="s">
        <v>1285</v>
      </c>
      <c r="C387" s="72" t="s">
        <v>1249</v>
      </c>
      <c r="D387" s="73" t="s">
        <v>1184</v>
      </c>
      <c r="E387" s="74" t="s">
        <v>1286</v>
      </c>
      <c r="F387" s="116" t="s">
        <v>56</v>
      </c>
      <c r="G387" s="75" t="s">
        <v>822</v>
      </c>
      <c r="H387" s="75">
        <v>80</v>
      </c>
      <c r="I387" s="76">
        <v>2.75</v>
      </c>
      <c r="J387" s="110">
        <v>313900</v>
      </c>
      <c r="K387" s="111">
        <v>8712438526435</v>
      </c>
      <c r="L387" s="112" t="s">
        <v>1251</v>
      </c>
      <c r="M387" s="113" t="s">
        <v>1287</v>
      </c>
      <c r="N387" s="112" t="s">
        <v>60</v>
      </c>
      <c r="O387" s="77"/>
      <c r="P387" s="78">
        <f t="shared" si="10"/>
        <v>0</v>
      </c>
      <c r="Q387" s="79" t="str">
        <f t="shared" si="11"/>
        <v>-</v>
      </c>
      <c r="R387" s="80">
        <v>55</v>
      </c>
      <c r="S387" s="81" t="str">
        <f>IF($I$23=1,"",IF(AND(Таблица23[[#This Row],[Заказ (упаковок)
↓]]=0,$I$23*Таблица23[[#This Row],[Уп. в коробке]]&lt;5),0,ROUNDDOWN($I$23*Таблица23[[#This Row],[Уп. в коробке]],0)))</f>
        <v/>
      </c>
      <c r="T387" s="176" t="str">
        <f>IF(AND(Таблица23[[#This Row],[Заказ (упаковок)
↓]]&lt;5,Таблица23[[#This Row],[Заказ (упаковок)
↓]]&gt;0),"ошибка - неверное количество в заказе","")</f>
        <v/>
      </c>
    </row>
    <row r="388" spans="1:20" x14ac:dyDescent="0.3">
      <c r="A388" s="70"/>
      <c r="B388" s="71" t="s">
        <v>1288</v>
      </c>
      <c r="C388" s="72" t="s">
        <v>1249</v>
      </c>
      <c r="D388" s="73" t="s">
        <v>1184</v>
      </c>
      <c r="E388" s="74" t="s">
        <v>1289</v>
      </c>
      <c r="F388" s="116" t="s">
        <v>769</v>
      </c>
      <c r="G388" s="75" t="s">
        <v>106</v>
      </c>
      <c r="H388" s="75">
        <v>80</v>
      </c>
      <c r="I388" s="76">
        <v>2.71</v>
      </c>
      <c r="J388" s="110">
        <v>313935</v>
      </c>
      <c r="K388" s="111">
        <v>8712438526466</v>
      </c>
      <c r="L388" s="112" t="s">
        <v>1251</v>
      </c>
      <c r="M388" s="113" t="s">
        <v>1290</v>
      </c>
      <c r="N388" s="112" t="s">
        <v>60</v>
      </c>
      <c r="O388" s="77"/>
      <c r="P388" s="78">
        <f t="shared" si="10"/>
        <v>0</v>
      </c>
      <c r="Q388" s="79" t="str">
        <f t="shared" si="11"/>
        <v>-</v>
      </c>
      <c r="R388" s="80">
        <v>54</v>
      </c>
      <c r="S388" s="81" t="str">
        <f>IF($I$23=1,"",IF(AND(Таблица23[[#This Row],[Заказ (упаковок)
↓]]=0,$I$23*Таблица23[[#This Row],[Уп. в коробке]]&lt;5),0,ROUNDDOWN($I$23*Таблица23[[#This Row],[Уп. в коробке]],0)))</f>
        <v/>
      </c>
      <c r="T388" s="176" t="str">
        <f>IF(AND(Таблица23[[#This Row],[Заказ (упаковок)
↓]]&lt;5,Таблица23[[#This Row],[Заказ (упаковок)
↓]]&gt;0),"ошибка - неверное количество в заказе","")</f>
        <v/>
      </c>
    </row>
    <row r="389" spans="1:20" x14ac:dyDescent="0.3">
      <c r="A389" s="70"/>
      <c r="B389" s="71" t="s">
        <v>1291</v>
      </c>
      <c r="C389" s="72" t="s">
        <v>1249</v>
      </c>
      <c r="D389" s="73" t="s">
        <v>1184</v>
      </c>
      <c r="E389" s="74" t="s">
        <v>1292</v>
      </c>
      <c r="F389" s="116" t="s">
        <v>56</v>
      </c>
      <c r="G389" s="75" t="s">
        <v>822</v>
      </c>
      <c r="H389" s="75">
        <v>80</v>
      </c>
      <c r="I389" s="76">
        <v>2.2899999999999996</v>
      </c>
      <c r="J389" s="110">
        <v>313960</v>
      </c>
      <c r="K389" s="111">
        <v>8712438526510</v>
      </c>
      <c r="L389" s="112" t="s">
        <v>1251</v>
      </c>
      <c r="M389" s="113" t="s">
        <v>1293</v>
      </c>
      <c r="N389" s="112" t="s">
        <v>60</v>
      </c>
      <c r="O389" s="77"/>
      <c r="P389" s="78">
        <f t="shared" si="10"/>
        <v>0</v>
      </c>
      <c r="Q389" s="79" t="str">
        <f t="shared" si="11"/>
        <v>-</v>
      </c>
      <c r="R389" s="80">
        <v>54</v>
      </c>
      <c r="S389" s="81" t="str">
        <f>IF($I$23=1,"",IF(AND(Таблица23[[#This Row],[Заказ (упаковок)
↓]]=0,$I$23*Таблица23[[#This Row],[Уп. в коробке]]&lt;5),0,ROUNDDOWN($I$23*Таблица23[[#This Row],[Уп. в коробке]],0)))</f>
        <v/>
      </c>
      <c r="T389" s="176" t="str">
        <f>IF(AND(Таблица23[[#This Row],[Заказ (упаковок)
↓]]&lt;5,Таблица23[[#This Row],[Заказ (упаковок)
↓]]&gt;0),"ошибка - неверное количество в заказе","")</f>
        <v/>
      </c>
    </row>
    <row r="390" spans="1:20" x14ac:dyDescent="0.3">
      <c r="A390" s="70"/>
      <c r="B390" s="71" t="s">
        <v>1294</v>
      </c>
      <c r="C390" s="72" t="s">
        <v>1249</v>
      </c>
      <c r="D390" s="73" t="s">
        <v>1184</v>
      </c>
      <c r="E390" s="74" t="s">
        <v>1295</v>
      </c>
      <c r="F390" s="116" t="s">
        <v>56</v>
      </c>
      <c r="G390" s="75" t="s">
        <v>822</v>
      </c>
      <c r="H390" s="75">
        <v>80</v>
      </c>
      <c r="I390" s="76">
        <v>2.82</v>
      </c>
      <c r="J390" s="110">
        <v>314100</v>
      </c>
      <c r="K390" s="111">
        <v>8712438526602</v>
      </c>
      <c r="L390" s="112" t="s">
        <v>1251</v>
      </c>
      <c r="M390" s="113" t="s">
        <v>1296</v>
      </c>
      <c r="N390" s="112" t="s">
        <v>60</v>
      </c>
      <c r="O390" s="77"/>
      <c r="P390" s="78">
        <f t="shared" si="10"/>
        <v>0</v>
      </c>
      <c r="Q390" s="79" t="str">
        <f t="shared" si="11"/>
        <v>-</v>
      </c>
      <c r="R390" s="80">
        <v>54</v>
      </c>
      <c r="S390" s="81" t="str">
        <f>IF($I$23=1,"",IF(AND(Таблица23[[#This Row],[Заказ (упаковок)
↓]]=0,$I$23*Таблица23[[#This Row],[Уп. в коробке]]&lt;5),0,ROUNDDOWN($I$23*Таблица23[[#This Row],[Уп. в коробке]],0)))</f>
        <v/>
      </c>
      <c r="T390" s="176" t="str">
        <f>IF(AND(Таблица23[[#This Row],[Заказ (упаковок)
↓]]&lt;5,Таблица23[[#This Row],[Заказ (упаковок)
↓]]&gt;0),"ошибка - неверное количество в заказе","")</f>
        <v/>
      </c>
    </row>
    <row r="391" spans="1:20" x14ac:dyDescent="0.3">
      <c r="A391" s="70"/>
      <c r="B391" s="71" t="s">
        <v>1297</v>
      </c>
      <c r="C391" s="72" t="s">
        <v>1249</v>
      </c>
      <c r="D391" s="73" t="s">
        <v>1184</v>
      </c>
      <c r="E391" s="74" t="s">
        <v>1298</v>
      </c>
      <c r="F391" s="116" t="s">
        <v>56</v>
      </c>
      <c r="G391" s="75" t="s">
        <v>822</v>
      </c>
      <c r="H391" s="75">
        <v>80</v>
      </c>
      <c r="I391" s="76">
        <v>2.4099999999999997</v>
      </c>
      <c r="J391" s="110">
        <v>314230</v>
      </c>
      <c r="K391" s="111" t="s">
        <v>1299</v>
      </c>
      <c r="L391" s="112" t="s">
        <v>1251</v>
      </c>
      <c r="M391" s="113" t="s">
        <v>1300</v>
      </c>
      <c r="N391" s="112" t="s">
        <v>60</v>
      </c>
      <c r="O391" s="77"/>
      <c r="P391" s="78">
        <f t="shared" si="10"/>
        <v>0</v>
      </c>
      <c r="Q391" s="79" t="str">
        <f t="shared" si="11"/>
        <v>-</v>
      </c>
      <c r="R391" s="80">
        <v>54</v>
      </c>
      <c r="S391" s="81" t="str">
        <f>IF($I$23=1,"",IF(AND(Таблица23[[#This Row],[Заказ (упаковок)
↓]]=0,$I$23*Таблица23[[#This Row],[Уп. в коробке]]&lt;5),0,ROUNDDOWN($I$23*Таблица23[[#This Row],[Уп. в коробке]],0)))</f>
        <v/>
      </c>
      <c r="T391" s="176" t="str">
        <f>IF(AND(Таблица23[[#This Row],[Заказ (упаковок)
↓]]&lt;5,Таблица23[[#This Row],[Заказ (упаковок)
↓]]&gt;0),"ошибка - неверное количество в заказе","")</f>
        <v/>
      </c>
    </row>
    <row r="392" spans="1:20" x14ac:dyDescent="0.3">
      <c r="A392" s="70"/>
      <c r="B392" s="71" t="s">
        <v>1301</v>
      </c>
      <c r="C392" s="72" t="s">
        <v>1249</v>
      </c>
      <c r="D392" s="73" t="s">
        <v>1184</v>
      </c>
      <c r="E392" s="74" t="s">
        <v>1302</v>
      </c>
      <c r="F392" s="116" t="s">
        <v>56</v>
      </c>
      <c r="G392" s="75" t="s">
        <v>106</v>
      </c>
      <c r="H392" s="75">
        <v>80</v>
      </c>
      <c r="I392" s="76">
        <v>2.71</v>
      </c>
      <c r="J392" s="110">
        <v>314350</v>
      </c>
      <c r="K392" s="111">
        <v>8712438526701</v>
      </c>
      <c r="L392" s="112" t="s">
        <v>1251</v>
      </c>
      <c r="M392" s="113" t="s">
        <v>1303</v>
      </c>
      <c r="N392" s="112" t="s">
        <v>60</v>
      </c>
      <c r="O392" s="77"/>
      <c r="P392" s="78">
        <f t="shared" si="10"/>
        <v>0</v>
      </c>
      <c r="Q392" s="79" t="str">
        <f t="shared" si="11"/>
        <v>-</v>
      </c>
      <c r="R392" s="80">
        <v>54</v>
      </c>
      <c r="S392" s="81" t="str">
        <f>IF($I$23=1,"",IF(AND(Таблица23[[#This Row],[Заказ (упаковок)
↓]]=0,$I$23*Таблица23[[#This Row],[Уп. в коробке]]&lt;5),0,ROUNDDOWN($I$23*Таблица23[[#This Row],[Уп. в коробке]],0)))</f>
        <v/>
      </c>
      <c r="T392" s="176" t="str">
        <f>IF(AND(Таблица23[[#This Row],[Заказ (упаковок)
↓]]&lt;5,Таблица23[[#This Row],[Заказ (упаковок)
↓]]&gt;0),"ошибка - неверное количество в заказе","")</f>
        <v/>
      </c>
    </row>
    <row r="393" spans="1:20" x14ac:dyDescent="0.3">
      <c r="A393" s="70"/>
      <c r="B393" s="71" t="s">
        <v>1304</v>
      </c>
      <c r="C393" s="72" t="s">
        <v>1249</v>
      </c>
      <c r="D393" s="73" t="s">
        <v>1184</v>
      </c>
      <c r="E393" s="74" t="s">
        <v>1305</v>
      </c>
      <c r="F393" s="116" t="s">
        <v>56</v>
      </c>
      <c r="G393" s="75" t="s">
        <v>822</v>
      </c>
      <c r="H393" s="75">
        <v>80</v>
      </c>
      <c r="I393" s="76">
        <v>2.88</v>
      </c>
      <c r="J393" s="110">
        <v>314370</v>
      </c>
      <c r="K393" s="111" t="s">
        <v>1306</v>
      </c>
      <c r="L393" s="112" t="s">
        <v>1251</v>
      </c>
      <c r="M393" s="113" t="s">
        <v>1307</v>
      </c>
      <c r="N393" s="112" t="s">
        <v>60</v>
      </c>
      <c r="O393" s="77"/>
      <c r="P393" s="78">
        <f t="shared" si="10"/>
        <v>0</v>
      </c>
      <c r="Q393" s="79" t="str">
        <f t="shared" si="11"/>
        <v>-</v>
      </c>
      <c r="R393" s="80">
        <v>55</v>
      </c>
      <c r="S393" s="81" t="str">
        <f>IF($I$23=1,"",IF(AND(Таблица23[[#This Row],[Заказ (упаковок)
↓]]=0,$I$23*Таблица23[[#This Row],[Уп. в коробке]]&lt;5),0,ROUNDDOWN($I$23*Таблица23[[#This Row],[Уп. в коробке]],0)))</f>
        <v/>
      </c>
      <c r="T393" s="176" t="str">
        <f>IF(AND(Таблица23[[#This Row],[Заказ (упаковок)
↓]]&lt;5,Таблица23[[#This Row],[Заказ (упаковок)
↓]]&gt;0),"ошибка - неверное количество в заказе","")</f>
        <v/>
      </c>
    </row>
    <row r="394" spans="1:20" x14ac:dyDescent="0.3">
      <c r="A394" s="70"/>
      <c r="B394" s="71" t="s">
        <v>1308</v>
      </c>
      <c r="C394" s="72" t="s">
        <v>1249</v>
      </c>
      <c r="D394" s="73" t="s">
        <v>1184</v>
      </c>
      <c r="E394" s="74" t="s">
        <v>1309</v>
      </c>
      <c r="F394" s="116" t="s">
        <v>56</v>
      </c>
      <c r="G394" s="75" t="s">
        <v>106</v>
      </c>
      <c r="H394" s="75">
        <v>80</v>
      </c>
      <c r="I394" s="76">
        <v>3</v>
      </c>
      <c r="J394" s="110">
        <v>314600</v>
      </c>
      <c r="K394" s="111">
        <v>8712438526831</v>
      </c>
      <c r="L394" s="112" t="s">
        <v>1251</v>
      </c>
      <c r="M394" s="113" t="s">
        <v>1310</v>
      </c>
      <c r="N394" s="112" t="s">
        <v>60</v>
      </c>
      <c r="O394" s="77"/>
      <c r="P394" s="78">
        <f t="shared" si="10"/>
        <v>0</v>
      </c>
      <c r="Q394" s="79" t="str">
        <f t="shared" si="11"/>
        <v>-</v>
      </c>
      <c r="R394" s="80">
        <v>54</v>
      </c>
      <c r="S394" s="81" t="str">
        <f>IF($I$23=1,"",IF(AND(Таблица23[[#This Row],[Заказ (упаковок)
↓]]=0,$I$23*Таблица23[[#This Row],[Уп. в коробке]]&lt;5),0,ROUNDDOWN($I$23*Таблица23[[#This Row],[Уп. в коробке]],0)))</f>
        <v/>
      </c>
      <c r="T394" s="176" t="str">
        <f>IF(AND(Таблица23[[#This Row],[Заказ (упаковок)
↓]]&lt;5,Таблица23[[#This Row],[Заказ (упаковок)
↓]]&gt;0),"ошибка - неверное количество в заказе","")</f>
        <v/>
      </c>
    </row>
    <row r="395" spans="1:20" x14ac:dyDescent="0.3">
      <c r="A395" s="70"/>
      <c r="B395" s="71" t="s">
        <v>1311</v>
      </c>
      <c r="C395" s="72" t="s">
        <v>1249</v>
      </c>
      <c r="D395" s="73" t="s">
        <v>1184</v>
      </c>
      <c r="E395" s="74" t="s">
        <v>100</v>
      </c>
      <c r="F395" s="116" t="s">
        <v>56</v>
      </c>
      <c r="G395" s="75" t="s">
        <v>106</v>
      </c>
      <c r="H395" s="75">
        <v>80</v>
      </c>
      <c r="I395" s="76">
        <v>2.5299999999999998</v>
      </c>
      <c r="J395" s="110">
        <v>314700</v>
      </c>
      <c r="K395" s="111">
        <v>8712438526824</v>
      </c>
      <c r="L395" s="112" t="s">
        <v>1251</v>
      </c>
      <c r="M395" s="113" t="s">
        <v>1312</v>
      </c>
      <c r="N395" s="112" t="s">
        <v>60</v>
      </c>
      <c r="O395" s="77"/>
      <c r="P395" s="78">
        <f t="shared" si="10"/>
        <v>0</v>
      </c>
      <c r="Q395" s="79" t="str">
        <f t="shared" si="11"/>
        <v>-</v>
      </c>
      <c r="R395" s="80">
        <v>54</v>
      </c>
      <c r="S395" s="81" t="str">
        <f>IF($I$23=1,"",IF(AND(Таблица23[[#This Row],[Заказ (упаковок)
↓]]=0,$I$23*Таблица23[[#This Row],[Уп. в коробке]]&lt;5),0,ROUNDDOWN($I$23*Таблица23[[#This Row],[Уп. в коробке]],0)))</f>
        <v/>
      </c>
      <c r="T395" s="176" t="str">
        <f>IF(AND(Таблица23[[#This Row],[Заказ (упаковок)
↓]]&lt;5,Таблица23[[#This Row],[Заказ (упаковок)
↓]]&gt;0),"ошибка - неверное количество в заказе","")</f>
        <v/>
      </c>
    </row>
    <row r="396" spans="1:20" x14ac:dyDescent="0.3">
      <c r="A396" s="70"/>
      <c r="B396" s="71" t="s">
        <v>1313</v>
      </c>
      <c r="C396" s="72" t="s">
        <v>1249</v>
      </c>
      <c r="D396" s="73" t="s">
        <v>1184</v>
      </c>
      <c r="E396" s="74" t="s">
        <v>1314</v>
      </c>
      <c r="F396" s="116" t="s">
        <v>56</v>
      </c>
      <c r="G396" s="75" t="s">
        <v>822</v>
      </c>
      <c r="H396" s="75">
        <v>80</v>
      </c>
      <c r="I396" s="76">
        <v>2.4099999999999997</v>
      </c>
      <c r="J396" s="110">
        <v>314825</v>
      </c>
      <c r="K396" s="111">
        <v>8712438526244</v>
      </c>
      <c r="L396" s="112" t="s">
        <v>1251</v>
      </c>
      <c r="M396" s="113" t="s">
        <v>1315</v>
      </c>
      <c r="N396" s="112" t="s">
        <v>60</v>
      </c>
      <c r="O396" s="77"/>
      <c r="P396" s="78">
        <f t="shared" si="10"/>
        <v>0</v>
      </c>
      <c r="Q396" s="79" t="str">
        <f t="shared" si="11"/>
        <v>-</v>
      </c>
      <c r="R396" s="80">
        <v>54</v>
      </c>
      <c r="S396" s="81" t="str">
        <f>IF($I$23=1,"",IF(AND(Таблица23[[#This Row],[Заказ (упаковок)
↓]]=0,$I$23*Таблица23[[#This Row],[Уп. в коробке]]&lt;5),0,ROUNDDOWN($I$23*Таблица23[[#This Row],[Уп. в коробке]],0)))</f>
        <v/>
      </c>
      <c r="T396" s="176" t="str">
        <f>IF(AND(Таблица23[[#This Row],[Заказ (упаковок)
↓]]&lt;5,Таблица23[[#This Row],[Заказ (упаковок)
↓]]&gt;0),"ошибка - неверное количество в заказе","")</f>
        <v/>
      </c>
    </row>
    <row r="397" spans="1:20" x14ac:dyDescent="0.3">
      <c r="A397" s="70"/>
      <c r="B397" s="71" t="s">
        <v>1316</v>
      </c>
      <c r="C397" s="72" t="s">
        <v>1249</v>
      </c>
      <c r="D397" s="73" t="s">
        <v>1184</v>
      </c>
      <c r="E397" s="74" t="s">
        <v>1317</v>
      </c>
      <c r="F397" s="116" t="s">
        <v>56</v>
      </c>
      <c r="G397" s="75" t="s">
        <v>822</v>
      </c>
      <c r="H397" s="75">
        <v>80</v>
      </c>
      <c r="I397" s="76">
        <v>3.1199999999999997</v>
      </c>
      <c r="J397" s="110">
        <v>314838</v>
      </c>
      <c r="K397" s="111">
        <v>8712438526220</v>
      </c>
      <c r="L397" s="112" t="s">
        <v>1251</v>
      </c>
      <c r="M397" s="113" t="s">
        <v>1318</v>
      </c>
      <c r="N397" s="112" t="s">
        <v>60</v>
      </c>
      <c r="O397" s="77"/>
      <c r="P397" s="78">
        <f t="shared" si="10"/>
        <v>0</v>
      </c>
      <c r="Q397" s="79" t="str">
        <f t="shared" si="11"/>
        <v>-</v>
      </c>
      <c r="R397" s="80">
        <v>54</v>
      </c>
      <c r="S397" s="81" t="str">
        <f>IF($I$23=1,"",IF(AND(Таблица23[[#This Row],[Заказ (упаковок)
↓]]=0,$I$23*Таблица23[[#This Row],[Уп. в коробке]]&lt;5),0,ROUNDDOWN($I$23*Таблица23[[#This Row],[Уп. в коробке]],0)))</f>
        <v/>
      </c>
      <c r="T397" s="176" t="str">
        <f>IF(AND(Таблица23[[#This Row],[Заказ (упаковок)
↓]]&lt;5,Таблица23[[#This Row],[Заказ (упаковок)
↓]]&gt;0),"ошибка - неверное количество в заказе","")</f>
        <v/>
      </c>
    </row>
    <row r="398" spans="1:20" x14ac:dyDescent="0.3">
      <c r="A398" s="70"/>
      <c r="B398" s="71" t="s">
        <v>1319</v>
      </c>
      <c r="C398" s="72" t="s">
        <v>1249</v>
      </c>
      <c r="D398" s="73" t="s">
        <v>1184</v>
      </c>
      <c r="E398" s="74" t="s">
        <v>1320</v>
      </c>
      <c r="F398" s="116" t="s">
        <v>769</v>
      </c>
      <c r="G398" s="75" t="s">
        <v>822</v>
      </c>
      <c r="H398" s="75">
        <v>80</v>
      </c>
      <c r="I398" s="76">
        <v>3.7199999999999998</v>
      </c>
      <c r="J398" s="110">
        <v>314870</v>
      </c>
      <c r="K398" s="111">
        <v>8712438526930</v>
      </c>
      <c r="L398" s="112" t="s">
        <v>1251</v>
      </c>
      <c r="M398" s="113" t="s">
        <v>1321</v>
      </c>
      <c r="N398" s="112" t="s">
        <v>60</v>
      </c>
      <c r="O398" s="77"/>
      <c r="P398" s="78">
        <f t="shared" si="10"/>
        <v>0</v>
      </c>
      <c r="Q398" s="79" t="str">
        <f t="shared" si="11"/>
        <v>-</v>
      </c>
      <c r="R398" s="80">
        <v>54</v>
      </c>
      <c r="S398" s="81" t="str">
        <f>IF($I$23=1,"",IF(AND(Таблица23[[#This Row],[Заказ (упаковок)
↓]]=0,$I$23*Таблица23[[#This Row],[Уп. в коробке]]&lt;5),0,ROUNDDOWN($I$23*Таблица23[[#This Row],[Уп. в коробке]],0)))</f>
        <v/>
      </c>
      <c r="T398" s="176" t="str">
        <f>IF(AND(Таблица23[[#This Row],[Заказ (упаковок)
↓]]&lt;5,Таблица23[[#This Row],[Заказ (упаковок)
↓]]&gt;0),"ошибка - неверное количество в заказе","")</f>
        <v/>
      </c>
    </row>
    <row r="399" spans="1:20" x14ac:dyDescent="0.3">
      <c r="A399" s="70"/>
      <c r="B399" s="71" t="s">
        <v>1322</v>
      </c>
      <c r="C399" s="72" t="s">
        <v>1249</v>
      </c>
      <c r="D399" s="73" t="s">
        <v>1184</v>
      </c>
      <c r="E399" s="74" t="s">
        <v>1323</v>
      </c>
      <c r="F399" s="116" t="s">
        <v>56</v>
      </c>
      <c r="G399" s="75" t="s">
        <v>822</v>
      </c>
      <c r="H399" s="75">
        <v>80</v>
      </c>
      <c r="I399" s="76">
        <v>2.4099999999999997</v>
      </c>
      <c r="J399" s="110">
        <v>314890</v>
      </c>
      <c r="K399" s="111">
        <v>8712438526961</v>
      </c>
      <c r="L399" s="112" t="s">
        <v>1251</v>
      </c>
      <c r="M399" s="113" t="s">
        <v>1324</v>
      </c>
      <c r="N399" s="112" t="s">
        <v>60</v>
      </c>
      <c r="O399" s="77"/>
      <c r="P399" s="78">
        <f t="shared" si="10"/>
        <v>0</v>
      </c>
      <c r="Q399" s="79" t="str">
        <f t="shared" si="11"/>
        <v>-</v>
      </c>
      <c r="R399" s="80">
        <v>55</v>
      </c>
      <c r="S399" s="81" t="str">
        <f>IF($I$23=1,"",IF(AND(Таблица23[[#This Row],[Заказ (упаковок)
↓]]=0,$I$23*Таблица23[[#This Row],[Уп. в коробке]]&lt;5),0,ROUNDDOWN($I$23*Таблица23[[#This Row],[Уп. в коробке]],0)))</f>
        <v/>
      </c>
      <c r="T399" s="176" t="str">
        <f>IF(AND(Таблица23[[#This Row],[Заказ (упаковок)
↓]]&lt;5,Таблица23[[#This Row],[Заказ (упаковок)
↓]]&gt;0),"ошибка - неверное количество в заказе","")</f>
        <v/>
      </c>
    </row>
    <row r="400" spans="1:20" x14ac:dyDescent="0.3">
      <c r="A400" s="70"/>
      <c r="B400" s="71" t="s">
        <v>1325</v>
      </c>
      <c r="C400" s="72" t="s">
        <v>1326</v>
      </c>
      <c r="D400" s="73" t="s">
        <v>1327</v>
      </c>
      <c r="E400" s="74" t="s">
        <v>952</v>
      </c>
      <c r="F400" s="116" t="s">
        <v>94</v>
      </c>
      <c r="G400" s="75" t="s">
        <v>1328</v>
      </c>
      <c r="H400" s="75">
        <v>120</v>
      </c>
      <c r="I400" s="76">
        <v>1.18</v>
      </c>
      <c r="J400" s="110">
        <v>350000</v>
      </c>
      <c r="K400" s="111">
        <v>8712438596001</v>
      </c>
      <c r="L400" s="112" t="s">
        <v>1329</v>
      </c>
      <c r="M400" s="113" t="s">
        <v>1330</v>
      </c>
      <c r="N400" s="112" t="s">
        <v>60</v>
      </c>
      <c r="O400" s="77"/>
      <c r="P400" s="78">
        <f t="shared" si="10"/>
        <v>0</v>
      </c>
      <c r="Q400" s="79" t="str">
        <f t="shared" si="11"/>
        <v>-</v>
      </c>
      <c r="R400" s="80">
        <v>58</v>
      </c>
      <c r="S400" s="81" t="str">
        <f>IF($I$23=1,"",IF(AND(Таблица23[[#This Row],[Заказ (упаковок)
↓]]=0,$I$23*Таблица23[[#This Row],[Уп. в коробке]]&lt;5),0,ROUNDDOWN($I$23*Таблица23[[#This Row],[Уп. в коробке]],0)))</f>
        <v/>
      </c>
      <c r="T400" s="176" t="str">
        <f>IF(AND(Таблица23[[#This Row],[Заказ (упаковок)
↓]]&lt;5,Таблица23[[#This Row],[Заказ (упаковок)
↓]]&gt;0),"ошибка - неверное количество в заказе","")</f>
        <v/>
      </c>
    </row>
    <row r="401" spans="1:20" x14ac:dyDescent="0.3">
      <c r="A401" s="70"/>
      <c r="B401" s="71" t="s">
        <v>1331</v>
      </c>
      <c r="C401" s="72" t="s">
        <v>1326</v>
      </c>
      <c r="D401" s="73" t="s">
        <v>1327</v>
      </c>
      <c r="E401" s="74" t="s">
        <v>925</v>
      </c>
      <c r="F401" s="116" t="s">
        <v>94</v>
      </c>
      <c r="G401" s="75" t="s">
        <v>1328</v>
      </c>
      <c r="H401" s="75">
        <v>120</v>
      </c>
      <c r="I401" s="76">
        <v>1.18</v>
      </c>
      <c r="J401" s="110">
        <v>350050</v>
      </c>
      <c r="K401" s="111">
        <v>8712438596056</v>
      </c>
      <c r="L401" s="112" t="s">
        <v>1329</v>
      </c>
      <c r="M401" s="113" t="s">
        <v>1332</v>
      </c>
      <c r="N401" s="112" t="s">
        <v>60</v>
      </c>
      <c r="O401" s="77"/>
      <c r="P401" s="78">
        <f t="shared" si="10"/>
        <v>0</v>
      </c>
      <c r="Q401" s="79" t="str">
        <f t="shared" si="11"/>
        <v>-</v>
      </c>
      <c r="R401" s="80">
        <v>58</v>
      </c>
      <c r="S401" s="81" t="str">
        <f>IF($I$23=1,"",IF(AND(Таблица23[[#This Row],[Заказ (упаковок)
↓]]=0,$I$23*Таблица23[[#This Row],[Уп. в коробке]]&lt;5),0,ROUNDDOWN($I$23*Таблица23[[#This Row],[Уп. в коробке]],0)))</f>
        <v/>
      </c>
      <c r="T401" s="176" t="str">
        <f>IF(AND(Таблица23[[#This Row],[Заказ (упаковок)
↓]]&lt;5,Таблица23[[#This Row],[Заказ (упаковок)
↓]]&gt;0),"ошибка - неверное количество в заказе","")</f>
        <v/>
      </c>
    </row>
    <row r="402" spans="1:20" x14ac:dyDescent="0.3">
      <c r="A402" s="70"/>
      <c r="B402" s="71" t="s">
        <v>1333</v>
      </c>
      <c r="C402" s="72" t="s">
        <v>1326</v>
      </c>
      <c r="D402" s="73" t="s">
        <v>1327</v>
      </c>
      <c r="E402" s="74" t="s">
        <v>979</v>
      </c>
      <c r="F402" s="116" t="s">
        <v>94</v>
      </c>
      <c r="G402" s="75" t="s">
        <v>1328</v>
      </c>
      <c r="H402" s="75">
        <v>120</v>
      </c>
      <c r="I402" s="76">
        <v>1.18</v>
      </c>
      <c r="J402" s="110">
        <v>350100</v>
      </c>
      <c r="K402" s="111">
        <v>8712438596100</v>
      </c>
      <c r="L402" s="112" t="s">
        <v>1329</v>
      </c>
      <c r="M402" s="113" t="s">
        <v>1334</v>
      </c>
      <c r="N402" s="112" t="s">
        <v>60</v>
      </c>
      <c r="O402" s="77"/>
      <c r="P402" s="78">
        <f t="shared" si="10"/>
        <v>0</v>
      </c>
      <c r="Q402" s="79" t="str">
        <f t="shared" si="11"/>
        <v>-</v>
      </c>
      <c r="R402" s="80">
        <v>58</v>
      </c>
      <c r="S402" s="81" t="str">
        <f>IF($I$23=1,"",IF(AND(Таблица23[[#This Row],[Заказ (упаковок)
↓]]=0,$I$23*Таблица23[[#This Row],[Уп. в коробке]]&lt;5),0,ROUNDDOWN($I$23*Таблица23[[#This Row],[Уп. в коробке]],0)))</f>
        <v/>
      </c>
      <c r="T402" s="176" t="str">
        <f>IF(AND(Таблица23[[#This Row],[Заказ (упаковок)
↓]]&lt;5,Таблица23[[#This Row],[Заказ (упаковок)
↓]]&gt;0),"ошибка - неверное количество в заказе","")</f>
        <v/>
      </c>
    </row>
    <row r="403" spans="1:20" x14ac:dyDescent="0.3">
      <c r="A403" s="70"/>
      <c r="B403" s="71" t="s">
        <v>1335</v>
      </c>
      <c r="C403" s="72" t="s">
        <v>1326</v>
      </c>
      <c r="D403" s="73" t="s">
        <v>1336</v>
      </c>
      <c r="E403" s="74" t="s">
        <v>1337</v>
      </c>
      <c r="F403" s="116" t="s">
        <v>56</v>
      </c>
      <c r="G403" s="75" t="s">
        <v>1194</v>
      </c>
      <c r="H403" s="75">
        <v>160</v>
      </c>
      <c r="I403" s="76">
        <v>1.1300000000000001</v>
      </c>
      <c r="J403" s="110">
        <v>350170</v>
      </c>
      <c r="K403" s="111">
        <v>8712438596254</v>
      </c>
      <c r="L403" s="112" t="s">
        <v>1329</v>
      </c>
      <c r="M403" s="113" t="s">
        <v>1338</v>
      </c>
      <c r="N403" s="112" t="s">
        <v>60</v>
      </c>
      <c r="O403" s="77"/>
      <c r="P403" s="78">
        <f t="shared" si="10"/>
        <v>0</v>
      </c>
      <c r="Q403" s="79" t="str">
        <f t="shared" si="11"/>
        <v>-</v>
      </c>
      <c r="R403" s="80">
        <v>58</v>
      </c>
      <c r="S403" s="81" t="str">
        <f>IF($I$23=1,"",IF(AND(Таблица23[[#This Row],[Заказ (упаковок)
↓]]=0,$I$23*Таблица23[[#This Row],[Уп. в коробке]]&lt;5),0,ROUNDDOWN($I$23*Таблица23[[#This Row],[Уп. в коробке]],0)))</f>
        <v/>
      </c>
      <c r="T403" s="176" t="str">
        <f>IF(AND(Таблица23[[#This Row],[Заказ (упаковок)
↓]]&lt;5,Таблица23[[#This Row],[Заказ (упаковок)
↓]]&gt;0),"ошибка - неверное количество в заказе","")</f>
        <v/>
      </c>
    </row>
    <row r="404" spans="1:20" x14ac:dyDescent="0.3">
      <c r="A404" s="70"/>
      <c r="B404" s="71" t="s">
        <v>1339</v>
      </c>
      <c r="C404" s="72" t="s">
        <v>1326</v>
      </c>
      <c r="D404" s="73" t="s">
        <v>1336</v>
      </c>
      <c r="E404" s="74" t="s">
        <v>1340</v>
      </c>
      <c r="F404" s="116" t="s">
        <v>56</v>
      </c>
      <c r="G404" s="75" t="s">
        <v>1194</v>
      </c>
      <c r="H404" s="75">
        <v>160</v>
      </c>
      <c r="I404" s="76">
        <v>1.1300000000000001</v>
      </c>
      <c r="J404" s="110">
        <v>350185</v>
      </c>
      <c r="K404" s="111">
        <v>8712438596285</v>
      </c>
      <c r="L404" s="112" t="s">
        <v>1329</v>
      </c>
      <c r="M404" s="113" t="s">
        <v>1341</v>
      </c>
      <c r="N404" s="112" t="s">
        <v>60</v>
      </c>
      <c r="O404" s="77"/>
      <c r="P404" s="78">
        <f t="shared" si="10"/>
        <v>0</v>
      </c>
      <c r="Q404" s="79" t="str">
        <f t="shared" si="11"/>
        <v>-</v>
      </c>
      <c r="R404" s="80">
        <v>59</v>
      </c>
      <c r="S404" s="81" t="str">
        <f>IF($I$23=1,"",IF(AND(Таблица23[[#This Row],[Заказ (упаковок)
↓]]=0,$I$23*Таблица23[[#This Row],[Уп. в коробке]]&lt;5),0,ROUNDDOWN($I$23*Таблица23[[#This Row],[Уп. в коробке]],0)))</f>
        <v/>
      </c>
      <c r="T404" s="176" t="str">
        <f>IF(AND(Таблица23[[#This Row],[Заказ (упаковок)
↓]]&lt;5,Таблица23[[#This Row],[Заказ (упаковок)
↓]]&gt;0),"ошибка - неверное количество в заказе","")</f>
        <v/>
      </c>
    </row>
    <row r="405" spans="1:20" x14ac:dyDescent="0.3">
      <c r="A405" s="70"/>
      <c r="B405" s="71" t="s">
        <v>1342</v>
      </c>
      <c r="C405" s="72" t="s">
        <v>1326</v>
      </c>
      <c r="D405" s="73" t="s">
        <v>1336</v>
      </c>
      <c r="E405" s="74" t="s">
        <v>1343</v>
      </c>
      <c r="F405" s="116" t="s">
        <v>56</v>
      </c>
      <c r="G405" s="75" t="s">
        <v>1194</v>
      </c>
      <c r="H405" s="75">
        <v>160</v>
      </c>
      <c r="I405" s="76">
        <v>1.1300000000000001</v>
      </c>
      <c r="J405" s="110">
        <v>350190</v>
      </c>
      <c r="K405" s="111">
        <v>8712438596278</v>
      </c>
      <c r="L405" s="112" t="s">
        <v>1329</v>
      </c>
      <c r="M405" s="113" t="s">
        <v>1344</v>
      </c>
      <c r="N405" s="112" t="s">
        <v>60</v>
      </c>
      <c r="O405" s="77"/>
      <c r="P405" s="78">
        <f t="shared" si="10"/>
        <v>0</v>
      </c>
      <c r="Q405" s="79" t="str">
        <f t="shared" si="11"/>
        <v>-</v>
      </c>
      <c r="R405" s="80">
        <v>59</v>
      </c>
      <c r="S405" s="81" t="str">
        <f>IF($I$23=1,"",IF(AND(Таблица23[[#This Row],[Заказ (упаковок)
↓]]=0,$I$23*Таблица23[[#This Row],[Уп. в коробке]]&lt;5),0,ROUNDDOWN($I$23*Таблица23[[#This Row],[Уп. в коробке]],0)))</f>
        <v/>
      </c>
      <c r="T405" s="176" t="str">
        <f>IF(AND(Таблица23[[#This Row],[Заказ (упаковок)
↓]]&lt;5,Таблица23[[#This Row],[Заказ (упаковок)
↓]]&gt;0),"ошибка - неверное количество в заказе","")</f>
        <v/>
      </c>
    </row>
    <row r="406" spans="1:20" x14ac:dyDescent="0.3">
      <c r="A406" s="70"/>
      <c r="B406" s="71" t="s">
        <v>1345</v>
      </c>
      <c r="C406" s="72" t="s">
        <v>1326</v>
      </c>
      <c r="D406" s="73" t="s">
        <v>1336</v>
      </c>
      <c r="E406" s="74" t="s">
        <v>1346</v>
      </c>
      <c r="F406" s="116" t="s">
        <v>56</v>
      </c>
      <c r="G406" s="75" t="s">
        <v>1194</v>
      </c>
      <c r="H406" s="75">
        <v>160</v>
      </c>
      <c r="I406" s="76">
        <v>1.1300000000000001</v>
      </c>
      <c r="J406" s="110">
        <v>350195</v>
      </c>
      <c r="K406" s="111">
        <v>8712438596292</v>
      </c>
      <c r="L406" s="112" t="s">
        <v>1329</v>
      </c>
      <c r="M406" s="113" t="s">
        <v>1347</v>
      </c>
      <c r="N406" s="112" t="s">
        <v>60</v>
      </c>
      <c r="O406" s="77"/>
      <c r="P406" s="78">
        <f t="shared" si="10"/>
        <v>0</v>
      </c>
      <c r="Q406" s="79" t="str">
        <f t="shared" si="11"/>
        <v>-</v>
      </c>
      <c r="R406" s="80">
        <v>58</v>
      </c>
      <c r="S406" s="81" t="str">
        <f>IF($I$23=1,"",IF(AND(Таблица23[[#This Row],[Заказ (упаковок)
↓]]=0,$I$23*Таблица23[[#This Row],[Уп. в коробке]]&lt;5),0,ROUNDDOWN($I$23*Таблица23[[#This Row],[Уп. в коробке]],0)))</f>
        <v/>
      </c>
      <c r="T406" s="176" t="str">
        <f>IF(AND(Таблица23[[#This Row],[Заказ (упаковок)
↓]]&lt;5,Таблица23[[#This Row],[Заказ (упаковок)
↓]]&gt;0),"ошибка - неверное количество в заказе","")</f>
        <v/>
      </c>
    </row>
    <row r="407" spans="1:20" x14ac:dyDescent="0.3">
      <c r="A407" s="70"/>
      <c r="B407" s="71" t="s">
        <v>1348</v>
      </c>
      <c r="C407" s="72" t="s">
        <v>1326</v>
      </c>
      <c r="D407" s="73" t="s">
        <v>1336</v>
      </c>
      <c r="E407" s="74" t="s">
        <v>1349</v>
      </c>
      <c r="F407" s="116" t="s">
        <v>56</v>
      </c>
      <c r="G407" s="75" t="s">
        <v>1194</v>
      </c>
      <c r="H407" s="75">
        <v>160</v>
      </c>
      <c r="I407" s="76">
        <v>1.1300000000000001</v>
      </c>
      <c r="J407" s="110">
        <v>350200</v>
      </c>
      <c r="K407" s="111">
        <v>8712438596308</v>
      </c>
      <c r="L407" s="112" t="s">
        <v>1329</v>
      </c>
      <c r="M407" s="113" t="s">
        <v>1350</v>
      </c>
      <c r="N407" s="112" t="s">
        <v>60</v>
      </c>
      <c r="O407" s="77"/>
      <c r="P407" s="78">
        <f t="shared" si="10"/>
        <v>0</v>
      </c>
      <c r="Q407" s="79" t="str">
        <f t="shared" si="11"/>
        <v>-</v>
      </c>
      <c r="R407" s="80">
        <v>58</v>
      </c>
      <c r="S407" s="81" t="str">
        <f>IF($I$23=1,"",IF(AND(Таблица23[[#This Row],[Заказ (упаковок)
↓]]=0,$I$23*Таблица23[[#This Row],[Уп. в коробке]]&lt;5),0,ROUNDDOWN($I$23*Таблица23[[#This Row],[Уп. в коробке]],0)))</f>
        <v/>
      </c>
      <c r="T407" s="176" t="str">
        <f>IF(AND(Таблица23[[#This Row],[Заказ (упаковок)
↓]]&lt;5,Таблица23[[#This Row],[Заказ (упаковок)
↓]]&gt;0),"ошибка - неверное количество в заказе","")</f>
        <v/>
      </c>
    </row>
    <row r="408" spans="1:20" x14ac:dyDescent="0.3">
      <c r="A408" s="70"/>
      <c r="B408" s="71" t="s">
        <v>1351</v>
      </c>
      <c r="C408" s="72" t="s">
        <v>1326</v>
      </c>
      <c r="D408" s="73" t="s">
        <v>1336</v>
      </c>
      <c r="E408" s="74" t="s">
        <v>1352</v>
      </c>
      <c r="F408" s="116" t="s">
        <v>56</v>
      </c>
      <c r="G408" s="75" t="s">
        <v>1194</v>
      </c>
      <c r="H408" s="75">
        <v>160</v>
      </c>
      <c r="I408" s="76">
        <v>1.1300000000000001</v>
      </c>
      <c r="J408" s="110">
        <v>350250</v>
      </c>
      <c r="K408" s="111">
        <v>8712438596322</v>
      </c>
      <c r="L408" s="112" t="s">
        <v>1329</v>
      </c>
      <c r="M408" s="113" t="s">
        <v>1353</v>
      </c>
      <c r="N408" s="112" t="s">
        <v>60</v>
      </c>
      <c r="O408" s="77"/>
      <c r="P408" s="78">
        <f t="shared" si="10"/>
        <v>0</v>
      </c>
      <c r="Q408" s="79" t="str">
        <f t="shared" si="11"/>
        <v>-</v>
      </c>
      <c r="R408" s="80">
        <v>58</v>
      </c>
      <c r="S408" s="81" t="str">
        <f>IF($I$23=1,"",IF(AND(Таблица23[[#This Row],[Заказ (упаковок)
↓]]=0,$I$23*Таблица23[[#This Row],[Уп. в коробке]]&lt;5),0,ROUNDDOWN($I$23*Таблица23[[#This Row],[Уп. в коробке]],0)))</f>
        <v/>
      </c>
      <c r="T408" s="176" t="str">
        <f>IF(AND(Таблица23[[#This Row],[Заказ (упаковок)
↓]]&lt;5,Таблица23[[#This Row],[Заказ (упаковок)
↓]]&gt;0),"ошибка - неверное количество в заказе","")</f>
        <v/>
      </c>
    </row>
    <row r="409" spans="1:20" x14ac:dyDescent="0.3">
      <c r="A409" s="70"/>
      <c r="B409" s="71" t="s">
        <v>1354</v>
      </c>
      <c r="C409" s="72" t="s">
        <v>1326</v>
      </c>
      <c r="D409" s="73" t="s">
        <v>1336</v>
      </c>
      <c r="E409" s="74" t="s">
        <v>1355</v>
      </c>
      <c r="F409" s="116" t="s">
        <v>56</v>
      </c>
      <c r="G409" s="75" t="s">
        <v>1194</v>
      </c>
      <c r="H409" s="75">
        <v>160</v>
      </c>
      <c r="I409" s="76">
        <v>1.1300000000000001</v>
      </c>
      <c r="J409" s="110">
        <v>350300</v>
      </c>
      <c r="K409" s="111">
        <v>8712438596353</v>
      </c>
      <c r="L409" s="112" t="s">
        <v>1329</v>
      </c>
      <c r="M409" s="113" t="s">
        <v>1356</v>
      </c>
      <c r="N409" s="112" t="s">
        <v>60</v>
      </c>
      <c r="O409" s="77"/>
      <c r="P409" s="78">
        <f t="shared" si="10"/>
        <v>0</v>
      </c>
      <c r="Q409" s="79" t="str">
        <f t="shared" si="11"/>
        <v>-</v>
      </c>
      <c r="R409" s="80">
        <v>58</v>
      </c>
      <c r="S409" s="81" t="str">
        <f>IF($I$23=1,"",IF(AND(Таблица23[[#This Row],[Заказ (упаковок)
↓]]=0,$I$23*Таблица23[[#This Row],[Уп. в коробке]]&lt;5),0,ROUNDDOWN($I$23*Таблица23[[#This Row],[Уп. в коробке]],0)))</f>
        <v/>
      </c>
      <c r="T409" s="176" t="str">
        <f>IF(AND(Таблица23[[#This Row],[Заказ (упаковок)
↓]]&lt;5,Таблица23[[#This Row],[Заказ (упаковок)
↓]]&gt;0),"ошибка - неверное количество в заказе","")</f>
        <v/>
      </c>
    </row>
    <row r="410" spans="1:20" x14ac:dyDescent="0.3">
      <c r="A410" s="70"/>
      <c r="B410" s="71" t="s">
        <v>1357</v>
      </c>
      <c r="C410" s="72" t="s">
        <v>1326</v>
      </c>
      <c r="D410" s="73" t="s">
        <v>1336</v>
      </c>
      <c r="E410" s="74" t="s">
        <v>1358</v>
      </c>
      <c r="F410" s="116" t="s">
        <v>56</v>
      </c>
      <c r="G410" s="75" t="s">
        <v>1194</v>
      </c>
      <c r="H410" s="75">
        <v>160</v>
      </c>
      <c r="I410" s="76">
        <v>1.1300000000000001</v>
      </c>
      <c r="J410" s="110">
        <v>350350</v>
      </c>
      <c r="K410" s="111">
        <v>8712438596377</v>
      </c>
      <c r="L410" s="112" t="s">
        <v>1329</v>
      </c>
      <c r="M410" s="113" t="s">
        <v>1359</v>
      </c>
      <c r="N410" s="112" t="s">
        <v>60</v>
      </c>
      <c r="O410" s="77"/>
      <c r="P410" s="78">
        <f t="shared" si="10"/>
        <v>0</v>
      </c>
      <c r="Q410" s="79" t="str">
        <f t="shared" si="11"/>
        <v>-</v>
      </c>
      <c r="R410" s="80">
        <v>58</v>
      </c>
      <c r="S410" s="81" t="str">
        <f>IF($I$23=1,"",IF(AND(Таблица23[[#This Row],[Заказ (упаковок)
↓]]=0,$I$23*Таблица23[[#This Row],[Уп. в коробке]]&lt;5),0,ROUNDDOWN($I$23*Таблица23[[#This Row],[Уп. в коробке]],0)))</f>
        <v/>
      </c>
      <c r="T410" s="176" t="str">
        <f>IF(AND(Таблица23[[#This Row],[Заказ (упаковок)
↓]]&lt;5,Таблица23[[#This Row],[Заказ (упаковок)
↓]]&gt;0),"ошибка - неверное количество в заказе","")</f>
        <v/>
      </c>
    </row>
    <row r="411" spans="1:20" x14ac:dyDescent="0.3">
      <c r="A411" s="70"/>
      <c r="B411" s="71" t="s">
        <v>1360</v>
      </c>
      <c r="C411" s="72" t="s">
        <v>1326</v>
      </c>
      <c r="D411" s="73" t="s">
        <v>1336</v>
      </c>
      <c r="E411" s="74" t="s">
        <v>1361</v>
      </c>
      <c r="F411" s="116" t="s">
        <v>56</v>
      </c>
      <c r="G411" s="75" t="s">
        <v>1194</v>
      </c>
      <c r="H411" s="75">
        <v>160</v>
      </c>
      <c r="I411" s="76">
        <v>1.1300000000000001</v>
      </c>
      <c r="J411" s="110">
        <v>350400</v>
      </c>
      <c r="K411" s="111">
        <v>8712438596407</v>
      </c>
      <c r="L411" s="112" t="s">
        <v>1329</v>
      </c>
      <c r="M411" s="113" t="s">
        <v>1362</v>
      </c>
      <c r="N411" s="112" t="s">
        <v>60</v>
      </c>
      <c r="O411" s="77"/>
      <c r="P411" s="78">
        <f t="shared" si="10"/>
        <v>0</v>
      </c>
      <c r="Q411" s="79" t="str">
        <f t="shared" si="11"/>
        <v>-</v>
      </c>
      <c r="R411" s="80">
        <v>58</v>
      </c>
      <c r="S411" s="81" t="str">
        <f>IF($I$23=1,"",IF(AND(Таблица23[[#This Row],[Заказ (упаковок)
↓]]=0,$I$23*Таблица23[[#This Row],[Уп. в коробке]]&lt;5),0,ROUNDDOWN($I$23*Таблица23[[#This Row],[Уп. в коробке]],0)))</f>
        <v/>
      </c>
      <c r="T411" s="176" t="str">
        <f>IF(AND(Таблица23[[#This Row],[Заказ (упаковок)
↓]]&lt;5,Таблица23[[#This Row],[Заказ (упаковок)
↓]]&gt;0),"ошибка - неверное количество в заказе","")</f>
        <v/>
      </c>
    </row>
    <row r="412" spans="1:20" x14ac:dyDescent="0.3">
      <c r="A412" s="70"/>
      <c r="B412" s="71" t="s">
        <v>1363</v>
      </c>
      <c r="C412" s="72" t="s">
        <v>1326</v>
      </c>
      <c r="D412" s="73" t="s">
        <v>1336</v>
      </c>
      <c r="E412" s="74" t="s">
        <v>1364</v>
      </c>
      <c r="F412" s="116" t="s">
        <v>56</v>
      </c>
      <c r="G412" s="75" t="s">
        <v>1194</v>
      </c>
      <c r="H412" s="75">
        <v>160</v>
      </c>
      <c r="I412" s="76">
        <v>1.1300000000000001</v>
      </c>
      <c r="J412" s="110">
        <v>350470</v>
      </c>
      <c r="K412" s="111">
        <v>8712438596483</v>
      </c>
      <c r="L412" s="112" t="s">
        <v>1329</v>
      </c>
      <c r="M412" s="113" t="s">
        <v>1365</v>
      </c>
      <c r="N412" s="112" t="s">
        <v>60</v>
      </c>
      <c r="O412" s="77"/>
      <c r="P412" s="78">
        <f t="shared" si="10"/>
        <v>0</v>
      </c>
      <c r="Q412" s="79" t="str">
        <f t="shared" si="11"/>
        <v>-</v>
      </c>
      <c r="R412" s="80">
        <v>59</v>
      </c>
      <c r="S412" s="81" t="str">
        <f>IF($I$23=1,"",IF(AND(Таблица23[[#This Row],[Заказ (упаковок)
↓]]=0,$I$23*Таблица23[[#This Row],[Уп. в коробке]]&lt;5),0,ROUNDDOWN($I$23*Таблица23[[#This Row],[Уп. в коробке]],0)))</f>
        <v/>
      </c>
      <c r="T412" s="176" t="str">
        <f>IF(AND(Таблица23[[#This Row],[Заказ (упаковок)
↓]]&lt;5,Таблица23[[#This Row],[Заказ (упаковок)
↓]]&gt;0),"ошибка - неверное количество в заказе","")</f>
        <v/>
      </c>
    </row>
    <row r="413" spans="1:20" x14ac:dyDescent="0.3">
      <c r="A413" s="70"/>
      <c r="B413" s="71" t="s">
        <v>1366</v>
      </c>
      <c r="C413" s="72" t="s">
        <v>1326</v>
      </c>
      <c r="D413" s="73" t="s">
        <v>1367</v>
      </c>
      <c r="E413" s="74" t="s">
        <v>1368</v>
      </c>
      <c r="F413" s="116" t="s">
        <v>769</v>
      </c>
      <c r="G413" s="75" t="s">
        <v>811</v>
      </c>
      <c r="H413" s="75">
        <v>120</v>
      </c>
      <c r="I413" s="76">
        <v>1.06</v>
      </c>
      <c r="J413" s="110">
        <v>350600</v>
      </c>
      <c r="K413" s="111">
        <v>8712438597008</v>
      </c>
      <c r="L413" s="112" t="s">
        <v>1329</v>
      </c>
      <c r="M413" s="113" t="s">
        <v>1369</v>
      </c>
      <c r="N413" s="112" t="s">
        <v>60</v>
      </c>
      <c r="O413" s="77"/>
      <c r="P413" s="78">
        <f t="shared" si="10"/>
        <v>0</v>
      </c>
      <c r="Q413" s="79" t="str">
        <f t="shared" si="11"/>
        <v>-</v>
      </c>
      <c r="R413" s="80">
        <v>58</v>
      </c>
      <c r="S413" s="81" t="str">
        <f>IF($I$23=1,"",IF(AND(Таблица23[[#This Row],[Заказ (упаковок)
↓]]=0,$I$23*Таблица23[[#This Row],[Уп. в коробке]]&lt;5),0,ROUNDDOWN($I$23*Таблица23[[#This Row],[Уп. в коробке]],0)))</f>
        <v/>
      </c>
      <c r="T413" s="176" t="str">
        <f>IF(AND(Таблица23[[#This Row],[Заказ (упаковок)
↓]]&lt;5,Таблица23[[#This Row],[Заказ (упаковок)
↓]]&gt;0),"ошибка - неверное количество в заказе","")</f>
        <v/>
      </c>
    </row>
    <row r="414" spans="1:20" x14ac:dyDescent="0.3">
      <c r="A414" s="70"/>
      <c r="B414" s="71" t="s">
        <v>1370</v>
      </c>
      <c r="C414" s="72" t="s">
        <v>1326</v>
      </c>
      <c r="D414" s="73" t="s">
        <v>1367</v>
      </c>
      <c r="E414" s="74" t="s">
        <v>1371</v>
      </c>
      <c r="F414" s="116" t="s">
        <v>769</v>
      </c>
      <c r="G414" s="75" t="s">
        <v>811</v>
      </c>
      <c r="H414" s="75">
        <v>120</v>
      </c>
      <c r="I414" s="76">
        <v>1.08</v>
      </c>
      <c r="J414" s="110">
        <v>350650</v>
      </c>
      <c r="K414" s="111">
        <v>8712438597107</v>
      </c>
      <c r="L414" s="112" t="s">
        <v>1329</v>
      </c>
      <c r="M414" s="113" t="s">
        <v>1372</v>
      </c>
      <c r="N414" s="112" t="s">
        <v>60</v>
      </c>
      <c r="O414" s="77"/>
      <c r="P414" s="78">
        <f t="shared" ref="P414:P477" si="12">I414*O414</f>
        <v>0</v>
      </c>
      <c r="Q414" s="79" t="str">
        <f t="shared" ref="Q414:Q477" si="13">IF(O414/H414=0,"-",O414/H414)</f>
        <v>-</v>
      </c>
      <c r="R414" s="80">
        <v>58</v>
      </c>
      <c r="S414" s="81" t="str">
        <f>IF($I$23=1,"",IF(AND(Таблица23[[#This Row],[Заказ (упаковок)
↓]]=0,$I$23*Таблица23[[#This Row],[Уп. в коробке]]&lt;5),0,ROUNDDOWN($I$23*Таблица23[[#This Row],[Уп. в коробке]],0)))</f>
        <v/>
      </c>
      <c r="T414" s="176" t="str">
        <f>IF(AND(Таблица23[[#This Row],[Заказ (упаковок)
↓]]&lt;5,Таблица23[[#This Row],[Заказ (упаковок)
↓]]&gt;0),"ошибка - неверное количество в заказе","")</f>
        <v/>
      </c>
    </row>
    <row r="415" spans="1:20" x14ac:dyDescent="0.3">
      <c r="A415" s="70"/>
      <c r="B415" s="71" t="s">
        <v>1373</v>
      </c>
      <c r="C415" s="72" t="s">
        <v>1326</v>
      </c>
      <c r="D415" s="73" t="s">
        <v>1367</v>
      </c>
      <c r="E415" s="74" t="s">
        <v>1374</v>
      </c>
      <c r="F415" s="116" t="s">
        <v>769</v>
      </c>
      <c r="G415" s="75" t="s">
        <v>811</v>
      </c>
      <c r="H415" s="75">
        <v>120</v>
      </c>
      <c r="I415" s="76">
        <v>1.06</v>
      </c>
      <c r="J415" s="110">
        <v>350700</v>
      </c>
      <c r="K415" s="111">
        <v>8712438597206</v>
      </c>
      <c r="L415" s="112" t="s">
        <v>1329</v>
      </c>
      <c r="M415" s="113" t="s">
        <v>1375</v>
      </c>
      <c r="N415" s="112" t="s">
        <v>60</v>
      </c>
      <c r="O415" s="77"/>
      <c r="P415" s="78">
        <f t="shared" si="12"/>
        <v>0</v>
      </c>
      <c r="Q415" s="79" t="str">
        <f t="shared" si="13"/>
        <v>-</v>
      </c>
      <c r="R415" s="80">
        <v>58</v>
      </c>
      <c r="S415" s="81" t="str">
        <f>IF($I$23=1,"",IF(AND(Таблица23[[#This Row],[Заказ (упаковок)
↓]]=0,$I$23*Таблица23[[#This Row],[Уп. в коробке]]&lt;5),0,ROUNDDOWN($I$23*Таблица23[[#This Row],[Уп. в коробке]],0)))</f>
        <v/>
      </c>
      <c r="T415" s="176" t="str">
        <f>IF(AND(Таблица23[[#This Row],[Заказ (упаковок)
↓]]&lt;5,Таблица23[[#This Row],[Заказ (упаковок)
↓]]&gt;0),"ошибка - неверное количество в заказе","")</f>
        <v/>
      </c>
    </row>
    <row r="416" spans="1:20" x14ac:dyDescent="0.3">
      <c r="A416" s="70"/>
      <c r="B416" s="71" t="s">
        <v>1376</v>
      </c>
      <c r="C416" s="72" t="s">
        <v>1326</v>
      </c>
      <c r="D416" s="73" t="s">
        <v>1377</v>
      </c>
      <c r="E416" s="74" t="s">
        <v>925</v>
      </c>
      <c r="F416" s="116" t="s">
        <v>1378</v>
      </c>
      <c r="G416" s="75" t="s">
        <v>526</v>
      </c>
      <c r="H416" s="75">
        <v>160</v>
      </c>
      <c r="I416" s="76">
        <v>1.33</v>
      </c>
      <c r="J416" s="110">
        <v>350750</v>
      </c>
      <c r="K416" s="111">
        <v>8712438597503</v>
      </c>
      <c r="L416" s="112" t="s">
        <v>1329</v>
      </c>
      <c r="M416" s="113" t="s">
        <v>1379</v>
      </c>
      <c r="N416" s="112" t="s">
        <v>60</v>
      </c>
      <c r="O416" s="77"/>
      <c r="P416" s="78">
        <f t="shared" si="12"/>
        <v>0</v>
      </c>
      <c r="Q416" s="79" t="str">
        <f t="shared" si="13"/>
        <v>-</v>
      </c>
      <c r="R416" s="80">
        <v>58</v>
      </c>
      <c r="S416" s="81" t="str">
        <f>IF($I$23=1,"",IF(AND(Таблица23[[#This Row],[Заказ (упаковок)
↓]]=0,$I$23*Таблица23[[#This Row],[Уп. в коробке]]&lt;5),0,ROUNDDOWN($I$23*Таблица23[[#This Row],[Уп. в коробке]],0)))</f>
        <v/>
      </c>
      <c r="T416" s="176" t="str">
        <f>IF(AND(Таблица23[[#This Row],[Заказ (упаковок)
↓]]&lt;5,Таблица23[[#This Row],[Заказ (упаковок)
↓]]&gt;0),"ошибка - неверное количество в заказе","")</f>
        <v/>
      </c>
    </row>
    <row r="417" spans="1:20" x14ac:dyDescent="0.3">
      <c r="A417" s="70"/>
      <c r="B417" s="71" t="s">
        <v>1380</v>
      </c>
      <c r="C417" s="72" t="s">
        <v>1326</v>
      </c>
      <c r="D417" s="73" t="s">
        <v>1377</v>
      </c>
      <c r="E417" s="74" t="s">
        <v>952</v>
      </c>
      <c r="F417" s="116" t="s">
        <v>1378</v>
      </c>
      <c r="G417" s="75" t="s">
        <v>526</v>
      </c>
      <c r="H417" s="75">
        <v>160</v>
      </c>
      <c r="I417" s="76">
        <v>1.27</v>
      </c>
      <c r="J417" s="110">
        <v>350800</v>
      </c>
      <c r="K417" s="111">
        <v>8712438597602</v>
      </c>
      <c r="L417" s="112" t="s">
        <v>1329</v>
      </c>
      <c r="M417" s="113" t="s">
        <v>1381</v>
      </c>
      <c r="N417" s="112" t="s">
        <v>60</v>
      </c>
      <c r="O417" s="77"/>
      <c r="P417" s="78">
        <f t="shared" si="12"/>
        <v>0</v>
      </c>
      <c r="Q417" s="79" t="str">
        <f t="shared" si="13"/>
        <v>-</v>
      </c>
      <c r="R417" s="80">
        <v>59</v>
      </c>
      <c r="S417" s="81" t="str">
        <f>IF($I$23=1,"",IF(AND(Таблица23[[#This Row],[Заказ (упаковок)
↓]]=0,$I$23*Таблица23[[#This Row],[Уп. в коробке]]&lt;5),0,ROUNDDOWN($I$23*Таблица23[[#This Row],[Уп. в коробке]],0)))</f>
        <v/>
      </c>
      <c r="T417" s="176" t="str">
        <f>IF(AND(Таблица23[[#This Row],[Заказ (упаковок)
↓]]&lt;5,Таблица23[[#This Row],[Заказ (упаковок)
↓]]&gt;0),"ошибка - неверное количество в заказе","")</f>
        <v/>
      </c>
    </row>
    <row r="418" spans="1:20" x14ac:dyDescent="0.3">
      <c r="A418" s="70"/>
      <c r="B418" s="71" t="s">
        <v>1382</v>
      </c>
      <c r="C418" s="72" t="s">
        <v>1326</v>
      </c>
      <c r="D418" s="73" t="s">
        <v>1377</v>
      </c>
      <c r="E418" s="74" t="s">
        <v>949</v>
      </c>
      <c r="F418" s="116" t="s">
        <v>1378</v>
      </c>
      <c r="G418" s="75" t="s">
        <v>526</v>
      </c>
      <c r="H418" s="75">
        <v>160</v>
      </c>
      <c r="I418" s="76">
        <v>1.33</v>
      </c>
      <c r="J418" s="110">
        <v>350810</v>
      </c>
      <c r="K418" s="111">
        <v>8712438597619</v>
      </c>
      <c r="L418" s="112" t="s">
        <v>1329</v>
      </c>
      <c r="M418" s="113" t="s">
        <v>1383</v>
      </c>
      <c r="N418" s="112" t="s">
        <v>60</v>
      </c>
      <c r="O418" s="77"/>
      <c r="P418" s="78">
        <f t="shared" si="12"/>
        <v>0</v>
      </c>
      <c r="Q418" s="79" t="str">
        <f t="shared" si="13"/>
        <v>-</v>
      </c>
      <c r="R418" s="80">
        <v>59</v>
      </c>
      <c r="S418" s="81" t="str">
        <f>IF($I$23=1,"",IF(AND(Таблица23[[#This Row],[Заказ (упаковок)
↓]]=0,$I$23*Таблица23[[#This Row],[Уп. в коробке]]&lt;5),0,ROUNDDOWN($I$23*Таблица23[[#This Row],[Уп. в коробке]],0)))</f>
        <v/>
      </c>
      <c r="T418" s="176" t="str">
        <f>IF(AND(Таблица23[[#This Row],[Заказ (упаковок)
↓]]&lt;5,Таблица23[[#This Row],[Заказ (упаковок)
↓]]&gt;0),"ошибка - неверное количество в заказе","")</f>
        <v/>
      </c>
    </row>
    <row r="419" spans="1:20" x14ac:dyDescent="0.3">
      <c r="A419" s="70"/>
      <c r="B419" s="71" t="s">
        <v>1384</v>
      </c>
      <c r="C419" s="72" t="s">
        <v>1326</v>
      </c>
      <c r="D419" s="73" t="s">
        <v>745</v>
      </c>
      <c r="E419" s="74" t="s">
        <v>803</v>
      </c>
      <c r="F419" s="116" t="s">
        <v>747</v>
      </c>
      <c r="G419" s="75" t="s">
        <v>811</v>
      </c>
      <c r="H419" s="75">
        <v>160</v>
      </c>
      <c r="I419" s="76">
        <v>0.84</v>
      </c>
      <c r="J419" s="110">
        <v>350850</v>
      </c>
      <c r="K419" s="111">
        <v>8712438597701</v>
      </c>
      <c r="L419" s="112" t="s">
        <v>1329</v>
      </c>
      <c r="M419" s="113" t="s">
        <v>1385</v>
      </c>
      <c r="N419" s="112" t="s">
        <v>60</v>
      </c>
      <c r="O419" s="77"/>
      <c r="P419" s="78">
        <f t="shared" si="12"/>
        <v>0</v>
      </c>
      <c r="Q419" s="79" t="str">
        <f t="shared" si="13"/>
        <v>-</v>
      </c>
      <c r="R419" s="80">
        <v>58</v>
      </c>
      <c r="S419" s="81" t="str">
        <f>IF($I$23=1,"",IF(AND(Таблица23[[#This Row],[Заказ (упаковок)
↓]]=0,$I$23*Таблица23[[#This Row],[Уп. в коробке]]&lt;5),0,ROUNDDOWN($I$23*Таблица23[[#This Row],[Уп. в коробке]],0)))</f>
        <v/>
      </c>
      <c r="T419" s="176" t="str">
        <f>IF(AND(Таблица23[[#This Row],[Заказ (упаковок)
↓]]&lt;5,Таблица23[[#This Row],[Заказ (упаковок)
↓]]&gt;0),"ошибка - неверное количество в заказе","")</f>
        <v/>
      </c>
    </row>
    <row r="420" spans="1:20" x14ac:dyDescent="0.3">
      <c r="A420" s="70"/>
      <c r="B420" s="71" t="s">
        <v>1386</v>
      </c>
      <c r="C420" s="72" t="s">
        <v>1326</v>
      </c>
      <c r="D420" s="73" t="s">
        <v>1063</v>
      </c>
      <c r="E420" s="74" t="s">
        <v>1387</v>
      </c>
      <c r="F420" s="116" t="s">
        <v>1378</v>
      </c>
      <c r="G420" s="75" t="s">
        <v>711</v>
      </c>
      <c r="H420" s="75">
        <v>160</v>
      </c>
      <c r="I420" s="76">
        <v>1.1200000000000001</v>
      </c>
      <c r="J420" s="110">
        <v>351010</v>
      </c>
      <c r="K420" s="111">
        <v>8712438598142</v>
      </c>
      <c r="L420" s="112" t="s">
        <v>1329</v>
      </c>
      <c r="M420" s="113" t="s">
        <v>1388</v>
      </c>
      <c r="N420" s="112" t="s">
        <v>60</v>
      </c>
      <c r="O420" s="77"/>
      <c r="P420" s="78">
        <f t="shared" si="12"/>
        <v>0</v>
      </c>
      <c r="Q420" s="79" t="str">
        <f t="shared" si="13"/>
        <v>-</v>
      </c>
      <c r="R420" s="80">
        <v>58</v>
      </c>
      <c r="S420" s="81" t="str">
        <f>IF($I$23=1,"",IF(AND(Таблица23[[#This Row],[Заказ (упаковок)
↓]]=0,$I$23*Таблица23[[#This Row],[Уп. в коробке]]&lt;5),0,ROUNDDOWN($I$23*Таблица23[[#This Row],[Уп. в коробке]],0)))</f>
        <v/>
      </c>
      <c r="T420" s="176" t="str">
        <f>IF(AND(Таблица23[[#This Row],[Заказ (упаковок)
↓]]&lt;5,Таблица23[[#This Row],[Заказ (упаковок)
↓]]&gt;0),"ошибка - неверное количество в заказе","")</f>
        <v/>
      </c>
    </row>
    <row r="421" spans="1:20" x14ac:dyDescent="0.3">
      <c r="A421" s="70"/>
      <c r="B421" s="71" t="s">
        <v>1389</v>
      </c>
      <c r="C421" s="72" t="s">
        <v>1326</v>
      </c>
      <c r="D421" s="73" t="s">
        <v>946</v>
      </c>
      <c r="E421" s="74" t="s">
        <v>1387</v>
      </c>
      <c r="F421" s="116" t="s">
        <v>1378</v>
      </c>
      <c r="G421" s="75" t="s">
        <v>770</v>
      </c>
      <c r="H421" s="75">
        <v>160</v>
      </c>
      <c r="I421" s="76">
        <v>0.95</v>
      </c>
      <c r="J421" s="110">
        <v>351020</v>
      </c>
      <c r="K421" s="111">
        <v>8712438598227</v>
      </c>
      <c r="L421" s="112" t="s">
        <v>1329</v>
      </c>
      <c r="M421" s="113" t="s">
        <v>1390</v>
      </c>
      <c r="N421" s="112" t="s">
        <v>60</v>
      </c>
      <c r="O421" s="77"/>
      <c r="P421" s="78">
        <f t="shared" si="12"/>
        <v>0</v>
      </c>
      <c r="Q421" s="79" t="str">
        <f t="shared" si="13"/>
        <v>-</v>
      </c>
      <c r="R421" s="80">
        <v>58</v>
      </c>
      <c r="S421" s="81" t="str">
        <f>IF($I$23=1,"",IF(AND(Таблица23[[#This Row],[Заказ (упаковок)
↓]]=0,$I$23*Таблица23[[#This Row],[Уп. в коробке]]&lt;5),0,ROUNDDOWN($I$23*Таблица23[[#This Row],[Уп. в коробке]],0)))</f>
        <v/>
      </c>
      <c r="T421" s="176" t="str">
        <f>IF(AND(Таблица23[[#This Row],[Заказ (упаковок)
↓]]&lt;5,Таблица23[[#This Row],[Заказ (упаковок)
↓]]&gt;0),"ошибка - неверное количество в заказе","")</f>
        <v/>
      </c>
    </row>
    <row r="422" spans="1:20" x14ac:dyDescent="0.3">
      <c r="A422" s="70"/>
      <c r="B422" s="71" t="s">
        <v>1391</v>
      </c>
      <c r="C422" s="72" t="s">
        <v>1326</v>
      </c>
      <c r="D422" s="73" t="s">
        <v>1392</v>
      </c>
      <c r="E422" s="74" t="s">
        <v>89</v>
      </c>
      <c r="F422" s="116" t="s">
        <v>1378</v>
      </c>
      <c r="G422" s="75" t="s">
        <v>760</v>
      </c>
      <c r="H422" s="75">
        <v>160</v>
      </c>
      <c r="I422" s="76">
        <v>0.99</v>
      </c>
      <c r="J422" s="110">
        <v>351050</v>
      </c>
      <c r="K422" s="111">
        <v>8712438598654</v>
      </c>
      <c r="L422" s="112" t="s">
        <v>1329</v>
      </c>
      <c r="M422" s="113" t="s">
        <v>1393</v>
      </c>
      <c r="N422" s="112" t="s">
        <v>60</v>
      </c>
      <c r="O422" s="77"/>
      <c r="P422" s="78">
        <f t="shared" si="12"/>
        <v>0</v>
      </c>
      <c r="Q422" s="79" t="str">
        <f t="shared" si="13"/>
        <v>-</v>
      </c>
      <c r="R422" s="80">
        <v>58</v>
      </c>
      <c r="S422" s="81" t="str">
        <f>IF($I$23=1,"",IF(AND(Таблица23[[#This Row],[Заказ (упаковок)
↓]]=0,$I$23*Таблица23[[#This Row],[Уп. в коробке]]&lt;5),0,ROUNDDOWN($I$23*Таблица23[[#This Row],[Уп. в коробке]],0)))</f>
        <v/>
      </c>
      <c r="T422" s="176" t="str">
        <f>IF(AND(Таблица23[[#This Row],[Заказ (упаковок)
↓]]&lt;5,Таблица23[[#This Row],[Заказ (упаковок)
↓]]&gt;0),"ошибка - неверное количество в заказе","")</f>
        <v/>
      </c>
    </row>
    <row r="423" spans="1:20" x14ac:dyDescent="0.3">
      <c r="A423" s="70"/>
      <c r="B423" s="71" t="s">
        <v>1394</v>
      </c>
      <c r="C423" s="72" t="s">
        <v>1326</v>
      </c>
      <c r="D423" s="73" t="s">
        <v>1100</v>
      </c>
      <c r="E423" s="74" t="s">
        <v>1246</v>
      </c>
      <c r="F423" s="116" t="s">
        <v>1378</v>
      </c>
      <c r="G423" s="75" t="s">
        <v>770</v>
      </c>
      <c r="H423" s="75">
        <v>160</v>
      </c>
      <c r="I423" s="76">
        <v>1.0900000000000001</v>
      </c>
      <c r="J423" s="110">
        <v>351100</v>
      </c>
      <c r="K423" s="111">
        <v>8712438598708</v>
      </c>
      <c r="L423" s="112" t="s">
        <v>1329</v>
      </c>
      <c r="M423" s="113" t="s">
        <v>1395</v>
      </c>
      <c r="N423" s="112" t="s">
        <v>60</v>
      </c>
      <c r="O423" s="77"/>
      <c r="P423" s="78">
        <f t="shared" si="12"/>
        <v>0</v>
      </c>
      <c r="Q423" s="79" t="str">
        <f t="shared" si="13"/>
        <v>-</v>
      </c>
      <c r="R423" s="80">
        <v>58</v>
      </c>
      <c r="S423" s="81" t="str">
        <f>IF($I$23=1,"",IF(AND(Таблица23[[#This Row],[Заказ (упаковок)
↓]]=0,$I$23*Таблица23[[#This Row],[Уп. в коробке]]&lt;5),0,ROUNDDOWN($I$23*Таблица23[[#This Row],[Уп. в коробке]],0)))</f>
        <v/>
      </c>
      <c r="T423" s="176" t="str">
        <f>IF(AND(Таблица23[[#This Row],[Заказ (упаковок)
↓]]&lt;5,Таблица23[[#This Row],[Заказ (упаковок)
↓]]&gt;0),"ошибка - неверное количество в заказе","")</f>
        <v/>
      </c>
    </row>
    <row r="424" spans="1:20" x14ac:dyDescent="0.3">
      <c r="A424" s="70"/>
      <c r="B424" s="71" t="s">
        <v>1396</v>
      </c>
      <c r="C424" s="72" t="s">
        <v>1397</v>
      </c>
      <c r="D424" s="73" t="s">
        <v>1327</v>
      </c>
      <c r="E424" s="74" t="s">
        <v>1398</v>
      </c>
      <c r="F424" s="116" t="s">
        <v>105</v>
      </c>
      <c r="G424" s="75" t="s">
        <v>1328</v>
      </c>
      <c r="H424" s="75">
        <v>20</v>
      </c>
      <c r="I424" s="76">
        <v>5.63</v>
      </c>
      <c r="J424" s="110">
        <v>322070</v>
      </c>
      <c r="K424" s="111">
        <v>8712438541377</v>
      </c>
      <c r="L424" s="112" t="s">
        <v>1399</v>
      </c>
      <c r="M424" s="113" t="s">
        <v>1400</v>
      </c>
      <c r="N424" s="112" t="s">
        <v>60</v>
      </c>
      <c r="O424" s="77"/>
      <c r="P424" s="78">
        <f t="shared" si="12"/>
        <v>0</v>
      </c>
      <c r="Q424" s="79" t="str">
        <f t="shared" si="13"/>
        <v>-</v>
      </c>
      <c r="R424" s="80">
        <v>61</v>
      </c>
      <c r="S424" s="81" t="str">
        <f>IF($I$23=1,"",IF(AND(Таблица23[[#This Row],[Заказ (упаковок)
↓]]=0,$I$23*Таблица23[[#This Row],[Уп. в коробке]]&lt;5),0,ROUNDDOWN($I$23*Таблица23[[#This Row],[Уп. в коробке]],0)))</f>
        <v/>
      </c>
      <c r="T424" s="176" t="str">
        <f>IF(AND(Таблица23[[#This Row],[Заказ (упаковок)
↓]]&lt;5,Таблица23[[#This Row],[Заказ (упаковок)
↓]]&gt;0),"ошибка - неверное количество в заказе","")</f>
        <v/>
      </c>
    </row>
    <row r="425" spans="1:20" x14ac:dyDescent="0.3">
      <c r="A425" s="70"/>
      <c r="B425" s="71" t="s">
        <v>1401</v>
      </c>
      <c r="C425" s="72" t="s">
        <v>1397</v>
      </c>
      <c r="D425" s="73" t="s">
        <v>1327</v>
      </c>
      <c r="E425" s="74" t="s">
        <v>89</v>
      </c>
      <c r="F425" s="116" t="s">
        <v>105</v>
      </c>
      <c r="G425" s="75" t="s">
        <v>1328</v>
      </c>
      <c r="H425" s="75">
        <v>20</v>
      </c>
      <c r="I425" s="76">
        <v>5.56</v>
      </c>
      <c r="J425" s="110">
        <v>322090</v>
      </c>
      <c r="K425" s="111">
        <v>8712438541353</v>
      </c>
      <c r="L425" s="112" t="s">
        <v>1399</v>
      </c>
      <c r="M425" s="113" t="s">
        <v>1402</v>
      </c>
      <c r="N425" s="112" t="s">
        <v>60</v>
      </c>
      <c r="O425" s="77"/>
      <c r="P425" s="78">
        <f t="shared" si="12"/>
        <v>0</v>
      </c>
      <c r="Q425" s="79" t="str">
        <f t="shared" si="13"/>
        <v>-</v>
      </c>
      <c r="R425" s="80">
        <v>0</v>
      </c>
      <c r="S425" s="81" t="str">
        <f>IF($I$23=1,"",IF(AND(Таблица23[[#This Row],[Заказ (упаковок)
↓]]=0,$I$23*Таблица23[[#This Row],[Уп. в коробке]]&lt;5),0,ROUNDDOWN($I$23*Таблица23[[#This Row],[Уп. в коробке]],0)))</f>
        <v/>
      </c>
      <c r="T425" s="176" t="str">
        <f>IF(AND(Таблица23[[#This Row],[Заказ (упаковок)
↓]]&lt;5,Таблица23[[#This Row],[Заказ (упаковок)
↓]]&gt;0),"ошибка - неверное количество в заказе","")</f>
        <v/>
      </c>
    </row>
    <row r="426" spans="1:20" x14ac:dyDescent="0.3">
      <c r="A426" s="70"/>
      <c r="B426" s="71" t="s">
        <v>1403</v>
      </c>
      <c r="C426" s="72" t="s">
        <v>1397</v>
      </c>
      <c r="D426" s="73" t="s">
        <v>1327</v>
      </c>
      <c r="E426" s="74" t="s">
        <v>1404</v>
      </c>
      <c r="F426" s="116" t="s">
        <v>105</v>
      </c>
      <c r="G426" s="75" t="s">
        <v>1328</v>
      </c>
      <c r="H426" s="75">
        <v>20</v>
      </c>
      <c r="I426" s="76">
        <v>5.67</v>
      </c>
      <c r="J426" s="110">
        <v>322110</v>
      </c>
      <c r="K426" s="111">
        <v>8712438541360</v>
      </c>
      <c r="L426" s="112" t="s">
        <v>1399</v>
      </c>
      <c r="M426" s="113" t="s">
        <v>1405</v>
      </c>
      <c r="N426" s="112" t="s">
        <v>60</v>
      </c>
      <c r="O426" s="77"/>
      <c r="P426" s="78">
        <f t="shared" si="12"/>
        <v>0</v>
      </c>
      <c r="Q426" s="79" t="str">
        <f t="shared" si="13"/>
        <v>-</v>
      </c>
      <c r="R426" s="80">
        <v>0</v>
      </c>
      <c r="S426" s="81" t="str">
        <f>IF($I$23=1,"",IF(AND(Таблица23[[#This Row],[Заказ (упаковок)
↓]]=0,$I$23*Таблица23[[#This Row],[Уп. в коробке]]&lt;5),0,ROUNDDOWN($I$23*Таблица23[[#This Row],[Уп. в коробке]],0)))</f>
        <v/>
      </c>
      <c r="T426" s="176" t="str">
        <f>IF(AND(Таблица23[[#This Row],[Заказ (упаковок)
↓]]&lt;5,Таблица23[[#This Row],[Заказ (упаковок)
↓]]&gt;0),"ошибка - неверное количество в заказе","")</f>
        <v/>
      </c>
    </row>
    <row r="427" spans="1:20" x14ac:dyDescent="0.3">
      <c r="A427" s="70"/>
      <c r="B427" s="71" t="s">
        <v>1406</v>
      </c>
      <c r="C427" s="72" t="s">
        <v>1397</v>
      </c>
      <c r="D427" s="73" t="s">
        <v>1407</v>
      </c>
      <c r="E427" s="74" t="s">
        <v>1408</v>
      </c>
      <c r="F427" s="116" t="s">
        <v>710</v>
      </c>
      <c r="G427" s="75" t="s">
        <v>106</v>
      </c>
      <c r="H427" s="75">
        <v>40</v>
      </c>
      <c r="I427" s="76">
        <v>4</v>
      </c>
      <c r="J427" s="110">
        <v>322210</v>
      </c>
      <c r="K427" s="111">
        <v>8712438541704</v>
      </c>
      <c r="L427" s="112" t="s">
        <v>1399</v>
      </c>
      <c r="M427" s="113" t="s">
        <v>1409</v>
      </c>
      <c r="N427" s="112" t="s">
        <v>60</v>
      </c>
      <c r="O427" s="77"/>
      <c r="P427" s="78">
        <f t="shared" si="12"/>
        <v>0</v>
      </c>
      <c r="Q427" s="79" t="str">
        <f t="shared" si="13"/>
        <v>-</v>
      </c>
      <c r="R427" s="80">
        <v>61</v>
      </c>
      <c r="S427" s="81" t="str">
        <f>IF($I$23=1,"",IF(AND(Таблица23[[#This Row],[Заказ (упаковок)
↓]]=0,$I$23*Таблица23[[#This Row],[Уп. в коробке]]&lt;5),0,ROUNDDOWN($I$23*Таблица23[[#This Row],[Уп. в коробке]],0)))</f>
        <v/>
      </c>
      <c r="T427" s="176" t="str">
        <f>IF(AND(Таблица23[[#This Row],[Заказ (упаковок)
↓]]&lt;5,Таблица23[[#This Row],[Заказ (упаковок)
↓]]&gt;0),"ошибка - неверное количество в заказе","")</f>
        <v/>
      </c>
    </row>
    <row r="428" spans="1:20" x14ac:dyDescent="0.3">
      <c r="A428" s="70"/>
      <c r="B428" s="71" t="s">
        <v>1410</v>
      </c>
      <c r="C428" s="72" t="s">
        <v>1397</v>
      </c>
      <c r="D428" s="73" t="s">
        <v>1407</v>
      </c>
      <c r="E428" s="74" t="s">
        <v>1411</v>
      </c>
      <c r="F428" s="116" t="s">
        <v>1412</v>
      </c>
      <c r="G428" s="75" t="s">
        <v>678</v>
      </c>
      <c r="H428" s="75">
        <v>60</v>
      </c>
      <c r="I428" s="76">
        <v>4.97</v>
      </c>
      <c r="J428" s="110">
        <v>322245</v>
      </c>
      <c r="K428" s="111">
        <v>8712438541964</v>
      </c>
      <c r="L428" s="112" t="s">
        <v>1399</v>
      </c>
      <c r="M428" s="113" t="s">
        <v>1413</v>
      </c>
      <c r="N428" s="112" t="s">
        <v>60</v>
      </c>
      <c r="O428" s="77"/>
      <c r="P428" s="78">
        <f t="shared" si="12"/>
        <v>0</v>
      </c>
      <c r="Q428" s="79" t="str">
        <f t="shared" si="13"/>
        <v>-</v>
      </c>
      <c r="R428" s="80">
        <v>61</v>
      </c>
      <c r="S428" s="81" t="str">
        <f>IF($I$23=1,"",IF(AND(Таблица23[[#This Row],[Заказ (упаковок)
↓]]=0,$I$23*Таблица23[[#This Row],[Уп. в коробке]]&lt;5),0,ROUNDDOWN($I$23*Таблица23[[#This Row],[Уп. в коробке]],0)))</f>
        <v/>
      </c>
      <c r="T428" s="176" t="str">
        <f>IF(AND(Таблица23[[#This Row],[Заказ (упаковок)
↓]]&lt;5,Таблица23[[#This Row],[Заказ (упаковок)
↓]]&gt;0),"ошибка - неверное количество в заказе","")</f>
        <v/>
      </c>
    </row>
    <row r="429" spans="1:20" x14ac:dyDescent="0.3">
      <c r="A429" s="70"/>
      <c r="B429" s="71" t="s">
        <v>1414</v>
      </c>
      <c r="C429" s="72" t="s">
        <v>1397</v>
      </c>
      <c r="D429" s="73" t="s">
        <v>1407</v>
      </c>
      <c r="E429" s="74" t="s">
        <v>1415</v>
      </c>
      <c r="F429" s="116" t="s">
        <v>790</v>
      </c>
      <c r="G429" s="75" t="s">
        <v>678</v>
      </c>
      <c r="H429" s="75">
        <v>80</v>
      </c>
      <c r="I429" s="76">
        <v>4.46</v>
      </c>
      <c r="J429" s="110">
        <v>322250</v>
      </c>
      <c r="K429" s="111">
        <v>8712438541407</v>
      </c>
      <c r="L429" s="112" t="s">
        <v>1399</v>
      </c>
      <c r="M429" s="113" t="s">
        <v>1416</v>
      </c>
      <c r="N429" s="112" t="s">
        <v>60</v>
      </c>
      <c r="O429" s="77"/>
      <c r="P429" s="78">
        <f t="shared" si="12"/>
        <v>0</v>
      </c>
      <c r="Q429" s="79" t="str">
        <f t="shared" si="13"/>
        <v>-</v>
      </c>
      <c r="R429" s="80">
        <v>61</v>
      </c>
      <c r="S429" s="81" t="str">
        <f>IF($I$23=1,"",IF(AND(Таблица23[[#This Row],[Заказ (упаковок)
↓]]=0,$I$23*Таблица23[[#This Row],[Уп. в коробке]]&lt;5),0,ROUNDDOWN($I$23*Таблица23[[#This Row],[Уп. в коробке]],0)))</f>
        <v/>
      </c>
      <c r="T429" s="176" t="str">
        <f>IF(AND(Таблица23[[#This Row],[Заказ (упаковок)
↓]]&lt;5,Таблица23[[#This Row],[Заказ (упаковок)
↓]]&gt;0),"ошибка - неверное количество в заказе","")</f>
        <v/>
      </c>
    </row>
    <row r="430" spans="1:20" x14ac:dyDescent="0.3">
      <c r="A430" s="70"/>
      <c r="B430" s="71" t="s">
        <v>1417</v>
      </c>
      <c r="C430" s="72" t="s">
        <v>1397</v>
      </c>
      <c r="D430" s="73" t="s">
        <v>1407</v>
      </c>
      <c r="E430" s="74" t="s">
        <v>1418</v>
      </c>
      <c r="F430" s="116" t="s">
        <v>710</v>
      </c>
      <c r="G430" s="75" t="s">
        <v>106</v>
      </c>
      <c r="H430" s="75">
        <v>40</v>
      </c>
      <c r="I430" s="76">
        <v>5.2799999999999994</v>
      </c>
      <c r="J430" s="110">
        <v>322290</v>
      </c>
      <c r="K430" s="111" t="s">
        <v>1419</v>
      </c>
      <c r="L430" s="112" t="s">
        <v>1399</v>
      </c>
      <c r="M430" s="113" t="s">
        <v>1420</v>
      </c>
      <c r="N430" s="112" t="s">
        <v>60</v>
      </c>
      <c r="O430" s="77"/>
      <c r="P430" s="78">
        <f t="shared" si="12"/>
        <v>0</v>
      </c>
      <c r="Q430" s="79" t="str">
        <f t="shared" si="13"/>
        <v>-</v>
      </c>
      <c r="R430" s="80">
        <v>61</v>
      </c>
      <c r="S430" s="81" t="str">
        <f>IF($I$23=1,"",IF(AND(Таблица23[[#This Row],[Заказ (упаковок)
↓]]=0,$I$23*Таблица23[[#This Row],[Уп. в коробке]]&lt;5),0,ROUNDDOWN($I$23*Таблица23[[#This Row],[Уп. в коробке]],0)))</f>
        <v/>
      </c>
      <c r="T430" s="176" t="str">
        <f>IF(AND(Таблица23[[#This Row],[Заказ (упаковок)
↓]]&lt;5,Таблица23[[#This Row],[Заказ (упаковок)
↓]]&gt;0),"ошибка - неверное количество в заказе","")</f>
        <v/>
      </c>
    </row>
    <row r="431" spans="1:20" x14ac:dyDescent="0.3">
      <c r="A431" s="70"/>
      <c r="B431" s="71" t="s">
        <v>1421</v>
      </c>
      <c r="C431" s="72" t="s">
        <v>1397</v>
      </c>
      <c r="D431" s="73" t="s">
        <v>1407</v>
      </c>
      <c r="E431" s="74" t="s">
        <v>1422</v>
      </c>
      <c r="F431" s="116" t="s">
        <v>710</v>
      </c>
      <c r="G431" s="75" t="s">
        <v>106</v>
      </c>
      <c r="H431" s="75">
        <v>40</v>
      </c>
      <c r="I431" s="76">
        <v>4.1399999999999997</v>
      </c>
      <c r="J431" s="110">
        <v>322300</v>
      </c>
      <c r="K431" s="111">
        <v>8712438541391</v>
      </c>
      <c r="L431" s="112" t="s">
        <v>1399</v>
      </c>
      <c r="M431" s="113" t="s">
        <v>1423</v>
      </c>
      <c r="N431" s="112" t="s">
        <v>60</v>
      </c>
      <c r="O431" s="77"/>
      <c r="P431" s="78">
        <f t="shared" si="12"/>
        <v>0</v>
      </c>
      <c r="Q431" s="79" t="str">
        <f t="shared" si="13"/>
        <v>-</v>
      </c>
      <c r="R431" s="80">
        <v>61</v>
      </c>
      <c r="S431" s="81" t="str">
        <f>IF($I$23=1,"",IF(AND(Таблица23[[#This Row],[Заказ (упаковок)
↓]]=0,$I$23*Таблица23[[#This Row],[Уп. в коробке]]&lt;5),0,ROUNDDOWN($I$23*Таблица23[[#This Row],[Уп. в коробке]],0)))</f>
        <v/>
      </c>
      <c r="T431" s="176" t="str">
        <f>IF(AND(Таблица23[[#This Row],[Заказ (упаковок)
↓]]&lt;5,Таблица23[[#This Row],[Заказ (упаковок)
↓]]&gt;0),"ошибка - неверное количество в заказе","")</f>
        <v/>
      </c>
    </row>
    <row r="432" spans="1:20" x14ac:dyDescent="0.3">
      <c r="A432" s="70"/>
      <c r="B432" s="71" t="s">
        <v>1424</v>
      </c>
      <c r="C432" s="72" t="s">
        <v>1397</v>
      </c>
      <c r="D432" s="73" t="s">
        <v>1407</v>
      </c>
      <c r="E432" s="74" t="s">
        <v>381</v>
      </c>
      <c r="F432" s="116" t="s">
        <v>710</v>
      </c>
      <c r="G432" s="75" t="s">
        <v>106</v>
      </c>
      <c r="H432" s="75">
        <v>40</v>
      </c>
      <c r="I432" s="76">
        <v>4.2799999999999994</v>
      </c>
      <c r="J432" s="110">
        <v>322320</v>
      </c>
      <c r="K432" s="111">
        <v>8712438541506</v>
      </c>
      <c r="L432" s="112" t="s">
        <v>1399</v>
      </c>
      <c r="M432" s="113" t="s">
        <v>1425</v>
      </c>
      <c r="N432" s="112" t="s">
        <v>60</v>
      </c>
      <c r="O432" s="77"/>
      <c r="P432" s="78">
        <f t="shared" si="12"/>
        <v>0</v>
      </c>
      <c r="Q432" s="79" t="str">
        <f t="shared" si="13"/>
        <v>-</v>
      </c>
      <c r="R432" s="80">
        <v>61</v>
      </c>
      <c r="S432" s="81" t="str">
        <f>IF($I$23=1,"",IF(AND(Таблица23[[#This Row],[Заказ (упаковок)
↓]]=0,$I$23*Таблица23[[#This Row],[Уп. в коробке]]&lt;5),0,ROUNDDOWN($I$23*Таблица23[[#This Row],[Уп. в коробке]],0)))</f>
        <v/>
      </c>
      <c r="T432" s="176" t="str">
        <f>IF(AND(Таблица23[[#This Row],[Заказ (упаковок)
↓]]&lt;5,Таблица23[[#This Row],[Заказ (упаковок)
↓]]&gt;0),"ошибка - неверное количество в заказе","")</f>
        <v/>
      </c>
    </row>
    <row r="433" spans="1:20" x14ac:dyDescent="0.3">
      <c r="A433" s="70"/>
      <c r="B433" s="71" t="s">
        <v>1426</v>
      </c>
      <c r="C433" s="72" t="s">
        <v>1397</v>
      </c>
      <c r="D433" s="73" t="s">
        <v>1407</v>
      </c>
      <c r="E433" s="74" t="s">
        <v>1427</v>
      </c>
      <c r="F433" s="116" t="s">
        <v>710</v>
      </c>
      <c r="G433" s="75" t="s">
        <v>106</v>
      </c>
      <c r="H433" s="75">
        <v>40</v>
      </c>
      <c r="I433" s="76">
        <v>4.7299999999999995</v>
      </c>
      <c r="J433" s="110">
        <v>322325</v>
      </c>
      <c r="K433" s="111" t="s">
        <v>1428</v>
      </c>
      <c r="L433" s="112" t="s">
        <v>1399</v>
      </c>
      <c r="M433" s="113" t="s">
        <v>1429</v>
      </c>
      <c r="N433" s="112" t="s">
        <v>60</v>
      </c>
      <c r="O433" s="77"/>
      <c r="P433" s="78">
        <f t="shared" si="12"/>
        <v>0</v>
      </c>
      <c r="Q433" s="79" t="str">
        <f t="shared" si="13"/>
        <v>-</v>
      </c>
      <c r="R433" s="80">
        <v>61</v>
      </c>
      <c r="S433" s="81" t="str">
        <f>IF($I$23=1,"",IF(AND(Таблица23[[#This Row],[Заказ (упаковок)
↓]]=0,$I$23*Таблица23[[#This Row],[Уп. в коробке]]&lt;5),0,ROUNDDOWN($I$23*Таблица23[[#This Row],[Уп. в коробке]],0)))</f>
        <v/>
      </c>
      <c r="T433" s="176" t="str">
        <f>IF(AND(Таблица23[[#This Row],[Заказ (упаковок)
↓]]&lt;5,Таблица23[[#This Row],[Заказ (упаковок)
↓]]&gt;0),"ошибка - неверное количество в заказе","")</f>
        <v/>
      </c>
    </row>
    <row r="434" spans="1:20" x14ac:dyDescent="0.3">
      <c r="A434" s="70"/>
      <c r="B434" s="71" t="s">
        <v>1430</v>
      </c>
      <c r="C434" s="72" t="s">
        <v>1397</v>
      </c>
      <c r="D434" s="73" t="s">
        <v>1407</v>
      </c>
      <c r="E434" s="74" t="s">
        <v>1431</v>
      </c>
      <c r="F434" s="116" t="s">
        <v>105</v>
      </c>
      <c r="G434" s="75" t="s">
        <v>106</v>
      </c>
      <c r="H434" s="75">
        <v>40</v>
      </c>
      <c r="I434" s="76">
        <v>5.6</v>
      </c>
      <c r="J434" s="110">
        <v>322333</v>
      </c>
      <c r="K434" s="111">
        <v>8712438542411</v>
      </c>
      <c r="L434" s="112" t="s">
        <v>1399</v>
      </c>
      <c r="M434" s="113" t="s">
        <v>1432</v>
      </c>
      <c r="N434" s="112" t="s">
        <v>60</v>
      </c>
      <c r="O434" s="77"/>
      <c r="P434" s="78">
        <f t="shared" si="12"/>
        <v>0</v>
      </c>
      <c r="Q434" s="79" t="str">
        <f t="shared" si="13"/>
        <v>-</v>
      </c>
      <c r="R434" s="80">
        <v>61</v>
      </c>
      <c r="S434" s="81" t="str">
        <f>IF($I$23=1,"",IF(AND(Таблица23[[#This Row],[Заказ (упаковок)
↓]]=0,$I$23*Таблица23[[#This Row],[Уп. в коробке]]&lt;5),0,ROUNDDOWN($I$23*Таблица23[[#This Row],[Уп. в коробке]],0)))</f>
        <v/>
      </c>
      <c r="T434" s="176" t="str">
        <f>IF(AND(Таблица23[[#This Row],[Заказ (упаковок)
↓]]&lt;5,Таблица23[[#This Row],[Заказ (упаковок)
↓]]&gt;0),"ошибка - неверное количество в заказе","")</f>
        <v/>
      </c>
    </row>
    <row r="435" spans="1:20" x14ac:dyDescent="0.3">
      <c r="A435" s="70"/>
      <c r="B435" s="71" t="s">
        <v>1433</v>
      </c>
      <c r="C435" s="72" t="s">
        <v>1397</v>
      </c>
      <c r="D435" s="73" t="s">
        <v>1407</v>
      </c>
      <c r="E435" s="74" t="s">
        <v>1434</v>
      </c>
      <c r="F435" s="116" t="s">
        <v>710</v>
      </c>
      <c r="G435" s="75" t="s">
        <v>106</v>
      </c>
      <c r="H435" s="75">
        <v>40</v>
      </c>
      <c r="I435" s="76">
        <v>4.09</v>
      </c>
      <c r="J435" s="110">
        <v>322335</v>
      </c>
      <c r="K435" s="111">
        <v>8712438541513</v>
      </c>
      <c r="L435" s="112" t="s">
        <v>1399</v>
      </c>
      <c r="M435" s="113" t="s">
        <v>1435</v>
      </c>
      <c r="N435" s="112" t="s">
        <v>60</v>
      </c>
      <c r="O435" s="77"/>
      <c r="P435" s="78">
        <f t="shared" si="12"/>
        <v>0</v>
      </c>
      <c r="Q435" s="79" t="str">
        <f t="shared" si="13"/>
        <v>-</v>
      </c>
      <c r="R435" s="80">
        <v>61</v>
      </c>
      <c r="S435" s="81" t="str">
        <f>IF($I$23=1,"",IF(AND(Таблица23[[#This Row],[Заказ (упаковок)
↓]]=0,$I$23*Таблица23[[#This Row],[Уп. в коробке]]&lt;5),0,ROUNDDOWN($I$23*Таблица23[[#This Row],[Уп. в коробке]],0)))</f>
        <v/>
      </c>
      <c r="T435" s="176" t="str">
        <f>IF(AND(Таблица23[[#This Row],[Заказ (упаковок)
↓]]&lt;5,Таблица23[[#This Row],[Заказ (упаковок)
↓]]&gt;0),"ошибка - неверное количество в заказе","")</f>
        <v/>
      </c>
    </row>
    <row r="436" spans="1:20" x14ac:dyDescent="0.3">
      <c r="A436" s="70"/>
      <c r="B436" s="71" t="s">
        <v>1436</v>
      </c>
      <c r="C436" s="72" t="s">
        <v>1397</v>
      </c>
      <c r="D436" s="73" t="s">
        <v>1407</v>
      </c>
      <c r="E436" s="74" t="s">
        <v>1437</v>
      </c>
      <c r="F436" s="116" t="s">
        <v>790</v>
      </c>
      <c r="G436" s="75" t="s">
        <v>106</v>
      </c>
      <c r="H436" s="75">
        <v>25</v>
      </c>
      <c r="I436" s="76">
        <v>5.54</v>
      </c>
      <c r="J436" s="110">
        <v>322380</v>
      </c>
      <c r="K436" s="111">
        <v>8712438541544</v>
      </c>
      <c r="L436" s="112" t="s">
        <v>1399</v>
      </c>
      <c r="M436" s="113" t="s">
        <v>1438</v>
      </c>
      <c r="N436" s="112" t="s">
        <v>60</v>
      </c>
      <c r="O436" s="77"/>
      <c r="P436" s="78">
        <f t="shared" si="12"/>
        <v>0</v>
      </c>
      <c r="Q436" s="79" t="str">
        <f t="shared" si="13"/>
        <v>-</v>
      </c>
      <c r="R436" s="80">
        <v>61</v>
      </c>
      <c r="S436" s="81" t="str">
        <f>IF($I$23=1,"",IF(AND(Таблица23[[#This Row],[Заказ (упаковок)
↓]]=0,$I$23*Таблица23[[#This Row],[Уп. в коробке]]&lt;5),0,ROUNDDOWN($I$23*Таблица23[[#This Row],[Уп. в коробке]],0)))</f>
        <v/>
      </c>
      <c r="T436" s="176" t="str">
        <f>IF(AND(Таблица23[[#This Row],[Заказ (упаковок)
↓]]&lt;5,Таблица23[[#This Row],[Заказ (упаковок)
↓]]&gt;0),"ошибка - неверное количество в заказе","")</f>
        <v/>
      </c>
    </row>
    <row r="437" spans="1:20" x14ac:dyDescent="0.3">
      <c r="A437" s="70"/>
      <c r="B437" s="71" t="s">
        <v>1439</v>
      </c>
      <c r="C437" s="72" t="s">
        <v>1397</v>
      </c>
      <c r="D437" s="73" t="s">
        <v>1407</v>
      </c>
      <c r="E437" s="74" t="s">
        <v>1440</v>
      </c>
      <c r="F437" s="116" t="s">
        <v>710</v>
      </c>
      <c r="G437" s="75" t="s">
        <v>106</v>
      </c>
      <c r="H437" s="75">
        <v>40</v>
      </c>
      <c r="I437" s="76">
        <v>4.25</v>
      </c>
      <c r="J437" s="110">
        <v>322390</v>
      </c>
      <c r="K437" s="111">
        <v>8712438542091</v>
      </c>
      <c r="L437" s="112" t="s">
        <v>1399</v>
      </c>
      <c r="M437" s="113" t="s">
        <v>1441</v>
      </c>
      <c r="N437" s="112" t="s">
        <v>60</v>
      </c>
      <c r="O437" s="77"/>
      <c r="P437" s="78">
        <f t="shared" si="12"/>
        <v>0</v>
      </c>
      <c r="Q437" s="79" t="str">
        <f t="shared" si="13"/>
        <v>-</v>
      </c>
      <c r="R437" s="80">
        <v>61</v>
      </c>
      <c r="S437" s="81" t="str">
        <f>IF($I$23=1,"",IF(AND(Таблица23[[#This Row],[Заказ (упаковок)
↓]]=0,$I$23*Таблица23[[#This Row],[Уп. в коробке]]&lt;5),0,ROUNDDOWN($I$23*Таблица23[[#This Row],[Уп. в коробке]],0)))</f>
        <v/>
      </c>
      <c r="T437" s="176" t="str">
        <f>IF(AND(Таблица23[[#This Row],[Заказ (упаковок)
↓]]&lt;5,Таблица23[[#This Row],[Заказ (упаковок)
↓]]&gt;0),"ошибка - неверное количество в заказе","")</f>
        <v/>
      </c>
    </row>
    <row r="438" spans="1:20" x14ac:dyDescent="0.3">
      <c r="A438" s="70"/>
      <c r="B438" s="71" t="s">
        <v>1442</v>
      </c>
      <c r="C438" s="72" t="s">
        <v>1397</v>
      </c>
      <c r="D438" s="73" t="s">
        <v>1407</v>
      </c>
      <c r="E438" s="74" t="s">
        <v>1443</v>
      </c>
      <c r="F438" s="116" t="s">
        <v>710</v>
      </c>
      <c r="G438" s="75" t="s">
        <v>106</v>
      </c>
      <c r="H438" s="75">
        <v>40</v>
      </c>
      <c r="I438" s="76">
        <v>4.8599999999999994</v>
      </c>
      <c r="J438" s="110">
        <v>322400</v>
      </c>
      <c r="K438" s="111">
        <v>8712438546204</v>
      </c>
      <c r="L438" s="112" t="s">
        <v>1399</v>
      </c>
      <c r="M438" s="113" t="s">
        <v>1444</v>
      </c>
      <c r="N438" s="112" t="s">
        <v>60</v>
      </c>
      <c r="O438" s="77"/>
      <c r="P438" s="78">
        <f t="shared" si="12"/>
        <v>0</v>
      </c>
      <c r="Q438" s="79" t="str">
        <f t="shared" si="13"/>
        <v>-</v>
      </c>
      <c r="R438" s="80">
        <v>61</v>
      </c>
      <c r="S438" s="81" t="str">
        <f>IF($I$23=1,"",IF(AND(Таблица23[[#This Row],[Заказ (упаковок)
↓]]=0,$I$23*Таблица23[[#This Row],[Уп. в коробке]]&lt;5),0,ROUNDDOWN($I$23*Таблица23[[#This Row],[Уп. в коробке]],0)))</f>
        <v/>
      </c>
      <c r="T438" s="176" t="str">
        <f>IF(AND(Таблица23[[#This Row],[Заказ (упаковок)
↓]]&lt;5,Таблица23[[#This Row],[Заказ (упаковок)
↓]]&gt;0),"ошибка - неверное количество в заказе","")</f>
        <v/>
      </c>
    </row>
    <row r="439" spans="1:20" x14ac:dyDescent="0.3">
      <c r="A439" s="70"/>
      <c r="B439" s="71" t="s">
        <v>1445</v>
      </c>
      <c r="C439" s="72" t="s">
        <v>1397</v>
      </c>
      <c r="D439" s="73" t="s">
        <v>1407</v>
      </c>
      <c r="E439" s="74" t="s">
        <v>1446</v>
      </c>
      <c r="F439" s="116" t="s">
        <v>710</v>
      </c>
      <c r="G439" s="75" t="s">
        <v>106</v>
      </c>
      <c r="H439" s="75">
        <v>40</v>
      </c>
      <c r="I439" s="76">
        <v>4.0599999999999996</v>
      </c>
      <c r="J439" s="110">
        <v>322403</v>
      </c>
      <c r="K439" s="111">
        <v>8712438541551</v>
      </c>
      <c r="L439" s="112" t="s">
        <v>1399</v>
      </c>
      <c r="M439" s="113" t="s">
        <v>1447</v>
      </c>
      <c r="N439" s="112" t="s">
        <v>60</v>
      </c>
      <c r="O439" s="77"/>
      <c r="P439" s="78">
        <f t="shared" si="12"/>
        <v>0</v>
      </c>
      <c r="Q439" s="79" t="str">
        <f t="shared" si="13"/>
        <v>-</v>
      </c>
      <c r="R439" s="80">
        <v>61</v>
      </c>
      <c r="S439" s="81" t="str">
        <f>IF($I$23=1,"",IF(AND(Таблица23[[#This Row],[Заказ (упаковок)
↓]]=0,$I$23*Таблица23[[#This Row],[Уп. в коробке]]&lt;5),0,ROUNDDOWN($I$23*Таблица23[[#This Row],[Уп. в коробке]],0)))</f>
        <v/>
      </c>
      <c r="T439" s="176" t="str">
        <f>IF(AND(Таблица23[[#This Row],[Заказ (упаковок)
↓]]&lt;5,Таблица23[[#This Row],[Заказ (упаковок)
↓]]&gt;0),"ошибка - неверное количество в заказе","")</f>
        <v/>
      </c>
    </row>
    <row r="440" spans="1:20" x14ac:dyDescent="0.3">
      <c r="A440" s="70"/>
      <c r="B440" s="71" t="s">
        <v>1448</v>
      </c>
      <c r="C440" s="72" t="s">
        <v>1397</v>
      </c>
      <c r="D440" s="73" t="s">
        <v>1407</v>
      </c>
      <c r="E440" s="74" t="s">
        <v>355</v>
      </c>
      <c r="F440" s="116" t="s">
        <v>710</v>
      </c>
      <c r="G440" s="75" t="s">
        <v>106</v>
      </c>
      <c r="H440" s="75">
        <v>40</v>
      </c>
      <c r="I440" s="76">
        <v>5.3</v>
      </c>
      <c r="J440" s="110">
        <v>322405</v>
      </c>
      <c r="K440" s="111">
        <v>8712438541674</v>
      </c>
      <c r="L440" s="112" t="s">
        <v>1399</v>
      </c>
      <c r="M440" s="113" t="s">
        <v>1449</v>
      </c>
      <c r="N440" s="112" t="s">
        <v>60</v>
      </c>
      <c r="O440" s="77"/>
      <c r="P440" s="78">
        <f t="shared" si="12"/>
        <v>0</v>
      </c>
      <c r="Q440" s="79" t="str">
        <f t="shared" si="13"/>
        <v>-</v>
      </c>
      <c r="R440" s="80">
        <v>61</v>
      </c>
      <c r="S440" s="81" t="str">
        <f>IF($I$23=1,"",IF(AND(Таблица23[[#This Row],[Заказ (упаковок)
↓]]=0,$I$23*Таблица23[[#This Row],[Уп. в коробке]]&lt;5),0,ROUNDDOWN($I$23*Таблица23[[#This Row],[Уп. в коробке]],0)))</f>
        <v/>
      </c>
      <c r="T440" s="176" t="str">
        <f>IF(AND(Таблица23[[#This Row],[Заказ (упаковок)
↓]]&lt;5,Таблица23[[#This Row],[Заказ (упаковок)
↓]]&gt;0),"ошибка - неверное количество в заказе","")</f>
        <v/>
      </c>
    </row>
    <row r="441" spans="1:20" x14ac:dyDescent="0.3">
      <c r="A441" s="70"/>
      <c r="B441" s="71" t="s">
        <v>1450</v>
      </c>
      <c r="C441" s="72" t="s">
        <v>1397</v>
      </c>
      <c r="D441" s="73" t="s">
        <v>1407</v>
      </c>
      <c r="E441" s="74" t="s">
        <v>1451</v>
      </c>
      <c r="F441" s="116" t="s">
        <v>710</v>
      </c>
      <c r="G441" s="75" t="s">
        <v>106</v>
      </c>
      <c r="H441" s="75">
        <v>40</v>
      </c>
      <c r="I441" s="76">
        <v>4.42</v>
      </c>
      <c r="J441" s="110">
        <v>322415</v>
      </c>
      <c r="K441" s="111">
        <v>8712438541698</v>
      </c>
      <c r="L441" s="112" t="s">
        <v>1399</v>
      </c>
      <c r="M441" s="113" t="s">
        <v>1452</v>
      </c>
      <c r="N441" s="112" t="s">
        <v>60</v>
      </c>
      <c r="O441" s="77"/>
      <c r="P441" s="78">
        <f t="shared" si="12"/>
        <v>0</v>
      </c>
      <c r="Q441" s="79" t="str">
        <f t="shared" si="13"/>
        <v>-</v>
      </c>
      <c r="R441" s="80">
        <v>62</v>
      </c>
      <c r="S441" s="81" t="str">
        <f>IF($I$23=1,"",IF(AND(Таблица23[[#This Row],[Заказ (упаковок)
↓]]=0,$I$23*Таблица23[[#This Row],[Уп. в коробке]]&lt;5),0,ROUNDDOWN($I$23*Таблица23[[#This Row],[Уп. в коробке]],0)))</f>
        <v/>
      </c>
      <c r="T441" s="176" t="str">
        <f>IF(AND(Таблица23[[#This Row],[Заказ (упаковок)
↓]]&lt;5,Таблица23[[#This Row],[Заказ (упаковок)
↓]]&gt;0),"ошибка - неверное количество в заказе","")</f>
        <v/>
      </c>
    </row>
    <row r="442" spans="1:20" x14ac:dyDescent="0.3">
      <c r="A442" s="70"/>
      <c r="B442" s="71" t="s">
        <v>1453</v>
      </c>
      <c r="C442" s="72" t="s">
        <v>1397</v>
      </c>
      <c r="D442" s="73" t="s">
        <v>1407</v>
      </c>
      <c r="E442" s="74" t="s">
        <v>219</v>
      </c>
      <c r="F442" s="116" t="s">
        <v>710</v>
      </c>
      <c r="G442" s="75" t="s">
        <v>106</v>
      </c>
      <c r="H442" s="75">
        <v>40</v>
      </c>
      <c r="I442" s="76">
        <v>4.05</v>
      </c>
      <c r="J442" s="110">
        <v>322420</v>
      </c>
      <c r="K442" s="111">
        <v>8712438541568</v>
      </c>
      <c r="L442" s="112" t="s">
        <v>1399</v>
      </c>
      <c r="M442" s="113" t="s">
        <v>1454</v>
      </c>
      <c r="N442" s="112" t="s">
        <v>60</v>
      </c>
      <c r="O442" s="77"/>
      <c r="P442" s="78">
        <f t="shared" si="12"/>
        <v>0</v>
      </c>
      <c r="Q442" s="79" t="str">
        <f t="shared" si="13"/>
        <v>-</v>
      </c>
      <c r="R442" s="80">
        <v>62</v>
      </c>
      <c r="S442" s="81" t="str">
        <f>IF($I$23=1,"",IF(AND(Таблица23[[#This Row],[Заказ (упаковок)
↓]]=0,$I$23*Таблица23[[#This Row],[Уп. в коробке]]&lt;5),0,ROUNDDOWN($I$23*Таблица23[[#This Row],[Уп. в коробке]],0)))</f>
        <v/>
      </c>
      <c r="T442" s="176" t="str">
        <f>IF(AND(Таблица23[[#This Row],[Заказ (упаковок)
↓]]&lt;5,Таблица23[[#This Row],[Заказ (упаковок)
↓]]&gt;0),"ошибка - неверное количество в заказе","")</f>
        <v/>
      </c>
    </row>
    <row r="443" spans="1:20" x14ac:dyDescent="0.3">
      <c r="A443" s="70"/>
      <c r="B443" s="71" t="s">
        <v>1455</v>
      </c>
      <c r="C443" s="72" t="s">
        <v>1397</v>
      </c>
      <c r="D443" s="73" t="s">
        <v>1407</v>
      </c>
      <c r="E443" s="74" t="s">
        <v>1456</v>
      </c>
      <c r="F443" s="116" t="s">
        <v>710</v>
      </c>
      <c r="G443" s="75" t="s">
        <v>106</v>
      </c>
      <c r="H443" s="75">
        <v>40</v>
      </c>
      <c r="I443" s="76">
        <v>4.8899999999999997</v>
      </c>
      <c r="J443" s="110">
        <v>322430</v>
      </c>
      <c r="K443" s="111">
        <v>8712438541636</v>
      </c>
      <c r="L443" s="112" t="s">
        <v>1399</v>
      </c>
      <c r="M443" s="113" t="s">
        <v>1457</v>
      </c>
      <c r="N443" s="112" t="s">
        <v>60</v>
      </c>
      <c r="O443" s="77"/>
      <c r="P443" s="78">
        <f t="shared" si="12"/>
        <v>0</v>
      </c>
      <c r="Q443" s="79" t="str">
        <f t="shared" si="13"/>
        <v>-</v>
      </c>
      <c r="R443" s="80">
        <v>62</v>
      </c>
      <c r="S443" s="81" t="str">
        <f>IF($I$23=1,"",IF(AND(Таблица23[[#This Row],[Заказ (упаковок)
↓]]=0,$I$23*Таблица23[[#This Row],[Уп. в коробке]]&lt;5),0,ROUNDDOWN($I$23*Таблица23[[#This Row],[Уп. в коробке]],0)))</f>
        <v/>
      </c>
      <c r="T443" s="176" t="str">
        <f>IF(AND(Таблица23[[#This Row],[Заказ (упаковок)
↓]]&lt;5,Таблица23[[#This Row],[Заказ (упаковок)
↓]]&gt;0),"ошибка - неверное количество в заказе","")</f>
        <v/>
      </c>
    </row>
    <row r="444" spans="1:20" x14ac:dyDescent="0.3">
      <c r="A444" s="70"/>
      <c r="B444" s="71" t="s">
        <v>1458</v>
      </c>
      <c r="C444" s="72" t="s">
        <v>1397</v>
      </c>
      <c r="D444" s="73" t="s">
        <v>1407</v>
      </c>
      <c r="E444" s="74" t="s">
        <v>1459</v>
      </c>
      <c r="F444" s="116" t="s">
        <v>710</v>
      </c>
      <c r="G444" s="75" t="s">
        <v>106</v>
      </c>
      <c r="H444" s="75">
        <v>40</v>
      </c>
      <c r="I444" s="76">
        <v>4.99</v>
      </c>
      <c r="J444" s="110">
        <v>322433</v>
      </c>
      <c r="K444" s="111">
        <v>8712438542367</v>
      </c>
      <c r="L444" s="112" t="s">
        <v>1399</v>
      </c>
      <c r="M444" s="113" t="s">
        <v>1460</v>
      </c>
      <c r="N444" s="112" t="s">
        <v>60</v>
      </c>
      <c r="O444" s="77"/>
      <c r="P444" s="78">
        <f t="shared" si="12"/>
        <v>0</v>
      </c>
      <c r="Q444" s="79" t="str">
        <f t="shared" si="13"/>
        <v>-</v>
      </c>
      <c r="R444" s="80">
        <v>62</v>
      </c>
      <c r="S444" s="81" t="str">
        <f>IF($I$23=1,"",IF(AND(Таблица23[[#This Row],[Заказ (упаковок)
↓]]=0,$I$23*Таблица23[[#This Row],[Уп. в коробке]]&lt;5),0,ROUNDDOWN($I$23*Таблица23[[#This Row],[Уп. в коробке]],0)))</f>
        <v/>
      </c>
      <c r="T444" s="176" t="str">
        <f>IF(AND(Таблица23[[#This Row],[Заказ (упаковок)
↓]]&lt;5,Таблица23[[#This Row],[Заказ (упаковок)
↓]]&gt;0),"ошибка - неверное количество в заказе","")</f>
        <v/>
      </c>
    </row>
    <row r="445" spans="1:20" x14ac:dyDescent="0.3">
      <c r="A445" s="70"/>
      <c r="B445" s="71" t="s">
        <v>1461</v>
      </c>
      <c r="C445" s="72" t="s">
        <v>1397</v>
      </c>
      <c r="D445" s="73" t="s">
        <v>1407</v>
      </c>
      <c r="E445" s="74" t="s">
        <v>1462</v>
      </c>
      <c r="F445" s="116" t="s">
        <v>790</v>
      </c>
      <c r="G445" s="75" t="s">
        <v>106</v>
      </c>
      <c r="H445" s="75">
        <v>25</v>
      </c>
      <c r="I445" s="76">
        <v>6.08</v>
      </c>
      <c r="J445" s="110">
        <v>322460</v>
      </c>
      <c r="K445" s="111">
        <v>8712438541599</v>
      </c>
      <c r="L445" s="112" t="s">
        <v>1399</v>
      </c>
      <c r="M445" s="113" t="s">
        <v>1463</v>
      </c>
      <c r="N445" s="112" t="s">
        <v>60</v>
      </c>
      <c r="O445" s="77"/>
      <c r="P445" s="78">
        <f t="shared" si="12"/>
        <v>0</v>
      </c>
      <c r="Q445" s="79" t="str">
        <f t="shared" si="13"/>
        <v>-</v>
      </c>
      <c r="R445" s="80">
        <v>62</v>
      </c>
      <c r="S445" s="81" t="str">
        <f>IF($I$23=1,"",IF(AND(Таблица23[[#This Row],[Заказ (упаковок)
↓]]=0,$I$23*Таблица23[[#This Row],[Уп. в коробке]]&lt;5),0,ROUNDDOWN($I$23*Таблица23[[#This Row],[Уп. в коробке]],0)))</f>
        <v/>
      </c>
      <c r="T445" s="176" t="str">
        <f>IF(AND(Таблица23[[#This Row],[Заказ (упаковок)
↓]]&lt;5,Таблица23[[#This Row],[Заказ (упаковок)
↓]]&gt;0),"ошибка - неверное количество в заказе","")</f>
        <v/>
      </c>
    </row>
    <row r="446" spans="1:20" x14ac:dyDescent="0.3">
      <c r="A446" s="70"/>
      <c r="B446" s="71" t="s">
        <v>1464</v>
      </c>
      <c r="C446" s="72" t="s">
        <v>1397</v>
      </c>
      <c r="D446" s="73" t="s">
        <v>1407</v>
      </c>
      <c r="E446" s="74" t="s">
        <v>1465</v>
      </c>
      <c r="F446" s="116" t="s">
        <v>790</v>
      </c>
      <c r="G446" s="75" t="s">
        <v>106</v>
      </c>
      <c r="H446" s="75">
        <v>25</v>
      </c>
      <c r="I446" s="76">
        <v>6.1</v>
      </c>
      <c r="J446" s="110">
        <v>322480</v>
      </c>
      <c r="K446" s="111">
        <v>8712438541582</v>
      </c>
      <c r="L446" s="112" t="s">
        <v>1399</v>
      </c>
      <c r="M446" s="113" t="s">
        <v>1466</v>
      </c>
      <c r="N446" s="112" t="s">
        <v>60</v>
      </c>
      <c r="O446" s="77"/>
      <c r="P446" s="78">
        <f t="shared" si="12"/>
        <v>0</v>
      </c>
      <c r="Q446" s="79" t="str">
        <f t="shared" si="13"/>
        <v>-</v>
      </c>
      <c r="R446" s="80">
        <v>62</v>
      </c>
      <c r="S446" s="81" t="str">
        <f>IF($I$23=1,"",IF(AND(Таблица23[[#This Row],[Заказ (упаковок)
↓]]=0,$I$23*Таблица23[[#This Row],[Уп. в коробке]]&lt;5),0,ROUNDDOWN($I$23*Таблица23[[#This Row],[Уп. в коробке]],0)))</f>
        <v/>
      </c>
      <c r="T446" s="176" t="str">
        <f>IF(AND(Таблица23[[#This Row],[Заказ (упаковок)
↓]]&lt;5,Таблица23[[#This Row],[Заказ (упаковок)
↓]]&gt;0),"ошибка - неверное количество в заказе","")</f>
        <v/>
      </c>
    </row>
    <row r="447" spans="1:20" x14ac:dyDescent="0.3">
      <c r="A447" s="70"/>
      <c r="B447" s="71" t="s">
        <v>1467</v>
      </c>
      <c r="C447" s="72" t="s">
        <v>1397</v>
      </c>
      <c r="D447" s="73" t="s">
        <v>1407</v>
      </c>
      <c r="E447" s="74" t="s">
        <v>1468</v>
      </c>
      <c r="F447" s="116" t="s">
        <v>710</v>
      </c>
      <c r="G447" s="75" t="s">
        <v>106</v>
      </c>
      <c r="H447" s="75">
        <v>40</v>
      </c>
      <c r="I447" s="76">
        <v>4.43</v>
      </c>
      <c r="J447" s="110">
        <v>322482</v>
      </c>
      <c r="K447" s="111" t="s">
        <v>1469</v>
      </c>
      <c r="L447" s="112" t="s">
        <v>1399</v>
      </c>
      <c r="M447" s="113" t="s">
        <v>1470</v>
      </c>
      <c r="N447" s="112" t="s">
        <v>60</v>
      </c>
      <c r="O447" s="77"/>
      <c r="P447" s="78">
        <f t="shared" si="12"/>
        <v>0</v>
      </c>
      <c r="Q447" s="79" t="str">
        <f t="shared" si="13"/>
        <v>-</v>
      </c>
      <c r="R447" s="80">
        <v>62</v>
      </c>
      <c r="S447" s="81" t="str">
        <f>IF($I$23=1,"",IF(AND(Таблица23[[#This Row],[Заказ (упаковок)
↓]]=0,$I$23*Таблица23[[#This Row],[Уп. в коробке]]&lt;5),0,ROUNDDOWN($I$23*Таблица23[[#This Row],[Уп. в коробке]],0)))</f>
        <v/>
      </c>
      <c r="T447" s="176" t="str">
        <f>IF(AND(Таблица23[[#This Row],[Заказ (упаковок)
↓]]&lt;5,Таблица23[[#This Row],[Заказ (упаковок)
↓]]&gt;0),"ошибка - неверное количество в заказе","")</f>
        <v/>
      </c>
    </row>
    <row r="448" spans="1:20" x14ac:dyDescent="0.3">
      <c r="A448" s="70"/>
      <c r="B448" s="71" t="s">
        <v>1471</v>
      </c>
      <c r="C448" s="72" t="s">
        <v>1397</v>
      </c>
      <c r="D448" s="73" t="s">
        <v>1407</v>
      </c>
      <c r="E448" s="74" t="s">
        <v>1472</v>
      </c>
      <c r="F448" s="116" t="s">
        <v>710</v>
      </c>
      <c r="G448" s="75" t="s">
        <v>106</v>
      </c>
      <c r="H448" s="75">
        <v>40</v>
      </c>
      <c r="I448" s="76">
        <v>4.0999999999999996</v>
      </c>
      <c r="J448" s="110">
        <v>322483</v>
      </c>
      <c r="K448" s="111">
        <v>8712438542374</v>
      </c>
      <c r="L448" s="112" t="s">
        <v>1399</v>
      </c>
      <c r="M448" s="113" t="s">
        <v>1473</v>
      </c>
      <c r="N448" s="112" t="s">
        <v>60</v>
      </c>
      <c r="O448" s="77"/>
      <c r="P448" s="78">
        <f t="shared" si="12"/>
        <v>0</v>
      </c>
      <c r="Q448" s="79" t="str">
        <f t="shared" si="13"/>
        <v>-</v>
      </c>
      <c r="R448" s="80">
        <v>62</v>
      </c>
      <c r="S448" s="81" t="str">
        <f>IF($I$23=1,"",IF(AND(Таблица23[[#This Row],[Заказ (упаковок)
↓]]=0,$I$23*Таблица23[[#This Row],[Уп. в коробке]]&lt;5),0,ROUNDDOWN($I$23*Таблица23[[#This Row],[Уп. в коробке]],0)))</f>
        <v/>
      </c>
      <c r="T448" s="176" t="str">
        <f>IF(AND(Таблица23[[#This Row],[Заказ (упаковок)
↓]]&lt;5,Таблица23[[#This Row],[Заказ (упаковок)
↓]]&gt;0),"ошибка - неверное количество в заказе","")</f>
        <v/>
      </c>
    </row>
    <row r="449" spans="1:20" x14ac:dyDescent="0.3">
      <c r="A449" s="70"/>
      <c r="B449" s="71" t="s">
        <v>1474</v>
      </c>
      <c r="C449" s="72" t="s">
        <v>1397</v>
      </c>
      <c r="D449" s="73" t="s">
        <v>1407</v>
      </c>
      <c r="E449" s="74" t="s">
        <v>1475</v>
      </c>
      <c r="F449" s="116" t="s">
        <v>710</v>
      </c>
      <c r="G449" s="75" t="s">
        <v>106</v>
      </c>
      <c r="H449" s="75">
        <v>40</v>
      </c>
      <c r="I449" s="76">
        <v>4</v>
      </c>
      <c r="J449" s="110">
        <v>322486</v>
      </c>
      <c r="K449" s="111">
        <v>8712438542398</v>
      </c>
      <c r="L449" s="112" t="s">
        <v>1399</v>
      </c>
      <c r="M449" s="113" t="s">
        <v>1476</v>
      </c>
      <c r="N449" s="112" t="s">
        <v>60</v>
      </c>
      <c r="O449" s="77"/>
      <c r="P449" s="78">
        <f t="shared" si="12"/>
        <v>0</v>
      </c>
      <c r="Q449" s="79" t="str">
        <f t="shared" si="13"/>
        <v>-</v>
      </c>
      <c r="R449" s="80">
        <v>62</v>
      </c>
      <c r="S449" s="81" t="str">
        <f>IF($I$23=1,"",IF(AND(Таблица23[[#This Row],[Заказ (упаковок)
↓]]=0,$I$23*Таблица23[[#This Row],[Уп. в коробке]]&lt;5),0,ROUNDDOWN($I$23*Таблица23[[#This Row],[Уп. в коробке]],0)))</f>
        <v/>
      </c>
      <c r="T449" s="176" t="str">
        <f>IF(AND(Таблица23[[#This Row],[Заказ (упаковок)
↓]]&lt;5,Таблица23[[#This Row],[Заказ (упаковок)
↓]]&gt;0),"ошибка - неверное количество в заказе","")</f>
        <v/>
      </c>
    </row>
    <row r="450" spans="1:20" x14ac:dyDescent="0.3">
      <c r="A450" s="70"/>
      <c r="B450" s="71" t="s">
        <v>1477</v>
      </c>
      <c r="C450" s="72" t="s">
        <v>1397</v>
      </c>
      <c r="D450" s="73" t="s">
        <v>1407</v>
      </c>
      <c r="E450" s="74" t="s">
        <v>1478</v>
      </c>
      <c r="F450" s="116" t="s">
        <v>710</v>
      </c>
      <c r="G450" s="75" t="s">
        <v>106</v>
      </c>
      <c r="H450" s="75">
        <v>40</v>
      </c>
      <c r="I450" s="76">
        <v>4.43</v>
      </c>
      <c r="J450" s="110">
        <v>322490</v>
      </c>
      <c r="K450" s="111">
        <v>8712438541643</v>
      </c>
      <c r="L450" s="112" t="s">
        <v>1399</v>
      </c>
      <c r="M450" s="113" t="s">
        <v>1479</v>
      </c>
      <c r="N450" s="112" t="s">
        <v>60</v>
      </c>
      <c r="O450" s="77"/>
      <c r="P450" s="78">
        <f t="shared" si="12"/>
        <v>0</v>
      </c>
      <c r="Q450" s="79" t="str">
        <f t="shared" si="13"/>
        <v>-</v>
      </c>
      <c r="R450" s="80">
        <v>62</v>
      </c>
      <c r="S450" s="81" t="str">
        <f>IF($I$23=1,"",IF(AND(Таблица23[[#This Row],[Заказ (упаковок)
↓]]=0,$I$23*Таблица23[[#This Row],[Уп. в коробке]]&lt;5),0,ROUNDDOWN($I$23*Таблица23[[#This Row],[Уп. в коробке]],0)))</f>
        <v/>
      </c>
      <c r="T450" s="176" t="str">
        <f>IF(AND(Таблица23[[#This Row],[Заказ (упаковок)
↓]]&lt;5,Таблица23[[#This Row],[Заказ (упаковок)
↓]]&gt;0),"ошибка - неверное количество в заказе","")</f>
        <v/>
      </c>
    </row>
    <row r="451" spans="1:20" x14ac:dyDescent="0.3">
      <c r="A451" s="70"/>
      <c r="B451" s="71" t="s">
        <v>1480</v>
      </c>
      <c r="C451" s="72" t="s">
        <v>1397</v>
      </c>
      <c r="D451" s="73" t="s">
        <v>1407</v>
      </c>
      <c r="E451" s="74" t="s">
        <v>1481</v>
      </c>
      <c r="F451" s="116" t="s">
        <v>710</v>
      </c>
      <c r="G451" s="75" t="s">
        <v>106</v>
      </c>
      <c r="H451" s="75">
        <v>40</v>
      </c>
      <c r="I451" s="76">
        <v>4.43</v>
      </c>
      <c r="J451" s="110">
        <v>322515</v>
      </c>
      <c r="K451" s="111">
        <v>8712438541612</v>
      </c>
      <c r="L451" s="112" t="s">
        <v>1399</v>
      </c>
      <c r="M451" s="113" t="s">
        <v>1482</v>
      </c>
      <c r="N451" s="112" t="s">
        <v>60</v>
      </c>
      <c r="O451" s="77"/>
      <c r="P451" s="78">
        <f t="shared" si="12"/>
        <v>0</v>
      </c>
      <c r="Q451" s="79" t="str">
        <f t="shared" si="13"/>
        <v>-</v>
      </c>
      <c r="R451" s="80">
        <v>62</v>
      </c>
      <c r="S451" s="81" t="str">
        <f>IF($I$23=1,"",IF(AND(Таблица23[[#This Row],[Заказ (упаковок)
↓]]=0,$I$23*Таблица23[[#This Row],[Уп. в коробке]]&lt;5),0,ROUNDDOWN($I$23*Таблица23[[#This Row],[Уп. в коробке]],0)))</f>
        <v/>
      </c>
      <c r="T451" s="176" t="str">
        <f>IF(AND(Таблица23[[#This Row],[Заказ (упаковок)
↓]]&lt;5,Таблица23[[#This Row],[Заказ (упаковок)
↓]]&gt;0),"ошибка - неверное количество в заказе","")</f>
        <v/>
      </c>
    </row>
    <row r="452" spans="1:20" x14ac:dyDescent="0.3">
      <c r="A452" s="70"/>
      <c r="B452" s="71" t="s">
        <v>1483</v>
      </c>
      <c r="C452" s="72" t="s">
        <v>1397</v>
      </c>
      <c r="D452" s="73" t="s">
        <v>1407</v>
      </c>
      <c r="E452" s="74" t="s">
        <v>1484</v>
      </c>
      <c r="F452" s="116" t="s">
        <v>710</v>
      </c>
      <c r="G452" s="75" t="s">
        <v>106</v>
      </c>
      <c r="H452" s="75">
        <v>40</v>
      </c>
      <c r="I452" s="76">
        <v>4.09</v>
      </c>
      <c r="J452" s="110">
        <v>322517</v>
      </c>
      <c r="K452" s="111">
        <v>8712438541971</v>
      </c>
      <c r="L452" s="112" t="s">
        <v>1399</v>
      </c>
      <c r="M452" s="113" t="s">
        <v>1485</v>
      </c>
      <c r="N452" s="112" t="s">
        <v>60</v>
      </c>
      <c r="O452" s="77"/>
      <c r="P452" s="78">
        <f t="shared" si="12"/>
        <v>0</v>
      </c>
      <c r="Q452" s="79" t="str">
        <f t="shared" si="13"/>
        <v>-</v>
      </c>
      <c r="R452" s="80">
        <v>62</v>
      </c>
      <c r="S452" s="81" t="str">
        <f>IF($I$23=1,"",IF(AND(Таблица23[[#This Row],[Заказ (упаковок)
↓]]=0,$I$23*Таблица23[[#This Row],[Уп. в коробке]]&lt;5),0,ROUNDDOWN($I$23*Таблица23[[#This Row],[Уп. в коробке]],0)))</f>
        <v/>
      </c>
      <c r="T452" s="176" t="str">
        <f>IF(AND(Таблица23[[#This Row],[Заказ (упаковок)
↓]]&lt;5,Таблица23[[#This Row],[Заказ (упаковок)
↓]]&gt;0),"ошибка - неверное количество в заказе","")</f>
        <v/>
      </c>
    </row>
    <row r="453" spans="1:20" x14ac:dyDescent="0.3">
      <c r="A453" s="70"/>
      <c r="B453" s="71" t="s">
        <v>1486</v>
      </c>
      <c r="C453" s="72" t="s">
        <v>1397</v>
      </c>
      <c r="D453" s="73" t="s">
        <v>1407</v>
      </c>
      <c r="E453" s="74" t="s">
        <v>1404</v>
      </c>
      <c r="F453" s="116" t="s">
        <v>710</v>
      </c>
      <c r="G453" s="75" t="s">
        <v>106</v>
      </c>
      <c r="H453" s="75">
        <v>40</v>
      </c>
      <c r="I453" s="76">
        <v>4.05</v>
      </c>
      <c r="J453" s="110">
        <v>322560</v>
      </c>
      <c r="K453" s="111">
        <v>8712438541629</v>
      </c>
      <c r="L453" s="112" t="s">
        <v>1399</v>
      </c>
      <c r="M453" s="113" t="s">
        <v>1487</v>
      </c>
      <c r="N453" s="112" t="s">
        <v>60</v>
      </c>
      <c r="O453" s="77"/>
      <c r="P453" s="78">
        <f t="shared" si="12"/>
        <v>0</v>
      </c>
      <c r="Q453" s="79" t="str">
        <f t="shared" si="13"/>
        <v>-</v>
      </c>
      <c r="R453" s="80">
        <v>62</v>
      </c>
      <c r="S453" s="81" t="str">
        <f>IF($I$23=1,"",IF(AND(Таблица23[[#This Row],[Заказ (упаковок)
↓]]=0,$I$23*Таблица23[[#This Row],[Уп. в коробке]]&lt;5),0,ROUNDDOWN($I$23*Таблица23[[#This Row],[Уп. в коробке]],0)))</f>
        <v/>
      </c>
      <c r="T453" s="176" t="str">
        <f>IF(AND(Таблица23[[#This Row],[Заказ (упаковок)
↓]]&lt;5,Таблица23[[#This Row],[Заказ (упаковок)
↓]]&gt;0),"ошибка - неверное количество в заказе","")</f>
        <v/>
      </c>
    </row>
    <row r="454" spans="1:20" x14ac:dyDescent="0.3">
      <c r="A454" s="70"/>
      <c r="B454" s="71" t="s">
        <v>1488</v>
      </c>
      <c r="C454" s="72" t="s">
        <v>1397</v>
      </c>
      <c r="D454" s="73" t="s">
        <v>1407</v>
      </c>
      <c r="E454" s="74" t="s">
        <v>1489</v>
      </c>
      <c r="F454" s="116" t="s">
        <v>790</v>
      </c>
      <c r="G454" s="75" t="s">
        <v>512</v>
      </c>
      <c r="H454" s="75">
        <v>60</v>
      </c>
      <c r="I454" s="76">
        <v>4.0699999999999994</v>
      </c>
      <c r="J454" s="110">
        <v>322600</v>
      </c>
      <c r="K454" s="111">
        <v>8712438541827</v>
      </c>
      <c r="L454" s="112" t="s">
        <v>1399</v>
      </c>
      <c r="M454" s="113" t="s">
        <v>1490</v>
      </c>
      <c r="N454" s="112" t="s">
        <v>60</v>
      </c>
      <c r="O454" s="77"/>
      <c r="P454" s="78">
        <f t="shared" si="12"/>
        <v>0</v>
      </c>
      <c r="Q454" s="79" t="str">
        <f t="shared" si="13"/>
        <v>-</v>
      </c>
      <c r="R454" s="80">
        <v>62</v>
      </c>
      <c r="S454" s="81" t="str">
        <f>IF($I$23=1,"",IF(AND(Таблица23[[#This Row],[Заказ (упаковок)
↓]]=0,$I$23*Таблица23[[#This Row],[Уп. в коробке]]&lt;5),0,ROUNDDOWN($I$23*Таблица23[[#This Row],[Уп. в коробке]],0)))</f>
        <v/>
      </c>
      <c r="T454" s="176" t="str">
        <f>IF(AND(Таблица23[[#This Row],[Заказ (упаковок)
↓]]&lt;5,Таблица23[[#This Row],[Заказ (упаковок)
↓]]&gt;0),"ошибка - неверное количество в заказе","")</f>
        <v/>
      </c>
    </row>
    <row r="455" spans="1:20" x14ac:dyDescent="0.3">
      <c r="A455" s="70"/>
      <c r="B455" s="71" t="s">
        <v>1491</v>
      </c>
      <c r="C455" s="72" t="s">
        <v>1397</v>
      </c>
      <c r="D455" s="73" t="s">
        <v>1407</v>
      </c>
      <c r="E455" s="74" t="s">
        <v>256</v>
      </c>
      <c r="F455" s="116" t="s">
        <v>790</v>
      </c>
      <c r="G455" s="75" t="s">
        <v>106</v>
      </c>
      <c r="H455" s="75">
        <v>25</v>
      </c>
      <c r="I455" s="76">
        <v>5.67</v>
      </c>
      <c r="J455" s="110">
        <v>322660</v>
      </c>
      <c r="K455" s="111">
        <v>8712438541414</v>
      </c>
      <c r="L455" s="112" t="s">
        <v>1399</v>
      </c>
      <c r="M455" s="113" t="s">
        <v>1492</v>
      </c>
      <c r="N455" s="112" t="s">
        <v>60</v>
      </c>
      <c r="O455" s="77"/>
      <c r="P455" s="78">
        <f t="shared" si="12"/>
        <v>0</v>
      </c>
      <c r="Q455" s="79" t="str">
        <f t="shared" si="13"/>
        <v>-</v>
      </c>
      <c r="R455" s="80">
        <v>62</v>
      </c>
      <c r="S455" s="81" t="str">
        <f>IF($I$23=1,"",IF(AND(Таблица23[[#This Row],[Заказ (упаковок)
↓]]=0,$I$23*Таблица23[[#This Row],[Уп. в коробке]]&lt;5),0,ROUNDDOWN($I$23*Таблица23[[#This Row],[Уп. в коробке]],0)))</f>
        <v/>
      </c>
      <c r="T455" s="176" t="str">
        <f>IF(AND(Таблица23[[#This Row],[Заказ (упаковок)
↓]]&lt;5,Таблица23[[#This Row],[Заказ (упаковок)
↓]]&gt;0),"ошибка - неверное количество в заказе","")</f>
        <v/>
      </c>
    </row>
    <row r="456" spans="1:20" x14ac:dyDescent="0.3">
      <c r="A456" s="70"/>
      <c r="B456" s="71" t="s">
        <v>1493</v>
      </c>
      <c r="C456" s="72" t="s">
        <v>1397</v>
      </c>
      <c r="D456" s="73" t="s">
        <v>1407</v>
      </c>
      <c r="E456" s="74" t="s">
        <v>1494</v>
      </c>
      <c r="F456" s="116" t="s">
        <v>710</v>
      </c>
      <c r="G456" s="75" t="s">
        <v>106</v>
      </c>
      <c r="H456" s="75">
        <v>40</v>
      </c>
      <c r="I456" s="76">
        <v>3.88</v>
      </c>
      <c r="J456" s="110">
        <v>322670</v>
      </c>
      <c r="K456" s="111">
        <v>8712438541933</v>
      </c>
      <c r="L456" s="112" t="s">
        <v>1399</v>
      </c>
      <c r="M456" s="113" t="s">
        <v>1495</v>
      </c>
      <c r="N456" s="112" t="s">
        <v>60</v>
      </c>
      <c r="O456" s="77"/>
      <c r="P456" s="78">
        <f t="shared" si="12"/>
        <v>0</v>
      </c>
      <c r="Q456" s="79" t="str">
        <f t="shared" si="13"/>
        <v>-</v>
      </c>
      <c r="R456" s="80">
        <v>62</v>
      </c>
      <c r="S456" s="81" t="str">
        <f>IF($I$23=1,"",IF(AND(Таблица23[[#This Row],[Заказ (упаковок)
↓]]=0,$I$23*Таблица23[[#This Row],[Уп. в коробке]]&lt;5),0,ROUNDDOWN($I$23*Таблица23[[#This Row],[Уп. в коробке]],0)))</f>
        <v/>
      </c>
      <c r="T456" s="176" t="str">
        <f>IF(AND(Таблица23[[#This Row],[Заказ (упаковок)
↓]]&lt;5,Таблица23[[#This Row],[Заказ (упаковок)
↓]]&gt;0),"ошибка - неверное количество в заказе","")</f>
        <v/>
      </c>
    </row>
    <row r="457" spans="1:20" x14ac:dyDescent="0.3">
      <c r="A457" s="70"/>
      <c r="B457" s="71" t="s">
        <v>1496</v>
      </c>
      <c r="C457" s="72" t="s">
        <v>1397</v>
      </c>
      <c r="D457" s="73" t="s">
        <v>1407</v>
      </c>
      <c r="E457" s="74" t="s">
        <v>1497</v>
      </c>
      <c r="F457" s="116" t="s">
        <v>710</v>
      </c>
      <c r="G457" s="75" t="s">
        <v>106</v>
      </c>
      <c r="H457" s="75">
        <v>40</v>
      </c>
      <c r="I457" s="76">
        <v>4.79</v>
      </c>
      <c r="J457" s="110">
        <v>322682</v>
      </c>
      <c r="K457" s="111" t="s">
        <v>1498</v>
      </c>
      <c r="L457" s="112" t="s">
        <v>1399</v>
      </c>
      <c r="M457" s="113" t="s">
        <v>1499</v>
      </c>
      <c r="N457" s="112" t="s">
        <v>60</v>
      </c>
      <c r="O457" s="77"/>
      <c r="P457" s="78">
        <f t="shared" si="12"/>
        <v>0</v>
      </c>
      <c r="Q457" s="79" t="str">
        <f t="shared" si="13"/>
        <v>-</v>
      </c>
      <c r="R457" s="80">
        <v>62</v>
      </c>
      <c r="S457" s="81" t="str">
        <f>IF($I$23=1,"",IF(AND(Таблица23[[#This Row],[Заказ (упаковок)
↓]]=0,$I$23*Таблица23[[#This Row],[Уп. в коробке]]&lt;5),0,ROUNDDOWN($I$23*Таблица23[[#This Row],[Уп. в коробке]],0)))</f>
        <v/>
      </c>
      <c r="T457" s="176" t="str">
        <f>IF(AND(Таблица23[[#This Row],[Заказ (упаковок)
↓]]&lt;5,Таблица23[[#This Row],[Заказ (упаковок)
↓]]&gt;0),"ошибка - неверное количество в заказе","")</f>
        <v/>
      </c>
    </row>
    <row r="458" spans="1:20" x14ac:dyDescent="0.3">
      <c r="A458" s="70"/>
      <c r="B458" s="71" t="s">
        <v>1500</v>
      </c>
      <c r="C458" s="72" t="s">
        <v>1397</v>
      </c>
      <c r="D458" s="73" t="s">
        <v>1407</v>
      </c>
      <c r="E458" s="74" t="s">
        <v>1501</v>
      </c>
      <c r="F458" s="116" t="s">
        <v>710</v>
      </c>
      <c r="G458" s="75" t="s">
        <v>106</v>
      </c>
      <c r="H458" s="75">
        <v>40</v>
      </c>
      <c r="I458" s="76">
        <v>4.42</v>
      </c>
      <c r="J458" s="110">
        <v>322684</v>
      </c>
      <c r="K458" s="111">
        <v>8712438542053</v>
      </c>
      <c r="L458" s="112" t="s">
        <v>1399</v>
      </c>
      <c r="M458" s="113" t="s">
        <v>1502</v>
      </c>
      <c r="N458" s="112" t="s">
        <v>60</v>
      </c>
      <c r="O458" s="77"/>
      <c r="P458" s="78">
        <f t="shared" si="12"/>
        <v>0</v>
      </c>
      <c r="Q458" s="79" t="str">
        <f t="shared" si="13"/>
        <v>-</v>
      </c>
      <c r="R458" s="80">
        <v>62</v>
      </c>
      <c r="S458" s="81" t="str">
        <f>IF($I$23=1,"",IF(AND(Таблица23[[#This Row],[Заказ (упаковок)
↓]]=0,$I$23*Таблица23[[#This Row],[Уп. в коробке]]&lt;5),0,ROUNDDOWN($I$23*Таблица23[[#This Row],[Уп. в коробке]],0)))</f>
        <v/>
      </c>
      <c r="T458" s="176" t="str">
        <f>IF(AND(Таблица23[[#This Row],[Заказ (упаковок)
↓]]&lt;5,Таблица23[[#This Row],[Заказ (упаковок)
↓]]&gt;0),"ошибка - неверное количество в заказе","")</f>
        <v/>
      </c>
    </row>
    <row r="459" spans="1:20" x14ac:dyDescent="0.3">
      <c r="A459" s="70"/>
      <c r="B459" s="71" t="s">
        <v>1503</v>
      </c>
      <c r="C459" s="72" t="s">
        <v>1397</v>
      </c>
      <c r="D459" s="73" t="s">
        <v>1407</v>
      </c>
      <c r="E459" s="74" t="s">
        <v>1504</v>
      </c>
      <c r="F459" s="116" t="s">
        <v>710</v>
      </c>
      <c r="G459" s="75" t="s">
        <v>1505</v>
      </c>
      <c r="H459" s="75">
        <v>40</v>
      </c>
      <c r="I459" s="76">
        <v>3.69</v>
      </c>
      <c r="J459" s="110">
        <v>322686</v>
      </c>
      <c r="K459" s="111">
        <v>8712438542046</v>
      </c>
      <c r="L459" s="112" t="s">
        <v>1399</v>
      </c>
      <c r="M459" s="113" t="s">
        <v>1506</v>
      </c>
      <c r="N459" s="112" t="s">
        <v>60</v>
      </c>
      <c r="O459" s="77"/>
      <c r="P459" s="78">
        <f t="shared" si="12"/>
        <v>0</v>
      </c>
      <c r="Q459" s="79" t="str">
        <f t="shared" si="13"/>
        <v>-</v>
      </c>
      <c r="R459" s="80">
        <v>62</v>
      </c>
      <c r="S459" s="81" t="str">
        <f>IF($I$23=1,"",IF(AND(Таблица23[[#This Row],[Заказ (упаковок)
↓]]=0,$I$23*Таблица23[[#This Row],[Уп. в коробке]]&lt;5),0,ROUNDDOWN($I$23*Таблица23[[#This Row],[Уп. в коробке]],0)))</f>
        <v/>
      </c>
      <c r="T459" s="176" t="str">
        <f>IF(AND(Таблица23[[#This Row],[Заказ (упаковок)
↓]]&lt;5,Таблица23[[#This Row],[Заказ (упаковок)
↓]]&gt;0),"ошибка - неверное количество в заказе","")</f>
        <v/>
      </c>
    </row>
    <row r="460" spans="1:20" x14ac:dyDescent="0.3">
      <c r="A460" s="70"/>
      <c r="B460" s="71" t="s">
        <v>1507</v>
      </c>
      <c r="C460" s="72" t="s">
        <v>1397</v>
      </c>
      <c r="D460" s="73" t="s">
        <v>1407</v>
      </c>
      <c r="E460" s="74" t="s">
        <v>1508</v>
      </c>
      <c r="F460" s="116" t="s">
        <v>710</v>
      </c>
      <c r="G460" s="75" t="s">
        <v>106</v>
      </c>
      <c r="H460" s="75">
        <v>40</v>
      </c>
      <c r="I460" s="76">
        <v>4.63</v>
      </c>
      <c r="J460" s="110">
        <v>322690</v>
      </c>
      <c r="K460" s="111">
        <v>8712438541667</v>
      </c>
      <c r="L460" s="112" t="s">
        <v>1399</v>
      </c>
      <c r="M460" s="113" t="s">
        <v>1509</v>
      </c>
      <c r="N460" s="112" t="s">
        <v>60</v>
      </c>
      <c r="O460" s="77"/>
      <c r="P460" s="78">
        <f t="shared" si="12"/>
        <v>0</v>
      </c>
      <c r="Q460" s="79" t="str">
        <f t="shared" si="13"/>
        <v>-</v>
      </c>
      <c r="R460" s="80">
        <v>63</v>
      </c>
      <c r="S460" s="81" t="str">
        <f>IF($I$23=1,"",IF(AND(Таблица23[[#This Row],[Заказ (упаковок)
↓]]=0,$I$23*Таблица23[[#This Row],[Уп. в коробке]]&lt;5),0,ROUNDDOWN($I$23*Таблица23[[#This Row],[Уп. в коробке]],0)))</f>
        <v/>
      </c>
      <c r="T460" s="176" t="str">
        <f>IF(AND(Таблица23[[#This Row],[Заказ (упаковок)
↓]]&lt;5,Таблица23[[#This Row],[Заказ (упаковок)
↓]]&gt;0),"ошибка - неверное количество в заказе","")</f>
        <v/>
      </c>
    </row>
    <row r="461" spans="1:20" x14ac:dyDescent="0.3">
      <c r="A461" s="70"/>
      <c r="B461" s="71" t="s">
        <v>1510</v>
      </c>
      <c r="C461" s="72" t="s">
        <v>1397</v>
      </c>
      <c r="D461" s="73" t="s">
        <v>1407</v>
      </c>
      <c r="E461" s="74" t="s">
        <v>1511</v>
      </c>
      <c r="F461" s="116" t="s">
        <v>724</v>
      </c>
      <c r="G461" s="75" t="s">
        <v>485</v>
      </c>
      <c r="H461" s="75">
        <v>80</v>
      </c>
      <c r="I461" s="76">
        <v>4.91</v>
      </c>
      <c r="J461" s="110">
        <v>322695</v>
      </c>
      <c r="K461" s="111">
        <v>8712438542060</v>
      </c>
      <c r="L461" s="112" t="s">
        <v>1399</v>
      </c>
      <c r="M461" s="113" t="s">
        <v>1512</v>
      </c>
      <c r="N461" s="112" t="s">
        <v>60</v>
      </c>
      <c r="O461" s="77"/>
      <c r="P461" s="78">
        <f t="shared" si="12"/>
        <v>0</v>
      </c>
      <c r="Q461" s="79" t="str">
        <f t="shared" si="13"/>
        <v>-</v>
      </c>
      <c r="R461" s="80">
        <v>63</v>
      </c>
      <c r="S461" s="81" t="str">
        <f>IF($I$23=1,"",IF(AND(Таблица23[[#This Row],[Заказ (упаковок)
↓]]=0,$I$23*Таблица23[[#This Row],[Уп. в коробке]]&lt;5),0,ROUNDDOWN($I$23*Таблица23[[#This Row],[Уп. в коробке]],0)))</f>
        <v/>
      </c>
      <c r="T461" s="176" t="str">
        <f>IF(AND(Таблица23[[#This Row],[Заказ (упаковок)
↓]]&lt;5,Таблица23[[#This Row],[Заказ (упаковок)
↓]]&gt;0),"ошибка - неверное количество в заказе","")</f>
        <v/>
      </c>
    </row>
    <row r="462" spans="1:20" x14ac:dyDescent="0.3">
      <c r="A462" s="70"/>
      <c r="B462" s="71" t="s">
        <v>1513</v>
      </c>
      <c r="C462" s="72" t="s">
        <v>1397</v>
      </c>
      <c r="D462" s="73" t="s">
        <v>1407</v>
      </c>
      <c r="E462" s="74" t="s">
        <v>1514</v>
      </c>
      <c r="F462" s="116" t="s">
        <v>710</v>
      </c>
      <c r="G462" s="75" t="s">
        <v>106</v>
      </c>
      <c r="H462" s="75">
        <v>40</v>
      </c>
      <c r="I462" s="76">
        <v>5.35</v>
      </c>
      <c r="J462" s="110">
        <v>322698</v>
      </c>
      <c r="K462" s="111">
        <v>8712438542121</v>
      </c>
      <c r="L462" s="112" t="s">
        <v>1399</v>
      </c>
      <c r="M462" s="113" t="s">
        <v>1515</v>
      </c>
      <c r="N462" s="112" t="s">
        <v>60</v>
      </c>
      <c r="O462" s="77"/>
      <c r="P462" s="78">
        <f t="shared" si="12"/>
        <v>0</v>
      </c>
      <c r="Q462" s="79" t="str">
        <f t="shared" si="13"/>
        <v>-</v>
      </c>
      <c r="R462" s="80">
        <v>63</v>
      </c>
      <c r="S462" s="81" t="str">
        <f>IF($I$23=1,"",IF(AND(Таблица23[[#This Row],[Заказ (упаковок)
↓]]=0,$I$23*Таблица23[[#This Row],[Уп. в коробке]]&lt;5),0,ROUNDDOWN($I$23*Таблица23[[#This Row],[Уп. в коробке]],0)))</f>
        <v/>
      </c>
      <c r="T462" s="176" t="str">
        <f>IF(AND(Таблица23[[#This Row],[Заказ (упаковок)
↓]]&lt;5,Таблица23[[#This Row],[Заказ (упаковок)
↓]]&gt;0),"ошибка - неверное количество в заказе","")</f>
        <v/>
      </c>
    </row>
    <row r="463" spans="1:20" x14ac:dyDescent="0.3">
      <c r="A463" s="70"/>
      <c r="B463" s="71" t="s">
        <v>1516</v>
      </c>
      <c r="C463" s="72" t="s">
        <v>1397</v>
      </c>
      <c r="D463" s="73" t="s">
        <v>1407</v>
      </c>
      <c r="E463" s="74" t="s">
        <v>1517</v>
      </c>
      <c r="F463" s="116" t="s">
        <v>790</v>
      </c>
      <c r="G463" s="75" t="s">
        <v>106</v>
      </c>
      <c r="H463" s="75">
        <v>25</v>
      </c>
      <c r="I463" s="76">
        <v>5.5299999999999994</v>
      </c>
      <c r="J463" s="110">
        <v>322700</v>
      </c>
      <c r="K463" s="111" t="s">
        <v>1518</v>
      </c>
      <c r="L463" s="112" t="s">
        <v>1399</v>
      </c>
      <c r="M463" s="113" t="s">
        <v>1519</v>
      </c>
      <c r="N463" s="112" t="s">
        <v>60</v>
      </c>
      <c r="O463" s="77"/>
      <c r="P463" s="78">
        <f t="shared" si="12"/>
        <v>0</v>
      </c>
      <c r="Q463" s="79" t="str">
        <f t="shared" si="13"/>
        <v>-</v>
      </c>
      <c r="R463" s="80">
        <v>63</v>
      </c>
      <c r="S463" s="81" t="str">
        <f>IF($I$23=1,"",IF(AND(Таблица23[[#This Row],[Заказ (упаковок)
↓]]=0,$I$23*Таблица23[[#This Row],[Уп. в коробке]]&lt;5),0,ROUNDDOWN($I$23*Таблица23[[#This Row],[Уп. в коробке]],0)))</f>
        <v/>
      </c>
      <c r="T463" s="176" t="str">
        <f>IF(AND(Таблица23[[#This Row],[Заказ (упаковок)
↓]]&lt;5,Таблица23[[#This Row],[Заказ (упаковок)
↓]]&gt;0),"ошибка - неверное количество в заказе","")</f>
        <v/>
      </c>
    </row>
    <row r="464" spans="1:20" x14ac:dyDescent="0.3">
      <c r="A464" s="70"/>
      <c r="B464" s="71" t="s">
        <v>1520</v>
      </c>
      <c r="C464" s="72" t="s">
        <v>1397</v>
      </c>
      <c r="D464" s="73" t="s">
        <v>1407</v>
      </c>
      <c r="E464" s="74" t="s">
        <v>1358</v>
      </c>
      <c r="F464" s="116" t="s">
        <v>790</v>
      </c>
      <c r="G464" s="75" t="s">
        <v>106</v>
      </c>
      <c r="H464" s="75">
        <v>25</v>
      </c>
      <c r="I464" s="76">
        <v>5.24</v>
      </c>
      <c r="J464" s="110">
        <v>322720</v>
      </c>
      <c r="K464" s="111">
        <v>8712438541445</v>
      </c>
      <c r="L464" s="112" t="s">
        <v>1399</v>
      </c>
      <c r="M464" s="113" t="s">
        <v>1521</v>
      </c>
      <c r="N464" s="112" t="s">
        <v>60</v>
      </c>
      <c r="O464" s="77"/>
      <c r="P464" s="78">
        <f t="shared" si="12"/>
        <v>0</v>
      </c>
      <c r="Q464" s="79" t="str">
        <f t="shared" si="13"/>
        <v>-</v>
      </c>
      <c r="R464" s="80">
        <v>63</v>
      </c>
      <c r="S464" s="81" t="str">
        <f>IF($I$23=1,"",IF(AND(Таблица23[[#This Row],[Заказ (упаковок)
↓]]=0,$I$23*Таблица23[[#This Row],[Уп. в коробке]]&lt;5),0,ROUNDDOWN($I$23*Таблица23[[#This Row],[Уп. в коробке]],0)))</f>
        <v/>
      </c>
      <c r="T464" s="176" t="str">
        <f>IF(AND(Таблица23[[#This Row],[Заказ (упаковок)
↓]]&lt;5,Таблица23[[#This Row],[Заказ (упаковок)
↓]]&gt;0),"ошибка - неверное количество в заказе","")</f>
        <v/>
      </c>
    </row>
    <row r="465" spans="1:20" x14ac:dyDescent="0.3">
      <c r="A465" s="70"/>
      <c r="B465" s="71" t="s">
        <v>1522</v>
      </c>
      <c r="C465" s="72" t="s">
        <v>1397</v>
      </c>
      <c r="D465" s="73" t="s">
        <v>1407</v>
      </c>
      <c r="E465" s="74" t="s">
        <v>1523</v>
      </c>
      <c r="F465" s="116" t="s">
        <v>790</v>
      </c>
      <c r="G465" s="75" t="s">
        <v>106</v>
      </c>
      <c r="H465" s="75">
        <v>25</v>
      </c>
      <c r="I465" s="76">
        <v>5.7799999999999994</v>
      </c>
      <c r="J465" s="110">
        <v>322730</v>
      </c>
      <c r="K465" s="111">
        <v>8712438542077</v>
      </c>
      <c r="L465" s="112" t="s">
        <v>1399</v>
      </c>
      <c r="M465" s="113" t="s">
        <v>1524</v>
      </c>
      <c r="N465" s="112" t="s">
        <v>60</v>
      </c>
      <c r="O465" s="77"/>
      <c r="P465" s="78">
        <f t="shared" si="12"/>
        <v>0</v>
      </c>
      <c r="Q465" s="79" t="str">
        <f t="shared" si="13"/>
        <v>-</v>
      </c>
      <c r="R465" s="80">
        <v>63</v>
      </c>
      <c r="S465" s="81" t="str">
        <f>IF($I$23=1,"",IF(AND(Таблица23[[#This Row],[Заказ (упаковок)
↓]]=0,$I$23*Таблица23[[#This Row],[Уп. в коробке]]&lt;5),0,ROUNDDOWN($I$23*Таблица23[[#This Row],[Уп. в коробке]],0)))</f>
        <v/>
      </c>
      <c r="T465" s="176" t="str">
        <f>IF(AND(Таблица23[[#This Row],[Заказ (упаковок)
↓]]&lt;5,Таблица23[[#This Row],[Заказ (упаковок)
↓]]&gt;0),"ошибка - неверное количество в заказе","")</f>
        <v/>
      </c>
    </row>
    <row r="466" spans="1:20" x14ac:dyDescent="0.3">
      <c r="A466" s="70"/>
      <c r="B466" s="71" t="s">
        <v>1525</v>
      </c>
      <c r="C466" s="72" t="s">
        <v>1397</v>
      </c>
      <c r="D466" s="73" t="s">
        <v>1407</v>
      </c>
      <c r="E466" s="74" t="s">
        <v>1526</v>
      </c>
      <c r="F466" s="116" t="s">
        <v>790</v>
      </c>
      <c r="G466" s="75" t="s">
        <v>106</v>
      </c>
      <c r="H466" s="75">
        <v>25</v>
      </c>
      <c r="I466" s="76">
        <v>5.79</v>
      </c>
      <c r="J466" s="110">
        <v>322740</v>
      </c>
      <c r="K466" s="111">
        <v>8712438541452</v>
      </c>
      <c r="L466" s="112" t="s">
        <v>1399</v>
      </c>
      <c r="M466" s="113" t="s">
        <v>1527</v>
      </c>
      <c r="N466" s="112" t="s">
        <v>60</v>
      </c>
      <c r="O466" s="77"/>
      <c r="P466" s="78">
        <f t="shared" si="12"/>
        <v>0</v>
      </c>
      <c r="Q466" s="79" t="str">
        <f t="shared" si="13"/>
        <v>-</v>
      </c>
      <c r="R466" s="80">
        <v>63</v>
      </c>
      <c r="S466" s="81" t="str">
        <f>IF($I$23=1,"",IF(AND(Таблица23[[#This Row],[Заказ (упаковок)
↓]]=0,$I$23*Таблица23[[#This Row],[Уп. в коробке]]&lt;5),0,ROUNDDOWN($I$23*Таблица23[[#This Row],[Уп. в коробке]],0)))</f>
        <v/>
      </c>
      <c r="T466" s="176" t="str">
        <f>IF(AND(Таблица23[[#This Row],[Заказ (упаковок)
↓]]&lt;5,Таблица23[[#This Row],[Заказ (упаковок)
↓]]&gt;0),"ошибка - неверное количество в заказе","")</f>
        <v/>
      </c>
    </row>
    <row r="467" spans="1:20" x14ac:dyDescent="0.3">
      <c r="A467" s="70"/>
      <c r="B467" s="71" t="s">
        <v>1528</v>
      </c>
      <c r="C467" s="72" t="s">
        <v>1397</v>
      </c>
      <c r="D467" s="73" t="s">
        <v>1407</v>
      </c>
      <c r="E467" s="74" t="s">
        <v>222</v>
      </c>
      <c r="F467" s="116" t="s">
        <v>790</v>
      </c>
      <c r="G467" s="75" t="s">
        <v>106</v>
      </c>
      <c r="H467" s="75">
        <v>25</v>
      </c>
      <c r="I467" s="76">
        <v>5.55</v>
      </c>
      <c r="J467" s="110">
        <v>322760</v>
      </c>
      <c r="K467" s="111">
        <v>8712438541469</v>
      </c>
      <c r="L467" s="112" t="s">
        <v>1399</v>
      </c>
      <c r="M467" s="113" t="s">
        <v>1529</v>
      </c>
      <c r="N467" s="112" t="s">
        <v>60</v>
      </c>
      <c r="O467" s="77"/>
      <c r="P467" s="78">
        <f t="shared" si="12"/>
        <v>0</v>
      </c>
      <c r="Q467" s="79" t="str">
        <f t="shared" si="13"/>
        <v>-</v>
      </c>
      <c r="R467" s="80">
        <v>63</v>
      </c>
      <c r="S467" s="81" t="str">
        <f>IF($I$23=1,"",IF(AND(Таблица23[[#This Row],[Заказ (упаковок)
↓]]=0,$I$23*Таблица23[[#This Row],[Уп. в коробке]]&lt;5),0,ROUNDDOWN($I$23*Таблица23[[#This Row],[Уп. в коробке]],0)))</f>
        <v/>
      </c>
      <c r="T467" s="176" t="str">
        <f>IF(AND(Таблица23[[#This Row],[Заказ (упаковок)
↓]]&lt;5,Таблица23[[#This Row],[Заказ (упаковок)
↓]]&gt;0),"ошибка - неверное количество в заказе","")</f>
        <v/>
      </c>
    </row>
    <row r="468" spans="1:20" x14ac:dyDescent="0.3">
      <c r="A468" s="70"/>
      <c r="B468" s="71" t="s">
        <v>1530</v>
      </c>
      <c r="C468" s="72" t="s">
        <v>1397</v>
      </c>
      <c r="D468" s="73" t="s">
        <v>1531</v>
      </c>
      <c r="E468" s="74" t="s">
        <v>1532</v>
      </c>
      <c r="F468" s="116" t="s">
        <v>710</v>
      </c>
      <c r="G468" s="75" t="s">
        <v>1533</v>
      </c>
      <c r="H468" s="75">
        <v>40</v>
      </c>
      <c r="I468" s="76">
        <v>4.58</v>
      </c>
      <c r="J468" s="110">
        <v>322765</v>
      </c>
      <c r="K468" s="111">
        <v>8712438542596</v>
      </c>
      <c r="L468" s="112" t="s">
        <v>1399</v>
      </c>
      <c r="M468" s="113" t="s">
        <v>1534</v>
      </c>
      <c r="N468" s="112" t="s">
        <v>60</v>
      </c>
      <c r="O468" s="77"/>
      <c r="P468" s="78">
        <f t="shared" si="12"/>
        <v>0</v>
      </c>
      <c r="Q468" s="79" t="str">
        <f t="shared" si="13"/>
        <v>-</v>
      </c>
      <c r="R468" s="80">
        <v>63</v>
      </c>
      <c r="S468" s="81" t="str">
        <f>IF($I$23=1,"",IF(AND(Таблица23[[#This Row],[Заказ (упаковок)
↓]]=0,$I$23*Таблица23[[#This Row],[Уп. в коробке]]&lt;5),0,ROUNDDOWN($I$23*Таблица23[[#This Row],[Уп. в коробке]],0)))</f>
        <v/>
      </c>
      <c r="T468" s="176" t="str">
        <f>IF(AND(Таблица23[[#This Row],[Заказ (упаковок)
↓]]&lt;5,Таблица23[[#This Row],[Заказ (упаковок)
↓]]&gt;0),"ошибка - неверное количество в заказе","")</f>
        <v/>
      </c>
    </row>
    <row r="469" spans="1:20" x14ac:dyDescent="0.3">
      <c r="A469" s="70"/>
      <c r="B469" s="71" t="s">
        <v>1535</v>
      </c>
      <c r="C469" s="72" t="s">
        <v>1397</v>
      </c>
      <c r="D469" s="73" t="s">
        <v>1536</v>
      </c>
      <c r="E469" s="74" t="s">
        <v>1537</v>
      </c>
      <c r="F469" s="116" t="s">
        <v>710</v>
      </c>
      <c r="G469" s="75" t="s">
        <v>1538</v>
      </c>
      <c r="H469" s="75">
        <v>40</v>
      </c>
      <c r="I469" s="76">
        <v>4.1399999999999997</v>
      </c>
      <c r="J469" s="110">
        <v>322770</v>
      </c>
      <c r="K469" s="111">
        <v>8712438541988</v>
      </c>
      <c r="L469" s="112" t="s">
        <v>1399</v>
      </c>
      <c r="M469" s="113" t="s">
        <v>1539</v>
      </c>
      <c r="N469" s="112" t="s">
        <v>60</v>
      </c>
      <c r="O469" s="77"/>
      <c r="P469" s="78">
        <f t="shared" si="12"/>
        <v>0</v>
      </c>
      <c r="Q469" s="79" t="str">
        <f t="shared" si="13"/>
        <v>-</v>
      </c>
      <c r="R469" s="80">
        <v>63</v>
      </c>
      <c r="S469" s="81" t="str">
        <f>IF($I$23=1,"",IF(AND(Таблица23[[#This Row],[Заказ (упаковок)
↓]]=0,$I$23*Таблица23[[#This Row],[Уп. в коробке]]&lt;5),0,ROUNDDOWN($I$23*Таблица23[[#This Row],[Уп. в коробке]],0)))</f>
        <v/>
      </c>
      <c r="T469" s="176" t="str">
        <f>IF(AND(Таблица23[[#This Row],[Заказ (упаковок)
↓]]&lt;5,Таблица23[[#This Row],[Заказ (упаковок)
↓]]&gt;0),"ошибка - неверное количество в заказе","")</f>
        <v/>
      </c>
    </row>
    <row r="470" spans="1:20" x14ac:dyDescent="0.3">
      <c r="A470" s="70"/>
      <c r="B470" s="71" t="s">
        <v>1540</v>
      </c>
      <c r="C470" s="72" t="s">
        <v>1397</v>
      </c>
      <c r="D470" s="73" t="s">
        <v>1541</v>
      </c>
      <c r="E470" s="74" t="s">
        <v>1542</v>
      </c>
      <c r="F470" s="116" t="s">
        <v>710</v>
      </c>
      <c r="G470" s="75" t="s">
        <v>1543</v>
      </c>
      <c r="H470" s="75">
        <v>40</v>
      </c>
      <c r="I470" s="76">
        <v>3.4699999999999998</v>
      </c>
      <c r="J470" s="110">
        <v>322775</v>
      </c>
      <c r="K470" s="111" t="s">
        <v>1544</v>
      </c>
      <c r="L470" s="112" t="s">
        <v>1399</v>
      </c>
      <c r="M470" s="113" t="s">
        <v>1545</v>
      </c>
      <c r="N470" s="112" t="s">
        <v>60</v>
      </c>
      <c r="O470" s="77"/>
      <c r="P470" s="78">
        <f t="shared" si="12"/>
        <v>0</v>
      </c>
      <c r="Q470" s="79" t="str">
        <f t="shared" si="13"/>
        <v>-</v>
      </c>
      <c r="R470" s="80">
        <v>63</v>
      </c>
      <c r="S470" s="81" t="str">
        <f>IF($I$23=1,"",IF(AND(Таблица23[[#This Row],[Заказ (упаковок)
↓]]=0,$I$23*Таблица23[[#This Row],[Уп. в коробке]]&lt;5),0,ROUNDDOWN($I$23*Таблица23[[#This Row],[Уп. в коробке]],0)))</f>
        <v/>
      </c>
      <c r="T470" s="176" t="str">
        <f>IF(AND(Таблица23[[#This Row],[Заказ (упаковок)
↓]]&lt;5,Таблица23[[#This Row],[Заказ (упаковок)
↓]]&gt;0),"ошибка - неверное количество в заказе","")</f>
        <v/>
      </c>
    </row>
    <row r="471" spans="1:20" x14ac:dyDescent="0.3">
      <c r="A471" s="70"/>
      <c r="B471" s="71" t="s">
        <v>1546</v>
      </c>
      <c r="C471" s="72" t="s">
        <v>1397</v>
      </c>
      <c r="D471" s="73" t="s">
        <v>1547</v>
      </c>
      <c r="E471" s="74" t="s">
        <v>1548</v>
      </c>
      <c r="F471" s="116" t="s">
        <v>724</v>
      </c>
      <c r="G471" s="75" t="s">
        <v>811</v>
      </c>
      <c r="H471" s="75">
        <v>30</v>
      </c>
      <c r="I471" s="76">
        <v>4.5199999999999996</v>
      </c>
      <c r="J471" s="110">
        <v>322830</v>
      </c>
      <c r="K471" s="111">
        <v>8712438542138</v>
      </c>
      <c r="L471" s="112" t="s">
        <v>1399</v>
      </c>
      <c r="M471" s="113" t="s">
        <v>1549</v>
      </c>
      <c r="N471" s="112" t="s">
        <v>60</v>
      </c>
      <c r="O471" s="77"/>
      <c r="P471" s="78">
        <f t="shared" si="12"/>
        <v>0</v>
      </c>
      <c r="Q471" s="79" t="str">
        <f t="shared" si="13"/>
        <v>-</v>
      </c>
      <c r="R471" s="80">
        <v>63</v>
      </c>
      <c r="S471" s="81" t="str">
        <f>IF($I$23=1,"",IF(AND(Таблица23[[#This Row],[Заказ (упаковок)
↓]]=0,$I$23*Таблица23[[#This Row],[Уп. в коробке]]&lt;5),0,ROUNDDOWN($I$23*Таблица23[[#This Row],[Уп. в коробке]],0)))</f>
        <v/>
      </c>
      <c r="T471" s="176" t="str">
        <f>IF(AND(Таблица23[[#This Row],[Заказ (упаковок)
↓]]&lt;5,Таблица23[[#This Row],[Заказ (упаковок)
↓]]&gt;0),"ошибка - неверное количество в заказе","")</f>
        <v/>
      </c>
    </row>
    <row r="472" spans="1:20" x14ac:dyDescent="0.3">
      <c r="A472" s="70"/>
      <c r="B472" s="71" t="s">
        <v>1550</v>
      </c>
      <c r="C472" s="72" t="s">
        <v>1397</v>
      </c>
      <c r="D472" s="73" t="s">
        <v>1547</v>
      </c>
      <c r="E472" s="74" t="s">
        <v>607</v>
      </c>
      <c r="F472" s="116" t="s">
        <v>105</v>
      </c>
      <c r="G472" s="75" t="s">
        <v>538</v>
      </c>
      <c r="H472" s="75">
        <v>20</v>
      </c>
      <c r="I472" s="76">
        <v>5.6499999999999995</v>
      </c>
      <c r="J472" s="110">
        <v>322870</v>
      </c>
      <c r="K472" s="111">
        <v>8712438542657</v>
      </c>
      <c r="L472" s="112" t="s">
        <v>1399</v>
      </c>
      <c r="M472" s="113" t="s">
        <v>1551</v>
      </c>
      <c r="N472" s="112" t="s">
        <v>60</v>
      </c>
      <c r="O472" s="77"/>
      <c r="P472" s="78">
        <f t="shared" si="12"/>
        <v>0</v>
      </c>
      <c r="Q472" s="79" t="str">
        <f t="shared" si="13"/>
        <v>-</v>
      </c>
      <c r="R472" s="80">
        <v>63</v>
      </c>
      <c r="S472" s="81" t="str">
        <f>IF($I$23=1,"",IF(AND(Таблица23[[#This Row],[Заказ (упаковок)
↓]]=0,$I$23*Таблица23[[#This Row],[Уп. в коробке]]&lt;5),0,ROUNDDOWN($I$23*Таблица23[[#This Row],[Уп. в коробке]],0)))</f>
        <v/>
      </c>
      <c r="T472" s="176" t="str">
        <f>IF(AND(Таблица23[[#This Row],[Заказ (упаковок)
↓]]&lt;5,Таблица23[[#This Row],[Заказ (упаковок)
↓]]&gt;0),"ошибка - неверное количество в заказе","")</f>
        <v/>
      </c>
    </row>
    <row r="473" spans="1:20" x14ac:dyDescent="0.3">
      <c r="A473" s="70"/>
      <c r="B473" s="71" t="s">
        <v>1552</v>
      </c>
      <c r="C473" s="72" t="s">
        <v>1397</v>
      </c>
      <c r="D473" s="73" t="s">
        <v>1547</v>
      </c>
      <c r="E473" s="74" t="s">
        <v>552</v>
      </c>
      <c r="F473" s="116" t="s">
        <v>710</v>
      </c>
      <c r="G473" s="75" t="s">
        <v>538</v>
      </c>
      <c r="H473" s="75">
        <v>20</v>
      </c>
      <c r="I473" s="76">
        <v>4.84</v>
      </c>
      <c r="J473" s="110">
        <v>322890</v>
      </c>
      <c r="K473" s="111">
        <v>8712438541858</v>
      </c>
      <c r="L473" s="112" t="s">
        <v>1399</v>
      </c>
      <c r="M473" s="113" t="s">
        <v>1553</v>
      </c>
      <c r="N473" s="112" t="s">
        <v>60</v>
      </c>
      <c r="O473" s="77"/>
      <c r="P473" s="78">
        <f t="shared" si="12"/>
        <v>0</v>
      </c>
      <c r="Q473" s="79" t="str">
        <f t="shared" si="13"/>
        <v>-</v>
      </c>
      <c r="R473" s="80">
        <v>63</v>
      </c>
      <c r="S473" s="81" t="str">
        <f>IF($I$23=1,"",IF(AND(Таблица23[[#This Row],[Заказ (упаковок)
↓]]=0,$I$23*Таблица23[[#This Row],[Уп. в коробке]]&lt;5),0,ROUNDDOWN($I$23*Таблица23[[#This Row],[Уп. в коробке]],0)))</f>
        <v/>
      </c>
      <c r="T473" s="176" t="str">
        <f>IF(AND(Таблица23[[#This Row],[Заказ (упаковок)
↓]]&lt;5,Таблица23[[#This Row],[Заказ (упаковок)
↓]]&gt;0),"ошибка - неверное количество в заказе","")</f>
        <v/>
      </c>
    </row>
    <row r="474" spans="1:20" x14ac:dyDescent="0.3">
      <c r="A474" s="70"/>
      <c r="B474" s="71" t="s">
        <v>1554</v>
      </c>
      <c r="C474" s="72" t="s">
        <v>1397</v>
      </c>
      <c r="D474" s="73" t="s">
        <v>1547</v>
      </c>
      <c r="E474" s="74" t="s">
        <v>1555</v>
      </c>
      <c r="F474" s="116" t="s">
        <v>710</v>
      </c>
      <c r="G474" s="75" t="s">
        <v>538</v>
      </c>
      <c r="H474" s="75">
        <v>20</v>
      </c>
      <c r="I474" s="76">
        <v>5.75</v>
      </c>
      <c r="J474" s="110">
        <v>322950</v>
      </c>
      <c r="K474" s="111">
        <v>8712438542602</v>
      </c>
      <c r="L474" s="112" t="s">
        <v>1399</v>
      </c>
      <c r="M474" s="113" t="s">
        <v>1556</v>
      </c>
      <c r="N474" s="112" t="s">
        <v>60</v>
      </c>
      <c r="O474" s="77"/>
      <c r="P474" s="78">
        <f t="shared" si="12"/>
        <v>0</v>
      </c>
      <c r="Q474" s="79" t="str">
        <f t="shared" si="13"/>
        <v>-</v>
      </c>
      <c r="R474" s="80">
        <v>63</v>
      </c>
      <c r="S474" s="81" t="str">
        <f>IF($I$23=1,"",IF(AND(Таблица23[[#This Row],[Заказ (упаковок)
↓]]=0,$I$23*Таблица23[[#This Row],[Уп. в коробке]]&lt;5),0,ROUNDDOWN($I$23*Таблица23[[#This Row],[Уп. в коробке]],0)))</f>
        <v/>
      </c>
      <c r="T474" s="176" t="str">
        <f>IF(AND(Таблица23[[#This Row],[Заказ (упаковок)
↓]]&lt;5,Таблица23[[#This Row],[Заказ (упаковок)
↓]]&gt;0),"ошибка - неверное количество в заказе","")</f>
        <v/>
      </c>
    </row>
    <row r="475" spans="1:20" x14ac:dyDescent="0.3">
      <c r="A475" s="70"/>
      <c r="B475" s="71" t="s">
        <v>1557</v>
      </c>
      <c r="C475" s="72" t="s">
        <v>1397</v>
      </c>
      <c r="D475" s="73" t="s">
        <v>1547</v>
      </c>
      <c r="E475" s="74" t="s">
        <v>637</v>
      </c>
      <c r="F475" s="116" t="s">
        <v>724</v>
      </c>
      <c r="G475" s="75" t="s">
        <v>811</v>
      </c>
      <c r="H475" s="75">
        <v>30</v>
      </c>
      <c r="I475" s="76">
        <v>5.59</v>
      </c>
      <c r="J475" s="110">
        <v>322970</v>
      </c>
      <c r="K475" s="111">
        <v>8712438541896</v>
      </c>
      <c r="L475" s="112" t="s">
        <v>1399</v>
      </c>
      <c r="M475" s="113" t="s">
        <v>1558</v>
      </c>
      <c r="N475" s="112" t="s">
        <v>60</v>
      </c>
      <c r="O475" s="77"/>
      <c r="P475" s="78">
        <f t="shared" si="12"/>
        <v>0</v>
      </c>
      <c r="Q475" s="79" t="str">
        <f t="shared" si="13"/>
        <v>-</v>
      </c>
      <c r="R475" s="80">
        <v>63</v>
      </c>
      <c r="S475" s="81" t="str">
        <f>IF($I$23=1,"",IF(AND(Таблица23[[#This Row],[Заказ (упаковок)
↓]]=0,$I$23*Таблица23[[#This Row],[Уп. в коробке]]&lt;5),0,ROUNDDOWN($I$23*Таблица23[[#This Row],[Уп. в коробке]],0)))</f>
        <v/>
      </c>
      <c r="T475" s="176" t="str">
        <f>IF(AND(Таблица23[[#This Row],[Заказ (упаковок)
↓]]&lt;5,Таблица23[[#This Row],[Заказ (упаковок)
↓]]&gt;0),"ошибка - неверное количество в заказе","")</f>
        <v/>
      </c>
    </row>
    <row r="476" spans="1:20" x14ac:dyDescent="0.3">
      <c r="A476" s="70"/>
      <c r="B476" s="71" t="s">
        <v>1559</v>
      </c>
      <c r="C476" s="72" t="s">
        <v>1397</v>
      </c>
      <c r="D476" s="73" t="s">
        <v>1547</v>
      </c>
      <c r="E476" s="74" t="s">
        <v>1560</v>
      </c>
      <c r="F476" s="116" t="s">
        <v>724</v>
      </c>
      <c r="G476" s="75" t="s">
        <v>674</v>
      </c>
      <c r="H476" s="75">
        <v>50</v>
      </c>
      <c r="I476" s="76">
        <v>4.7699999999999996</v>
      </c>
      <c r="J476" s="110">
        <v>322975</v>
      </c>
      <c r="K476" s="111">
        <v>8712438542145</v>
      </c>
      <c r="L476" s="112" t="s">
        <v>1399</v>
      </c>
      <c r="M476" s="113" t="s">
        <v>1561</v>
      </c>
      <c r="N476" s="112" t="s">
        <v>60</v>
      </c>
      <c r="O476" s="77"/>
      <c r="P476" s="78">
        <f t="shared" si="12"/>
        <v>0</v>
      </c>
      <c r="Q476" s="79" t="str">
        <f t="shared" si="13"/>
        <v>-</v>
      </c>
      <c r="R476" s="80">
        <v>63</v>
      </c>
      <c r="S476" s="81" t="str">
        <f>IF($I$23=1,"",IF(AND(Таблица23[[#This Row],[Заказ (упаковок)
↓]]=0,$I$23*Таблица23[[#This Row],[Уп. в коробке]]&lt;5),0,ROUNDDOWN($I$23*Таблица23[[#This Row],[Уп. в коробке]],0)))</f>
        <v/>
      </c>
      <c r="T476" s="176" t="str">
        <f>IF(AND(Таблица23[[#This Row],[Заказ (упаковок)
↓]]&lt;5,Таблица23[[#This Row],[Заказ (упаковок)
↓]]&gt;0),"ошибка - неверное количество в заказе","")</f>
        <v/>
      </c>
    </row>
    <row r="477" spans="1:20" x14ac:dyDescent="0.3">
      <c r="A477" s="70"/>
      <c r="B477" s="71" t="s">
        <v>1562</v>
      </c>
      <c r="C477" s="72" t="s">
        <v>1397</v>
      </c>
      <c r="D477" s="73" t="s">
        <v>1547</v>
      </c>
      <c r="E477" s="74" t="s">
        <v>578</v>
      </c>
      <c r="F477" s="116" t="s">
        <v>710</v>
      </c>
      <c r="G477" s="75" t="s">
        <v>538</v>
      </c>
      <c r="H477" s="75">
        <v>20</v>
      </c>
      <c r="I477" s="76">
        <v>5.0599999999999996</v>
      </c>
      <c r="J477" s="110">
        <v>322980</v>
      </c>
      <c r="K477" s="111">
        <v>8712438541759</v>
      </c>
      <c r="L477" s="112" t="s">
        <v>1399</v>
      </c>
      <c r="M477" s="113" t="s">
        <v>1563</v>
      </c>
      <c r="N477" s="112" t="s">
        <v>60</v>
      </c>
      <c r="O477" s="77"/>
      <c r="P477" s="78">
        <f t="shared" si="12"/>
        <v>0</v>
      </c>
      <c r="Q477" s="79" t="str">
        <f t="shared" si="13"/>
        <v>-</v>
      </c>
      <c r="R477" s="80">
        <v>63</v>
      </c>
      <c r="S477" s="81" t="str">
        <f>IF($I$23=1,"",IF(AND(Таблица23[[#This Row],[Заказ (упаковок)
↓]]=0,$I$23*Таблица23[[#This Row],[Уп. в коробке]]&lt;5),0,ROUNDDOWN($I$23*Таблица23[[#This Row],[Уп. в коробке]],0)))</f>
        <v/>
      </c>
      <c r="T477" s="176" t="str">
        <f>IF(AND(Таблица23[[#This Row],[Заказ (упаковок)
↓]]&lt;5,Таблица23[[#This Row],[Заказ (упаковок)
↓]]&gt;0),"ошибка - неверное количество в заказе","")</f>
        <v/>
      </c>
    </row>
    <row r="478" spans="1:20" x14ac:dyDescent="0.3">
      <c r="A478" s="70"/>
      <c r="B478" s="71" t="s">
        <v>1564</v>
      </c>
      <c r="C478" s="72" t="s">
        <v>1397</v>
      </c>
      <c r="D478" s="73" t="s">
        <v>1547</v>
      </c>
      <c r="E478" s="74" t="s">
        <v>568</v>
      </c>
      <c r="F478" s="116" t="s">
        <v>710</v>
      </c>
      <c r="G478" s="75" t="s">
        <v>538</v>
      </c>
      <c r="H478" s="75">
        <v>20</v>
      </c>
      <c r="I478" s="76">
        <v>4.95</v>
      </c>
      <c r="J478" s="110">
        <v>322990</v>
      </c>
      <c r="K478" s="111">
        <v>8712438542107</v>
      </c>
      <c r="L478" s="112" t="s">
        <v>1399</v>
      </c>
      <c r="M478" s="113" t="s">
        <v>1565</v>
      </c>
      <c r="N478" s="112" t="s">
        <v>60</v>
      </c>
      <c r="O478" s="77"/>
      <c r="P478" s="78">
        <f t="shared" ref="P478:P541" si="14">I478*O478</f>
        <v>0</v>
      </c>
      <c r="Q478" s="79" t="str">
        <f t="shared" ref="Q478:Q541" si="15">IF(O478/H478=0,"-",O478/H478)</f>
        <v>-</v>
      </c>
      <c r="R478" s="80">
        <v>63</v>
      </c>
      <c r="S478" s="81" t="str">
        <f>IF($I$23=1,"",IF(AND(Таблица23[[#This Row],[Заказ (упаковок)
↓]]=0,$I$23*Таблица23[[#This Row],[Уп. в коробке]]&lt;5),0,ROUNDDOWN($I$23*Таблица23[[#This Row],[Уп. в коробке]],0)))</f>
        <v/>
      </c>
      <c r="T478" s="176" t="str">
        <f>IF(AND(Таблица23[[#This Row],[Заказ (упаковок)
↓]]&lt;5,Таблица23[[#This Row],[Заказ (упаковок)
↓]]&gt;0),"ошибка - неверное количество в заказе","")</f>
        <v/>
      </c>
    </row>
    <row r="479" spans="1:20" x14ac:dyDescent="0.3">
      <c r="A479" s="70"/>
      <c r="B479" s="71" t="s">
        <v>1566</v>
      </c>
      <c r="C479" s="72" t="s">
        <v>1397</v>
      </c>
      <c r="D479" s="73" t="s">
        <v>1547</v>
      </c>
      <c r="E479" s="74" t="s">
        <v>559</v>
      </c>
      <c r="F479" s="116" t="s">
        <v>710</v>
      </c>
      <c r="G479" s="75" t="s">
        <v>538</v>
      </c>
      <c r="H479" s="75">
        <v>20</v>
      </c>
      <c r="I479" s="76">
        <v>5.38</v>
      </c>
      <c r="J479" s="110">
        <v>323010</v>
      </c>
      <c r="K479" s="111">
        <v>8712438542152</v>
      </c>
      <c r="L479" s="112" t="s">
        <v>1399</v>
      </c>
      <c r="M479" s="113" t="s">
        <v>1567</v>
      </c>
      <c r="N479" s="112" t="s">
        <v>60</v>
      </c>
      <c r="O479" s="77"/>
      <c r="P479" s="78">
        <f t="shared" si="14"/>
        <v>0</v>
      </c>
      <c r="Q479" s="79" t="str">
        <f t="shared" si="15"/>
        <v>-</v>
      </c>
      <c r="R479" s="80">
        <v>64</v>
      </c>
      <c r="S479" s="81" t="str">
        <f>IF($I$23=1,"",IF(AND(Таблица23[[#This Row],[Заказ (упаковок)
↓]]=0,$I$23*Таблица23[[#This Row],[Уп. в коробке]]&lt;5),0,ROUNDDOWN($I$23*Таблица23[[#This Row],[Уп. в коробке]],0)))</f>
        <v/>
      </c>
      <c r="T479" s="176" t="str">
        <f>IF(AND(Таблица23[[#This Row],[Заказ (упаковок)
↓]]&lt;5,Таблица23[[#This Row],[Заказ (упаковок)
↓]]&gt;0),"ошибка - неверное количество в заказе","")</f>
        <v/>
      </c>
    </row>
    <row r="480" spans="1:20" x14ac:dyDescent="0.3">
      <c r="A480" s="70"/>
      <c r="B480" s="71" t="s">
        <v>1568</v>
      </c>
      <c r="C480" s="72" t="s">
        <v>1397</v>
      </c>
      <c r="D480" s="73" t="s">
        <v>1547</v>
      </c>
      <c r="E480" s="74" t="s">
        <v>581</v>
      </c>
      <c r="F480" s="116" t="s">
        <v>710</v>
      </c>
      <c r="G480" s="75" t="s">
        <v>538</v>
      </c>
      <c r="H480" s="75">
        <v>20</v>
      </c>
      <c r="I480" s="76">
        <v>5.55</v>
      </c>
      <c r="J480" s="110">
        <v>323020</v>
      </c>
      <c r="K480" s="111">
        <v>8712438541773</v>
      </c>
      <c r="L480" s="112" t="s">
        <v>1399</v>
      </c>
      <c r="M480" s="113" t="s">
        <v>1569</v>
      </c>
      <c r="N480" s="112" t="s">
        <v>60</v>
      </c>
      <c r="O480" s="77"/>
      <c r="P480" s="78">
        <f t="shared" si="14"/>
        <v>0</v>
      </c>
      <c r="Q480" s="79" t="str">
        <f t="shared" si="15"/>
        <v>-</v>
      </c>
      <c r="R480" s="80">
        <v>64</v>
      </c>
      <c r="S480" s="81" t="str">
        <f>IF($I$23=1,"",IF(AND(Таблица23[[#This Row],[Заказ (упаковок)
↓]]=0,$I$23*Таблица23[[#This Row],[Уп. в коробке]]&lt;5),0,ROUNDDOWN($I$23*Таблица23[[#This Row],[Уп. в коробке]],0)))</f>
        <v/>
      </c>
      <c r="T480" s="176" t="str">
        <f>IF(AND(Таблица23[[#This Row],[Заказ (упаковок)
↓]]&lt;5,Таблица23[[#This Row],[Заказ (упаковок)
↓]]&gt;0),"ошибка - неверное количество в заказе","")</f>
        <v/>
      </c>
    </row>
    <row r="481" spans="1:20" x14ac:dyDescent="0.3">
      <c r="A481" s="70"/>
      <c r="B481" s="71" t="s">
        <v>1570</v>
      </c>
      <c r="C481" s="72" t="s">
        <v>1397</v>
      </c>
      <c r="D481" s="73" t="s">
        <v>1547</v>
      </c>
      <c r="E481" s="74" t="s">
        <v>1571</v>
      </c>
      <c r="F481" s="116" t="s">
        <v>710</v>
      </c>
      <c r="G481" s="75" t="s">
        <v>538</v>
      </c>
      <c r="H481" s="75">
        <v>20</v>
      </c>
      <c r="I481" s="76">
        <v>5.4399999999999995</v>
      </c>
      <c r="J481" s="110">
        <v>323040</v>
      </c>
      <c r="K481" s="111">
        <v>8712438542169</v>
      </c>
      <c r="L481" s="112" t="s">
        <v>1399</v>
      </c>
      <c r="M481" s="113" t="s">
        <v>1572</v>
      </c>
      <c r="N481" s="112" t="s">
        <v>60</v>
      </c>
      <c r="O481" s="77"/>
      <c r="P481" s="78">
        <f t="shared" si="14"/>
        <v>0</v>
      </c>
      <c r="Q481" s="79" t="str">
        <f t="shared" si="15"/>
        <v>-</v>
      </c>
      <c r="R481" s="80">
        <v>64</v>
      </c>
      <c r="S481" s="81" t="str">
        <f>IF($I$23=1,"",IF(AND(Таблица23[[#This Row],[Заказ (упаковок)
↓]]=0,$I$23*Таблица23[[#This Row],[Уп. в коробке]]&lt;5),0,ROUNDDOWN($I$23*Таблица23[[#This Row],[Уп. в коробке]],0)))</f>
        <v/>
      </c>
      <c r="T481" s="176" t="str">
        <f>IF(AND(Таблица23[[#This Row],[Заказ (упаковок)
↓]]&lt;5,Таблица23[[#This Row],[Заказ (упаковок)
↓]]&gt;0),"ошибка - неверное количество в заказе","")</f>
        <v/>
      </c>
    </row>
    <row r="482" spans="1:20" x14ac:dyDescent="0.3">
      <c r="A482" s="70"/>
      <c r="B482" s="71" t="s">
        <v>1573</v>
      </c>
      <c r="C482" s="72" t="s">
        <v>1397</v>
      </c>
      <c r="D482" s="73" t="s">
        <v>1547</v>
      </c>
      <c r="E482" s="74" t="s">
        <v>1574</v>
      </c>
      <c r="F482" s="116" t="s">
        <v>724</v>
      </c>
      <c r="G482" s="75" t="s">
        <v>811</v>
      </c>
      <c r="H482" s="75">
        <v>30</v>
      </c>
      <c r="I482" s="76">
        <v>4.1099999999999994</v>
      </c>
      <c r="J482" s="110">
        <v>323045</v>
      </c>
      <c r="K482" s="111">
        <v>8712438542022</v>
      </c>
      <c r="L482" s="112" t="s">
        <v>1399</v>
      </c>
      <c r="M482" s="113" t="s">
        <v>1575</v>
      </c>
      <c r="N482" s="112" t="s">
        <v>60</v>
      </c>
      <c r="O482" s="77"/>
      <c r="P482" s="78">
        <f t="shared" si="14"/>
        <v>0</v>
      </c>
      <c r="Q482" s="79" t="str">
        <f t="shared" si="15"/>
        <v>-</v>
      </c>
      <c r="R482" s="80">
        <v>64</v>
      </c>
      <c r="S482" s="81" t="str">
        <f>IF($I$23=1,"",IF(AND(Таблица23[[#This Row],[Заказ (упаковок)
↓]]=0,$I$23*Таблица23[[#This Row],[Уп. в коробке]]&lt;5),0,ROUNDDOWN($I$23*Таблица23[[#This Row],[Уп. в коробке]],0)))</f>
        <v/>
      </c>
      <c r="T482" s="176" t="str">
        <f>IF(AND(Таблица23[[#This Row],[Заказ (упаковок)
↓]]&lt;5,Таблица23[[#This Row],[Заказ (упаковок)
↓]]&gt;0),"ошибка - неверное количество в заказе","")</f>
        <v/>
      </c>
    </row>
    <row r="483" spans="1:20" x14ac:dyDescent="0.3">
      <c r="A483" s="70"/>
      <c r="B483" s="71" t="s">
        <v>1576</v>
      </c>
      <c r="C483" s="72" t="s">
        <v>1397</v>
      </c>
      <c r="D483" s="73" t="s">
        <v>1547</v>
      </c>
      <c r="E483" s="74" t="s">
        <v>617</v>
      </c>
      <c r="F483" s="116" t="s">
        <v>710</v>
      </c>
      <c r="G483" s="75" t="s">
        <v>538</v>
      </c>
      <c r="H483" s="75">
        <v>20</v>
      </c>
      <c r="I483" s="76">
        <v>5.93</v>
      </c>
      <c r="J483" s="110">
        <v>323110</v>
      </c>
      <c r="K483" s="111">
        <v>8712438541902</v>
      </c>
      <c r="L483" s="112" t="s">
        <v>1399</v>
      </c>
      <c r="M483" s="113" t="s">
        <v>1577</v>
      </c>
      <c r="N483" s="112" t="s">
        <v>60</v>
      </c>
      <c r="O483" s="77"/>
      <c r="P483" s="78">
        <f t="shared" si="14"/>
        <v>0</v>
      </c>
      <c r="Q483" s="79" t="str">
        <f t="shared" si="15"/>
        <v>-</v>
      </c>
      <c r="R483" s="80">
        <v>64</v>
      </c>
      <c r="S483" s="81" t="str">
        <f>IF($I$23=1,"",IF(AND(Таблица23[[#This Row],[Заказ (упаковок)
↓]]=0,$I$23*Таблица23[[#This Row],[Уп. в коробке]]&lt;5),0,ROUNDDOWN($I$23*Таблица23[[#This Row],[Уп. в коробке]],0)))</f>
        <v/>
      </c>
      <c r="T483" s="176" t="str">
        <f>IF(AND(Таблица23[[#This Row],[Заказ (упаковок)
↓]]&lt;5,Таблица23[[#This Row],[Заказ (упаковок)
↓]]&gt;0),"ошибка - неверное количество в заказе","")</f>
        <v/>
      </c>
    </row>
    <row r="484" spans="1:20" x14ac:dyDescent="0.3">
      <c r="A484" s="70"/>
      <c r="B484" s="71" t="s">
        <v>1578</v>
      </c>
      <c r="C484" s="72" t="s">
        <v>1397</v>
      </c>
      <c r="D484" s="73" t="s">
        <v>1547</v>
      </c>
      <c r="E484" s="74" t="s">
        <v>657</v>
      </c>
      <c r="F484" s="116" t="s">
        <v>790</v>
      </c>
      <c r="G484" s="75" t="s">
        <v>1194</v>
      </c>
      <c r="H484" s="75">
        <v>30</v>
      </c>
      <c r="I484" s="76">
        <v>4.2699999999999996</v>
      </c>
      <c r="J484" s="110">
        <v>323210</v>
      </c>
      <c r="K484" s="111">
        <v>8712438541940</v>
      </c>
      <c r="L484" s="112" t="s">
        <v>1399</v>
      </c>
      <c r="M484" s="113" t="s">
        <v>1579</v>
      </c>
      <c r="N484" s="112" t="s">
        <v>60</v>
      </c>
      <c r="O484" s="77"/>
      <c r="P484" s="78">
        <f t="shared" si="14"/>
        <v>0</v>
      </c>
      <c r="Q484" s="79" t="str">
        <f t="shared" si="15"/>
        <v>-</v>
      </c>
      <c r="R484" s="80">
        <v>64</v>
      </c>
      <c r="S484" s="81" t="str">
        <f>IF($I$23=1,"",IF(AND(Таблица23[[#This Row],[Заказ (упаковок)
↓]]=0,$I$23*Таблица23[[#This Row],[Уп. в коробке]]&lt;5),0,ROUNDDOWN($I$23*Таблица23[[#This Row],[Уп. в коробке]],0)))</f>
        <v/>
      </c>
      <c r="T484" s="176" t="str">
        <f>IF(AND(Таблица23[[#This Row],[Заказ (упаковок)
↓]]&lt;5,Таблица23[[#This Row],[Заказ (упаковок)
↓]]&gt;0),"ошибка - неверное количество в заказе","")</f>
        <v/>
      </c>
    </row>
    <row r="485" spans="1:20" x14ac:dyDescent="0.3">
      <c r="A485" s="70"/>
      <c r="B485" s="71" t="s">
        <v>1580</v>
      </c>
      <c r="C485" s="72" t="s">
        <v>1397</v>
      </c>
      <c r="D485" s="73" t="s">
        <v>1547</v>
      </c>
      <c r="E485" s="74" t="s">
        <v>667</v>
      </c>
      <c r="F485" s="116" t="s">
        <v>724</v>
      </c>
      <c r="G485" s="75" t="s">
        <v>811</v>
      </c>
      <c r="H485" s="75">
        <v>30</v>
      </c>
      <c r="I485" s="76">
        <v>5.5299999999999994</v>
      </c>
      <c r="J485" s="110">
        <v>323220</v>
      </c>
      <c r="K485" s="111">
        <v>8712438541780</v>
      </c>
      <c r="L485" s="112" t="s">
        <v>1399</v>
      </c>
      <c r="M485" s="113" t="s">
        <v>1581</v>
      </c>
      <c r="N485" s="112" t="s">
        <v>60</v>
      </c>
      <c r="O485" s="77"/>
      <c r="P485" s="78">
        <f t="shared" si="14"/>
        <v>0</v>
      </c>
      <c r="Q485" s="79" t="str">
        <f t="shared" si="15"/>
        <v>-</v>
      </c>
      <c r="R485" s="80">
        <v>64</v>
      </c>
      <c r="S485" s="81" t="str">
        <f>IF($I$23=1,"",IF(AND(Таблица23[[#This Row],[Заказ (упаковок)
↓]]=0,$I$23*Таблица23[[#This Row],[Уп. в коробке]]&lt;5),0,ROUNDDOWN($I$23*Таблица23[[#This Row],[Уп. в коробке]],0)))</f>
        <v/>
      </c>
      <c r="T485" s="176" t="str">
        <f>IF(AND(Таблица23[[#This Row],[Заказ (упаковок)
↓]]&lt;5,Таблица23[[#This Row],[Заказ (упаковок)
↓]]&gt;0),"ошибка - неверное количество в заказе","")</f>
        <v/>
      </c>
    </row>
    <row r="486" spans="1:20" x14ac:dyDescent="0.3">
      <c r="A486" s="70"/>
      <c r="B486" s="71" t="s">
        <v>1582</v>
      </c>
      <c r="C486" s="72" t="s">
        <v>1397</v>
      </c>
      <c r="D486" s="73" t="s">
        <v>1583</v>
      </c>
      <c r="E486" s="74" t="s">
        <v>925</v>
      </c>
      <c r="F486" s="116" t="s">
        <v>1584</v>
      </c>
      <c r="G486" s="75" t="s">
        <v>526</v>
      </c>
      <c r="H486" s="75">
        <v>45</v>
      </c>
      <c r="I486" s="76">
        <v>4.87</v>
      </c>
      <c r="J486" s="110">
        <v>323300</v>
      </c>
      <c r="K486" s="111">
        <v>8712438542961</v>
      </c>
      <c r="L486" s="112" t="s">
        <v>1399</v>
      </c>
      <c r="M486" s="113" t="s">
        <v>1585</v>
      </c>
      <c r="N486" s="112" t="s">
        <v>60</v>
      </c>
      <c r="O486" s="77"/>
      <c r="P486" s="78">
        <f t="shared" si="14"/>
        <v>0</v>
      </c>
      <c r="Q486" s="79" t="str">
        <f t="shared" si="15"/>
        <v>-</v>
      </c>
      <c r="R486" s="80">
        <v>64</v>
      </c>
      <c r="S486" s="81" t="str">
        <f>IF($I$23=1,"",IF(AND(Таблица23[[#This Row],[Заказ (упаковок)
↓]]=0,$I$23*Таблица23[[#This Row],[Уп. в коробке]]&lt;5),0,ROUNDDOWN($I$23*Таблица23[[#This Row],[Уп. в коробке]],0)))</f>
        <v/>
      </c>
      <c r="T486" s="176" t="str">
        <f>IF(AND(Таблица23[[#This Row],[Заказ (упаковок)
↓]]&lt;5,Таблица23[[#This Row],[Заказ (упаковок)
↓]]&gt;0),"ошибка - неверное количество в заказе","")</f>
        <v/>
      </c>
    </row>
    <row r="487" spans="1:20" x14ac:dyDescent="0.3">
      <c r="A487" s="70"/>
      <c r="B487" s="71" t="s">
        <v>1586</v>
      </c>
      <c r="C487" s="72" t="s">
        <v>1397</v>
      </c>
      <c r="D487" s="73" t="s">
        <v>1583</v>
      </c>
      <c r="E487" s="74" t="s">
        <v>1587</v>
      </c>
      <c r="F487" s="116" t="s">
        <v>1584</v>
      </c>
      <c r="G487" s="75" t="s">
        <v>526</v>
      </c>
      <c r="H487" s="75">
        <v>45</v>
      </c>
      <c r="I487" s="76">
        <v>4.7799999999999994</v>
      </c>
      <c r="J487" s="110">
        <v>323320</v>
      </c>
      <c r="K487" s="111">
        <v>8712438542985</v>
      </c>
      <c r="L487" s="112" t="s">
        <v>1399</v>
      </c>
      <c r="M487" s="113" t="s">
        <v>1588</v>
      </c>
      <c r="N487" s="112" t="s">
        <v>60</v>
      </c>
      <c r="O487" s="77"/>
      <c r="P487" s="78">
        <f t="shared" si="14"/>
        <v>0</v>
      </c>
      <c r="Q487" s="79" t="str">
        <f t="shared" si="15"/>
        <v>-</v>
      </c>
      <c r="R487" s="80">
        <v>64</v>
      </c>
      <c r="S487" s="81" t="str">
        <f>IF($I$23=1,"",IF(AND(Таблица23[[#This Row],[Заказ (упаковок)
↓]]=0,$I$23*Таблица23[[#This Row],[Уп. в коробке]]&lt;5),0,ROUNDDOWN($I$23*Таблица23[[#This Row],[Уп. в коробке]],0)))</f>
        <v/>
      </c>
      <c r="T487" s="176" t="str">
        <f>IF(AND(Таблица23[[#This Row],[Заказ (упаковок)
↓]]&lt;5,Таблица23[[#This Row],[Заказ (упаковок)
↓]]&gt;0),"ошибка - неверное количество в заказе","")</f>
        <v/>
      </c>
    </row>
    <row r="488" spans="1:20" x14ac:dyDescent="0.3">
      <c r="A488" s="70"/>
      <c r="B488" s="71" t="s">
        <v>1589</v>
      </c>
      <c r="C488" s="72" t="s">
        <v>1397</v>
      </c>
      <c r="D488" s="73" t="s">
        <v>1583</v>
      </c>
      <c r="E488" s="74" t="s">
        <v>1590</v>
      </c>
      <c r="F488" s="116" t="s">
        <v>1584</v>
      </c>
      <c r="G488" s="75" t="s">
        <v>526</v>
      </c>
      <c r="H488" s="75">
        <v>45</v>
      </c>
      <c r="I488" s="76">
        <v>4.7799999999999994</v>
      </c>
      <c r="J488" s="110">
        <v>323330</v>
      </c>
      <c r="K488" s="111">
        <v>8712438543012</v>
      </c>
      <c r="L488" s="112" t="s">
        <v>1399</v>
      </c>
      <c r="M488" s="113" t="s">
        <v>1591</v>
      </c>
      <c r="N488" s="112" t="s">
        <v>60</v>
      </c>
      <c r="O488" s="77"/>
      <c r="P488" s="78">
        <f t="shared" si="14"/>
        <v>0</v>
      </c>
      <c r="Q488" s="79" t="str">
        <f t="shared" si="15"/>
        <v>-</v>
      </c>
      <c r="R488" s="80">
        <v>64</v>
      </c>
      <c r="S488" s="81" t="str">
        <f>IF($I$23=1,"",IF(AND(Таблица23[[#This Row],[Заказ (упаковок)
↓]]=0,$I$23*Таблица23[[#This Row],[Уп. в коробке]]&lt;5),0,ROUNDDOWN($I$23*Таблица23[[#This Row],[Уп. в коробке]],0)))</f>
        <v/>
      </c>
      <c r="T488" s="176" t="str">
        <f>IF(AND(Таблица23[[#This Row],[Заказ (упаковок)
↓]]&lt;5,Таблица23[[#This Row],[Заказ (упаковок)
↓]]&gt;0),"ошибка - неверное количество в заказе","")</f>
        <v/>
      </c>
    </row>
    <row r="489" spans="1:20" x14ac:dyDescent="0.3">
      <c r="A489" s="70"/>
      <c r="B489" s="71" t="s">
        <v>1592</v>
      </c>
      <c r="C489" s="72" t="s">
        <v>1397</v>
      </c>
      <c r="D489" s="73" t="s">
        <v>1583</v>
      </c>
      <c r="E489" s="74" t="s">
        <v>952</v>
      </c>
      <c r="F489" s="116" t="s">
        <v>1584</v>
      </c>
      <c r="G489" s="75" t="s">
        <v>526</v>
      </c>
      <c r="H489" s="75">
        <v>45</v>
      </c>
      <c r="I489" s="76">
        <v>4.51</v>
      </c>
      <c r="J489" s="110">
        <v>323340</v>
      </c>
      <c r="K489" s="111">
        <v>8712438542992</v>
      </c>
      <c r="L489" s="112" t="s">
        <v>1399</v>
      </c>
      <c r="M489" s="113" t="s">
        <v>1593</v>
      </c>
      <c r="N489" s="112" t="s">
        <v>60</v>
      </c>
      <c r="O489" s="77"/>
      <c r="P489" s="78">
        <f t="shared" si="14"/>
        <v>0</v>
      </c>
      <c r="Q489" s="79" t="str">
        <f t="shared" si="15"/>
        <v>-</v>
      </c>
      <c r="R489" s="80">
        <v>64</v>
      </c>
      <c r="S489" s="81" t="str">
        <f>IF($I$23=1,"",IF(AND(Таблица23[[#This Row],[Заказ (упаковок)
↓]]=0,$I$23*Таблица23[[#This Row],[Уп. в коробке]]&lt;5),0,ROUNDDOWN($I$23*Таблица23[[#This Row],[Уп. в коробке]],0)))</f>
        <v/>
      </c>
      <c r="T489" s="176" t="str">
        <f>IF(AND(Таблица23[[#This Row],[Заказ (упаковок)
↓]]&lt;5,Таблица23[[#This Row],[Заказ (упаковок)
↓]]&gt;0),"ошибка - неверное количество в заказе","")</f>
        <v/>
      </c>
    </row>
    <row r="490" spans="1:20" x14ac:dyDescent="0.3">
      <c r="A490" s="70"/>
      <c r="B490" s="71" t="s">
        <v>1594</v>
      </c>
      <c r="C490" s="72" t="s">
        <v>1397</v>
      </c>
      <c r="D490" s="73" t="s">
        <v>1583</v>
      </c>
      <c r="E490" s="74" t="s">
        <v>1595</v>
      </c>
      <c r="F490" s="116" t="s">
        <v>1584</v>
      </c>
      <c r="G490" s="75" t="s">
        <v>526</v>
      </c>
      <c r="H490" s="75">
        <v>45</v>
      </c>
      <c r="I490" s="76">
        <v>4.8199999999999994</v>
      </c>
      <c r="J490" s="110">
        <v>323360</v>
      </c>
      <c r="K490" s="111">
        <v>8712438543005</v>
      </c>
      <c r="L490" s="112" t="s">
        <v>1399</v>
      </c>
      <c r="M490" s="113" t="s">
        <v>1596</v>
      </c>
      <c r="N490" s="112" t="s">
        <v>60</v>
      </c>
      <c r="O490" s="77"/>
      <c r="P490" s="78">
        <f t="shared" si="14"/>
        <v>0</v>
      </c>
      <c r="Q490" s="79" t="str">
        <f t="shared" si="15"/>
        <v>-</v>
      </c>
      <c r="R490" s="80">
        <v>64</v>
      </c>
      <c r="S490" s="81" t="str">
        <f>IF($I$23=1,"",IF(AND(Таблица23[[#This Row],[Заказ (упаковок)
↓]]=0,$I$23*Таблица23[[#This Row],[Уп. в коробке]]&lt;5),0,ROUNDDOWN($I$23*Таблица23[[#This Row],[Уп. в коробке]],0)))</f>
        <v/>
      </c>
      <c r="T490" s="176" t="str">
        <f>IF(AND(Таблица23[[#This Row],[Заказ (упаковок)
↓]]&lt;5,Таблица23[[#This Row],[Заказ (упаковок)
↓]]&gt;0),"ошибка - неверное количество в заказе","")</f>
        <v/>
      </c>
    </row>
    <row r="491" spans="1:20" x14ac:dyDescent="0.3">
      <c r="A491" s="70"/>
      <c r="B491" s="71" t="s">
        <v>1597</v>
      </c>
      <c r="C491" s="72" t="s">
        <v>1397</v>
      </c>
      <c r="D491" s="73" t="s">
        <v>1583</v>
      </c>
      <c r="E491" s="74" t="s">
        <v>1598</v>
      </c>
      <c r="F491" s="116" t="s">
        <v>1412</v>
      </c>
      <c r="G491" s="75" t="s">
        <v>711</v>
      </c>
      <c r="H491" s="75">
        <v>25</v>
      </c>
      <c r="I491" s="76">
        <v>5.29</v>
      </c>
      <c r="J491" s="110">
        <v>323400</v>
      </c>
      <c r="K491" s="111">
        <v>8712438543272</v>
      </c>
      <c r="L491" s="112" t="s">
        <v>1399</v>
      </c>
      <c r="M491" s="113" t="s">
        <v>1599</v>
      </c>
      <c r="N491" s="112" t="s">
        <v>60</v>
      </c>
      <c r="O491" s="77"/>
      <c r="P491" s="78">
        <f t="shared" si="14"/>
        <v>0</v>
      </c>
      <c r="Q491" s="79" t="str">
        <f t="shared" si="15"/>
        <v>-</v>
      </c>
      <c r="R491" s="80">
        <v>64</v>
      </c>
      <c r="S491" s="81" t="str">
        <f>IF($I$23=1,"",IF(AND(Таблица23[[#This Row],[Заказ (упаковок)
↓]]=0,$I$23*Таблица23[[#This Row],[Уп. в коробке]]&lt;5),0,ROUNDDOWN($I$23*Таблица23[[#This Row],[Уп. в коробке]],0)))</f>
        <v/>
      </c>
      <c r="T491" s="176" t="str">
        <f>IF(AND(Таблица23[[#This Row],[Заказ (упаковок)
↓]]&lt;5,Таблица23[[#This Row],[Заказ (упаковок)
↓]]&gt;0),"ошибка - неверное количество в заказе","")</f>
        <v/>
      </c>
    </row>
    <row r="492" spans="1:20" x14ac:dyDescent="0.3">
      <c r="A492" s="70"/>
      <c r="B492" s="71" t="s">
        <v>1600</v>
      </c>
      <c r="C492" s="72" t="s">
        <v>1397</v>
      </c>
      <c r="D492" s="73" t="s">
        <v>1583</v>
      </c>
      <c r="E492" s="74" t="s">
        <v>533</v>
      </c>
      <c r="F492" s="116" t="s">
        <v>1412</v>
      </c>
      <c r="G492" s="75" t="s">
        <v>711</v>
      </c>
      <c r="H492" s="75">
        <v>25</v>
      </c>
      <c r="I492" s="76">
        <v>5.45</v>
      </c>
      <c r="J492" s="110">
        <v>323420</v>
      </c>
      <c r="K492" s="111">
        <v>8712438543302</v>
      </c>
      <c r="L492" s="112" t="s">
        <v>1399</v>
      </c>
      <c r="M492" s="113" t="s">
        <v>1601</v>
      </c>
      <c r="N492" s="112" t="s">
        <v>60</v>
      </c>
      <c r="O492" s="77"/>
      <c r="P492" s="78">
        <f t="shared" si="14"/>
        <v>0</v>
      </c>
      <c r="Q492" s="79" t="str">
        <f t="shared" si="15"/>
        <v>-</v>
      </c>
      <c r="R492" s="80">
        <v>64</v>
      </c>
      <c r="S492" s="81" t="str">
        <f>IF($I$23=1,"",IF(AND(Таблица23[[#This Row],[Заказ (упаковок)
↓]]=0,$I$23*Таблица23[[#This Row],[Уп. в коробке]]&lt;5),0,ROUNDDOWN($I$23*Таблица23[[#This Row],[Уп. в коробке]],0)))</f>
        <v/>
      </c>
      <c r="T492" s="176" t="str">
        <f>IF(AND(Таблица23[[#This Row],[Заказ (упаковок)
↓]]&lt;5,Таблица23[[#This Row],[Заказ (упаковок)
↓]]&gt;0),"ошибка - неверное количество в заказе","")</f>
        <v/>
      </c>
    </row>
    <row r="493" spans="1:20" x14ac:dyDescent="0.3">
      <c r="A493" s="70"/>
      <c r="B493" s="71" t="s">
        <v>1602</v>
      </c>
      <c r="C493" s="72" t="s">
        <v>1397</v>
      </c>
      <c r="D493" s="73" t="s">
        <v>1232</v>
      </c>
      <c r="E493" s="74" t="s">
        <v>1603</v>
      </c>
      <c r="F493" s="116" t="s">
        <v>1604</v>
      </c>
      <c r="G493" s="75" t="s">
        <v>760</v>
      </c>
      <c r="H493" s="75">
        <v>70</v>
      </c>
      <c r="I493" s="76">
        <v>4.2799999999999994</v>
      </c>
      <c r="J493" s="110">
        <v>323480</v>
      </c>
      <c r="K493" s="111" t="s">
        <v>1605</v>
      </c>
      <c r="L493" s="112" t="s">
        <v>1399</v>
      </c>
      <c r="M493" s="113" t="s">
        <v>1606</v>
      </c>
      <c r="N493" s="112" t="s">
        <v>60</v>
      </c>
      <c r="O493" s="77"/>
      <c r="P493" s="78">
        <f t="shared" si="14"/>
        <v>0</v>
      </c>
      <c r="Q493" s="79" t="str">
        <f t="shared" si="15"/>
        <v>-</v>
      </c>
      <c r="R493" s="80">
        <v>64</v>
      </c>
      <c r="S493" s="81" t="str">
        <f>IF($I$23=1,"",IF(AND(Таблица23[[#This Row],[Заказ (упаковок)
↓]]=0,$I$23*Таблица23[[#This Row],[Уп. в коробке]]&lt;5),0,ROUNDDOWN($I$23*Таблица23[[#This Row],[Уп. в коробке]],0)))</f>
        <v/>
      </c>
      <c r="T493" s="176" t="str">
        <f>IF(AND(Таблица23[[#This Row],[Заказ (упаковок)
↓]]&lt;5,Таблица23[[#This Row],[Заказ (упаковок)
↓]]&gt;0),"ошибка - неверное количество в заказе","")</f>
        <v/>
      </c>
    </row>
    <row r="494" spans="1:20" x14ac:dyDescent="0.3">
      <c r="A494" s="70"/>
      <c r="B494" s="71" t="s">
        <v>1607</v>
      </c>
      <c r="C494" s="72" t="s">
        <v>1397</v>
      </c>
      <c r="D494" s="73" t="s">
        <v>1232</v>
      </c>
      <c r="E494" s="74" t="s">
        <v>768</v>
      </c>
      <c r="F494" s="116" t="s">
        <v>710</v>
      </c>
      <c r="G494" s="75" t="s">
        <v>811</v>
      </c>
      <c r="H494" s="75">
        <v>45</v>
      </c>
      <c r="I494" s="76">
        <v>4.0199999999999996</v>
      </c>
      <c r="J494" s="110">
        <v>323490</v>
      </c>
      <c r="K494" s="111">
        <v>8712438543340</v>
      </c>
      <c r="L494" s="112" t="s">
        <v>1399</v>
      </c>
      <c r="M494" s="113" t="s">
        <v>1608</v>
      </c>
      <c r="N494" s="112" t="s">
        <v>60</v>
      </c>
      <c r="O494" s="77"/>
      <c r="P494" s="78">
        <f t="shared" si="14"/>
        <v>0</v>
      </c>
      <c r="Q494" s="79" t="str">
        <f t="shared" si="15"/>
        <v>-</v>
      </c>
      <c r="R494" s="80">
        <v>64</v>
      </c>
      <c r="S494" s="81" t="str">
        <f>IF($I$23=1,"",IF(AND(Таблица23[[#This Row],[Заказ (упаковок)
↓]]=0,$I$23*Таблица23[[#This Row],[Уп. в коробке]]&lt;5),0,ROUNDDOWN($I$23*Таблица23[[#This Row],[Уп. в коробке]],0)))</f>
        <v/>
      </c>
      <c r="T494" s="176" t="str">
        <f>IF(AND(Таблица23[[#This Row],[Заказ (упаковок)
↓]]&lt;5,Таблица23[[#This Row],[Заказ (упаковок)
↓]]&gt;0),"ошибка - неверное количество в заказе","")</f>
        <v/>
      </c>
    </row>
    <row r="495" spans="1:20" x14ac:dyDescent="0.3">
      <c r="A495" s="70"/>
      <c r="B495" s="71" t="s">
        <v>1609</v>
      </c>
      <c r="C495" s="72" t="s">
        <v>1397</v>
      </c>
      <c r="D495" s="73" t="s">
        <v>1232</v>
      </c>
      <c r="E495" s="74" t="s">
        <v>1610</v>
      </c>
      <c r="F495" s="116" t="s">
        <v>56</v>
      </c>
      <c r="G495" s="75" t="s">
        <v>972</v>
      </c>
      <c r="H495" s="75">
        <v>45</v>
      </c>
      <c r="I495" s="76">
        <v>5.51</v>
      </c>
      <c r="J495" s="110">
        <v>323500</v>
      </c>
      <c r="K495" s="111">
        <v>8712438543388</v>
      </c>
      <c r="L495" s="112" t="s">
        <v>1399</v>
      </c>
      <c r="M495" s="113" t="s">
        <v>1611</v>
      </c>
      <c r="N495" s="112" t="s">
        <v>60</v>
      </c>
      <c r="O495" s="77"/>
      <c r="P495" s="78">
        <f t="shared" si="14"/>
        <v>0</v>
      </c>
      <c r="Q495" s="79" t="str">
        <f t="shared" si="15"/>
        <v>-</v>
      </c>
      <c r="R495" s="80">
        <v>64</v>
      </c>
      <c r="S495" s="81" t="str">
        <f>IF($I$23=1,"",IF(AND(Таблица23[[#This Row],[Заказ (упаковок)
↓]]=0,$I$23*Таблица23[[#This Row],[Уп. в коробке]]&lt;5),0,ROUNDDOWN($I$23*Таблица23[[#This Row],[Уп. в коробке]],0)))</f>
        <v/>
      </c>
      <c r="T495" s="176" t="str">
        <f>IF(AND(Таблица23[[#This Row],[Заказ (упаковок)
↓]]&lt;5,Таблица23[[#This Row],[Заказ (упаковок)
↓]]&gt;0),"ошибка - неверное количество в заказе","")</f>
        <v/>
      </c>
    </row>
    <row r="496" spans="1:20" x14ac:dyDescent="0.3">
      <c r="A496" s="70"/>
      <c r="B496" s="71" t="s">
        <v>1612</v>
      </c>
      <c r="C496" s="72" t="s">
        <v>1397</v>
      </c>
      <c r="D496" s="73" t="s">
        <v>1232</v>
      </c>
      <c r="E496" s="74" t="s">
        <v>1613</v>
      </c>
      <c r="F496" s="116" t="s">
        <v>94</v>
      </c>
      <c r="G496" s="75" t="s">
        <v>968</v>
      </c>
      <c r="H496" s="75">
        <v>45</v>
      </c>
      <c r="I496" s="76">
        <v>5.51</v>
      </c>
      <c r="J496" s="110">
        <v>323505</v>
      </c>
      <c r="K496" s="111">
        <v>8712438543371</v>
      </c>
      <c r="L496" s="112" t="s">
        <v>1399</v>
      </c>
      <c r="M496" s="113" t="s">
        <v>1614</v>
      </c>
      <c r="N496" s="112" t="s">
        <v>60</v>
      </c>
      <c r="O496" s="77"/>
      <c r="P496" s="78">
        <f t="shared" si="14"/>
        <v>0</v>
      </c>
      <c r="Q496" s="79" t="str">
        <f t="shared" si="15"/>
        <v>-</v>
      </c>
      <c r="R496" s="80">
        <v>65</v>
      </c>
      <c r="S496" s="81" t="str">
        <f>IF($I$23=1,"",IF(AND(Таблица23[[#This Row],[Заказ (упаковок)
↓]]=0,$I$23*Таблица23[[#This Row],[Уп. в коробке]]&lt;5),0,ROUNDDOWN($I$23*Таблица23[[#This Row],[Уп. в коробке]],0)))</f>
        <v/>
      </c>
      <c r="T496" s="176" t="str">
        <f>IF(AND(Таблица23[[#This Row],[Заказ (упаковок)
↓]]&lt;5,Таблица23[[#This Row],[Заказ (упаковок)
↓]]&gt;0),"ошибка - неверное количество в заказе","")</f>
        <v/>
      </c>
    </row>
    <row r="497" spans="1:20" x14ac:dyDescent="0.3">
      <c r="A497" s="70"/>
      <c r="B497" s="71" t="s">
        <v>1615</v>
      </c>
      <c r="C497" s="72" t="s">
        <v>1397</v>
      </c>
      <c r="D497" s="73" t="s">
        <v>1232</v>
      </c>
      <c r="E497" s="74" t="s">
        <v>786</v>
      </c>
      <c r="F497" s="116" t="s">
        <v>105</v>
      </c>
      <c r="G497" s="75" t="s">
        <v>811</v>
      </c>
      <c r="H497" s="75">
        <v>45</v>
      </c>
      <c r="I497" s="76">
        <v>3.6199999999999997</v>
      </c>
      <c r="J497" s="110">
        <v>323510</v>
      </c>
      <c r="K497" s="111">
        <v>8712438543449</v>
      </c>
      <c r="L497" s="112" t="s">
        <v>1399</v>
      </c>
      <c r="M497" s="113" t="s">
        <v>1616</v>
      </c>
      <c r="N497" s="112" t="s">
        <v>60</v>
      </c>
      <c r="O497" s="77"/>
      <c r="P497" s="78">
        <f t="shared" si="14"/>
        <v>0</v>
      </c>
      <c r="Q497" s="79" t="str">
        <f t="shared" si="15"/>
        <v>-</v>
      </c>
      <c r="R497" s="80">
        <v>65</v>
      </c>
      <c r="S497" s="81" t="str">
        <f>IF($I$23=1,"",IF(AND(Таблица23[[#This Row],[Заказ (упаковок)
↓]]=0,$I$23*Таблица23[[#This Row],[Уп. в коробке]]&lt;5),0,ROUNDDOWN($I$23*Таблица23[[#This Row],[Уп. в коробке]],0)))</f>
        <v/>
      </c>
      <c r="T497" s="176" t="str">
        <f>IF(AND(Таблица23[[#This Row],[Заказ (упаковок)
↓]]&lt;5,Таблица23[[#This Row],[Заказ (упаковок)
↓]]&gt;0),"ошибка - неверное количество в заказе","")</f>
        <v/>
      </c>
    </row>
    <row r="498" spans="1:20" x14ac:dyDescent="0.3">
      <c r="A498" s="70"/>
      <c r="B498" s="71" t="s">
        <v>1617</v>
      </c>
      <c r="C498" s="72" t="s">
        <v>1397</v>
      </c>
      <c r="D498" s="73" t="s">
        <v>1232</v>
      </c>
      <c r="E498" s="74" t="s">
        <v>1618</v>
      </c>
      <c r="F498" s="116" t="s">
        <v>710</v>
      </c>
      <c r="G498" s="75" t="s">
        <v>756</v>
      </c>
      <c r="H498" s="75">
        <v>45</v>
      </c>
      <c r="I498" s="76">
        <v>4.49</v>
      </c>
      <c r="J498" s="110">
        <v>323513</v>
      </c>
      <c r="K498" s="111">
        <v>8712438543333</v>
      </c>
      <c r="L498" s="112" t="s">
        <v>1399</v>
      </c>
      <c r="M498" s="113" t="s">
        <v>1619</v>
      </c>
      <c r="N498" s="112" t="s">
        <v>60</v>
      </c>
      <c r="O498" s="77"/>
      <c r="P498" s="78">
        <f t="shared" si="14"/>
        <v>0</v>
      </c>
      <c r="Q498" s="79" t="str">
        <f t="shared" si="15"/>
        <v>-</v>
      </c>
      <c r="R498" s="80">
        <v>65</v>
      </c>
      <c r="S498" s="81" t="str">
        <f>IF($I$23=1,"",IF(AND(Таблица23[[#This Row],[Заказ (упаковок)
↓]]=0,$I$23*Таблица23[[#This Row],[Уп. в коробке]]&lt;5),0,ROUNDDOWN($I$23*Таблица23[[#This Row],[Уп. в коробке]],0)))</f>
        <v/>
      </c>
      <c r="T498" s="176" t="str">
        <f>IF(AND(Таблица23[[#This Row],[Заказ (упаковок)
↓]]&lt;5,Таблица23[[#This Row],[Заказ (упаковок)
↓]]&gt;0),"ошибка - неверное количество в заказе","")</f>
        <v/>
      </c>
    </row>
    <row r="499" spans="1:20" x14ac:dyDescent="0.3">
      <c r="A499" s="70"/>
      <c r="B499" s="71" t="s">
        <v>1620</v>
      </c>
      <c r="C499" s="72" t="s">
        <v>1397</v>
      </c>
      <c r="D499" s="73" t="s">
        <v>1232</v>
      </c>
      <c r="E499" s="74" t="s">
        <v>1621</v>
      </c>
      <c r="F499" s="116" t="s">
        <v>769</v>
      </c>
      <c r="G499" s="75" t="s">
        <v>972</v>
      </c>
      <c r="H499" s="75">
        <v>45</v>
      </c>
      <c r="I499" s="76">
        <v>4.51</v>
      </c>
      <c r="J499" s="110">
        <v>323515</v>
      </c>
      <c r="K499" s="111">
        <v>8712438543456</v>
      </c>
      <c r="L499" s="112" t="s">
        <v>1399</v>
      </c>
      <c r="M499" s="113" t="s">
        <v>1622</v>
      </c>
      <c r="N499" s="112" t="s">
        <v>60</v>
      </c>
      <c r="O499" s="77"/>
      <c r="P499" s="78">
        <f t="shared" si="14"/>
        <v>0</v>
      </c>
      <c r="Q499" s="79" t="str">
        <f t="shared" si="15"/>
        <v>-</v>
      </c>
      <c r="R499" s="80">
        <v>65</v>
      </c>
      <c r="S499" s="81" t="str">
        <f>IF($I$23=1,"",IF(AND(Таблица23[[#This Row],[Заказ (упаковок)
↓]]=0,$I$23*Таблица23[[#This Row],[Уп. в коробке]]&lt;5),0,ROUNDDOWN($I$23*Таблица23[[#This Row],[Уп. в коробке]],0)))</f>
        <v/>
      </c>
      <c r="T499" s="176" t="str">
        <f>IF(AND(Таблица23[[#This Row],[Заказ (упаковок)
↓]]&lt;5,Таблица23[[#This Row],[Заказ (упаковок)
↓]]&gt;0),"ошибка - неверное количество в заказе","")</f>
        <v/>
      </c>
    </row>
    <row r="500" spans="1:20" x14ac:dyDescent="0.3">
      <c r="A500" s="70"/>
      <c r="B500" s="71" t="s">
        <v>1623</v>
      </c>
      <c r="C500" s="72" t="s">
        <v>1397</v>
      </c>
      <c r="D500" s="73" t="s">
        <v>1232</v>
      </c>
      <c r="E500" s="74" t="s">
        <v>1624</v>
      </c>
      <c r="F500" s="116" t="s">
        <v>710</v>
      </c>
      <c r="G500" s="75" t="s">
        <v>811</v>
      </c>
      <c r="H500" s="75">
        <v>45</v>
      </c>
      <c r="I500" s="76">
        <v>4.12</v>
      </c>
      <c r="J500" s="110">
        <v>323520</v>
      </c>
      <c r="K500" s="111">
        <v>8712438543364</v>
      </c>
      <c r="L500" s="112" t="s">
        <v>1399</v>
      </c>
      <c r="M500" s="113" t="s">
        <v>1625</v>
      </c>
      <c r="N500" s="112" t="s">
        <v>60</v>
      </c>
      <c r="O500" s="77"/>
      <c r="P500" s="78">
        <f t="shared" si="14"/>
        <v>0</v>
      </c>
      <c r="Q500" s="79" t="str">
        <f t="shared" si="15"/>
        <v>-</v>
      </c>
      <c r="R500" s="80">
        <v>65</v>
      </c>
      <c r="S500" s="81" t="str">
        <f>IF($I$23=1,"",IF(AND(Таблица23[[#This Row],[Заказ (упаковок)
↓]]=0,$I$23*Таблица23[[#This Row],[Уп. в коробке]]&lt;5),0,ROUNDDOWN($I$23*Таблица23[[#This Row],[Уп. в коробке]],0)))</f>
        <v/>
      </c>
      <c r="T500" s="176" t="str">
        <f>IF(AND(Таблица23[[#This Row],[Заказ (упаковок)
↓]]&lt;5,Таблица23[[#This Row],[Заказ (упаковок)
↓]]&gt;0),"ошибка - неверное количество в заказе","")</f>
        <v/>
      </c>
    </row>
    <row r="501" spans="1:20" x14ac:dyDescent="0.3">
      <c r="A501" s="70"/>
      <c r="B501" s="71" t="s">
        <v>1626</v>
      </c>
      <c r="C501" s="72" t="s">
        <v>1397</v>
      </c>
      <c r="D501" s="73" t="s">
        <v>1232</v>
      </c>
      <c r="E501" s="74" t="s">
        <v>1627</v>
      </c>
      <c r="F501" s="116" t="s">
        <v>710</v>
      </c>
      <c r="G501" s="75" t="s">
        <v>811</v>
      </c>
      <c r="H501" s="75">
        <v>45</v>
      </c>
      <c r="I501" s="76">
        <v>4.12</v>
      </c>
      <c r="J501" s="110">
        <v>323540</v>
      </c>
      <c r="K501" s="111">
        <v>8712438543395</v>
      </c>
      <c r="L501" s="112" t="s">
        <v>1399</v>
      </c>
      <c r="M501" s="113" t="s">
        <v>1628</v>
      </c>
      <c r="N501" s="112" t="s">
        <v>60</v>
      </c>
      <c r="O501" s="77"/>
      <c r="P501" s="78">
        <f t="shared" si="14"/>
        <v>0</v>
      </c>
      <c r="Q501" s="79" t="str">
        <f t="shared" si="15"/>
        <v>-</v>
      </c>
      <c r="R501" s="80">
        <v>65</v>
      </c>
      <c r="S501" s="81" t="str">
        <f>IF($I$23=1,"",IF(AND(Таблица23[[#This Row],[Заказ (упаковок)
↓]]=0,$I$23*Таблица23[[#This Row],[Уп. в коробке]]&lt;5),0,ROUNDDOWN($I$23*Таблица23[[#This Row],[Уп. в коробке]],0)))</f>
        <v/>
      </c>
      <c r="T501" s="176" t="str">
        <f>IF(AND(Таблица23[[#This Row],[Заказ (упаковок)
↓]]&lt;5,Таблица23[[#This Row],[Заказ (упаковок)
↓]]&gt;0),"ошибка - неверное количество в заказе","")</f>
        <v/>
      </c>
    </row>
    <row r="502" spans="1:20" x14ac:dyDescent="0.3">
      <c r="A502" s="70"/>
      <c r="B502" s="71" t="s">
        <v>1629</v>
      </c>
      <c r="C502" s="72" t="s">
        <v>1397</v>
      </c>
      <c r="D502" s="73" t="s">
        <v>1232</v>
      </c>
      <c r="E502" s="74" t="s">
        <v>803</v>
      </c>
      <c r="F502" s="116" t="s">
        <v>710</v>
      </c>
      <c r="G502" s="75" t="s">
        <v>811</v>
      </c>
      <c r="H502" s="75">
        <v>45</v>
      </c>
      <c r="I502" s="76">
        <v>4.1399999999999997</v>
      </c>
      <c r="J502" s="110">
        <v>323560</v>
      </c>
      <c r="K502" s="111">
        <v>8712438543401</v>
      </c>
      <c r="L502" s="112" t="s">
        <v>1399</v>
      </c>
      <c r="M502" s="113" t="s">
        <v>1630</v>
      </c>
      <c r="N502" s="112" t="s">
        <v>60</v>
      </c>
      <c r="O502" s="77"/>
      <c r="P502" s="78">
        <f t="shared" si="14"/>
        <v>0</v>
      </c>
      <c r="Q502" s="79" t="str">
        <f t="shared" si="15"/>
        <v>-</v>
      </c>
      <c r="R502" s="80">
        <v>65</v>
      </c>
      <c r="S502" s="81" t="str">
        <f>IF($I$23=1,"",IF(AND(Таблица23[[#This Row],[Заказ (упаковок)
↓]]=0,$I$23*Таблица23[[#This Row],[Уп. в коробке]]&lt;5),0,ROUNDDOWN($I$23*Таблица23[[#This Row],[Уп. в коробке]],0)))</f>
        <v/>
      </c>
      <c r="T502" s="176" t="str">
        <f>IF(AND(Таблица23[[#This Row],[Заказ (упаковок)
↓]]&lt;5,Таблица23[[#This Row],[Заказ (упаковок)
↓]]&gt;0),"ошибка - неверное количество в заказе","")</f>
        <v/>
      </c>
    </row>
    <row r="503" spans="1:20" x14ac:dyDescent="0.3">
      <c r="A503" s="70"/>
      <c r="B503" s="71" t="s">
        <v>1631</v>
      </c>
      <c r="C503" s="72" t="s">
        <v>1397</v>
      </c>
      <c r="D503" s="73" t="s">
        <v>1232</v>
      </c>
      <c r="E503" s="74" t="s">
        <v>814</v>
      </c>
      <c r="F503" s="116" t="s">
        <v>1584</v>
      </c>
      <c r="G503" s="75" t="s">
        <v>815</v>
      </c>
      <c r="H503" s="75">
        <v>45</v>
      </c>
      <c r="I503" s="76">
        <v>4.51</v>
      </c>
      <c r="J503" s="110">
        <v>323600</v>
      </c>
      <c r="K503" s="111">
        <v>8712438543357</v>
      </c>
      <c r="L503" s="112" t="s">
        <v>1399</v>
      </c>
      <c r="M503" s="113" t="s">
        <v>1632</v>
      </c>
      <c r="N503" s="112" t="s">
        <v>60</v>
      </c>
      <c r="O503" s="77"/>
      <c r="P503" s="78">
        <f t="shared" si="14"/>
        <v>0</v>
      </c>
      <c r="Q503" s="79" t="str">
        <f t="shared" si="15"/>
        <v>-</v>
      </c>
      <c r="R503" s="80">
        <v>65</v>
      </c>
      <c r="S503" s="81" t="str">
        <f>IF($I$23=1,"",IF(AND(Таблица23[[#This Row],[Заказ (упаковок)
↓]]=0,$I$23*Таблица23[[#This Row],[Уп. в коробке]]&lt;5),0,ROUNDDOWN($I$23*Таблица23[[#This Row],[Уп. в коробке]],0)))</f>
        <v/>
      </c>
      <c r="T503" s="176" t="str">
        <f>IF(AND(Таблица23[[#This Row],[Заказ (упаковок)
↓]]&lt;5,Таблица23[[#This Row],[Заказ (упаковок)
↓]]&gt;0),"ошибка - неверное количество в заказе","")</f>
        <v/>
      </c>
    </row>
    <row r="504" spans="1:20" x14ac:dyDescent="0.3">
      <c r="A504" s="70"/>
      <c r="B504" s="71" t="s">
        <v>1633</v>
      </c>
      <c r="C504" s="72" t="s">
        <v>1397</v>
      </c>
      <c r="D504" s="73" t="s">
        <v>1232</v>
      </c>
      <c r="E504" s="74" t="s">
        <v>818</v>
      </c>
      <c r="F504" s="116">
        <v>100</v>
      </c>
      <c r="G504" s="75" t="s">
        <v>678</v>
      </c>
      <c r="H504" s="75">
        <v>45</v>
      </c>
      <c r="I504" s="76">
        <v>4.59</v>
      </c>
      <c r="J504" s="110">
        <v>323620</v>
      </c>
      <c r="K504" s="111">
        <v>8712438543425</v>
      </c>
      <c r="L504" s="112" t="s">
        <v>1399</v>
      </c>
      <c r="M504" s="113" t="s">
        <v>1634</v>
      </c>
      <c r="N504" s="112" t="s">
        <v>60</v>
      </c>
      <c r="O504" s="77"/>
      <c r="P504" s="78">
        <f t="shared" si="14"/>
        <v>0</v>
      </c>
      <c r="Q504" s="79" t="str">
        <f t="shared" si="15"/>
        <v>-</v>
      </c>
      <c r="R504" s="80">
        <v>65</v>
      </c>
      <c r="S504" s="81" t="str">
        <f>IF($I$23=1,"",IF(AND(Таблица23[[#This Row],[Заказ (упаковок)
↓]]=0,$I$23*Таблица23[[#This Row],[Уп. в коробке]]&lt;5),0,ROUNDDOWN($I$23*Таблица23[[#This Row],[Уп. в коробке]],0)))</f>
        <v/>
      </c>
      <c r="T504" s="176" t="str">
        <f>IF(AND(Таблица23[[#This Row],[Заказ (упаковок)
↓]]&lt;5,Таблица23[[#This Row],[Заказ (упаковок)
↓]]&gt;0),"ошибка - неверное количество в заказе","")</f>
        <v/>
      </c>
    </row>
    <row r="505" spans="1:20" x14ac:dyDescent="0.3">
      <c r="A505" s="70"/>
      <c r="B505" s="71" t="s">
        <v>1635</v>
      </c>
      <c r="C505" s="72" t="s">
        <v>1397</v>
      </c>
      <c r="D505" s="73" t="s">
        <v>835</v>
      </c>
      <c r="E505" s="74" t="s">
        <v>843</v>
      </c>
      <c r="F505" s="116" t="s">
        <v>1412</v>
      </c>
      <c r="G505" s="75" t="s">
        <v>760</v>
      </c>
      <c r="H505" s="75">
        <v>70</v>
      </c>
      <c r="I505" s="76">
        <v>2.88</v>
      </c>
      <c r="J505" s="110">
        <v>323660</v>
      </c>
      <c r="K505" s="111">
        <v>8712438543432</v>
      </c>
      <c r="L505" s="112" t="s">
        <v>1399</v>
      </c>
      <c r="M505" s="113" t="s">
        <v>1636</v>
      </c>
      <c r="N505" s="112" t="s">
        <v>60</v>
      </c>
      <c r="O505" s="77"/>
      <c r="P505" s="78">
        <f t="shared" si="14"/>
        <v>0</v>
      </c>
      <c r="Q505" s="79" t="str">
        <f t="shared" si="15"/>
        <v>-</v>
      </c>
      <c r="R505" s="80">
        <v>65</v>
      </c>
      <c r="S505" s="81" t="str">
        <f>IF($I$23=1,"",IF(AND(Таблица23[[#This Row],[Заказ (упаковок)
↓]]=0,$I$23*Таблица23[[#This Row],[Уп. в коробке]]&lt;5),0,ROUNDDOWN($I$23*Таблица23[[#This Row],[Уп. в коробке]],0)))</f>
        <v/>
      </c>
      <c r="T505" s="176" t="str">
        <f>IF(AND(Таблица23[[#This Row],[Заказ (упаковок)
↓]]&lt;5,Таблица23[[#This Row],[Заказ (упаковок)
↓]]&gt;0),"ошибка - неверное количество в заказе","")</f>
        <v/>
      </c>
    </row>
    <row r="506" spans="1:20" x14ac:dyDescent="0.3">
      <c r="A506" s="70"/>
      <c r="B506" s="71" t="s">
        <v>1637</v>
      </c>
      <c r="C506" s="72" t="s">
        <v>1397</v>
      </c>
      <c r="D506" s="73" t="s">
        <v>878</v>
      </c>
      <c r="E506" s="74" t="s">
        <v>1638</v>
      </c>
      <c r="F506" s="116" t="s">
        <v>1604</v>
      </c>
      <c r="G506" s="75" t="s">
        <v>485</v>
      </c>
      <c r="H506" s="75">
        <v>50</v>
      </c>
      <c r="I506" s="76">
        <v>3.7699999999999996</v>
      </c>
      <c r="J506" s="110">
        <v>323650</v>
      </c>
      <c r="K506" s="111">
        <v>8712438543500</v>
      </c>
      <c r="L506" s="112" t="s">
        <v>1399</v>
      </c>
      <c r="M506" s="113" t="s">
        <v>1639</v>
      </c>
      <c r="N506" s="112" t="s">
        <v>60</v>
      </c>
      <c r="O506" s="77"/>
      <c r="P506" s="78">
        <f t="shared" si="14"/>
        <v>0</v>
      </c>
      <c r="Q506" s="79" t="str">
        <f t="shared" si="15"/>
        <v>-</v>
      </c>
      <c r="R506" s="80">
        <v>65</v>
      </c>
      <c r="S506" s="81" t="str">
        <f>IF($I$23=1,"",IF(AND(Таблица23[[#This Row],[Заказ (упаковок)
↓]]=0,$I$23*Таблица23[[#This Row],[Уп. в коробке]]&lt;5),0,ROUNDDOWN($I$23*Таблица23[[#This Row],[Уп. в коробке]],0)))</f>
        <v/>
      </c>
      <c r="T506" s="176" t="str">
        <f>IF(AND(Таблица23[[#This Row],[Заказ (упаковок)
↓]]&lt;5,Таблица23[[#This Row],[Заказ (упаковок)
↓]]&gt;0),"ошибка - неверное количество в заказе","")</f>
        <v/>
      </c>
    </row>
    <row r="507" spans="1:20" x14ac:dyDescent="0.3">
      <c r="A507" s="70"/>
      <c r="B507" s="71" t="s">
        <v>1640</v>
      </c>
      <c r="C507" s="72" t="s">
        <v>1397</v>
      </c>
      <c r="D507" s="73" t="s">
        <v>886</v>
      </c>
      <c r="E507" s="74" t="s">
        <v>1641</v>
      </c>
      <c r="F507" s="116" t="s">
        <v>1604</v>
      </c>
      <c r="G507" s="75" t="s">
        <v>711</v>
      </c>
      <c r="H507" s="75">
        <v>70</v>
      </c>
      <c r="I507" s="76">
        <v>4.58</v>
      </c>
      <c r="J507" s="110">
        <v>323672</v>
      </c>
      <c r="K507" s="111">
        <v>8712438543524</v>
      </c>
      <c r="L507" s="112" t="s">
        <v>1399</v>
      </c>
      <c r="M507" s="113" t="s">
        <v>1642</v>
      </c>
      <c r="N507" s="112" t="s">
        <v>60</v>
      </c>
      <c r="O507" s="77"/>
      <c r="P507" s="78">
        <f t="shared" si="14"/>
        <v>0</v>
      </c>
      <c r="Q507" s="79" t="str">
        <f t="shared" si="15"/>
        <v>-</v>
      </c>
      <c r="R507" s="80">
        <v>65</v>
      </c>
      <c r="S507" s="81" t="str">
        <f>IF($I$23=1,"",IF(AND(Таблица23[[#This Row],[Заказ (упаковок)
↓]]=0,$I$23*Таблица23[[#This Row],[Уп. в коробке]]&lt;5),0,ROUNDDOWN($I$23*Таблица23[[#This Row],[Уп. в коробке]],0)))</f>
        <v/>
      </c>
      <c r="T507" s="176" t="str">
        <f>IF(AND(Таблица23[[#This Row],[Заказ (упаковок)
↓]]&lt;5,Таблица23[[#This Row],[Заказ (упаковок)
↓]]&gt;0),"ошибка - неверное количество в заказе","")</f>
        <v/>
      </c>
    </row>
    <row r="508" spans="1:20" x14ac:dyDescent="0.3">
      <c r="A508" s="70"/>
      <c r="B508" s="71" t="s">
        <v>1643</v>
      </c>
      <c r="C508" s="72" t="s">
        <v>1397</v>
      </c>
      <c r="D508" s="73" t="s">
        <v>1644</v>
      </c>
      <c r="E508" s="74" t="s">
        <v>1645</v>
      </c>
      <c r="F508" s="116" t="s">
        <v>724</v>
      </c>
      <c r="G508" s="75" t="s">
        <v>485</v>
      </c>
      <c r="H508" s="75">
        <v>80</v>
      </c>
      <c r="I508" s="76">
        <v>4.67</v>
      </c>
      <c r="J508" s="110">
        <v>323675</v>
      </c>
      <c r="K508" s="111">
        <v>8712438543531</v>
      </c>
      <c r="L508" s="112" t="s">
        <v>1399</v>
      </c>
      <c r="M508" s="113" t="s">
        <v>1646</v>
      </c>
      <c r="N508" s="112" t="s">
        <v>60</v>
      </c>
      <c r="O508" s="77"/>
      <c r="P508" s="78">
        <f t="shared" si="14"/>
        <v>0</v>
      </c>
      <c r="Q508" s="79" t="str">
        <f t="shared" si="15"/>
        <v>-</v>
      </c>
      <c r="R508" s="80">
        <v>65</v>
      </c>
      <c r="S508" s="81" t="str">
        <f>IF($I$23=1,"",IF(AND(Таблица23[[#This Row],[Заказ (упаковок)
↓]]=0,$I$23*Таблица23[[#This Row],[Уп. в коробке]]&lt;5),0,ROUNDDOWN($I$23*Таблица23[[#This Row],[Уп. в коробке]],0)))</f>
        <v/>
      </c>
      <c r="T508" s="176" t="str">
        <f>IF(AND(Таблица23[[#This Row],[Заказ (упаковок)
↓]]&lt;5,Таблица23[[#This Row],[Заказ (упаковок)
↓]]&gt;0),"ошибка - неверное количество в заказе","")</f>
        <v/>
      </c>
    </row>
    <row r="509" spans="1:20" x14ac:dyDescent="0.3">
      <c r="A509" s="70"/>
      <c r="B509" s="71" t="s">
        <v>1647</v>
      </c>
      <c r="C509" s="72" t="s">
        <v>1397</v>
      </c>
      <c r="D509" s="73" t="s">
        <v>1648</v>
      </c>
      <c r="E509" s="74" t="s">
        <v>1649</v>
      </c>
      <c r="F509" s="116" t="s">
        <v>1584</v>
      </c>
      <c r="G509" s="75" t="s">
        <v>760</v>
      </c>
      <c r="H509" s="75">
        <v>70</v>
      </c>
      <c r="I509" s="76">
        <v>4.87</v>
      </c>
      <c r="J509" s="110">
        <v>323678</v>
      </c>
      <c r="K509" s="111">
        <v>8712438543548</v>
      </c>
      <c r="L509" s="112" t="s">
        <v>1399</v>
      </c>
      <c r="M509" s="113" t="s">
        <v>1650</v>
      </c>
      <c r="N509" s="112" t="s">
        <v>60</v>
      </c>
      <c r="O509" s="77"/>
      <c r="P509" s="78">
        <f t="shared" si="14"/>
        <v>0</v>
      </c>
      <c r="Q509" s="79" t="str">
        <f t="shared" si="15"/>
        <v>-</v>
      </c>
      <c r="R509" s="80">
        <v>65</v>
      </c>
      <c r="S509" s="81" t="str">
        <f>IF($I$23=1,"",IF(AND(Таблица23[[#This Row],[Заказ (упаковок)
↓]]=0,$I$23*Таблица23[[#This Row],[Уп. в коробке]]&lt;5),0,ROUNDDOWN($I$23*Таблица23[[#This Row],[Уп. в коробке]],0)))</f>
        <v/>
      </c>
      <c r="T509" s="176" t="str">
        <f>IF(AND(Таблица23[[#This Row],[Заказ (упаковок)
↓]]&lt;5,Таблица23[[#This Row],[Заказ (упаковок)
↓]]&gt;0),"ошибка - неверное количество в заказе","")</f>
        <v/>
      </c>
    </row>
    <row r="510" spans="1:20" x14ac:dyDescent="0.3">
      <c r="A510" s="70"/>
      <c r="B510" s="71" t="s">
        <v>1651</v>
      </c>
      <c r="C510" s="72" t="s">
        <v>1397</v>
      </c>
      <c r="D510" s="73" t="s">
        <v>1652</v>
      </c>
      <c r="E510" s="74" t="s">
        <v>1653</v>
      </c>
      <c r="F510" s="116" t="s">
        <v>105</v>
      </c>
      <c r="G510" s="75" t="s">
        <v>1047</v>
      </c>
      <c r="H510" s="75">
        <v>40</v>
      </c>
      <c r="I510" s="76">
        <v>4.99</v>
      </c>
      <c r="J510" s="110">
        <v>323685</v>
      </c>
      <c r="K510" s="111">
        <v>8712438543555</v>
      </c>
      <c r="L510" s="112" t="s">
        <v>1399</v>
      </c>
      <c r="M510" s="113" t="s">
        <v>1654</v>
      </c>
      <c r="N510" s="112" t="s">
        <v>60</v>
      </c>
      <c r="O510" s="77"/>
      <c r="P510" s="78">
        <f t="shared" si="14"/>
        <v>0</v>
      </c>
      <c r="Q510" s="79" t="str">
        <f t="shared" si="15"/>
        <v>-</v>
      </c>
      <c r="R510" s="80">
        <v>65</v>
      </c>
      <c r="S510" s="81" t="str">
        <f>IF($I$23=1,"",IF(AND(Таблица23[[#This Row],[Заказ (упаковок)
↓]]=0,$I$23*Таблица23[[#This Row],[Уп. в коробке]]&lt;5),0,ROUNDDOWN($I$23*Таблица23[[#This Row],[Уп. в коробке]],0)))</f>
        <v/>
      </c>
      <c r="T510" s="176" t="str">
        <f>IF(AND(Таблица23[[#This Row],[Заказ (упаковок)
↓]]&lt;5,Таблица23[[#This Row],[Заказ (упаковок)
↓]]&gt;0),"ошибка - неверное количество в заказе","")</f>
        <v/>
      </c>
    </row>
    <row r="511" spans="1:20" x14ac:dyDescent="0.3">
      <c r="A511" s="70"/>
      <c r="B511" s="71" t="s">
        <v>1655</v>
      </c>
      <c r="C511" s="72" t="s">
        <v>1397</v>
      </c>
      <c r="D511" s="73" t="s">
        <v>896</v>
      </c>
      <c r="E511" s="74" t="s">
        <v>914</v>
      </c>
      <c r="F511" s="116" t="s">
        <v>1584</v>
      </c>
      <c r="G511" s="75" t="s">
        <v>770</v>
      </c>
      <c r="H511" s="75">
        <v>70</v>
      </c>
      <c r="I511" s="76">
        <v>4.12</v>
      </c>
      <c r="J511" s="110">
        <v>323655</v>
      </c>
      <c r="K511" s="111" t="s">
        <v>1656</v>
      </c>
      <c r="L511" s="112" t="s">
        <v>1399</v>
      </c>
      <c r="M511" s="113" t="s">
        <v>1657</v>
      </c>
      <c r="N511" s="112" t="s">
        <v>60</v>
      </c>
      <c r="O511" s="77"/>
      <c r="P511" s="78">
        <f t="shared" si="14"/>
        <v>0</v>
      </c>
      <c r="Q511" s="79" t="str">
        <f t="shared" si="15"/>
        <v>-</v>
      </c>
      <c r="R511" s="80">
        <v>65</v>
      </c>
      <c r="S511" s="81" t="str">
        <f>IF($I$23=1,"",IF(AND(Таблица23[[#This Row],[Заказ (упаковок)
↓]]=0,$I$23*Таблица23[[#This Row],[Уп. в коробке]]&lt;5),0,ROUNDDOWN($I$23*Таблица23[[#This Row],[Уп. в коробке]],0)))</f>
        <v/>
      </c>
      <c r="T511" s="176" t="str">
        <f>IF(AND(Таблица23[[#This Row],[Заказ (упаковок)
↓]]&lt;5,Таблица23[[#This Row],[Заказ (упаковок)
↓]]&gt;0),"ошибка - неверное количество в заказе","")</f>
        <v/>
      </c>
    </row>
    <row r="512" spans="1:20" x14ac:dyDescent="0.3">
      <c r="A512" s="70"/>
      <c r="B512" s="71" t="s">
        <v>1658</v>
      </c>
      <c r="C512" s="72" t="s">
        <v>1397</v>
      </c>
      <c r="D512" s="73" t="s">
        <v>896</v>
      </c>
      <c r="E512" s="74" t="s">
        <v>1659</v>
      </c>
      <c r="F512" s="116" t="s">
        <v>769</v>
      </c>
      <c r="G512" s="75" t="s">
        <v>968</v>
      </c>
      <c r="H512" s="75">
        <v>30</v>
      </c>
      <c r="I512" s="76">
        <v>5.8999999999999995</v>
      </c>
      <c r="J512" s="110">
        <v>323720</v>
      </c>
      <c r="K512" s="111">
        <v>8712438543494</v>
      </c>
      <c r="L512" s="112" t="s">
        <v>1399</v>
      </c>
      <c r="M512" s="113" t="s">
        <v>1660</v>
      </c>
      <c r="N512" s="112" t="s">
        <v>60</v>
      </c>
      <c r="O512" s="77"/>
      <c r="P512" s="78">
        <f t="shared" si="14"/>
        <v>0</v>
      </c>
      <c r="Q512" s="79" t="str">
        <f t="shared" si="15"/>
        <v>-</v>
      </c>
      <c r="R512" s="80">
        <v>65</v>
      </c>
      <c r="S512" s="81" t="str">
        <f>IF($I$23=1,"",IF(AND(Таблица23[[#This Row],[Заказ (упаковок)
↓]]=0,$I$23*Таблица23[[#This Row],[Уп. в коробке]]&lt;5),0,ROUNDDOWN($I$23*Таблица23[[#This Row],[Уп. в коробке]],0)))</f>
        <v/>
      </c>
      <c r="T512" s="176" t="str">
        <f>IF(AND(Таблица23[[#This Row],[Заказ (упаковок)
↓]]&lt;5,Таблица23[[#This Row],[Заказ (упаковок)
↓]]&gt;0),"ошибка - неверное количество в заказе","")</f>
        <v/>
      </c>
    </row>
    <row r="513" spans="1:20" x14ac:dyDescent="0.3">
      <c r="A513" s="70"/>
      <c r="B513" s="71" t="s">
        <v>1661</v>
      </c>
      <c r="C513" s="72" t="s">
        <v>1397</v>
      </c>
      <c r="D513" s="73" t="s">
        <v>1662</v>
      </c>
      <c r="E513" s="74" t="s">
        <v>1663</v>
      </c>
      <c r="F513" s="116" t="s">
        <v>790</v>
      </c>
      <c r="G513" s="75" t="s">
        <v>678</v>
      </c>
      <c r="H513" s="75">
        <v>80</v>
      </c>
      <c r="I513" s="76">
        <v>5.18</v>
      </c>
      <c r="J513" s="110">
        <v>323740</v>
      </c>
      <c r="K513" s="111">
        <v>8712438543593</v>
      </c>
      <c r="L513" s="112" t="s">
        <v>1399</v>
      </c>
      <c r="M513" s="113" t="s">
        <v>1664</v>
      </c>
      <c r="N513" s="112" t="s">
        <v>60</v>
      </c>
      <c r="O513" s="77"/>
      <c r="P513" s="78">
        <f t="shared" si="14"/>
        <v>0</v>
      </c>
      <c r="Q513" s="79" t="str">
        <f t="shared" si="15"/>
        <v>-</v>
      </c>
      <c r="R513" s="80">
        <v>65</v>
      </c>
      <c r="S513" s="81" t="str">
        <f>IF($I$23=1,"",IF(AND(Таблица23[[#This Row],[Заказ (упаковок)
↓]]=0,$I$23*Таблица23[[#This Row],[Уп. в коробке]]&lt;5),0,ROUNDDOWN($I$23*Таблица23[[#This Row],[Уп. в коробке]],0)))</f>
        <v/>
      </c>
      <c r="T513" s="176" t="str">
        <f>IF(AND(Таблица23[[#This Row],[Заказ (упаковок)
↓]]&lt;5,Таблица23[[#This Row],[Заказ (упаковок)
↓]]&gt;0),"ошибка - неверное количество в заказе","")</f>
        <v/>
      </c>
    </row>
    <row r="514" spans="1:20" x14ac:dyDescent="0.3">
      <c r="A514" s="70"/>
      <c r="B514" s="71" t="s">
        <v>1665</v>
      </c>
      <c r="C514" s="72" t="s">
        <v>1397</v>
      </c>
      <c r="D514" s="73" t="s">
        <v>1662</v>
      </c>
      <c r="E514" s="74" t="s">
        <v>1666</v>
      </c>
      <c r="F514" s="116" t="s">
        <v>710</v>
      </c>
      <c r="G514" s="75" t="s">
        <v>711</v>
      </c>
      <c r="H514" s="75">
        <v>100</v>
      </c>
      <c r="I514" s="76">
        <v>5.09</v>
      </c>
      <c r="J514" s="110">
        <v>323765</v>
      </c>
      <c r="K514" s="111">
        <v>8712438543586</v>
      </c>
      <c r="L514" s="112" t="s">
        <v>1399</v>
      </c>
      <c r="M514" s="113" t="s">
        <v>1667</v>
      </c>
      <c r="N514" s="112" t="s">
        <v>60</v>
      </c>
      <c r="O514" s="77"/>
      <c r="P514" s="78">
        <f t="shared" si="14"/>
        <v>0</v>
      </c>
      <c r="Q514" s="79" t="str">
        <f t="shared" si="15"/>
        <v>-</v>
      </c>
      <c r="R514" s="80">
        <v>65</v>
      </c>
      <c r="S514" s="81" t="str">
        <f>IF($I$23=1,"",IF(AND(Таблица23[[#This Row],[Заказ (упаковок)
↓]]=0,$I$23*Таблица23[[#This Row],[Уп. в коробке]]&lt;5),0,ROUNDDOWN($I$23*Таблица23[[#This Row],[Уп. в коробке]],0)))</f>
        <v/>
      </c>
      <c r="T514" s="176" t="str">
        <f>IF(AND(Таблица23[[#This Row],[Заказ (упаковок)
↓]]&lt;5,Таблица23[[#This Row],[Заказ (упаковок)
↓]]&gt;0),"ошибка - неверное количество в заказе","")</f>
        <v/>
      </c>
    </row>
    <row r="515" spans="1:20" x14ac:dyDescent="0.3">
      <c r="A515" s="70"/>
      <c r="B515" s="71" t="s">
        <v>1668</v>
      </c>
      <c r="C515" s="72" t="s">
        <v>1397</v>
      </c>
      <c r="D515" s="73" t="s">
        <v>1669</v>
      </c>
      <c r="E515" s="74" t="s">
        <v>1670</v>
      </c>
      <c r="F515" s="116" t="s">
        <v>790</v>
      </c>
      <c r="G515" s="75" t="s">
        <v>526</v>
      </c>
      <c r="H515" s="75">
        <v>50</v>
      </c>
      <c r="I515" s="76">
        <v>5.43</v>
      </c>
      <c r="J515" s="110">
        <v>323773</v>
      </c>
      <c r="K515" s="111">
        <v>8712438543562</v>
      </c>
      <c r="L515" s="112" t="s">
        <v>1399</v>
      </c>
      <c r="M515" s="113" t="s">
        <v>1671</v>
      </c>
      <c r="N515" s="112" t="s">
        <v>60</v>
      </c>
      <c r="O515" s="77"/>
      <c r="P515" s="78">
        <f t="shared" si="14"/>
        <v>0</v>
      </c>
      <c r="Q515" s="79" t="str">
        <f t="shared" si="15"/>
        <v>-</v>
      </c>
      <c r="R515" s="80">
        <v>66</v>
      </c>
      <c r="S515" s="81" t="str">
        <f>IF($I$23=1,"",IF(AND(Таблица23[[#This Row],[Заказ (упаковок)
↓]]=0,$I$23*Таблица23[[#This Row],[Уп. в коробке]]&lt;5),0,ROUNDDOWN($I$23*Таблица23[[#This Row],[Уп. в коробке]],0)))</f>
        <v/>
      </c>
      <c r="T515" s="176" t="str">
        <f>IF(AND(Таблица23[[#This Row],[Заказ (упаковок)
↓]]&lt;5,Таблица23[[#This Row],[Заказ (упаковок)
↓]]&gt;0),"ошибка - неверное количество в заказе","")</f>
        <v/>
      </c>
    </row>
    <row r="516" spans="1:20" x14ac:dyDescent="0.3">
      <c r="A516" s="70"/>
      <c r="B516" s="71" t="s">
        <v>1672</v>
      </c>
      <c r="C516" s="72" t="s">
        <v>1397</v>
      </c>
      <c r="D516" s="73" t="s">
        <v>1669</v>
      </c>
      <c r="E516" s="74" t="s">
        <v>1673</v>
      </c>
      <c r="F516" s="116" t="s">
        <v>1604</v>
      </c>
      <c r="G516" s="75" t="s">
        <v>526</v>
      </c>
      <c r="H516" s="75">
        <v>80</v>
      </c>
      <c r="I516" s="76">
        <v>5.0699999999999994</v>
      </c>
      <c r="J516" s="110">
        <v>323775</v>
      </c>
      <c r="K516" s="111">
        <v>8712438543692</v>
      </c>
      <c r="L516" s="112" t="s">
        <v>1399</v>
      </c>
      <c r="M516" s="113" t="s">
        <v>1674</v>
      </c>
      <c r="N516" s="112" t="s">
        <v>60</v>
      </c>
      <c r="O516" s="77"/>
      <c r="P516" s="78">
        <f t="shared" si="14"/>
        <v>0</v>
      </c>
      <c r="Q516" s="79" t="str">
        <f t="shared" si="15"/>
        <v>-</v>
      </c>
      <c r="R516" s="80">
        <v>66</v>
      </c>
      <c r="S516" s="81" t="str">
        <f>IF($I$23=1,"",IF(AND(Таблица23[[#This Row],[Заказ (упаковок)
↓]]=0,$I$23*Таблица23[[#This Row],[Уп. в коробке]]&lt;5),0,ROUNDDOWN($I$23*Таблица23[[#This Row],[Уп. в коробке]],0)))</f>
        <v/>
      </c>
      <c r="T516" s="176" t="str">
        <f>IF(AND(Таблица23[[#This Row],[Заказ (упаковок)
↓]]&lt;5,Таблица23[[#This Row],[Заказ (упаковок)
↓]]&gt;0),"ошибка - неверное количество в заказе","")</f>
        <v/>
      </c>
    </row>
    <row r="517" spans="1:20" x14ac:dyDescent="0.3">
      <c r="A517" s="70"/>
      <c r="B517" s="71" t="s">
        <v>1675</v>
      </c>
      <c r="C517" s="72" t="s">
        <v>1397</v>
      </c>
      <c r="D517" s="73" t="s">
        <v>1676</v>
      </c>
      <c r="E517" s="74" t="s">
        <v>1677</v>
      </c>
      <c r="F517" s="116" t="s">
        <v>724</v>
      </c>
      <c r="G517" s="75" t="s">
        <v>683</v>
      </c>
      <c r="H517" s="75">
        <v>60</v>
      </c>
      <c r="I517" s="76">
        <v>4.5999999999999996</v>
      </c>
      <c r="J517" s="110">
        <v>323780</v>
      </c>
      <c r="K517" s="111">
        <v>8712438543708</v>
      </c>
      <c r="L517" s="112" t="s">
        <v>1399</v>
      </c>
      <c r="M517" s="113" t="s">
        <v>1678</v>
      </c>
      <c r="N517" s="112" t="s">
        <v>60</v>
      </c>
      <c r="O517" s="77"/>
      <c r="P517" s="78">
        <f t="shared" si="14"/>
        <v>0</v>
      </c>
      <c r="Q517" s="79" t="str">
        <f t="shared" si="15"/>
        <v>-</v>
      </c>
      <c r="R517" s="80">
        <v>66</v>
      </c>
      <c r="S517" s="81" t="str">
        <f>IF($I$23=1,"",IF(AND(Таблица23[[#This Row],[Заказ (упаковок)
↓]]=0,$I$23*Таблица23[[#This Row],[Уп. в коробке]]&lt;5),0,ROUNDDOWN($I$23*Таблица23[[#This Row],[Уп. в коробке]],0)))</f>
        <v/>
      </c>
      <c r="T517" s="176" t="str">
        <f>IF(AND(Таблица23[[#This Row],[Заказ (упаковок)
↓]]&lt;5,Таблица23[[#This Row],[Заказ (упаковок)
↓]]&gt;0),"ошибка - неверное количество в заказе","")</f>
        <v/>
      </c>
    </row>
    <row r="518" spans="1:20" x14ac:dyDescent="0.3">
      <c r="A518" s="70"/>
      <c r="B518" s="71" t="s">
        <v>1679</v>
      </c>
      <c r="C518" s="72" t="s">
        <v>1397</v>
      </c>
      <c r="D518" s="73" t="s">
        <v>1003</v>
      </c>
      <c r="E518" s="74" t="s">
        <v>1004</v>
      </c>
      <c r="F518" s="116" t="s">
        <v>1412</v>
      </c>
      <c r="G518" s="75" t="s">
        <v>683</v>
      </c>
      <c r="H518" s="75">
        <v>40</v>
      </c>
      <c r="I518" s="76">
        <v>3.8499999999999996</v>
      </c>
      <c r="J518" s="110">
        <v>323820</v>
      </c>
      <c r="K518" s="111">
        <v>8712438543807</v>
      </c>
      <c r="L518" s="112" t="s">
        <v>1399</v>
      </c>
      <c r="M518" s="113" t="s">
        <v>1680</v>
      </c>
      <c r="N518" s="112" t="s">
        <v>60</v>
      </c>
      <c r="O518" s="77"/>
      <c r="P518" s="78">
        <f t="shared" si="14"/>
        <v>0</v>
      </c>
      <c r="Q518" s="79" t="str">
        <f t="shared" si="15"/>
        <v>-</v>
      </c>
      <c r="R518" s="80">
        <v>66</v>
      </c>
      <c r="S518" s="81" t="str">
        <f>IF($I$23=1,"",IF(AND(Таблица23[[#This Row],[Заказ (упаковок)
↓]]=0,$I$23*Таблица23[[#This Row],[Уп. в коробке]]&lt;5),0,ROUNDDOWN($I$23*Таблица23[[#This Row],[Уп. в коробке]],0)))</f>
        <v/>
      </c>
      <c r="T518" s="176" t="str">
        <f>IF(AND(Таблица23[[#This Row],[Заказ (упаковок)
↓]]&lt;5,Таблица23[[#This Row],[Заказ (упаковок)
↓]]&gt;0),"ошибка - неверное количество в заказе","")</f>
        <v/>
      </c>
    </row>
    <row r="519" spans="1:20" x14ac:dyDescent="0.3">
      <c r="A519" s="70"/>
      <c r="B519" s="71" t="s">
        <v>1681</v>
      </c>
      <c r="C519" s="72" t="s">
        <v>1397</v>
      </c>
      <c r="D519" s="73" t="s">
        <v>1003</v>
      </c>
      <c r="E519" s="74" t="s">
        <v>1682</v>
      </c>
      <c r="F519" s="116" t="s">
        <v>1412</v>
      </c>
      <c r="G519" s="75" t="s">
        <v>678</v>
      </c>
      <c r="H519" s="75">
        <v>60</v>
      </c>
      <c r="I519" s="76">
        <v>3.3</v>
      </c>
      <c r="J519" s="110">
        <v>323830</v>
      </c>
      <c r="K519" s="111">
        <v>8712438543579</v>
      </c>
      <c r="L519" s="112" t="s">
        <v>1399</v>
      </c>
      <c r="M519" s="113" t="s">
        <v>1683</v>
      </c>
      <c r="N519" s="112" t="s">
        <v>60</v>
      </c>
      <c r="O519" s="77"/>
      <c r="P519" s="78">
        <f t="shared" si="14"/>
        <v>0</v>
      </c>
      <c r="Q519" s="79" t="str">
        <f t="shared" si="15"/>
        <v>-</v>
      </c>
      <c r="R519" s="80">
        <v>66</v>
      </c>
      <c r="S519" s="81" t="str">
        <f>IF($I$23=1,"",IF(AND(Таблица23[[#This Row],[Заказ (упаковок)
↓]]=0,$I$23*Таблица23[[#This Row],[Уп. в коробке]]&lt;5),0,ROUNDDOWN($I$23*Таблица23[[#This Row],[Уп. в коробке]],0)))</f>
        <v/>
      </c>
      <c r="T519" s="176" t="str">
        <f>IF(AND(Таблица23[[#This Row],[Заказ (упаковок)
↓]]&lt;5,Таблица23[[#This Row],[Заказ (упаковок)
↓]]&gt;0),"ошибка - неверное количество в заказе","")</f>
        <v/>
      </c>
    </row>
    <row r="520" spans="1:20" x14ac:dyDescent="0.3">
      <c r="A520" s="70"/>
      <c r="B520" s="71" t="s">
        <v>1684</v>
      </c>
      <c r="C520" s="72" t="s">
        <v>1397</v>
      </c>
      <c r="D520" s="73" t="s">
        <v>1003</v>
      </c>
      <c r="E520" s="74" t="s">
        <v>1685</v>
      </c>
      <c r="F520" s="116" t="s">
        <v>1412</v>
      </c>
      <c r="G520" s="75" t="s">
        <v>526</v>
      </c>
      <c r="H520" s="75">
        <v>45</v>
      </c>
      <c r="I520" s="76">
        <v>4.99</v>
      </c>
      <c r="J520" s="110">
        <v>323860</v>
      </c>
      <c r="K520" s="111">
        <v>8712438543821</v>
      </c>
      <c r="L520" s="112" t="s">
        <v>1399</v>
      </c>
      <c r="M520" s="113" t="s">
        <v>1686</v>
      </c>
      <c r="N520" s="112" t="s">
        <v>60</v>
      </c>
      <c r="O520" s="77"/>
      <c r="P520" s="78">
        <f t="shared" si="14"/>
        <v>0</v>
      </c>
      <c r="Q520" s="79" t="str">
        <f t="shared" si="15"/>
        <v>-</v>
      </c>
      <c r="R520" s="80">
        <v>66</v>
      </c>
      <c r="S520" s="81" t="str">
        <f>IF($I$23=1,"",IF(AND(Таблица23[[#This Row],[Заказ (упаковок)
↓]]=0,$I$23*Таблица23[[#This Row],[Уп. в коробке]]&lt;5),0,ROUNDDOWN($I$23*Таблица23[[#This Row],[Уп. в коробке]],0)))</f>
        <v/>
      </c>
      <c r="T520" s="176" t="str">
        <f>IF(AND(Таблица23[[#This Row],[Заказ (упаковок)
↓]]&lt;5,Таблица23[[#This Row],[Заказ (упаковок)
↓]]&gt;0),"ошибка - неверное количество в заказе","")</f>
        <v/>
      </c>
    </row>
    <row r="521" spans="1:20" x14ac:dyDescent="0.3">
      <c r="A521" s="70"/>
      <c r="B521" s="71" t="s">
        <v>1687</v>
      </c>
      <c r="C521" s="72" t="s">
        <v>1397</v>
      </c>
      <c r="D521" s="73" t="s">
        <v>1032</v>
      </c>
      <c r="E521" s="74" t="s">
        <v>89</v>
      </c>
      <c r="F521" s="116" t="s">
        <v>1604</v>
      </c>
      <c r="G521" s="75" t="s">
        <v>678</v>
      </c>
      <c r="H521" s="75">
        <v>60</v>
      </c>
      <c r="I521" s="76">
        <v>4.43</v>
      </c>
      <c r="J521" s="110">
        <v>323870</v>
      </c>
      <c r="K521" s="111">
        <v>8712438543852</v>
      </c>
      <c r="L521" s="112" t="s">
        <v>1399</v>
      </c>
      <c r="M521" s="113" t="s">
        <v>1688</v>
      </c>
      <c r="N521" s="112" t="s">
        <v>60</v>
      </c>
      <c r="O521" s="77"/>
      <c r="P521" s="78">
        <f t="shared" si="14"/>
        <v>0</v>
      </c>
      <c r="Q521" s="79" t="str">
        <f t="shared" si="15"/>
        <v>-</v>
      </c>
      <c r="R521" s="80">
        <v>66</v>
      </c>
      <c r="S521" s="81" t="str">
        <f>IF($I$23=1,"",IF(AND(Таблица23[[#This Row],[Заказ (упаковок)
↓]]=0,$I$23*Таблица23[[#This Row],[Уп. в коробке]]&lt;5),0,ROUNDDOWN($I$23*Таблица23[[#This Row],[Уп. в коробке]],0)))</f>
        <v/>
      </c>
      <c r="T521" s="176" t="str">
        <f>IF(AND(Таблица23[[#This Row],[Заказ (упаковок)
↓]]&lt;5,Таблица23[[#This Row],[Заказ (упаковок)
↓]]&gt;0),"ошибка - неверное количество в заказе","")</f>
        <v/>
      </c>
    </row>
    <row r="522" spans="1:20" x14ac:dyDescent="0.3">
      <c r="A522" s="70"/>
      <c r="B522" s="71" t="s">
        <v>1689</v>
      </c>
      <c r="C522" s="72" t="s">
        <v>1397</v>
      </c>
      <c r="D522" s="73" t="s">
        <v>1690</v>
      </c>
      <c r="E522" s="74" t="s">
        <v>1691</v>
      </c>
      <c r="F522" s="116" t="s">
        <v>1412</v>
      </c>
      <c r="G522" s="75" t="s">
        <v>526</v>
      </c>
      <c r="H522" s="75">
        <v>45</v>
      </c>
      <c r="I522" s="76">
        <v>5.18</v>
      </c>
      <c r="J522" s="110">
        <v>323890</v>
      </c>
      <c r="K522" s="111">
        <v>8712438543838</v>
      </c>
      <c r="L522" s="112" t="s">
        <v>1399</v>
      </c>
      <c r="M522" s="113" t="s">
        <v>1692</v>
      </c>
      <c r="N522" s="112" t="s">
        <v>60</v>
      </c>
      <c r="O522" s="77"/>
      <c r="P522" s="78">
        <f t="shared" si="14"/>
        <v>0</v>
      </c>
      <c r="Q522" s="79" t="str">
        <f t="shared" si="15"/>
        <v>-</v>
      </c>
      <c r="R522" s="80">
        <v>66</v>
      </c>
      <c r="S522" s="81" t="str">
        <f>IF($I$23=1,"",IF(AND(Таблица23[[#This Row],[Заказ (упаковок)
↓]]=0,$I$23*Таблица23[[#This Row],[Уп. в коробке]]&lt;5),0,ROUNDDOWN($I$23*Таблица23[[#This Row],[Уп. в коробке]],0)))</f>
        <v/>
      </c>
      <c r="T522" s="176" t="str">
        <f>IF(AND(Таблица23[[#This Row],[Заказ (упаковок)
↓]]&lt;5,Таблица23[[#This Row],[Заказ (упаковок)
↓]]&gt;0),"ошибка - неверное количество в заказе","")</f>
        <v/>
      </c>
    </row>
    <row r="523" spans="1:20" x14ac:dyDescent="0.3">
      <c r="A523" s="70"/>
      <c r="B523" s="71" t="s">
        <v>1693</v>
      </c>
      <c r="C523" s="72" t="s">
        <v>1694</v>
      </c>
      <c r="D523" s="73" t="s">
        <v>1695</v>
      </c>
      <c r="E523" s="74" t="s">
        <v>1696</v>
      </c>
      <c r="F523" s="116">
        <v>125</v>
      </c>
      <c r="G523" s="75">
        <v>0</v>
      </c>
      <c r="H523" s="75">
        <v>12</v>
      </c>
      <c r="I523" s="76">
        <v>9.4</v>
      </c>
      <c r="J523" s="110">
        <v>720060</v>
      </c>
      <c r="K523" s="111">
        <v>8712438544118</v>
      </c>
      <c r="L523" s="112" t="s">
        <v>1697</v>
      </c>
      <c r="M523" s="113" t="s">
        <v>1698</v>
      </c>
      <c r="N523" s="112" t="s">
        <v>60</v>
      </c>
      <c r="O523" s="77"/>
      <c r="P523" s="78">
        <f t="shared" si="14"/>
        <v>0</v>
      </c>
      <c r="Q523" s="79" t="str">
        <f t="shared" si="15"/>
        <v>-</v>
      </c>
      <c r="R523" s="80">
        <v>67</v>
      </c>
      <c r="S523" s="81" t="str">
        <f>IF($I$23=1,"",IF(AND(Таблица23[[#This Row],[Заказ (упаковок)
↓]]=0,$I$23*Таблица23[[#This Row],[Уп. в коробке]]&lt;5),0,ROUNDDOWN($I$23*Таблица23[[#This Row],[Уп. в коробке]],0)))</f>
        <v/>
      </c>
      <c r="T523" s="176" t="str">
        <f>IF(AND(Таблица23[[#This Row],[Заказ (упаковок)
↓]]&lt;5,Таблица23[[#This Row],[Заказ (упаковок)
↓]]&gt;0),"ошибка - неверное количество в заказе","")</f>
        <v/>
      </c>
    </row>
    <row r="524" spans="1:20" x14ac:dyDescent="0.3">
      <c r="A524" s="70"/>
      <c r="B524" s="71" t="s">
        <v>1699</v>
      </c>
      <c r="C524" s="72" t="s">
        <v>1694</v>
      </c>
      <c r="D524" s="73" t="s">
        <v>1695</v>
      </c>
      <c r="E524" s="74" t="s">
        <v>1700</v>
      </c>
      <c r="F524" s="116">
        <v>125</v>
      </c>
      <c r="G524" s="75">
        <v>0</v>
      </c>
      <c r="H524" s="75">
        <v>12</v>
      </c>
      <c r="I524" s="76">
        <v>9.4</v>
      </c>
      <c r="J524" s="110">
        <v>720065</v>
      </c>
      <c r="K524" s="111">
        <v>8712438544132</v>
      </c>
      <c r="L524" s="112" t="s">
        <v>1697</v>
      </c>
      <c r="M524" s="113" t="s">
        <v>1701</v>
      </c>
      <c r="N524" s="112" t="s">
        <v>60</v>
      </c>
      <c r="O524" s="77"/>
      <c r="P524" s="78">
        <f t="shared" si="14"/>
        <v>0</v>
      </c>
      <c r="Q524" s="79" t="str">
        <f t="shared" si="15"/>
        <v>-</v>
      </c>
      <c r="R524" s="80">
        <v>67</v>
      </c>
      <c r="S524" s="81" t="str">
        <f>IF($I$23=1,"",IF(AND(Таблица23[[#This Row],[Заказ (упаковок)
↓]]=0,$I$23*Таблица23[[#This Row],[Уп. в коробке]]&lt;5),0,ROUNDDOWN($I$23*Таблица23[[#This Row],[Уп. в коробке]],0)))</f>
        <v/>
      </c>
      <c r="T524" s="176" t="str">
        <f>IF(AND(Таблица23[[#This Row],[Заказ (упаковок)
↓]]&lt;5,Таблица23[[#This Row],[Заказ (упаковок)
↓]]&gt;0),"ошибка - неверное количество в заказе","")</f>
        <v/>
      </c>
    </row>
    <row r="525" spans="1:20" x14ac:dyDescent="0.3">
      <c r="A525" s="70"/>
      <c r="B525" s="71" t="s">
        <v>1702</v>
      </c>
      <c r="C525" s="72" t="s">
        <v>1694</v>
      </c>
      <c r="D525" s="73" t="s">
        <v>1695</v>
      </c>
      <c r="E525" s="74" t="s">
        <v>1703</v>
      </c>
      <c r="F525" s="116">
        <v>125</v>
      </c>
      <c r="G525" s="75">
        <v>0</v>
      </c>
      <c r="H525" s="75">
        <v>12</v>
      </c>
      <c r="I525" s="76">
        <v>9.4</v>
      </c>
      <c r="J525" s="110">
        <v>720070</v>
      </c>
      <c r="K525" s="111">
        <v>8712438544156</v>
      </c>
      <c r="L525" s="112" t="s">
        <v>1697</v>
      </c>
      <c r="M525" s="113" t="s">
        <v>1704</v>
      </c>
      <c r="N525" s="112" t="s">
        <v>60</v>
      </c>
      <c r="O525" s="77"/>
      <c r="P525" s="78">
        <f t="shared" si="14"/>
        <v>0</v>
      </c>
      <c r="Q525" s="79" t="str">
        <f t="shared" si="15"/>
        <v>-</v>
      </c>
      <c r="R525" s="80">
        <v>67</v>
      </c>
      <c r="S525" s="81" t="str">
        <f>IF($I$23=1,"",IF(AND(Таблица23[[#This Row],[Заказ (упаковок)
↓]]=0,$I$23*Таблица23[[#This Row],[Уп. в коробке]]&lt;5),0,ROUNDDOWN($I$23*Таблица23[[#This Row],[Уп. в коробке]],0)))</f>
        <v/>
      </c>
      <c r="T525" s="176" t="str">
        <f>IF(AND(Таблица23[[#This Row],[Заказ (упаковок)
↓]]&lt;5,Таблица23[[#This Row],[Заказ (упаковок)
↓]]&gt;0),"ошибка - неверное количество в заказе","")</f>
        <v/>
      </c>
    </row>
    <row r="526" spans="1:20" x14ac:dyDescent="0.3">
      <c r="A526" s="70"/>
      <c r="B526" s="71" t="s">
        <v>1705</v>
      </c>
      <c r="C526" s="72" t="s">
        <v>1694</v>
      </c>
      <c r="D526" s="73" t="s">
        <v>1695</v>
      </c>
      <c r="E526" s="74" t="s">
        <v>1706</v>
      </c>
      <c r="F526" s="116">
        <v>125</v>
      </c>
      <c r="G526" s="75">
        <v>0</v>
      </c>
      <c r="H526" s="75">
        <v>12</v>
      </c>
      <c r="I526" s="76">
        <v>9.4</v>
      </c>
      <c r="J526" s="110">
        <v>720075</v>
      </c>
      <c r="K526" s="111">
        <v>8712438544170</v>
      </c>
      <c r="L526" s="112" t="s">
        <v>1697</v>
      </c>
      <c r="M526" s="113" t="s">
        <v>1707</v>
      </c>
      <c r="N526" s="112" t="s">
        <v>60</v>
      </c>
      <c r="O526" s="77"/>
      <c r="P526" s="78">
        <f t="shared" si="14"/>
        <v>0</v>
      </c>
      <c r="Q526" s="79" t="str">
        <f t="shared" si="15"/>
        <v>-</v>
      </c>
      <c r="R526" s="80">
        <v>67</v>
      </c>
      <c r="S526" s="81" t="str">
        <f>IF($I$23=1,"",IF(AND(Таблица23[[#This Row],[Заказ (упаковок)
↓]]=0,$I$23*Таблица23[[#This Row],[Уп. в коробке]]&lt;5),0,ROUNDDOWN($I$23*Таблица23[[#This Row],[Уп. в коробке]],0)))</f>
        <v/>
      </c>
      <c r="T526" s="176" t="str">
        <f>IF(AND(Таблица23[[#This Row],[Заказ (упаковок)
↓]]&lt;5,Таблица23[[#This Row],[Заказ (упаковок)
↓]]&gt;0),"ошибка - неверное количество в заказе","")</f>
        <v/>
      </c>
    </row>
    <row r="527" spans="1:20" x14ac:dyDescent="0.3">
      <c r="A527" s="70"/>
      <c r="B527" s="71" t="s">
        <v>1708</v>
      </c>
      <c r="C527" s="72" t="s">
        <v>1709</v>
      </c>
      <c r="D527" s="73" t="s">
        <v>1710</v>
      </c>
      <c r="E527" s="74" t="s">
        <v>1711</v>
      </c>
      <c r="F527" s="116">
        <v>100</v>
      </c>
      <c r="G527" s="75" t="s">
        <v>106</v>
      </c>
      <c r="H527" s="75">
        <v>8</v>
      </c>
      <c r="I527" s="76">
        <v>12.56</v>
      </c>
      <c r="J527" s="110">
        <v>320080</v>
      </c>
      <c r="K527" s="111">
        <v>8712438540509</v>
      </c>
      <c r="L527" s="112" t="s">
        <v>1712</v>
      </c>
      <c r="M527" s="113" t="s">
        <v>1713</v>
      </c>
      <c r="N527" s="112" t="s">
        <v>60</v>
      </c>
      <c r="O527" s="77"/>
      <c r="P527" s="78">
        <f t="shared" si="14"/>
        <v>0</v>
      </c>
      <c r="Q527" s="79" t="str">
        <f t="shared" si="15"/>
        <v>-</v>
      </c>
      <c r="R527" s="80">
        <v>69</v>
      </c>
      <c r="S527" s="81" t="str">
        <f>IF($I$23=1,"",IF(AND(Таблица23[[#This Row],[Заказ (упаковок)
↓]]=0,$I$23*Таблица23[[#This Row],[Уп. в коробке]]&lt;5),0,ROUNDDOWN($I$23*Таблица23[[#This Row],[Уп. в коробке]],0)))</f>
        <v/>
      </c>
      <c r="T527" s="176" t="str">
        <f>IF(AND(Таблица23[[#This Row],[Заказ (упаковок)
↓]]&lt;5,Таблица23[[#This Row],[Заказ (упаковок)
↓]]&gt;0),"ошибка - неверное количество в заказе","")</f>
        <v/>
      </c>
    </row>
    <row r="528" spans="1:20" x14ac:dyDescent="0.3">
      <c r="A528" s="70"/>
      <c r="B528" s="71" t="s">
        <v>1714</v>
      </c>
      <c r="C528" s="72" t="s">
        <v>1709</v>
      </c>
      <c r="D528" s="73" t="s">
        <v>1710</v>
      </c>
      <c r="E528" s="74" t="s">
        <v>1715</v>
      </c>
      <c r="F528" s="116" t="s">
        <v>1716</v>
      </c>
      <c r="G528" s="75" t="s">
        <v>106</v>
      </c>
      <c r="H528" s="75">
        <v>9</v>
      </c>
      <c r="I528" s="76">
        <v>12.85</v>
      </c>
      <c r="J528" s="110">
        <v>320085</v>
      </c>
      <c r="K528" s="111">
        <v>8712438540158</v>
      </c>
      <c r="L528" s="112" t="s">
        <v>1712</v>
      </c>
      <c r="M528" s="113" t="s">
        <v>1717</v>
      </c>
      <c r="N528" s="112" t="s">
        <v>60</v>
      </c>
      <c r="O528" s="77"/>
      <c r="P528" s="78">
        <f t="shared" si="14"/>
        <v>0</v>
      </c>
      <c r="Q528" s="79" t="str">
        <f t="shared" si="15"/>
        <v>-</v>
      </c>
      <c r="R528" s="80">
        <v>69</v>
      </c>
      <c r="S528" s="81" t="str">
        <f>IF($I$23=1,"",IF(AND(Таблица23[[#This Row],[Заказ (упаковок)
↓]]=0,$I$23*Таблица23[[#This Row],[Уп. в коробке]]&lt;5),0,ROUNDDOWN($I$23*Таблица23[[#This Row],[Уп. в коробке]],0)))</f>
        <v/>
      </c>
      <c r="T528" s="176" t="str">
        <f>IF(AND(Таблица23[[#This Row],[Заказ (упаковок)
↓]]&lt;5,Таблица23[[#This Row],[Заказ (упаковок)
↓]]&gt;0),"ошибка - неверное количество в заказе","")</f>
        <v/>
      </c>
    </row>
    <row r="529" spans="1:20" x14ac:dyDescent="0.3">
      <c r="A529" s="70"/>
      <c r="B529" s="71" t="s">
        <v>1718</v>
      </c>
      <c r="C529" s="72" t="s">
        <v>1709</v>
      </c>
      <c r="D529" s="73" t="s">
        <v>1151</v>
      </c>
      <c r="E529" s="74" t="s">
        <v>949</v>
      </c>
      <c r="F529" s="116">
        <v>100</v>
      </c>
      <c r="G529" s="75" t="s">
        <v>811</v>
      </c>
      <c r="H529" s="75">
        <v>4</v>
      </c>
      <c r="I529" s="76">
        <v>17.98</v>
      </c>
      <c r="J529" s="110">
        <v>321076</v>
      </c>
      <c r="K529" s="111">
        <v>8712438536199</v>
      </c>
      <c r="L529" s="112" t="s">
        <v>1712</v>
      </c>
      <c r="M529" s="113" t="s">
        <v>1719</v>
      </c>
      <c r="N529" s="112" t="s">
        <v>60</v>
      </c>
      <c r="O529" s="77"/>
      <c r="P529" s="78">
        <f t="shared" si="14"/>
        <v>0</v>
      </c>
      <c r="Q529" s="79" t="str">
        <f t="shared" si="15"/>
        <v>-</v>
      </c>
      <c r="R529" s="80">
        <v>69</v>
      </c>
      <c r="S529" s="81" t="str">
        <f>IF($I$23=1,"",IF(AND(Таблица23[[#This Row],[Заказ (упаковок)
↓]]=0,$I$23*Таблица23[[#This Row],[Уп. в коробке]]&lt;5),0,ROUNDDOWN($I$23*Таблица23[[#This Row],[Уп. в коробке]],0)))</f>
        <v/>
      </c>
      <c r="T529" s="176" t="str">
        <f>IF(AND(Таблица23[[#This Row],[Заказ (упаковок)
↓]]&lt;5,Таблица23[[#This Row],[Заказ (упаковок)
↓]]&gt;0),"ошибка - неверное количество в заказе","")</f>
        <v/>
      </c>
    </row>
    <row r="530" spans="1:20" x14ac:dyDescent="0.3">
      <c r="A530" s="70"/>
      <c r="B530" s="71" t="s">
        <v>1720</v>
      </c>
      <c r="C530" s="72" t="s">
        <v>1709</v>
      </c>
      <c r="D530" s="73" t="s">
        <v>1151</v>
      </c>
      <c r="E530" s="74" t="s">
        <v>1721</v>
      </c>
      <c r="F530" s="116">
        <v>100</v>
      </c>
      <c r="G530" s="75" t="s">
        <v>811</v>
      </c>
      <c r="H530" s="75">
        <v>5</v>
      </c>
      <c r="I530" s="76">
        <v>15.98</v>
      </c>
      <c r="J530" s="110">
        <v>321085</v>
      </c>
      <c r="K530" s="111">
        <v>8712438536380</v>
      </c>
      <c r="L530" s="112" t="s">
        <v>1712</v>
      </c>
      <c r="M530" s="113" t="s">
        <v>1722</v>
      </c>
      <c r="N530" s="112" t="s">
        <v>60</v>
      </c>
      <c r="O530" s="77"/>
      <c r="P530" s="78">
        <f t="shared" si="14"/>
        <v>0</v>
      </c>
      <c r="Q530" s="79" t="str">
        <f t="shared" si="15"/>
        <v>-</v>
      </c>
      <c r="R530" s="80">
        <v>69</v>
      </c>
      <c r="S530" s="81" t="str">
        <f>IF($I$23=1,"",IF(AND(Таблица23[[#This Row],[Заказ (упаковок)
↓]]=0,$I$23*Таблица23[[#This Row],[Уп. в коробке]]&lt;5),0,ROUNDDOWN($I$23*Таблица23[[#This Row],[Уп. в коробке]],0)))</f>
        <v/>
      </c>
      <c r="T530" s="176" t="str">
        <f>IF(AND(Таблица23[[#This Row],[Заказ (упаковок)
↓]]&lt;5,Таблица23[[#This Row],[Заказ (упаковок)
↓]]&gt;0),"ошибка - неверное количество в заказе","")</f>
        <v/>
      </c>
    </row>
    <row r="531" spans="1:20" x14ac:dyDescent="0.3">
      <c r="A531" s="70"/>
      <c r="B531" s="71" t="s">
        <v>1723</v>
      </c>
      <c r="C531" s="72" t="s">
        <v>1709</v>
      </c>
      <c r="D531" s="73" t="s">
        <v>1710</v>
      </c>
      <c r="E531" s="74" t="s">
        <v>1437</v>
      </c>
      <c r="F531" s="116" t="s">
        <v>1412</v>
      </c>
      <c r="G531" s="75" t="s">
        <v>106</v>
      </c>
      <c r="H531" s="75">
        <v>12</v>
      </c>
      <c r="I531" s="76">
        <v>8.51</v>
      </c>
      <c r="J531" s="110">
        <v>320100</v>
      </c>
      <c r="K531" s="111">
        <v>8712438540042</v>
      </c>
      <c r="L531" s="112" t="s">
        <v>1712</v>
      </c>
      <c r="M531" s="113" t="s">
        <v>1724</v>
      </c>
      <c r="N531" s="112" t="s">
        <v>60</v>
      </c>
      <c r="O531" s="77"/>
      <c r="P531" s="78">
        <f t="shared" si="14"/>
        <v>0</v>
      </c>
      <c r="Q531" s="79" t="str">
        <f t="shared" si="15"/>
        <v>-</v>
      </c>
      <c r="R531" s="80">
        <v>69</v>
      </c>
      <c r="S531" s="81" t="str">
        <f>IF($I$23=1,"",IF(AND(Таблица23[[#This Row],[Заказ (упаковок)
↓]]=0,$I$23*Таблица23[[#This Row],[Уп. в коробке]]&lt;5),0,ROUNDDOWN($I$23*Таблица23[[#This Row],[Уп. в коробке]],0)))</f>
        <v/>
      </c>
      <c r="T531" s="176" t="str">
        <f>IF(AND(Таблица23[[#This Row],[Заказ (упаковок)
↓]]&lt;5,Таблица23[[#This Row],[Заказ (упаковок)
↓]]&gt;0),"ошибка - неверное количество в заказе","")</f>
        <v/>
      </c>
    </row>
    <row r="532" spans="1:20" x14ac:dyDescent="0.3">
      <c r="A532" s="70"/>
      <c r="B532" s="71" t="s">
        <v>1725</v>
      </c>
      <c r="C532" s="72" t="s">
        <v>1709</v>
      </c>
      <c r="D532" s="73" t="s">
        <v>1710</v>
      </c>
      <c r="E532" s="74" t="s">
        <v>1404</v>
      </c>
      <c r="F532" s="116" t="s">
        <v>1604</v>
      </c>
      <c r="G532" s="75" t="s">
        <v>106</v>
      </c>
      <c r="H532" s="75">
        <v>12</v>
      </c>
      <c r="I532" s="76">
        <v>8.39</v>
      </c>
      <c r="J532" s="110">
        <v>320310</v>
      </c>
      <c r="K532" s="111">
        <v>8712438540264</v>
      </c>
      <c r="L532" s="112" t="s">
        <v>1712</v>
      </c>
      <c r="M532" s="113" t="s">
        <v>1726</v>
      </c>
      <c r="N532" s="112" t="s">
        <v>60</v>
      </c>
      <c r="O532" s="77"/>
      <c r="P532" s="78">
        <f t="shared" si="14"/>
        <v>0</v>
      </c>
      <c r="Q532" s="79" t="str">
        <f t="shared" si="15"/>
        <v>-</v>
      </c>
      <c r="R532" s="80">
        <v>69</v>
      </c>
      <c r="S532" s="81" t="str">
        <f>IF($I$23=1,"",IF(AND(Таблица23[[#This Row],[Заказ (упаковок)
↓]]=0,$I$23*Таблица23[[#This Row],[Уп. в коробке]]&lt;5),0,ROUNDDOWN($I$23*Таблица23[[#This Row],[Уп. в коробке]],0)))</f>
        <v/>
      </c>
      <c r="T532" s="176" t="str">
        <f>IF(AND(Таблица23[[#This Row],[Заказ (упаковок)
↓]]&lt;5,Таблица23[[#This Row],[Заказ (упаковок)
↓]]&gt;0),"ошибка - неверное количество в заказе","")</f>
        <v/>
      </c>
    </row>
    <row r="533" spans="1:20" x14ac:dyDescent="0.3">
      <c r="A533" s="70"/>
      <c r="B533" s="71" t="s">
        <v>1727</v>
      </c>
      <c r="C533" s="72" t="s">
        <v>1709</v>
      </c>
      <c r="D533" s="73" t="s">
        <v>1710</v>
      </c>
      <c r="E533" s="74" t="s">
        <v>222</v>
      </c>
      <c r="F533" s="116" t="s">
        <v>1412</v>
      </c>
      <c r="G533" s="75" t="s">
        <v>106</v>
      </c>
      <c r="H533" s="75">
        <v>12</v>
      </c>
      <c r="I533" s="76">
        <v>8.51</v>
      </c>
      <c r="J533" s="110">
        <v>320350</v>
      </c>
      <c r="K533" s="111">
        <v>8712438540103</v>
      </c>
      <c r="L533" s="112" t="s">
        <v>1712</v>
      </c>
      <c r="M533" s="113" t="s">
        <v>1728</v>
      </c>
      <c r="N533" s="112" t="s">
        <v>60</v>
      </c>
      <c r="O533" s="77"/>
      <c r="P533" s="78">
        <f t="shared" si="14"/>
        <v>0</v>
      </c>
      <c r="Q533" s="79" t="str">
        <f t="shared" si="15"/>
        <v>-</v>
      </c>
      <c r="R533" s="80">
        <v>69</v>
      </c>
      <c r="S533" s="81" t="str">
        <f>IF($I$23=1,"",IF(AND(Таблица23[[#This Row],[Заказ (упаковок)
↓]]=0,$I$23*Таблица23[[#This Row],[Уп. в коробке]]&lt;5),0,ROUNDDOWN($I$23*Таблица23[[#This Row],[Уп. в коробке]],0)))</f>
        <v/>
      </c>
      <c r="T533" s="176" t="str">
        <f>IF(AND(Таблица23[[#This Row],[Заказ (упаковок)
↓]]&lt;5,Таблица23[[#This Row],[Заказ (упаковок)
↓]]&gt;0),"ошибка - неверное количество в заказе","")</f>
        <v/>
      </c>
    </row>
    <row r="534" spans="1:20" x14ac:dyDescent="0.3">
      <c r="A534" s="70"/>
      <c r="B534" s="71" t="s">
        <v>1729</v>
      </c>
      <c r="C534" s="72" t="s">
        <v>1709</v>
      </c>
      <c r="D534" s="73" t="s">
        <v>1710</v>
      </c>
      <c r="E534" s="74" t="s">
        <v>1730</v>
      </c>
      <c r="F534" s="116" t="s">
        <v>1412</v>
      </c>
      <c r="G534" s="75" t="s">
        <v>106</v>
      </c>
      <c r="H534" s="75">
        <v>12</v>
      </c>
      <c r="I534" s="76">
        <v>8.51</v>
      </c>
      <c r="J534" s="110">
        <v>320430</v>
      </c>
      <c r="K534" s="111" t="s">
        <v>1731</v>
      </c>
      <c r="L534" s="112" t="s">
        <v>1712</v>
      </c>
      <c r="M534" s="113" t="s">
        <v>1732</v>
      </c>
      <c r="N534" s="112" t="s">
        <v>60</v>
      </c>
      <c r="O534" s="77"/>
      <c r="P534" s="78">
        <f t="shared" si="14"/>
        <v>0</v>
      </c>
      <c r="Q534" s="79" t="str">
        <f t="shared" si="15"/>
        <v>-</v>
      </c>
      <c r="R534" s="80">
        <v>69</v>
      </c>
      <c r="S534" s="81" t="str">
        <f>IF($I$23=1,"",IF(AND(Таблица23[[#This Row],[Заказ (упаковок)
↓]]=0,$I$23*Таблица23[[#This Row],[Уп. в коробке]]&lt;5),0,ROUNDDOWN($I$23*Таблица23[[#This Row],[Уп. в коробке]],0)))</f>
        <v/>
      </c>
      <c r="T534" s="176" t="str">
        <f>IF(AND(Таблица23[[#This Row],[Заказ (упаковок)
↓]]&lt;5,Таблица23[[#This Row],[Заказ (упаковок)
↓]]&gt;0),"ошибка - неверное количество в заказе","")</f>
        <v/>
      </c>
    </row>
    <row r="535" spans="1:20" x14ac:dyDescent="0.3">
      <c r="A535" s="70"/>
      <c r="B535" s="71" t="s">
        <v>1733</v>
      </c>
      <c r="C535" s="72" t="s">
        <v>1709</v>
      </c>
      <c r="D535" s="73" t="s">
        <v>1151</v>
      </c>
      <c r="E535" s="74" t="s">
        <v>949</v>
      </c>
      <c r="F535" s="116" t="s">
        <v>1604</v>
      </c>
      <c r="G535" s="75" t="s">
        <v>811</v>
      </c>
      <c r="H535" s="75">
        <v>12</v>
      </c>
      <c r="I535" s="76">
        <v>7.79</v>
      </c>
      <c r="J535" s="110">
        <v>320450</v>
      </c>
      <c r="K535" s="111">
        <v>8712438540806</v>
      </c>
      <c r="L535" s="112" t="s">
        <v>1712</v>
      </c>
      <c r="M535" s="113" t="s">
        <v>1734</v>
      </c>
      <c r="N535" s="112" t="s">
        <v>60</v>
      </c>
      <c r="O535" s="77"/>
      <c r="P535" s="78">
        <f t="shared" si="14"/>
        <v>0</v>
      </c>
      <c r="Q535" s="79" t="str">
        <f t="shared" si="15"/>
        <v>-</v>
      </c>
      <c r="R535" s="80">
        <v>69</v>
      </c>
      <c r="S535" s="81" t="str">
        <f>IF($I$23=1,"",IF(AND(Таблица23[[#This Row],[Заказ (упаковок)
↓]]=0,$I$23*Таблица23[[#This Row],[Уп. в коробке]]&lt;5),0,ROUNDDOWN($I$23*Таблица23[[#This Row],[Уп. в коробке]],0)))</f>
        <v/>
      </c>
      <c r="T535" s="176" t="str">
        <f>IF(AND(Таблица23[[#This Row],[Заказ (упаковок)
↓]]&lt;5,Таблица23[[#This Row],[Заказ (упаковок)
↓]]&gt;0),"ошибка - неверное количество в заказе","")</f>
        <v/>
      </c>
    </row>
    <row r="536" spans="1:20" x14ac:dyDescent="0.3">
      <c r="A536" s="70"/>
      <c r="B536" s="71" t="s">
        <v>1735</v>
      </c>
      <c r="C536" s="72" t="s">
        <v>1709</v>
      </c>
      <c r="D536" s="73" t="s">
        <v>1151</v>
      </c>
      <c r="E536" s="74" t="s">
        <v>590</v>
      </c>
      <c r="F536" s="116" t="s">
        <v>1604</v>
      </c>
      <c r="G536" s="75" t="s">
        <v>811</v>
      </c>
      <c r="H536" s="75">
        <v>12</v>
      </c>
      <c r="I536" s="76">
        <v>8.75</v>
      </c>
      <c r="J536" s="110">
        <v>320560</v>
      </c>
      <c r="K536" s="111">
        <v>8712438540882</v>
      </c>
      <c r="L536" s="112" t="s">
        <v>1712</v>
      </c>
      <c r="M536" s="113" t="s">
        <v>1736</v>
      </c>
      <c r="N536" s="112" t="s">
        <v>60</v>
      </c>
      <c r="O536" s="77"/>
      <c r="P536" s="78">
        <f t="shared" si="14"/>
        <v>0</v>
      </c>
      <c r="Q536" s="79" t="str">
        <f t="shared" si="15"/>
        <v>-</v>
      </c>
      <c r="R536" s="80">
        <v>70</v>
      </c>
      <c r="S536" s="81" t="str">
        <f>IF($I$23=1,"",IF(AND(Таблица23[[#This Row],[Заказ (упаковок)
↓]]=0,$I$23*Таблица23[[#This Row],[Уп. в коробке]]&lt;5),0,ROUNDDOWN($I$23*Таблица23[[#This Row],[Уп. в коробке]],0)))</f>
        <v/>
      </c>
      <c r="T536" s="176" t="str">
        <f>IF(AND(Таблица23[[#This Row],[Заказ (упаковок)
↓]]&lt;5,Таблица23[[#This Row],[Заказ (упаковок)
↓]]&gt;0),"ошибка - неверное количество в заказе","")</f>
        <v/>
      </c>
    </row>
    <row r="537" spans="1:20" x14ac:dyDescent="0.3">
      <c r="A537" s="70"/>
      <c r="B537" s="71" t="s">
        <v>1737</v>
      </c>
      <c r="C537" s="72" t="s">
        <v>1709</v>
      </c>
      <c r="D537" s="73" t="s">
        <v>1151</v>
      </c>
      <c r="E537" s="74" t="s">
        <v>1738</v>
      </c>
      <c r="F537" s="116" t="s">
        <v>1604</v>
      </c>
      <c r="G537" s="75" t="s">
        <v>811</v>
      </c>
      <c r="H537" s="75">
        <v>12</v>
      </c>
      <c r="I537" s="76">
        <v>8.629999999999999</v>
      </c>
      <c r="J537" s="110">
        <v>320570</v>
      </c>
      <c r="K537" s="111">
        <v>8712438540820</v>
      </c>
      <c r="L537" s="112" t="s">
        <v>1712</v>
      </c>
      <c r="M537" s="113" t="s">
        <v>1739</v>
      </c>
      <c r="N537" s="112" t="s">
        <v>60</v>
      </c>
      <c r="O537" s="77"/>
      <c r="P537" s="78">
        <f t="shared" si="14"/>
        <v>0</v>
      </c>
      <c r="Q537" s="79" t="str">
        <f t="shared" si="15"/>
        <v>-</v>
      </c>
      <c r="R537" s="80">
        <v>70</v>
      </c>
      <c r="S537" s="81" t="str">
        <f>IF($I$23=1,"",IF(AND(Таблица23[[#This Row],[Заказ (упаковок)
↓]]=0,$I$23*Таблица23[[#This Row],[Уп. в коробке]]&lt;5),0,ROUNDDOWN($I$23*Таблица23[[#This Row],[Уп. в коробке]],0)))</f>
        <v/>
      </c>
      <c r="T537" s="176" t="str">
        <f>IF(AND(Таблица23[[#This Row],[Заказ (упаковок)
↓]]&lt;5,Таблица23[[#This Row],[Заказ (упаковок)
↓]]&gt;0),"ошибка - неверное количество в заказе","")</f>
        <v/>
      </c>
    </row>
    <row r="538" spans="1:20" x14ac:dyDescent="0.3">
      <c r="A538" s="70"/>
      <c r="B538" s="71" t="s">
        <v>1740</v>
      </c>
      <c r="C538" s="72" t="s">
        <v>1709</v>
      </c>
      <c r="D538" s="73" t="s">
        <v>1151</v>
      </c>
      <c r="E538" s="74" t="s">
        <v>89</v>
      </c>
      <c r="F538" s="116" t="s">
        <v>1604</v>
      </c>
      <c r="G538" s="75" t="s">
        <v>811</v>
      </c>
      <c r="H538" s="75">
        <v>12</v>
      </c>
      <c r="I538" s="76">
        <v>7.91</v>
      </c>
      <c r="J538" s="110">
        <v>320600</v>
      </c>
      <c r="K538" s="111">
        <v>8712438541001</v>
      </c>
      <c r="L538" s="112" t="s">
        <v>1712</v>
      </c>
      <c r="M538" s="113" t="s">
        <v>1741</v>
      </c>
      <c r="N538" s="112" t="s">
        <v>60</v>
      </c>
      <c r="O538" s="77"/>
      <c r="P538" s="78">
        <f t="shared" si="14"/>
        <v>0</v>
      </c>
      <c r="Q538" s="79" t="str">
        <f t="shared" si="15"/>
        <v>-</v>
      </c>
      <c r="R538" s="80">
        <v>70</v>
      </c>
      <c r="S538" s="81" t="str">
        <f>IF($I$23=1,"",IF(AND(Таблица23[[#This Row],[Заказ (упаковок)
↓]]=0,$I$23*Таблица23[[#This Row],[Уп. в коробке]]&lt;5),0,ROUNDDOWN($I$23*Таблица23[[#This Row],[Уп. в коробке]],0)))</f>
        <v/>
      </c>
      <c r="T538" s="176" t="str">
        <f>IF(AND(Таблица23[[#This Row],[Заказ (упаковок)
↓]]&lt;5,Таблица23[[#This Row],[Заказ (упаковок)
↓]]&gt;0),"ошибка - неверное количество в заказе","")</f>
        <v/>
      </c>
    </row>
    <row r="539" spans="1:20" x14ac:dyDescent="0.3">
      <c r="A539" s="70"/>
      <c r="B539" s="71" t="s">
        <v>1742</v>
      </c>
      <c r="C539" s="72" t="s">
        <v>1709</v>
      </c>
      <c r="D539" s="73" t="s">
        <v>1151</v>
      </c>
      <c r="E539" s="74" t="s">
        <v>617</v>
      </c>
      <c r="F539" s="116" t="s">
        <v>1584</v>
      </c>
      <c r="G539" s="75" t="s">
        <v>811</v>
      </c>
      <c r="H539" s="75">
        <v>12</v>
      </c>
      <c r="I539" s="76">
        <v>8.15</v>
      </c>
      <c r="J539" s="110">
        <v>320780</v>
      </c>
      <c r="K539" s="111">
        <v>8712438540288</v>
      </c>
      <c r="L539" s="112" t="s">
        <v>1712</v>
      </c>
      <c r="M539" s="113" t="s">
        <v>1743</v>
      </c>
      <c r="N539" s="112" t="s">
        <v>60</v>
      </c>
      <c r="O539" s="77"/>
      <c r="P539" s="78">
        <f t="shared" si="14"/>
        <v>0</v>
      </c>
      <c r="Q539" s="79" t="str">
        <f t="shared" si="15"/>
        <v>-</v>
      </c>
      <c r="R539" s="80">
        <v>70</v>
      </c>
      <c r="S539" s="81" t="str">
        <f>IF($I$23=1,"",IF(AND(Таблица23[[#This Row],[Заказ (упаковок)
↓]]=0,$I$23*Таблица23[[#This Row],[Уп. в коробке]]&lt;5),0,ROUNDDOWN($I$23*Таблица23[[#This Row],[Уп. в коробке]],0)))</f>
        <v/>
      </c>
      <c r="T539" s="176" t="str">
        <f>IF(AND(Таблица23[[#This Row],[Заказ (упаковок)
↓]]&lt;5,Таблица23[[#This Row],[Заказ (упаковок)
↓]]&gt;0),"ошибка - неверное количество в заказе","")</f>
        <v/>
      </c>
    </row>
    <row r="540" spans="1:20" x14ac:dyDescent="0.3">
      <c r="A540" s="70"/>
      <c r="B540" s="71" t="s">
        <v>1744</v>
      </c>
      <c r="C540" s="72" t="s">
        <v>1709</v>
      </c>
      <c r="D540" s="73" t="s">
        <v>1151</v>
      </c>
      <c r="E540" s="74" t="s">
        <v>657</v>
      </c>
      <c r="F540" s="116" t="s">
        <v>1412</v>
      </c>
      <c r="G540" s="75" t="s">
        <v>1194</v>
      </c>
      <c r="H540" s="75">
        <v>10</v>
      </c>
      <c r="I540" s="76">
        <v>8.7200000000000006</v>
      </c>
      <c r="J540" s="110">
        <v>320850</v>
      </c>
      <c r="K540" s="111">
        <v>8712438541308</v>
      </c>
      <c r="L540" s="112" t="s">
        <v>1712</v>
      </c>
      <c r="M540" s="113" t="s">
        <v>1745</v>
      </c>
      <c r="N540" s="112" t="s">
        <v>60</v>
      </c>
      <c r="O540" s="77"/>
      <c r="P540" s="78">
        <f t="shared" si="14"/>
        <v>0</v>
      </c>
      <c r="Q540" s="79" t="str">
        <f t="shared" si="15"/>
        <v>-</v>
      </c>
      <c r="R540" s="80">
        <v>70</v>
      </c>
      <c r="S540" s="81" t="str">
        <f>IF($I$23=1,"",IF(AND(Таблица23[[#This Row],[Заказ (упаковок)
↓]]=0,$I$23*Таблица23[[#This Row],[Уп. в коробке]]&lt;5),0,ROUNDDOWN($I$23*Таблица23[[#This Row],[Уп. в коробке]],0)))</f>
        <v/>
      </c>
      <c r="T540" s="176" t="str">
        <f>IF(AND(Таблица23[[#This Row],[Заказ (упаковок)
↓]]&lt;5,Таблица23[[#This Row],[Заказ (упаковок)
↓]]&gt;0),"ошибка - неверное количество в заказе","")</f>
        <v/>
      </c>
    </row>
    <row r="541" spans="1:20" x14ac:dyDescent="0.3">
      <c r="A541" s="70"/>
      <c r="B541" s="71" t="s">
        <v>1746</v>
      </c>
      <c r="C541" s="72" t="s">
        <v>1709</v>
      </c>
      <c r="D541" s="73" t="s">
        <v>1151</v>
      </c>
      <c r="E541" s="74" t="s">
        <v>1747</v>
      </c>
      <c r="F541" s="116" t="s">
        <v>1584</v>
      </c>
      <c r="G541" s="75" t="s">
        <v>811</v>
      </c>
      <c r="H541" s="75">
        <v>12</v>
      </c>
      <c r="I541" s="76">
        <v>8.39</v>
      </c>
      <c r="J541" s="110">
        <v>320970</v>
      </c>
      <c r="K541" s="111">
        <v>8712438541285</v>
      </c>
      <c r="L541" s="112" t="s">
        <v>1712</v>
      </c>
      <c r="M541" s="113" t="s">
        <v>1748</v>
      </c>
      <c r="N541" s="112" t="s">
        <v>60</v>
      </c>
      <c r="O541" s="77"/>
      <c r="P541" s="78">
        <f t="shared" si="14"/>
        <v>0</v>
      </c>
      <c r="Q541" s="79" t="str">
        <f t="shared" si="15"/>
        <v>-</v>
      </c>
      <c r="R541" s="80">
        <v>70</v>
      </c>
      <c r="S541" s="81" t="str">
        <f>IF($I$23=1,"",IF(AND(Таблица23[[#This Row],[Заказ (упаковок)
↓]]=0,$I$23*Таблица23[[#This Row],[Уп. в коробке]]&lt;5),0,ROUNDDOWN($I$23*Таблица23[[#This Row],[Уп. в коробке]],0)))</f>
        <v/>
      </c>
      <c r="T541" s="176" t="str">
        <f>IF(AND(Таблица23[[#This Row],[Заказ (упаковок)
↓]]&lt;5,Таблица23[[#This Row],[Заказ (упаковок)
↓]]&gt;0),"ошибка - неверное количество в заказе","")</f>
        <v/>
      </c>
    </row>
    <row r="542" spans="1:20" x14ac:dyDescent="0.3">
      <c r="A542" s="70"/>
      <c r="B542" s="71" t="s">
        <v>1749</v>
      </c>
      <c r="C542" s="72" t="s">
        <v>1709</v>
      </c>
      <c r="D542" s="73" t="s">
        <v>1232</v>
      </c>
      <c r="E542" s="74" t="s">
        <v>1750</v>
      </c>
      <c r="F542" s="116" t="s">
        <v>1604</v>
      </c>
      <c r="G542" s="75" t="s">
        <v>811</v>
      </c>
      <c r="H542" s="75">
        <v>15</v>
      </c>
      <c r="I542" s="76">
        <v>8.379999999999999</v>
      </c>
      <c r="J542" s="110">
        <v>321150</v>
      </c>
      <c r="K542" s="111">
        <v>8712438540349</v>
      </c>
      <c r="L542" s="112" t="s">
        <v>1712</v>
      </c>
      <c r="M542" s="113" t="s">
        <v>1751</v>
      </c>
      <c r="N542" s="112" t="s">
        <v>60</v>
      </c>
      <c r="O542" s="77"/>
      <c r="P542" s="78">
        <f t="shared" ref="P542:P580" si="16">I542*O542</f>
        <v>0</v>
      </c>
      <c r="Q542" s="79" t="str">
        <f t="shared" ref="Q542:Q585" si="17">IF(O542/H542=0,"-",O542/H542)</f>
        <v>-</v>
      </c>
      <c r="R542" s="80">
        <v>70</v>
      </c>
      <c r="S542" s="81" t="str">
        <f>IF($I$23=1,"",IF(AND(Таблица23[[#This Row],[Заказ (упаковок)
↓]]=0,$I$23*Таблица23[[#This Row],[Уп. в коробке]]&lt;5),0,ROUNDDOWN($I$23*Таблица23[[#This Row],[Уп. в коробке]],0)))</f>
        <v/>
      </c>
      <c r="T542" s="176" t="str">
        <f>IF(AND(Таблица23[[#This Row],[Заказ (упаковок)
↓]]&lt;5,Таблица23[[#This Row],[Заказ (упаковок)
↓]]&gt;0),"ошибка - неверное количество в заказе","")</f>
        <v/>
      </c>
    </row>
    <row r="543" spans="1:20" x14ac:dyDescent="0.3">
      <c r="A543" s="70"/>
      <c r="B543" s="71" t="s">
        <v>1752</v>
      </c>
      <c r="C543" s="72" t="s">
        <v>1709</v>
      </c>
      <c r="D543" s="73" t="s">
        <v>1232</v>
      </c>
      <c r="E543" s="74" t="s">
        <v>1753</v>
      </c>
      <c r="F543" s="116" t="s">
        <v>1604</v>
      </c>
      <c r="G543" s="75" t="s">
        <v>811</v>
      </c>
      <c r="H543" s="75">
        <v>15</v>
      </c>
      <c r="I543" s="76">
        <v>8.6999999999999993</v>
      </c>
      <c r="J543" s="110">
        <v>321160</v>
      </c>
      <c r="K543" s="111">
        <v>8712438540868</v>
      </c>
      <c r="L543" s="112" t="s">
        <v>1712</v>
      </c>
      <c r="M543" s="113" t="s">
        <v>1754</v>
      </c>
      <c r="N543" s="112" t="s">
        <v>60</v>
      </c>
      <c r="O543" s="77"/>
      <c r="P543" s="78">
        <f t="shared" si="16"/>
        <v>0</v>
      </c>
      <c r="Q543" s="79" t="str">
        <f t="shared" si="17"/>
        <v>-</v>
      </c>
      <c r="R543" s="80">
        <v>70</v>
      </c>
      <c r="S543" s="81" t="str">
        <f>IF($I$23=1,"",IF(AND(Таблица23[[#This Row],[Заказ (упаковок)
↓]]=0,$I$23*Таблица23[[#This Row],[Уп. в коробке]]&lt;5),0,ROUNDDOWN($I$23*Таблица23[[#This Row],[Уп. в коробке]],0)))</f>
        <v/>
      </c>
      <c r="T543" s="176" t="str">
        <f>IF(AND(Таблица23[[#This Row],[Заказ (упаковок)
↓]]&lt;5,Таблица23[[#This Row],[Заказ (упаковок)
↓]]&gt;0),"ошибка - неверное количество в заказе","")</f>
        <v/>
      </c>
    </row>
    <row r="544" spans="1:20" x14ac:dyDescent="0.3">
      <c r="A544" s="70"/>
      <c r="B544" s="71" t="s">
        <v>1755</v>
      </c>
      <c r="C544" s="72" t="s">
        <v>1709</v>
      </c>
      <c r="D544" s="73" t="s">
        <v>1130</v>
      </c>
      <c r="E544" s="74" t="s">
        <v>89</v>
      </c>
      <c r="F544" s="116" t="s">
        <v>1756</v>
      </c>
      <c r="G544" s="75" t="s">
        <v>526</v>
      </c>
      <c r="H544" s="75">
        <v>20</v>
      </c>
      <c r="I544" s="76">
        <v>7.9399999999999995</v>
      </c>
      <c r="J544" s="110">
        <v>321200</v>
      </c>
      <c r="K544" s="111">
        <v>8712438541209</v>
      </c>
      <c r="L544" s="112" t="s">
        <v>1712</v>
      </c>
      <c r="M544" s="113" t="s">
        <v>1757</v>
      </c>
      <c r="N544" s="112" t="s">
        <v>60</v>
      </c>
      <c r="O544" s="77"/>
      <c r="P544" s="78">
        <f t="shared" si="16"/>
        <v>0</v>
      </c>
      <c r="Q544" s="79" t="str">
        <f t="shared" si="17"/>
        <v>-</v>
      </c>
      <c r="R544" s="80">
        <v>70</v>
      </c>
      <c r="S544" s="81" t="str">
        <f>IF($I$23=1,"",IF(AND(Таблица23[[#This Row],[Заказ (упаковок)
↓]]=0,$I$23*Таблица23[[#This Row],[Уп. в коробке]]&lt;5),0,ROUNDDOWN($I$23*Таблица23[[#This Row],[Уп. в коробке]],0)))</f>
        <v/>
      </c>
      <c r="T544" s="176" t="str">
        <f>IF(AND(Таблица23[[#This Row],[Заказ (упаковок)
↓]]&lt;5,Таблица23[[#This Row],[Заказ (упаковок)
↓]]&gt;0),"ошибка - неверное количество в заказе","")</f>
        <v/>
      </c>
    </row>
    <row r="545" spans="1:20" x14ac:dyDescent="0.3">
      <c r="A545" s="70"/>
      <c r="B545" s="71" t="s">
        <v>1758</v>
      </c>
      <c r="C545" s="72" t="s">
        <v>1709</v>
      </c>
      <c r="D545" s="73" t="s">
        <v>1003</v>
      </c>
      <c r="E545" s="74" t="s">
        <v>1759</v>
      </c>
      <c r="F545" s="116">
        <v>100</v>
      </c>
      <c r="G545" s="75" t="s">
        <v>526</v>
      </c>
      <c r="H545" s="75">
        <v>20</v>
      </c>
      <c r="I545" s="76">
        <v>6.12</v>
      </c>
      <c r="J545" s="110">
        <v>321250</v>
      </c>
      <c r="K545" s="111">
        <v>8712438541223</v>
      </c>
      <c r="L545" s="112" t="s">
        <v>1712</v>
      </c>
      <c r="M545" s="113" t="s">
        <v>1760</v>
      </c>
      <c r="N545" s="112" t="s">
        <v>60</v>
      </c>
      <c r="O545" s="77"/>
      <c r="P545" s="78">
        <f t="shared" si="16"/>
        <v>0</v>
      </c>
      <c r="Q545" s="79" t="str">
        <f t="shared" si="17"/>
        <v>-</v>
      </c>
      <c r="R545" s="80">
        <v>71</v>
      </c>
      <c r="S545" s="81" t="str">
        <f>IF($I$23=1,"",IF(AND(Таблица23[[#This Row],[Заказ (упаковок)
↓]]=0,$I$23*Таблица23[[#This Row],[Уп. в коробке]]&lt;5),0,ROUNDDOWN($I$23*Таблица23[[#This Row],[Уп. в коробке]],0)))</f>
        <v/>
      </c>
      <c r="T545" s="176" t="str">
        <f>IF(AND(Таблица23[[#This Row],[Заказ (упаковок)
↓]]&lt;5,Таблица23[[#This Row],[Заказ (упаковок)
↓]]&gt;0),"ошибка - неверное количество в заказе","")</f>
        <v/>
      </c>
    </row>
    <row r="546" spans="1:20" x14ac:dyDescent="0.3">
      <c r="A546" s="70"/>
      <c r="B546" s="71" t="s">
        <v>1761</v>
      </c>
      <c r="C546" s="72" t="s">
        <v>1762</v>
      </c>
      <c r="D546" s="73" t="s">
        <v>1763</v>
      </c>
      <c r="E546" s="74" t="s">
        <v>1764</v>
      </c>
      <c r="F546" s="116">
        <v>20</v>
      </c>
      <c r="G546" s="75" t="s">
        <v>106</v>
      </c>
      <c r="H546" s="75">
        <v>12</v>
      </c>
      <c r="I546" s="76">
        <v>9.129999999999999</v>
      </c>
      <c r="J546" s="110">
        <v>721250</v>
      </c>
      <c r="K546" s="111">
        <v>8712438754166</v>
      </c>
      <c r="L546" s="112" t="s">
        <v>1765</v>
      </c>
      <c r="M546" s="113" t="s">
        <v>1766</v>
      </c>
      <c r="N546" s="112" t="s">
        <v>60</v>
      </c>
      <c r="O546" s="77"/>
      <c r="P546" s="78">
        <f t="shared" si="16"/>
        <v>0</v>
      </c>
      <c r="Q546" s="79" t="str">
        <f t="shared" si="17"/>
        <v>-</v>
      </c>
      <c r="R546" s="80">
        <v>73</v>
      </c>
      <c r="S546" s="81" t="str">
        <f>IF($I$23=1,"",IF(AND(Таблица23[[#This Row],[Заказ (упаковок)
↓]]=0,$I$23*Таблица23[[#This Row],[Уп. в коробке]]&lt;5),0,ROUNDDOWN($I$23*Таблица23[[#This Row],[Уп. в коробке]],0)))</f>
        <v/>
      </c>
      <c r="T546" s="176" t="str">
        <f>IF(AND(Таблица23[[#This Row],[Заказ (упаковок)
↓]]&lt;5,Таблица23[[#This Row],[Заказ (упаковок)
↓]]&gt;0),"ошибка - неверное количество в заказе","")</f>
        <v/>
      </c>
    </row>
    <row r="547" spans="1:20" x14ac:dyDescent="0.3">
      <c r="A547" s="70"/>
      <c r="B547" s="71" t="s">
        <v>1767</v>
      </c>
      <c r="C547" s="72" t="s">
        <v>1762</v>
      </c>
      <c r="D547" s="73" t="s">
        <v>1763</v>
      </c>
      <c r="E547" s="74" t="s">
        <v>1768</v>
      </c>
      <c r="F547" s="116">
        <v>20</v>
      </c>
      <c r="G547" s="75" t="s">
        <v>106</v>
      </c>
      <c r="H547" s="75">
        <v>12</v>
      </c>
      <c r="I547" s="76">
        <v>9.129999999999999</v>
      </c>
      <c r="J547" s="110">
        <v>721260</v>
      </c>
      <c r="K547" s="111">
        <v>8712438754180</v>
      </c>
      <c r="L547" s="112" t="s">
        <v>1765</v>
      </c>
      <c r="M547" s="113" t="s">
        <v>1769</v>
      </c>
      <c r="N547" s="112" t="s">
        <v>60</v>
      </c>
      <c r="O547" s="77"/>
      <c r="P547" s="78">
        <f t="shared" si="16"/>
        <v>0</v>
      </c>
      <c r="Q547" s="79" t="str">
        <f t="shared" si="17"/>
        <v>-</v>
      </c>
      <c r="R547" s="80">
        <v>73</v>
      </c>
      <c r="S547" s="81" t="str">
        <f>IF($I$23=1,"",IF(AND(Таблица23[[#This Row],[Заказ (упаковок)
↓]]=0,$I$23*Таблица23[[#This Row],[Уп. в коробке]]&lt;5),0,ROUNDDOWN($I$23*Таблица23[[#This Row],[Уп. в коробке]],0)))</f>
        <v/>
      </c>
      <c r="T547" s="176" t="str">
        <f>IF(AND(Таблица23[[#This Row],[Заказ (упаковок)
↓]]&lt;5,Таблица23[[#This Row],[Заказ (упаковок)
↓]]&gt;0),"ошибка - неверное количество в заказе","")</f>
        <v/>
      </c>
    </row>
    <row r="548" spans="1:20" x14ac:dyDescent="0.3">
      <c r="A548" s="70"/>
      <c r="B548" s="71" t="s">
        <v>1770</v>
      </c>
      <c r="C548" s="72" t="s">
        <v>1762</v>
      </c>
      <c r="D548" s="73" t="s">
        <v>1763</v>
      </c>
      <c r="E548" s="74" t="s">
        <v>1771</v>
      </c>
      <c r="F548" s="116">
        <v>20</v>
      </c>
      <c r="G548" s="75" t="s">
        <v>106</v>
      </c>
      <c r="H548" s="75">
        <v>12</v>
      </c>
      <c r="I548" s="76">
        <v>9.129999999999999</v>
      </c>
      <c r="J548" s="110">
        <v>721270</v>
      </c>
      <c r="K548" s="111">
        <v>8712438754210</v>
      </c>
      <c r="L548" s="112" t="s">
        <v>1765</v>
      </c>
      <c r="M548" s="113" t="s">
        <v>1772</v>
      </c>
      <c r="N548" s="112" t="s">
        <v>60</v>
      </c>
      <c r="O548" s="77"/>
      <c r="P548" s="78">
        <f t="shared" si="16"/>
        <v>0</v>
      </c>
      <c r="Q548" s="79" t="str">
        <f t="shared" si="17"/>
        <v>-</v>
      </c>
      <c r="R548" s="80">
        <v>73</v>
      </c>
      <c r="S548" s="81" t="str">
        <f>IF($I$23=1,"",IF(AND(Таблица23[[#This Row],[Заказ (упаковок)
↓]]=0,$I$23*Таблица23[[#This Row],[Уп. в коробке]]&lt;5),0,ROUNDDOWN($I$23*Таблица23[[#This Row],[Уп. в коробке]],0)))</f>
        <v/>
      </c>
      <c r="T548" s="176" t="str">
        <f>IF(AND(Таблица23[[#This Row],[Заказ (упаковок)
↓]]&lt;5,Таблица23[[#This Row],[Заказ (упаковок)
↓]]&gt;0),"ошибка - неверное количество в заказе","")</f>
        <v/>
      </c>
    </row>
    <row r="549" spans="1:20" x14ac:dyDescent="0.3">
      <c r="A549" s="70"/>
      <c r="B549" s="71" t="s">
        <v>1773</v>
      </c>
      <c r="C549" s="72" t="s">
        <v>1762</v>
      </c>
      <c r="D549" s="73" t="s">
        <v>1763</v>
      </c>
      <c r="E549" s="74" t="s">
        <v>1774</v>
      </c>
      <c r="F549" s="116">
        <v>20</v>
      </c>
      <c r="G549" s="75" t="s">
        <v>106</v>
      </c>
      <c r="H549" s="75">
        <v>12</v>
      </c>
      <c r="I549" s="76">
        <v>9.129999999999999</v>
      </c>
      <c r="J549" s="110">
        <v>721280</v>
      </c>
      <c r="K549" s="111">
        <v>8712438754234</v>
      </c>
      <c r="L549" s="112" t="s">
        <v>1765</v>
      </c>
      <c r="M549" s="113" t="s">
        <v>1775</v>
      </c>
      <c r="N549" s="112" t="s">
        <v>60</v>
      </c>
      <c r="O549" s="77"/>
      <c r="P549" s="78">
        <f t="shared" si="16"/>
        <v>0</v>
      </c>
      <c r="Q549" s="79" t="str">
        <f t="shared" si="17"/>
        <v>-</v>
      </c>
      <c r="R549" s="80">
        <v>73</v>
      </c>
      <c r="S549" s="81" t="str">
        <f>IF($I$23=1,"",IF(AND(Таблица23[[#This Row],[Заказ (упаковок)
↓]]=0,$I$23*Таблица23[[#This Row],[Уп. в коробке]]&lt;5),0,ROUNDDOWN($I$23*Таблица23[[#This Row],[Уп. в коробке]],0)))</f>
        <v/>
      </c>
      <c r="T549" s="176" t="str">
        <f>IF(AND(Таблица23[[#This Row],[Заказ (упаковок)
↓]]&lt;5,Таблица23[[#This Row],[Заказ (упаковок)
↓]]&gt;0),"ошибка - неверное количество в заказе","")</f>
        <v/>
      </c>
    </row>
    <row r="550" spans="1:20" x14ac:dyDescent="0.3">
      <c r="A550" s="70"/>
      <c r="B550" s="71" t="s">
        <v>1776</v>
      </c>
      <c r="C550" s="72" t="s">
        <v>1777</v>
      </c>
      <c r="D550" s="73" t="s">
        <v>1763</v>
      </c>
      <c r="E550" s="74" t="s">
        <v>1778</v>
      </c>
      <c r="F550" s="116">
        <v>30</v>
      </c>
      <c r="G550" s="75" t="s">
        <v>1047</v>
      </c>
      <c r="H550" s="75">
        <v>10</v>
      </c>
      <c r="I550" s="76">
        <v>9.83</v>
      </c>
      <c r="J550" s="110">
        <v>721015</v>
      </c>
      <c r="K550" s="111">
        <v>8712438756825</v>
      </c>
      <c r="L550" s="112" t="s">
        <v>1765</v>
      </c>
      <c r="M550" s="113" t="s">
        <v>1779</v>
      </c>
      <c r="N550" s="112" t="s">
        <v>60</v>
      </c>
      <c r="O550" s="77"/>
      <c r="P550" s="78">
        <f t="shared" si="16"/>
        <v>0</v>
      </c>
      <c r="Q550" s="79" t="str">
        <f t="shared" si="17"/>
        <v>-</v>
      </c>
      <c r="R550" s="80">
        <v>74</v>
      </c>
      <c r="S550" s="81" t="str">
        <f>IF($I$23=1,"",IF(AND(Таблица23[[#This Row],[Заказ (упаковок)
↓]]=0,$I$23*Таблица23[[#This Row],[Уп. в коробке]]&lt;5),0,ROUNDDOWN($I$23*Таблица23[[#This Row],[Уп. в коробке]],0)))</f>
        <v/>
      </c>
      <c r="T550" s="176" t="str">
        <f>IF(AND(Таблица23[[#This Row],[Заказ (упаковок)
↓]]&lt;5,Таблица23[[#This Row],[Заказ (упаковок)
↓]]&gt;0),"ошибка - неверное количество в заказе","")</f>
        <v/>
      </c>
    </row>
    <row r="551" spans="1:20" x14ac:dyDescent="0.3">
      <c r="A551" s="70"/>
      <c r="B551" s="71" t="s">
        <v>1780</v>
      </c>
      <c r="C551" s="72" t="s">
        <v>1777</v>
      </c>
      <c r="D551" s="73" t="s">
        <v>1763</v>
      </c>
      <c r="E551" s="74" t="s">
        <v>1781</v>
      </c>
      <c r="F551" s="116">
        <v>30</v>
      </c>
      <c r="G551" s="75" t="s">
        <v>106</v>
      </c>
      <c r="H551" s="75">
        <v>10</v>
      </c>
      <c r="I551" s="76">
        <v>9.83</v>
      </c>
      <c r="J551" s="110">
        <v>721035</v>
      </c>
      <c r="K551" s="111">
        <v>8712438756429</v>
      </c>
      <c r="L551" s="112" t="s">
        <v>1765</v>
      </c>
      <c r="M551" s="113" t="s">
        <v>1782</v>
      </c>
      <c r="N551" s="112" t="s">
        <v>60</v>
      </c>
      <c r="O551" s="77"/>
      <c r="P551" s="78">
        <f t="shared" si="16"/>
        <v>0</v>
      </c>
      <c r="Q551" s="79" t="str">
        <f t="shared" si="17"/>
        <v>-</v>
      </c>
      <c r="R551" s="80">
        <v>74</v>
      </c>
      <c r="S551" s="81" t="str">
        <f>IF($I$23=1,"",IF(AND(Таблица23[[#This Row],[Заказ (упаковок)
↓]]=0,$I$23*Таблица23[[#This Row],[Уп. в коробке]]&lt;5),0,ROUNDDOWN($I$23*Таблица23[[#This Row],[Уп. в коробке]],0)))</f>
        <v/>
      </c>
      <c r="T551" s="176" t="str">
        <f>IF(AND(Таблица23[[#This Row],[Заказ (упаковок)
↓]]&lt;5,Таблица23[[#This Row],[Заказ (упаковок)
↓]]&gt;0),"ошибка - неверное количество в заказе","")</f>
        <v/>
      </c>
    </row>
    <row r="552" spans="1:20" x14ac:dyDescent="0.3">
      <c r="A552" s="70"/>
      <c r="B552" s="71" t="s">
        <v>1783</v>
      </c>
      <c r="C552" s="72" t="s">
        <v>1777</v>
      </c>
      <c r="D552" s="73" t="s">
        <v>745</v>
      </c>
      <c r="E552" s="74" t="s">
        <v>1784</v>
      </c>
      <c r="F552" s="116">
        <v>20</v>
      </c>
      <c r="G552" s="75" t="s">
        <v>538</v>
      </c>
      <c r="H552" s="75">
        <v>10</v>
      </c>
      <c r="I552" s="76">
        <v>9.83</v>
      </c>
      <c r="J552" s="110">
        <v>721017</v>
      </c>
      <c r="K552" s="111">
        <v>8712438756627</v>
      </c>
      <c r="L552" s="112" t="s">
        <v>1765</v>
      </c>
      <c r="M552" s="113" t="s">
        <v>1785</v>
      </c>
      <c r="N552" s="112" t="s">
        <v>60</v>
      </c>
      <c r="O552" s="77"/>
      <c r="P552" s="78">
        <f t="shared" si="16"/>
        <v>0</v>
      </c>
      <c r="Q552" s="79" t="str">
        <f t="shared" si="17"/>
        <v>-</v>
      </c>
      <c r="R552" s="80">
        <v>74</v>
      </c>
      <c r="S552" s="81" t="str">
        <f>IF($I$23=1,"",IF(AND(Таблица23[[#This Row],[Заказ (упаковок)
↓]]=0,$I$23*Таблица23[[#This Row],[Уп. в коробке]]&lt;5),0,ROUNDDOWN($I$23*Таблица23[[#This Row],[Уп. в коробке]],0)))</f>
        <v/>
      </c>
      <c r="T552" s="176" t="str">
        <f>IF(AND(Таблица23[[#This Row],[Заказ (упаковок)
↓]]&lt;5,Таблица23[[#This Row],[Заказ (упаковок)
↓]]&gt;0),"ошибка - неверное количество в заказе","")</f>
        <v/>
      </c>
    </row>
    <row r="553" spans="1:20" x14ac:dyDescent="0.3">
      <c r="A553" s="70"/>
      <c r="B553" s="71" t="s">
        <v>1786</v>
      </c>
      <c r="C553" s="72" t="s">
        <v>1777</v>
      </c>
      <c r="D553" s="73" t="s">
        <v>1787</v>
      </c>
      <c r="E553" s="74" t="s">
        <v>1788</v>
      </c>
      <c r="F553" s="116">
        <v>25</v>
      </c>
      <c r="G553" s="75" t="s">
        <v>538</v>
      </c>
      <c r="H553" s="75">
        <v>10</v>
      </c>
      <c r="I553" s="76">
        <v>9.83</v>
      </c>
      <c r="J553" s="110">
        <v>721027</v>
      </c>
      <c r="K553" s="111">
        <v>8712438756580</v>
      </c>
      <c r="L553" s="112" t="s">
        <v>1765</v>
      </c>
      <c r="M553" s="113" t="s">
        <v>1789</v>
      </c>
      <c r="N553" s="112" t="s">
        <v>60</v>
      </c>
      <c r="O553" s="77"/>
      <c r="P553" s="78">
        <f t="shared" si="16"/>
        <v>0</v>
      </c>
      <c r="Q553" s="79" t="str">
        <f t="shared" si="17"/>
        <v>-</v>
      </c>
      <c r="R553" s="80">
        <v>74</v>
      </c>
      <c r="S553" s="81" t="str">
        <f>IF($I$23=1,"",IF(AND(Таблица23[[#This Row],[Заказ (упаковок)
↓]]=0,$I$23*Таблица23[[#This Row],[Уп. в коробке]]&lt;5),0,ROUNDDOWN($I$23*Таблица23[[#This Row],[Уп. в коробке]],0)))</f>
        <v/>
      </c>
      <c r="T553" s="176" t="str">
        <f>IF(AND(Таблица23[[#This Row],[Заказ (упаковок)
↓]]&lt;5,Таблица23[[#This Row],[Заказ (упаковок)
↓]]&gt;0),"ошибка - неверное количество в заказе","")</f>
        <v/>
      </c>
    </row>
    <row r="554" spans="1:20" x14ac:dyDescent="0.3">
      <c r="A554" s="70"/>
      <c r="B554" s="71" t="s">
        <v>1790</v>
      </c>
      <c r="C554" s="72" t="s">
        <v>1791</v>
      </c>
      <c r="D554" s="73" t="s">
        <v>1763</v>
      </c>
      <c r="E554" s="74" t="s">
        <v>1792</v>
      </c>
      <c r="F554" s="116">
        <v>20</v>
      </c>
      <c r="G554" s="75" t="s">
        <v>106</v>
      </c>
      <c r="H554" s="75">
        <v>9</v>
      </c>
      <c r="I554" s="76">
        <v>9.61</v>
      </c>
      <c r="J554" s="110">
        <v>721050</v>
      </c>
      <c r="K554" s="111">
        <v>8712438756979</v>
      </c>
      <c r="L554" s="112" t="s">
        <v>1765</v>
      </c>
      <c r="M554" s="113" t="s">
        <v>1793</v>
      </c>
      <c r="N554" s="112" t="s">
        <v>60</v>
      </c>
      <c r="O554" s="77"/>
      <c r="P554" s="78">
        <f t="shared" si="16"/>
        <v>0</v>
      </c>
      <c r="Q554" s="79" t="str">
        <f t="shared" si="17"/>
        <v>-</v>
      </c>
      <c r="R554" s="80">
        <v>75</v>
      </c>
      <c r="S554" s="81" t="str">
        <f>IF($I$23=1,"",IF(AND(Таблица23[[#This Row],[Заказ (упаковок)
↓]]=0,$I$23*Таблица23[[#This Row],[Уп. в коробке]]&lt;5),0,ROUNDDOWN($I$23*Таблица23[[#This Row],[Уп. в коробке]],0)))</f>
        <v/>
      </c>
      <c r="T554" s="176" t="str">
        <f>IF(AND(Таблица23[[#This Row],[Заказ (упаковок)
↓]]&lt;5,Таблица23[[#This Row],[Заказ (упаковок)
↓]]&gt;0),"ошибка - неверное количество в заказе","")</f>
        <v/>
      </c>
    </row>
    <row r="555" spans="1:20" x14ac:dyDescent="0.3">
      <c r="A555" s="70"/>
      <c r="B555" s="71" t="s">
        <v>1794</v>
      </c>
      <c r="C555" s="72" t="s">
        <v>1791</v>
      </c>
      <c r="D555" s="73" t="s">
        <v>1763</v>
      </c>
      <c r="E555" s="74" t="s">
        <v>1795</v>
      </c>
      <c r="F555" s="116">
        <v>15</v>
      </c>
      <c r="G555" s="75" t="s">
        <v>106</v>
      </c>
      <c r="H555" s="75">
        <v>9</v>
      </c>
      <c r="I555" s="76">
        <v>9.61</v>
      </c>
      <c r="J555" s="110">
        <v>721055</v>
      </c>
      <c r="K555" s="111">
        <v>8712438756993</v>
      </c>
      <c r="L555" s="112" t="s">
        <v>1765</v>
      </c>
      <c r="M555" s="113" t="s">
        <v>1796</v>
      </c>
      <c r="N555" s="112" t="s">
        <v>60</v>
      </c>
      <c r="O555" s="77"/>
      <c r="P555" s="78">
        <f t="shared" si="16"/>
        <v>0</v>
      </c>
      <c r="Q555" s="79" t="str">
        <f t="shared" si="17"/>
        <v>-</v>
      </c>
      <c r="R555" s="80">
        <v>75</v>
      </c>
      <c r="S555" s="81" t="str">
        <f>IF($I$23=1,"",IF(AND(Таблица23[[#This Row],[Заказ (упаковок)
↓]]=0,$I$23*Таблица23[[#This Row],[Уп. в коробке]]&lt;5),0,ROUNDDOWN($I$23*Таблица23[[#This Row],[Уп. в коробке]],0)))</f>
        <v/>
      </c>
      <c r="T555" s="176" t="str">
        <f>IF(AND(Таблица23[[#This Row],[Заказ (упаковок)
↓]]&lt;5,Таблица23[[#This Row],[Заказ (упаковок)
↓]]&gt;0),"ошибка - неверное количество в заказе","")</f>
        <v/>
      </c>
    </row>
    <row r="556" spans="1:20" x14ac:dyDescent="0.3">
      <c r="A556" s="70"/>
      <c r="B556" s="71" t="s">
        <v>1797</v>
      </c>
      <c r="C556" s="72" t="s">
        <v>1798</v>
      </c>
      <c r="D556" s="73" t="s">
        <v>1799</v>
      </c>
      <c r="E556" s="74" t="s">
        <v>1800</v>
      </c>
      <c r="F556" s="116">
        <v>40</v>
      </c>
      <c r="G556" s="75">
        <v>0</v>
      </c>
      <c r="H556" s="75">
        <v>8</v>
      </c>
      <c r="I556" s="76">
        <v>11.14</v>
      </c>
      <c r="J556" s="110">
        <v>722910</v>
      </c>
      <c r="K556" s="111">
        <v>8712438737954</v>
      </c>
      <c r="L556" s="112" t="s">
        <v>1765</v>
      </c>
      <c r="M556" s="113" t="s">
        <v>1801</v>
      </c>
      <c r="N556" s="112" t="s">
        <v>60</v>
      </c>
      <c r="O556" s="77"/>
      <c r="P556" s="78">
        <f t="shared" si="16"/>
        <v>0</v>
      </c>
      <c r="Q556" s="79" t="str">
        <f t="shared" si="17"/>
        <v>-</v>
      </c>
      <c r="R556" s="80">
        <v>76</v>
      </c>
      <c r="S556" s="81" t="str">
        <f>IF($I$23=1,"",IF(AND(Таблица23[[#This Row],[Заказ (упаковок)
↓]]=0,$I$23*Таблица23[[#This Row],[Уп. в коробке]]&lt;5),0,ROUNDDOWN($I$23*Таблица23[[#This Row],[Уп. в коробке]],0)))</f>
        <v/>
      </c>
      <c r="T556" s="176" t="str">
        <f>IF(AND(Таблица23[[#This Row],[Заказ (упаковок)
↓]]&lt;5,Таблица23[[#This Row],[Заказ (упаковок)
↓]]&gt;0),"ошибка - неверное количество в заказе","")</f>
        <v/>
      </c>
    </row>
    <row r="557" spans="1:20" x14ac:dyDescent="0.3">
      <c r="A557" s="70"/>
      <c r="B557" s="71" t="s">
        <v>1802</v>
      </c>
      <c r="C557" s="72" t="s">
        <v>1798</v>
      </c>
      <c r="D557" s="73" t="s">
        <v>1803</v>
      </c>
      <c r="E557" s="74" t="s">
        <v>1804</v>
      </c>
      <c r="F557" s="116">
        <v>30</v>
      </c>
      <c r="G557" s="75">
        <v>0</v>
      </c>
      <c r="H557" s="75">
        <v>8</v>
      </c>
      <c r="I557" s="76">
        <v>11.14</v>
      </c>
      <c r="J557" s="110">
        <v>722920</v>
      </c>
      <c r="K557" s="111">
        <v>8712438737978</v>
      </c>
      <c r="L557" s="112" t="s">
        <v>1765</v>
      </c>
      <c r="M557" s="113" t="s">
        <v>1805</v>
      </c>
      <c r="N557" s="112" t="s">
        <v>60</v>
      </c>
      <c r="O557" s="77"/>
      <c r="P557" s="78">
        <f t="shared" si="16"/>
        <v>0</v>
      </c>
      <c r="Q557" s="79" t="str">
        <f t="shared" si="17"/>
        <v>-</v>
      </c>
      <c r="R557" s="80">
        <v>76</v>
      </c>
      <c r="S557" s="81" t="str">
        <f>IF($I$23=1,"",IF(AND(Таблица23[[#This Row],[Заказ (упаковок)
↓]]=0,$I$23*Таблица23[[#This Row],[Уп. в коробке]]&lt;5),0,ROUNDDOWN($I$23*Таблица23[[#This Row],[Уп. в коробке]],0)))</f>
        <v/>
      </c>
      <c r="T557" s="176" t="str">
        <f>IF(AND(Таблица23[[#This Row],[Заказ (упаковок)
↓]]&lt;5,Таблица23[[#This Row],[Заказ (упаковок)
↓]]&gt;0),"ошибка - неверное количество в заказе","")</f>
        <v/>
      </c>
    </row>
    <row r="558" spans="1:20" x14ac:dyDescent="0.3">
      <c r="A558" s="70"/>
      <c r="B558" s="71" t="s">
        <v>1806</v>
      </c>
      <c r="C558" s="72" t="s">
        <v>1807</v>
      </c>
      <c r="D558" s="73" t="s">
        <v>1763</v>
      </c>
      <c r="E558" s="74" t="s">
        <v>1808</v>
      </c>
      <c r="F558" s="116">
        <v>40</v>
      </c>
      <c r="G558" s="75" t="s">
        <v>106</v>
      </c>
      <c r="H558" s="75">
        <v>12</v>
      </c>
      <c r="I558" s="76">
        <v>9.129999999999999</v>
      </c>
      <c r="J558" s="110">
        <v>721210</v>
      </c>
      <c r="K558" s="111">
        <v>8712438754067</v>
      </c>
      <c r="L558" s="112" t="s">
        <v>1765</v>
      </c>
      <c r="M558" s="113" t="s">
        <v>1809</v>
      </c>
      <c r="N558" s="112" t="s">
        <v>60</v>
      </c>
      <c r="O558" s="77"/>
      <c r="P558" s="78">
        <f t="shared" si="16"/>
        <v>0</v>
      </c>
      <c r="Q558" s="79" t="str">
        <f t="shared" si="17"/>
        <v>-</v>
      </c>
      <c r="R558" s="80">
        <v>76</v>
      </c>
      <c r="S558" s="81" t="str">
        <f>IF($I$23=1,"",IF(AND(Таблица23[[#This Row],[Заказ (упаковок)
↓]]=0,$I$23*Таблица23[[#This Row],[Уп. в коробке]]&lt;5),0,ROUNDDOWN($I$23*Таблица23[[#This Row],[Уп. в коробке]],0)))</f>
        <v/>
      </c>
      <c r="T558" s="176" t="str">
        <f>IF(AND(Таблица23[[#This Row],[Заказ (упаковок)
↓]]&lt;5,Таблица23[[#This Row],[Заказ (упаковок)
↓]]&gt;0),"ошибка - неверное количество в заказе","")</f>
        <v/>
      </c>
    </row>
    <row r="559" spans="1:20" x14ac:dyDescent="0.3">
      <c r="A559" s="70"/>
      <c r="B559" s="71" t="s">
        <v>1810</v>
      </c>
      <c r="C559" s="72" t="s">
        <v>1811</v>
      </c>
      <c r="D559" s="73" t="s">
        <v>1695</v>
      </c>
      <c r="E559" s="74" t="s">
        <v>1812</v>
      </c>
      <c r="F559" s="116">
        <v>30</v>
      </c>
      <c r="G559" s="75">
        <v>0</v>
      </c>
      <c r="H559" s="75">
        <v>12</v>
      </c>
      <c r="I559" s="76">
        <v>9.4599999999999991</v>
      </c>
      <c r="J559" s="110">
        <v>721310</v>
      </c>
      <c r="K559" s="111">
        <v>8712438754081</v>
      </c>
      <c r="L559" s="112" t="s">
        <v>1765</v>
      </c>
      <c r="M559" s="113" t="s">
        <v>1813</v>
      </c>
      <c r="N559" s="112" t="s">
        <v>60</v>
      </c>
      <c r="O559" s="77"/>
      <c r="P559" s="78">
        <f t="shared" si="16"/>
        <v>0</v>
      </c>
      <c r="Q559" s="79" t="str">
        <f t="shared" si="17"/>
        <v>-</v>
      </c>
      <c r="R559" s="80">
        <v>77</v>
      </c>
      <c r="S559" s="81" t="str">
        <f>IF($I$23=1,"",IF(AND(Таблица23[[#This Row],[Заказ (упаковок)
↓]]=0,$I$23*Таблица23[[#This Row],[Уп. в коробке]]&lt;5),0,ROUNDDOWN($I$23*Таблица23[[#This Row],[Уп. в коробке]],0)))</f>
        <v/>
      </c>
      <c r="T559" s="176" t="str">
        <f>IF(AND(Таблица23[[#This Row],[Заказ (упаковок)
↓]]&lt;5,Таблица23[[#This Row],[Заказ (упаковок)
↓]]&gt;0),"ошибка - неверное количество в заказе","")</f>
        <v/>
      </c>
    </row>
    <row r="560" spans="1:20" x14ac:dyDescent="0.3">
      <c r="A560" s="70"/>
      <c r="B560" s="71" t="s">
        <v>1814</v>
      </c>
      <c r="C560" s="72" t="s">
        <v>1811</v>
      </c>
      <c r="D560" s="73" t="s">
        <v>1695</v>
      </c>
      <c r="E560" s="74" t="s">
        <v>1815</v>
      </c>
      <c r="F560" s="116">
        <v>30</v>
      </c>
      <c r="G560" s="75">
        <v>0</v>
      </c>
      <c r="H560" s="75">
        <v>12</v>
      </c>
      <c r="I560" s="76">
        <v>9.4599999999999991</v>
      </c>
      <c r="J560" s="110">
        <v>721315</v>
      </c>
      <c r="K560" s="111">
        <v>8712438754111</v>
      </c>
      <c r="L560" s="112" t="s">
        <v>1765</v>
      </c>
      <c r="M560" s="113" t="s">
        <v>1816</v>
      </c>
      <c r="N560" s="112" t="s">
        <v>60</v>
      </c>
      <c r="O560" s="77"/>
      <c r="P560" s="78">
        <f t="shared" si="16"/>
        <v>0</v>
      </c>
      <c r="Q560" s="79" t="str">
        <f t="shared" si="17"/>
        <v>-</v>
      </c>
      <c r="R560" s="80">
        <v>77</v>
      </c>
      <c r="S560" s="81" t="str">
        <f>IF($I$23=1,"",IF(AND(Таблица23[[#This Row],[Заказ (упаковок)
↓]]=0,$I$23*Таблица23[[#This Row],[Уп. в коробке]]&lt;5),0,ROUNDDOWN($I$23*Таблица23[[#This Row],[Уп. в коробке]],0)))</f>
        <v/>
      </c>
      <c r="T560" s="176" t="str">
        <f>IF(AND(Таблица23[[#This Row],[Заказ (упаковок)
↓]]&lt;5,Таблица23[[#This Row],[Заказ (упаковок)
↓]]&gt;0),"ошибка - неверное количество в заказе","")</f>
        <v/>
      </c>
    </row>
    <row r="561" spans="1:20" x14ac:dyDescent="0.3">
      <c r="A561" s="70"/>
      <c r="B561" s="71" t="s">
        <v>1817</v>
      </c>
      <c r="C561" s="72" t="s">
        <v>1818</v>
      </c>
      <c r="D561" s="73" t="s">
        <v>1695</v>
      </c>
      <c r="E561" s="74" t="s">
        <v>1819</v>
      </c>
      <c r="F561" s="116">
        <v>50</v>
      </c>
      <c r="G561" s="75">
        <v>0</v>
      </c>
      <c r="H561" s="75">
        <v>15</v>
      </c>
      <c r="I561" s="76">
        <v>8.629999999999999</v>
      </c>
      <c r="J561" s="110">
        <v>722835</v>
      </c>
      <c r="K561" s="111">
        <v>8718868981950</v>
      </c>
      <c r="L561" s="112" t="s">
        <v>1765</v>
      </c>
      <c r="M561" s="113" t="s">
        <v>1820</v>
      </c>
      <c r="N561" s="112" t="s">
        <v>60</v>
      </c>
      <c r="O561" s="77"/>
      <c r="P561" s="78">
        <f t="shared" si="16"/>
        <v>0</v>
      </c>
      <c r="Q561" s="79" t="str">
        <f t="shared" si="17"/>
        <v>-</v>
      </c>
      <c r="R561" s="80">
        <v>81</v>
      </c>
      <c r="S561" s="81" t="str">
        <f>IF($I$23=1,"",IF(AND(Таблица23[[#This Row],[Заказ (упаковок)
↓]]=0,$I$23*Таблица23[[#This Row],[Уп. в коробке]]&lt;5),0,ROUNDDOWN($I$23*Таблица23[[#This Row],[Уп. в коробке]],0)))</f>
        <v/>
      </c>
      <c r="T561" s="176" t="str">
        <f>IF(AND(Таблица23[[#This Row],[Заказ (упаковок)
↓]]&lt;5,Таблица23[[#This Row],[Заказ (упаковок)
↓]]&gt;0),"ошибка - неверное количество в заказе","")</f>
        <v/>
      </c>
    </row>
    <row r="562" spans="1:20" x14ac:dyDescent="0.3">
      <c r="A562" s="70"/>
      <c r="B562" s="71" t="s">
        <v>1821</v>
      </c>
      <c r="C562" s="72" t="s">
        <v>1818</v>
      </c>
      <c r="D562" s="73" t="s">
        <v>1695</v>
      </c>
      <c r="E562" s="74" t="s">
        <v>1822</v>
      </c>
      <c r="F562" s="116">
        <v>25</v>
      </c>
      <c r="G562" s="75">
        <v>0</v>
      </c>
      <c r="H562" s="75">
        <v>15</v>
      </c>
      <c r="I562" s="76">
        <v>8.629999999999999</v>
      </c>
      <c r="J562" s="110">
        <v>722840</v>
      </c>
      <c r="K562" s="111">
        <v>8718868981943</v>
      </c>
      <c r="L562" s="112" t="s">
        <v>1765</v>
      </c>
      <c r="M562" s="113" t="s">
        <v>1823</v>
      </c>
      <c r="N562" s="112" t="s">
        <v>60</v>
      </c>
      <c r="O562" s="77"/>
      <c r="P562" s="78">
        <f t="shared" si="16"/>
        <v>0</v>
      </c>
      <c r="Q562" s="79" t="str">
        <f t="shared" si="17"/>
        <v>-</v>
      </c>
      <c r="R562" s="80">
        <v>81</v>
      </c>
      <c r="S562" s="81" t="str">
        <f>IF($I$23=1,"",IF(AND(Таблица23[[#This Row],[Заказ (упаковок)
↓]]=0,$I$23*Таблица23[[#This Row],[Уп. в коробке]]&lt;5),0,ROUNDDOWN($I$23*Таблица23[[#This Row],[Уп. в коробке]],0)))</f>
        <v/>
      </c>
      <c r="T562" s="176" t="str">
        <f>IF(AND(Таблица23[[#This Row],[Заказ (упаковок)
↓]]&lt;5,Таблица23[[#This Row],[Заказ (упаковок)
↓]]&gt;0),"ошибка - неверное количество в заказе","")</f>
        <v/>
      </c>
    </row>
    <row r="563" spans="1:20" x14ac:dyDescent="0.3">
      <c r="A563" s="70"/>
      <c r="B563" s="71" t="s">
        <v>1824</v>
      </c>
      <c r="C563" s="72" t="s">
        <v>1825</v>
      </c>
      <c r="D563" s="73" t="s">
        <v>1763</v>
      </c>
      <c r="E563" s="74" t="s">
        <v>1826</v>
      </c>
      <c r="F563" s="116">
        <v>35</v>
      </c>
      <c r="G563" s="75" t="s">
        <v>106</v>
      </c>
      <c r="H563" s="75">
        <v>15</v>
      </c>
      <c r="I563" s="76">
        <v>8.24</v>
      </c>
      <c r="J563" s="110">
        <v>721330</v>
      </c>
      <c r="K563" s="111">
        <v>8712438754142</v>
      </c>
      <c r="L563" s="112" t="s">
        <v>1765</v>
      </c>
      <c r="M563" s="113" t="s">
        <v>1827</v>
      </c>
      <c r="N563" s="112" t="s">
        <v>60</v>
      </c>
      <c r="O563" s="77"/>
      <c r="P563" s="78">
        <f t="shared" si="16"/>
        <v>0</v>
      </c>
      <c r="Q563" s="79" t="str">
        <f t="shared" si="17"/>
        <v>-</v>
      </c>
      <c r="R563" s="80">
        <v>78</v>
      </c>
      <c r="S563" s="81" t="str">
        <f>IF($I$23=1,"",IF(AND(Таблица23[[#This Row],[Заказ (упаковок)
↓]]=0,$I$23*Таблица23[[#This Row],[Уп. в коробке]]&lt;5),0,ROUNDDOWN($I$23*Таблица23[[#This Row],[Уп. в коробке]],0)))</f>
        <v/>
      </c>
      <c r="T563" s="176" t="str">
        <f>IF(AND(Таблица23[[#This Row],[Заказ (упаковок)
↓]]&lt;5,Таблица23[[#This Row],[Заказ (упаковок)
↓]]&gt;0),"ошибка - неверное количество в заказе","")</f>
        <v/>
      </c>
    </row>
    <row r="564" spans="1:20" x14ac:dyDescent="0.3">
      <c r="A564" s="70"/>
      <c r="B564" s="71" t="s">
        <v>1828</v>
      </c>
      <c r="C564" s="72" t="s">
        <v>1825</v>
      </c>
      <c r="D564" s="73" t="s">
        <v>1763</v>
      </c>
      <c r="E564" s="74" t="s">
        <v>1829</v>
      </c>
      <c r="F564" s="116">
        <v>35</v>
      </c>
      <c r="G564" s="75" t="s">
        <v>106</v>
      </c>
      <c r="H564" s="75">
        <v>15</v>
      </c>
      <c r="I564" s="76">
        <v>8.24</v>
      </c>
      <c r="J564" s="110">
        <v>721335</v>
      </c>
      <c r="K564" s="111">
        <v>8712438754272</v>
      </c>
      <c r="L564" s="112" t="s">
        <v>1765</v>
      </c>
      <c r="M564" s="113" t="s">
        <v>1830</v>
      </c>
      <c r="N564" s="112" t="s">
        <v>60</v>
      </c>
      <c r="O564" s="77"/>
      <c r="P564" s="78">
        <f t="shared" si="16"/>
        <v>0</v>
      </c>
      <c r="Q564" s="79" t="str">
        <f t="shared" si="17"/>
        <v>-</v>
      </c>
      <c r="R564" s="80">
        <v>78</v>
      </c>
      <c r="S564" s="81" t="str">
        <f>IF($I$23=1,"",IF(AND(Таблица23[[#This Row],[Заказ (упаковок)
↓]]=0,$I$23*Таблица23[[#This Row],[Уп. в коробке]]&lt;5),0,ROUNDDOWN($I$23*Таблица23[[#This Row],[Уп. в коробке]],0)))</f>
        <v/>
      </c>
      <c r="T564" s="176" t="str">
        <f>IF(AND(Таблица23[[#This Row],[Заказ (упаковок)
↓]]&lt;5,Таблица23[[#This Row],[Заказ (упаковок)
↓]]&gt;0),"ошибка - неверное количество в заказе","")</f>
        <v/>
      </c>
    </row>
    <row r="565" spans="1:20" x14ac:dyDescent="0.3">
      <c r="A565" s="70"/>
      <c r="B565" s="71" t="s">
        <v>1831</v>
      </c>
      <c r="C565" s="72" t="s">
        <v>1825</v>
      </c>
      <c r="D565" s="73" t="s">
        <v>1763</v>
      </c>
      <c r="E565" s="74" t="s">
        <v>1832</v>
      </c>
      <c r="F565" s="116">
        <v>35</v>
      </c>
      <c r="G565" s="75" t="s">
        <v>106</v>
      </c>
      <c r="H565" s="75">
        <v>15</v>
      </c>
      <c r="I565" s="76">
        <v>8.24</v>
      </c>
      <c r="J565" s="110">
        <v>721340</v>
      </c>
      <c r="K565" s="111">
        <v>8712438754319</v>
      </c>
      <c r="L565" s="112" t="s">
        <v>1765</v>
      </c>
      <c r="M565" s="113" t="s">
        <v>1833</v>
      </c>
      <c r="N565" s="112" t="s">
        <v>60</v>
      </c>
      <c r="O565" s="77"/>
      <c r="P565" s="78">
        <f t="shared" si="16"/>
        <v>0</v>
      </c>
      <c r="Q565" s="79" t="str">
        <f t="shared" si="17"/>
        <v>-</v>
      </c>
      <c r="R565" s="80">
        <v>78</v>
      </c>
      <c r="S565" s="81" t="str">
        <f>IF($I$23=1,"",IF(AND(Таблица23[[#This Row],[Заказ (упаковок)
↓]]=0,$I$23*Таблица23[[#This Row],[Уп. в коробке]]&lt;5),0,ROUNDDOWN($I$23*Таблица23[[#This Row],[Уп. в коробке]],0)))</f>
        <v/>
      </c>
      <c r="T565" s="176" t="str">
        <f>IF(AND(Таблица23[[#This Row],[Заказ (упаковок)
↓]]&lt;5,Таблица23[[#This Row],[Заказ (упаковок)
↓]]&gt;0),"ошибка - неверное количество в заказе","")</f>
        <v/>
      </c>
    </row>
    <row r="566" spans="1:20" x14ac:dyDescent="0.3">
      <c r="A566" s="70"/>
      <c r="B566" s="71" t="s">
        <v>1834</v>
      </c>
      <c r="C566" s="72" t="s">
        <v>1825</v>
      </c>
      <c r="D566" s="73" t="s">
        <v>1763</v>
      </c>
      <c r="E566" s="74" t="s">
        <v>1835</v>
      </c>
      <c r="F566" s="116">
        <v>35</v>
      </c>
      <c r="G566" s="75" t="s">
        <v>106</v>
      </c>
      <c r="H566" s="75">
        <v>15</v>
      </c>
      <c r="I566" s="76">
        <v>8.24</v>
      </c>
      <c r="J566" s="110">
        <v>721345</v>
      </c>
      <c r="K566" s="111">
        <v>8712438754333</v>
      </c>
      <c r="L566" s="112" t="s">
        <v>1765</v>
      </c>
      <c r="M566" s="113" t="s">
        <v>1836</v>
      </c>
      <c r="N566" s="112" t="s">
        <v>60</v>
      </c>
      <c r="O566" s="77"/>
      <c r="P566" s="78">
        <f t="shared" si="16"/>
        <v>0</v>
      </c>
      <c r="Q566" s="79" t="str">
        <f t="shared" si="17"/>
        <v>-</v>
      </c>
      <c r="R566" s="80">
        <v>78</v>
      </c>
      <c r="S566" s="81" t="str">
        <f>IF($I$23=1,"",IF(AND(Таблица23[[#This Row],[Заказ (упаковок)
↓]]=0,$I$23*Таблица23[[#This Row],[Уп. в коробке]]&lt;5),0,ROUNDDOWN($I$23*Таблица23[[#This Row],[Уп. в коробке]],0)))</f>
        <v/>
      </c>
      <c r="T566" s="176" t="str">
        <f>IF(AND(Таблица23[[#This Row],[Заказ (упаковок)
↓]]&lt;5,Таблица23[[#This Row],[Заказ (упаковок)
↓]]&gt;0),"ошибка - неверное количество в заказе","")</f>
        <v/>
      </c>
    </row>
    <row r="567" spans="1:20" x14ac:dyDescent="0.3">
      <c r="A567" s="70"/>
      <c r="B567" s="71" t="s">
        <v>1837</v>
      </c>
      <c r="C567" s="72" t="s">
        <v>1838</v>
      </c>
      <c r="D567" s="73" t="s">
        <v>1839</v>
      </c>
      <c r="E567" s="74" t="s">
        <v>1840</v>
      </c>
      <c r="F567" s="116">
        <v>60</v>
      </c>
      <c r="G567" s="75">
        <v>0</v>
      </c>
      <c r="H567" s="75">
        <v>12</v>
      </c>
      <c r="I567" s="76">
        <v>9.4599999999999991</v>
      </c>
      <c r="J567" s="110">
        <v>720800</v>
      </c>
      <c r="K567" s="111">
        <v>8712438758324</v>
      </c>
      <c r="L567" s="112" t="s">
        <v>1765</v>
      </c>
      <c r="M567" s="113" t="s">
        <v>1841</v>
      </c>
      <c r="N567" s="112" t="s">
        <v>60</v>
      </c>
      <c r="O567" s="77"/>
      <c r="P567" s="78">
        <f t="shared" si="16"/>
        <v>0</v>
      </c>
      <c r="Q567" s="79" t="str">
        <f t="shared" si="17"/>
        <v>-</v>
      </c>
      <c r="R567" s="80">
        <v>79</v>
      </c>
      <c r="S567" s="81" t="str">
        <f>IF($I$23=1,"",IF(AND(Таблица23[[#This Row],[Заказ (упаковок)
↓]]=0,$I$23*Таблица23[[#This Row],[Уп. в коробке]]&lt;5),0,ROUNDDOWN($I$23*Таблица23[[#This Row],[Уп. в коробке]],0)))</f>
        <v/>
      </c>
      <c r="T567" s="176" t="str">
        <f>IF(AND(Таблица23[[#This Row],[Заказ (упаковок)
↓]]&lt;5,Таблица23[[#This Row],[Заказ (упаковок)
↓]]&gt;0),"ошибка - неверное количество в заказе","")</f>
        <v/>
      </c>
    </row>
    <row r="568" spans="1:20" x14ac:dyDescent="0.3">
      <c r="A568" s="70"/>
      <c r="B568" s="71" t="s">
        <v>1842</v>
      </c>
      <c r="C568" s="72" t="s">
        <v>1838</v>
      </c>
      <c r="D568" s="73" t="s">
        <v>1843</v>
      </c>
      <c r="E568" s="74" t="s">
        <v>1844</v>
      </c>
      <c r="F568" s="116">
        <v>40</v>
      </c>
      <c r="G568" s="75">
        <v>0</v>
      </c>
      <c r="H568" s="75">
        <v>12</v>
      </c>
      <c r="I568" s="76">
        <v>9.4599999999999991</v>
      </c>
      <c r="J568" s="110">
        <v>720810</v>
      </c>
      <c r="K568" s="111">
        <v>8712438758348</v>
      </c>
      <c r="L568" s="112" t="s">
        <v>1765</v>
      </c>
      <c r="M568" s="113" t="s">
        <v>1845</v>
      </c>
      <c r="N568" s="112" t="s">
        <v>60</v>
      </c>
      <c r="O568" s="77"/>
      <c r="P568" s="78">
        <f t="shared" si="16"/>
        <v>0</v>
      </c>
      <c r="Q568" s="79" t="str">
        <f t="shared" si="17"/>
        <v>-</v>
      </c>
      <c r="R568" s="80">
        <v>79</v>
      </c>
      <c r="S568" s="81" t="str">
        <f>IF($I$23=1,"",IF(AND(Таблица23[[#This Row],[Заказ (упаковок)
↓]]=0,$I$23*Таблица23[[#This Row],[Уп. в коробке]]&lt;5),0,ROUNDDOWN($I$23*Таблица23[[#This Row],[Уп. в коробке]],0)))</f>
        <v/>
      </c>
      <c r="T568" s="176" t="str">
        <f>IF(AND(Таблица23[[#This Row],[Заказ (упаковок)
↓]]&lt;5,Таблица23[[#This Row],[Заказ (упаковок)
↓]]&gt;0),"ошибка - неверное количество в заказе","")</f>
        <v/>
      </c>
    </row>
    <row r="569" spans="1:20" x14ac:dyDescent="0.3">
      <c r="A569" s="70"/>
      <c r="B569" s="71" t="s">
        <v>1846</v>
      </c>
      <c r="C569" s="72" t="s">
        <v>1838</v>
      </c>
      <c r="D569" s="73" t="s">
        <v>1843</v>
      </c>
      <c r="E569" s="74" t="s">
        <v>1847</v>
      </c>
      <c r="F569" s="116">
        <v>35</v>
      </c>
      <c r="G569" s="75">
        <v>0</v>
      </c>
      <c r="H569" s="75">
        <v>12</v>
      </c>
      <c r="I569" s="76">
        <v>9.4599999999999991</v>
      </c>
      <c r="J569" s="110">
        <v>720820</v>
      </c>
      <c r="K569" s="111">
        <v>8712438758362</v>
      </c>
      <c r="L569" s="112" t="s">
        <v>1765</v>
      </c>
      <c r="M569" s="113" t="s">
        <v>1848</v>
      </c>
      <c r="N569" s="112" t="s">
        <v>60</v>
      </c>
      <c r="O569" s="77"/>
      <c r="P569" s="78">
        <f t="shared" si="16"/>
        <v>0</v>
      </c>
      <c r="Q569" s="79" t="str">
        <f t="shared" si="17"/>
        <v>-</v>
      </c>
      <c r="R569" s="80">
        <v>79</v>
      </c>
      <c r="S569" s="81" t="str">
        <f>IF($I$23=1,"",IF(AND(Таблица23[[#This Row],[Заказ (упаковок)
↓]]=0,$I$23*Таблица23[[#This Row],[Уп. в коробке]]&lt;5),0,ROUNDDOWN($I$23*Таблица23[[#This Row],[Уп. в коробке]],0)))</f>
        <v/>
      </c>
      <c r="T569" s="176" t="str">
        <f>IF(AND(Таблица23[[#This Row],[Заказ (упаковок)
↓]]&lt;5,Таблица23[[#This Row],[Заказ (упаковок)
↓]]&gt;0),"ошибка - неверное количество в заказе","")</f>
        <v/>
      </c>
    </row>
    <row r="570" spans="1:20" x14ac:dyDescent="0.3">
      <c r="A570" s="70"/>
      <c r="B570" s="71" t="s">
        <v>1849</v>
      </c>
      <c r="C570" s="72" t="s">
        <v>1838</v>
      </c>
      <c r="D570" s="73" t="s">
        <v>1850</v>
      </c>
      <c r="E570" s="74" t="s">
        <v>1851</v>
      </c>
      <c r="F570" s="116">
        <v>40</v>
      </c>
      <c r="G570" s="75">
        <v>0</v>
      </c>
      <c r="H570" s="75">
        <v>12</v>
      </c>
      <c r="I570" s="76">
        <v>9.4599999999999991</v>
      </c>
      <c r="J570" s="110">
        <v>720830</v>
      </c>
      <c r="K570" s="111">
        <v>8712438758386</v>
      </c>
      <c r="L570" s="112" t="s">
        <v>1765</v>
      </c>
      <c r="M570" s="113" t="s">
        <v>1852</v>
      </c>
      <c r="N570" s="112" t="s">
        <v>60</v>
      </c>
      <c r="O570" s="77"/>
      <c r="P570" s="78">
        <f t="shared" si="16"/>
        <v>0</v>
      </c>
      <c r="Q570" s="79" t="str">
        <f t="shared" si="17"/>
        <v>-</v>
      </c>
      <c r="R570" s="80">
        <v>79</v>
      </c>
      <c r="S570" s="81" t="str">
        <f>IF($I$23=1,"",IF(AND(Таблица23[[#This Row],[Заказ (упаковок)
↓]]=0,$I$23*Таблица23[[#This Row],[Уп. в коробке]]&lt;5),0,ROUNDDOWN($I$23*Таблица23[[#This Row],[Уп. в коробке]],0)))</f>
        <v/>
      </c>
      <c r="T570" s="176" t="str">
        <f>IF(AND(Таблица23[[#This Row],[Заказ (упаковок)
↓]]&lt;5,Таблица23[[#This Row],[Заказ (упаковок)
↓]]&gt;0),"ошибка - неверное количество в заказе","")</f>
        <v/>
      </c>
    </row>
    <row r="571" spans="1:20" x14ac:dyDescent="0.3">
      <c r="A571" s="70"/>
      <c r="B571" s="71" t="s">
        <v>1853</v>
      </c>
      <c r="C571" s="72" t="s">
        <v>1854</v>
      </c>
      <c r="D571" s="73" t="s">
        <v>1695</v>
      </c>
      <c r="E571" s="74" t="s">
        <v>1855</v>
      </c>
      <c r="F571" s="116">
        <v>80</v>
      </c>
      <c r="G571" s="75">
        <v>0</v>
      </c>
      <c r="H571" s="75">
        <v>12</v>
      </c>
      <c r="I571" s="76">
        <v>8.73</v>
      </c>
      <c r="J571" s="110">
        <v>720200</v>
      </c>
      <c r="K571" s="111">
        <v>8712438754500</v>
      </c>
      <c r="L571" s="112" t="s">
        <v>1765</v>
      </c>
      <c r="M571" s="113" t="s">
        <v>1856</v>
      </c>
      <c r="N571" s="112" t="s">
        <v>60</v>
      </c>
      <c r="O571" s="77"/>
      <c r="P571" s="78">
        <f t="shared" si="16"/>
        <v>0</v>
      </c>
      <c r="Q571" s="79" t="str">
        <f t="shared" si="17"/>
        <v>-</v>
      </c>
      <c r="R571" s="80">
        <v>83</v>
      </c>
      <c r="S571" s="81" t="str">
        <f>IF($I$23=1,"",IF(AND(Таблица23[[#This Row],[Заказ (упаковок)
↓]]=0,$I$23*Таблица23[[#This Row],[Уп. в коробке]]&lt;5),0,ROUNDDOWN($I$23*Таблица23[[#This Row],[Уп. в коробке]],0)))</f>
        <v/>
      </c>
      <c r="T571" s="176" t="str">
        <f>IF(AND(Таблица23[[#This Row],[Заказ (упаковок)
↓]]&lt;5,Таблица23[[#This Row],[Заказ (упаковок)
↓]]&gt;0),"ошибка - неверное количество в заказе","")</f>
        <v/>
      </c>
    </row>
    <row r="572" spans="1:20" x14ac:dyDescent="0.3">
      <c r="A572" s="70"/>
      <c r="B572" s="71" t="s">
        <v>1857</v>
      </c>
      <c r="C572" s="72" t="s">
        <v>1854</v>
      </c>
      <c r="D572" s="73" t="s">
        <v>1695</v>
      </c>
      <c r="E572" s="74" t="s">
        <v>1858</v>
      </c>
      <c r="F572" s="116">
        <v>40</v>
      </c>
      <c r="G572" s="75">
        <v>0</v>
      </c>
      <c r="H572" s="75">
        <v>12</v>
      </c>
      <c r="I572" s="76">
        <v>8.73</v>
      </c>
      <c r="J572" s="110">
        <v>720210</v>
      </c>
      <c r="K572" s="111">
        <v>8712438754609</v>
      </c>
      <c r="L572" s="112" t="s">
        <v>1765</v>
      </c>
      <c r="M572" s="113" t="s">
        <v>1859</v>
      </c>
      <c r="N572" s="112" t="s">
        <v>60</v>
      </c>
      <c r="O572" s="77"/>
      <c r="P572" s="78">
        <f t="shared" si="16"/>
        <v>0</v>
      </c>
      <c r="Q572" s="79" t="str">
        <f t="shared" si="17"/>
        <v>-</v>
      </c>
      <c r="R572" s="80">
        <v>83</v>
      </c>
      <c r="S572" s="81" t="str">
        <f>IF($I$23=1,"",IF(AND(Таблица23[[#This Row],[Заказ (упаковок)
↓]]=0,$I$23*Таблица23[[#This Row],[Уп. в коробке]]&lt;5),0,ROUNDDOWN($I$23*Таблица23[[#This Row],[Уп. в коробке]],0)))</f>
        <v/>
      </c>
      <c r="T572" s="176" t="str">
        <f>IF(AND(Таблица23[[#This Row],[Заказ (упаковок)
↓]]&lt;5,Таблица23[[#This Row],[Заказ (упаковок)
↓]]&gt;0),"ошибка - неверное количество в заказе","")</f>
        <v/>
      </c>
    </row>
    <row r="573" spans="1:20" x14ac:dyDescent="0.3">
      <c r="A573" s="70"/>
      <c r="B573" s="71" t="s">
        <v>1860</v>
      </c>
      <c r="C573" s="72" t="s">
        <v>1854</v>
      </c>
      <c r="D573" s="73" t="s">
        <v>1695</v>
      </c>
      <c r="E573" s="74" t="s">
        <v>1861</v>
      </c>
      <c r="F573" s="116">
        <v>50</v>
      </c>
      <c r="G573" s="75">
        <v>0</v>
      </c>
      <c r="H573" s="75">
        <v>12</v>
      </c>
      <c r="I573" s="76">
        <v>8.93</v>
      </c>
      <c r="J573" s="110">
        <v>720250</v>
      </c>
      <c r="K573" s="111" t="s">
        <v>1862</v>
      </c>
      <c r="L573" s="112" t="s">
        <v>1765</v>
      </c>
      <c r="M573" s="113" t="s">
        <v>1863</v>
      </c>
      <c r="N573" s="112" t="s">
        <v>60</v>
      </c>
      <c r="O573" s="77"/>
      <c r="P573" s="78">
        <f t="shared" si="16"/>
        <v>0</v>
      </c>
      <c r="Q573" s="79" t="str">
        <f t="shared" si="17"/>
        <v>-</v>
      </c>
      <c r="R573" s="80">
        <v>84</v>
      </c>
      <c r="S573" s="81" t="str">
        <f>IF($I$23=1,"",IF(AND(Таблица23[[#This Row],[Заказ (упаковок)
↓]]=0,$I$23*Таблица23[[#This Row],[Уп. в коробке]]&lt;5),0,ROUNDDOWN($I$23*Таблица23[[#This Row],[Уп. в коробке]],0)))</f>
        <v/>
      </c>
      <c r="T573" s="176" t="str">
        <f>IF(AND(Таблица23[[#This Row],[Заказ (упаковок)
↓]]&lt;5,Таблица23[[#This Row],[Заказ (упаковок)
↓]]&gt;0),"ошибка - неверное количество в заказе","")</f>
        <v/>
      </c>
    </row>
    <row r="574" spans="1:20" x14ac:dyDescent="0.3">
      <c r="A574" s="70"/>
      <c r="B574" s="71" t="s">
        <v>1864</v>
      </c>
      <c r="C574" s="72" t="s">
        <v>1854</v>
      </c>
      <c r="D574" s="73" t="s">
        <v>1695</v>
      </c>
      <c r="E574" s="74" t="s">
        <v>1865</v>
      </c>
      <c r="F574" s="116">
        <v>50</v>
      </c>
      <c r="G574" s="75">
        <v>0</v>
      </c>
      <c r="H574" s="75">
        <v>12</v>
      </c>
      <c r="I574" s="76">
        <v>8.93</v>
      </c>
      <c r="J574" s="110">
        <v>720255</v>
      </c>
      <c r="K574" s="111" t="s">
        <v>1866</v>
      </c>
      <c r="L574" s="112" t="s">
        <v>1765</v>
      </c>
      <c r="M574" s="113" t="s">
        <v>1867</v>
      </c>
      <c r="N574" s="112" t="s">
        <v>60</v>
      </c>
      <c r="O574" s="77"/>
      <c r="P574" s="78">
        <f t="shared" si="16"/>
        <v>0</v>
      </c>
      <c r="Q574" s="79" t="str">
        <f t="shared" si="17"/>
        <v>-</v>
      </c>
      <c r="R574" s="80">
        <v>84</v>
      </c>
      <c r="S574" s="81" t="str">
        <f>IF($I$23=1,"",IF(AND(Таблица23[[#This Row],[Заказ (упаковок)
↓]]=0,$I$23*Таблица23[[#This Row],[Уп. в коробке]]&lt;5),0,ROUNDDOWN($I$23*Таблица23[[#This Row],[Уп. в коробке]],0)))</f>
        <v/>
      </c>
      <c r="T574" s="176" t="str">
        <f>IF(AND(Таблица23[[#This Row],[Заказ (упаковок)
↓]]&lt;5,Таблица23[[#This Row],[Заказ (упаковок)
↓]]&gt;0),"ошибка - неверное количество в заказе","")</f>
        <v/>
      </c>
    </row>
    <row r="575" spans="1:20" x14ac:dyDescent="0.3">
      <c r="A575" s="70"/>
      <c r="B575" s="71" t="s">
        <v>1868</v>
      </c>
      <c r="C575" s="72" t="s">
        <v>1854</v>
      </c>
      <c r="D575" s="73" t="s">
        <v>1695</v>
      </c>
      <c r="E575" s="74" t="s">
        <v>1869</v>
      </c>
      <c r="F575" s="116">
        <v>50</v>
      </c>
      <c r="G575" s="75">
        <v>0</v>
      </c>
      <c r="H575" s="75">
        <v>12</v>
      </c>
      <c r="I575" s="76">
        <v>8.93</v>
      </c>
      <c r="J575" s="110">
        <v>720260</v>
      </c>
      <c r="K575" s="111" t="s">
        <v>1870</v>
      </c>
      <c r="L575" s="112" t="s">
        <v>1765</v>
      </c>
      <c r="M575" s="113" t="s">
        <v>1871</v>
      </c>
      <c r="N575" s="112" t="s">
        <v>60</v>
      </c>
      <c r="O575" s="77"/>
      <c r="P575" s="78">
        <f t="shared" si="16"/>
        <v>0</v>
      </c>
      <c r="Q575" s="79" t="str">
        <f t="shared" si="17"/>
        <v>-</v>
      </c>
      <c r="R575" s="80">
        <v>84</v>
      </c>
      <c r="S575" s="81" t="str">
        <f>IF($I$23=1,"",IF(AND(Таблица23[[#This Row],[Заказ (упаковок)
↓]]=0,$I$23*Таблица23[[#This Row],[Уп. в коробке]]&lt;5),0,ROUNDDOWN($I$23*Таблица23[[#This Row],[Уп. в коробке]],0)))</f>
        <v/>
      </c>
      <c r="T575" s="176" t="str">
        <f>IF(AND(Таблица23[[#This Row],[Заказ (упаковок)
↓]]&lt;5,Таблица23[[#This Row],[Заказ (упаковок)
↓]]&gt;0),"ошибка - неверное количество в заказе","")</f>
        <v/>
      </c>
    </row>
    <row r="576" spans="1:20" x14ac:dyDescent="0.3">
      <c r="A576" s="70"/>
      <c r="B576" s="71" t="s">
        <v>1872</v>
      </c>
      <c r="C576" s="72" t="s">
        <v>1854</v>
      </c>
      <c r="D576" s="73" t="s">
        <v>1695</v>
      </c>
      <c r="E576" s="74" t="s">
        <v>1873</v>
      </c>
      <c r="F576" s="116">
        <v>50</v>
      </c>
      <c r="G576" s="75">
        <v>0</v>
      </c>
      <c r="H576" s="75">
        <v>12</v>
      </c>
      <c r="I576" s="76">
        <v>8.93</v>
      </c>
      <c r="J576" s="110">
        <v>720265</v>
      </c>
      <c r="K576" s="111" t="s">
        <v>1874</v>
      </c>
      <c r="L576" s="112" t="s">
        <v>1765</v>
      </c>
      <c r="M576" s="113" t="s">
        <v>1875</v>
      </c>
      <c r="N576" s="112" t="s">
        <v>60</v>
      </c>
      <c r="O576" s="77"/>
      <c r="P576" s="78">
        <f t="shared" si="16"/>
        <v>0</v>
      </c>
      <c r="Q576" s="79" t="str">
        <f t="shared" si="17"/>
        <v>-</v>
      </c>
      <c r="R576" s="80">
        <v>84</v>
      </c>
      <c r="S576" s="81" t="str">
        <f>IF($I$23=1,"",IF(AND(Таблица23[[#This Row],[Заказ (упаковок)
↓]]=0,$I$23*Таблица23[[#This Row],[Уп. в коробке]]&lt;5),0,ROUNDDOWN($I$23*Таблица23[[#This Row],[Уп. в коробке]],0)))</f>
        <v/>
      </c>
      <c r="T576" s="176" t="str">
        <f>IF(AND(Таблица23[[#This Row],[Заказ (упаковок)
↓]]&lt;5,Таблица23[[#This Row],[Заказ (упаковок)
↓]]&gt;0),"ошибка - неверное количество в заказе","")</f>
        <v/>
      </c>
    </row>
    <row r="577" spans="1:20" x14ac:dyDescent="0.3">
      <c r="A577" s="70"/>
      <c r="B577" s="71" t="s">
        <v>1876</v>
      </c>
      <c r="C577" s="72" t="s">
        <v>1854</v>
      </c>
      <c r="D577" s="73" t="s">
        <v>1695</v>
      </c>
      <c r="E577" s="74" t="s">
        <v>1877</v>
      </c>
      <c r="F577" s="116">
        <v>50</v>
      </c>
      <c r="G577" s="75">
        <v>0</v>
      </c>
      <c r="H577" s="75">
        <v>10</v>
      </c>
      <c r="I577" s="76">
        <v>9.83</v>
      </c>
      <c r="J577" s="110">
        <v>720280</v>
      </c>
      <c r="K577" s="111" t="s">
        <v>1878</v>
      </c>
      <c r="L577" s="112" t="s">
        <v>1765</v>
      </c>
      <c r="M577" s="113" t="s">
        <v>1879</v>
      </c>
      <c r="N577" s="112" t="s">
        <v>60</v>
      </c>
      <c r="O577" s="77"/>
      <c r="P577" s="78">
        <f t="shared" si="16"/>
        <v>0</v>
      </c>
      <c r="Q577" s="79" t="str">
        <f t="shared" si="17"/>
        <v>-</v>
      </c>
      <c r="R577" s="80">
        <v>85</v>
      </c>
      <c r="S577" s="81" t="str">
        <f>IF($I$23=1,"",IF(AND(Таблица23[[#This Row],[Заказ (упаковок)
↓]]=0,$I$23*Таблица23[[#This Row],[Уп. в коробке]]&lt;5),0,ROUNDDOWN($I$23*Таблица23[[#This Row],[Уп. в коробке]],0)))</f>
        <v/>
      </c>
      <c r="T577" s="176" t="str">
        <f>IF(AND(Таблица23[[#This Row],[Заказ (упаковок)
↓]]&lt;5,Таблица23[[#This Row],[Заказ (упаковок)
↓]]&gt;0),"ошибка - неверное количество в заказе","")</f>
        <v/>
      </c>
    </row>
    <row r="578" spans="1:20" x14ac:dyDescent="0.3">
      <c r="A578" s="70"/>
      <c r="B578" s="71" t="s">
        <v>1880</v>
      </c>
      <c r="C578" s="72" t="s">
        <v>1854</v>
      </c>
      <c r="D578" s="73" t="s">
        <v>1695</v>
      </c>
      <c r="E578" s="74" t="s">
        <v>1881</v>
      </c>
      <c r="F578" s="116">
        <v>75</v>
      </c>
      <c r="G578" s="75">
        <v>0</v>
      </c>
      <c r="H578" s="75">
        <v>8</v>
      </c>
      <c r="I578" s="76">
        <v>11.14</v>
      </c>
      <c r="J578" s="110">
        <v>720275</v>
      </c>
      <c r="K578" s="111" t="s">
        <v>1882</v>
      </c>
      <c r="L578" s="112" t="s">
        <v>1765</v>
      </c>
      <c r="M578" s="113" t="s">
        <v>1883</v>
      </c>
      <c r="N578" s="112" t="s">
        <v>60</v>
      </c>
      <c r="O578" s="77"/>
      <c r="P578" s="78">
        <f t="shared" si="16"/>
        <v>0</v>
      </c>
      <c r="Q578" s="79" t="str">
        <f t="shared" si="17"/>
        <v>-</v>
      </c>
      <c r="R578" s="80">
        <v>85</v>
      </c>
      <c r="S578" s="81" t="str">
        <f>IF($I$23=1,"",IF(AND(Таблица23[[#This Row],[Заказ (упаковок)
↓]]=0,$I$23*Таблица23[[#This Row],[Уп. в коробке]]&lt;5),0,ROUNDDOWN($I$23*Таблица23[[#This Row],[Уп. в коробке]],0)))</f>
        <v/>
      </c>
      <c r="T578" s="176" t="str">
        <f>IF(AND(Таблица23[[#This Row],[Заказ (упаковок)
↓]]&lt;5,Таблица23[[#This Row],[Заказ (упаковок)
↓]]&gt;0),"ошибка - неверное количество в заказе","")</f>
        <v/>
      </c>
    </row>
    <row r="579" spans="1:20" x14ac:dyDescent="0.3">
      <c r="A579" s="70"/>
      <c r="B579" s="71" t="s">
        <v>1886</v>
      </c>
      <c r="C579" s="72" t="s">
        <v>1887</v>
      </c>
      <c r="D579" s="73" t="s">
        <v>1888</v>
      </c>
      <c r="E579" s="74" t="s">
        <v>746</v>
      </c>
      <c r="F579" s="116" t="s">
        <v>1584</v>
      </c>
      <c r="G579" s="75" t="s">
        <v>1889</v>
      </c>
      <c r="H579" s="75">
        <v>1</v>
      </c>
      <c r="I579" s="76">
        <v>159.29</v>
      </c>
      <c r="J579" s="110">
        <v>733000</v>
      </c>
      <c r="K579" s="111">
        <v>8712438719103</v>
      </c>
      <c r="L579" s="112" t="s">
        <v>1890</v>
      </c>
      <c r="M579" s="113" t="s">
        <v>1891</v>
      </c>
      <c r="N579" s="112" t="s">
        <v>60</v>
      </c>
      <c r="O579" s="77"/>
      <c r="P579" s="78">
        <f t="shared" si="16"/>
        <v>0</v>
      </c>
      <c r="Q579" s="79" t="str">
        <f t="shared" si="17"/>
        <v>-</v>
      </c>
      <c r="R579" s="80">
        <v>97</v>
      </c>
      <c r="S579" s="81"/>
      <c r="T579" s="177" t="s">
        <v>1884</v>
      </c>
    </row>
    <row r="580" spans="1:20" x14ac:dyDescent="0.3">
      <c r="A580" s="70"/>
      <c r="B580" s="71" t="s">
        <v>1892</v>
      </c>
      <c r="C580" s="72" t="s">
        <v>1887</v>
      </c>
      <c r="D580" s="73" t="s">
        <v>1888</v>
      </c>
      <c r="E580" s="74" t="s">
        <v>1621</v>
      </c>
      <c r="F580" s="116" t="s">
        <v>1604</v>
      </c>
      <c r="G580" s="75" t="s">
        <v>1893</v>
      </c>
      <c r="H580" s="75">
        <v>1</v>
      </c>
      <c r="I580" s="76">
        <v>145.35999999999999</v>
      </c>
      <c r="J580" s="110">
        <v>733050</v>
      </c>
      <c r="K580" s="111" t="s">
        <v>1894</v>
      </c>
      <c r="L580" s="112" t="s">
        <v>1890</v>
      </c>
      <c r="M580" s="113" t="s">
        <v>1895</v>
      </c>
      <c r="N580" s="112" t="s">
        <v>60</v>
      </c>
      <c r="O580" s="77"/>
      <c r="P580" s="78">
        <f t="shared" si="16"/>
        <v>0</v>
      </c>
      <c r="Q580" s="79" t="str">
        <f t="shared" si="17"/>
        <v>-</v>
      </c>
      <c r="R580" s="80">
        <v>97</v>
      </c>
      <c r="S580" s="81"/>
      <c r="T580" s="177" t="s">
        <v>1884</v>
      </c>
    </row>
    <row r="581" spans="1:20" x14ac:dyDescent="0.3">
      <c r="A581" s="70"/>
      <c r="B581" s="71" t="s">
        <v>1896</v>
      </c>
      <c r="C581" s="72" t="s">
        <v>1887</v>
      </c>
      <c r="D581" s="73" t="s">
        <v>1897</v>
      </c>
      <c r="E581" s="74" t="s">
        <v>1898</v>
      </c>
      <c r="F581" s="116" t="s">
        <v>1412</v>
      </c>
      <c r="G581" s="75" t="s">
        <v>1893</v>
      </c>
      <c r="H581" s="75">
        <v>1</v>
      </c>
      <c r="I581" s="76">
        <v>146.69</v>
      </c>
      <c r="J581" s="110">
        <v>733200</v>
      </c>
      <c r="K581" s="111" t="s">
        <v>1899</v>
      </c>
      <c r="L581" s="112" t="s">
        <v>1890</v>
      </c>
      <c r="M581" s="113" t="s">
        <v>1900</v>
      </c>
      <c r="N581" s="112" t="s">
        <v>60</v>
      </c>
      <c r="O581" s="77"/>
      <c r="P581" s="78">
        <f t="shared" ref="P581:P585" si="18">I581*O581</f>
        <v>0</v>
      </c>
      <c r="Q581" s="79" t="str">
        <f t="shared" si="17"/>
        <v>-</v>
      </c>
      <c r="R581" s="80">
        <v>97</v>
      </c>
      <c r="S581" s="81"/>
      <c r="T581" s="177" t="s">
        <v>1884</v>
      </c>
    </row>
    <row r="582" spans="1:20" x14ac:dyDescent="0.3">
      <c r="A582" s="70"/>
      <c r="B582" s="71" t="s">
        <v>1901</v>
      </c>
      <c r="C582" s="72" t="s">
        <v>1887</v>
      </c>
      <c r="D582" s="73" t="s">
        <v>1902</v>
      </c>
      <c r="E582" s="74" t="s">
        <v>1903</v>
      </c>
      <c r="F582" s="116" t="s">
        <v>1584</v>
      </c>
      <c r="G582" s="75" t="s">
        <v>1904</v>
      </c>
      <c r="H582" s="75">
        <v>1</v>
      </c>
      <c r="I582" s="76">
        <v>153.32</v>
      </c>
      <c r="J582" s="110">
        <v>733250</v>
      </c>
      <c r="K582" s="111" t="s">
        <v>1905</v>
      </c>
      <c r="L582" s="112" t="s">
        <v>1890</v>
      </c>
      <c r="M582" s="113" t="s">
        <v>1906</v>
      </c>
      <c r="N582" s="112" t="s">
        <v>60</v>
      </c>
      <c r="O582" s="77"/>
      <c r="P582" s="78">
        <f t="shared" si="18"/>
        <v>0</v>
      </c>
      <c r="Q582" s="79" t="str">
        <f t="shared" si="17"/>
        <v>-</v>
      </c>
      <c r="R582" s="80">
        <v>97</v>
      </c>
      <c r="S582" s="81"/>
      <c r="T582" s="177" t="s">
        <v>1884</v>
      </c>
    </row>
    <row r="583" spans="1:20" x14ac:dyDescent="0.3">
      <c r="A583" s="70"/>
      <c r="B583" s="71" t="s">
        <v>1907</v>
      </c>
      <c r="C583" s="72" t="s">
        <v>1887</v>
      </c>
      <c r="D583" s="73" t="s">
        <v>1908</v>
      </c>
      <c r="E583" s="74" t="s">
        <v>1909</v>
      </c>
      <c r="F583" s="116" t="s">
        <v>1604</v>
      </c>
      <c r="G583" s="75" t="s">
        <v>1910</v>
      </c>
      <c r="H583" s="75">
        <v>1</v>
      </c>
      <c r="I583" s="76">
        <v>163.92999999999998</v>
      </c>
      <c r="J583" s="110">
        <v>733600</v>
      </c>
      <c r="K583" s="111" t="s">
        <v>1911</v>
      </c>
      <c r="L583" s="112" t="s">
        <v>1890</v>
      </c>
      <c r="M583" s="113" t="s">
        <v>1912</v>
      </c>
      <c r="N583" s="112" t="s">
        <v>60</v>
      </c>
      <c r="O583" s="77"/>
      <c r="P583" s="78">
        <f t="shared" si="18"/>
        <v>0</v>
      </c>
      <c r="Q583" s="79" t="str">
        <f t="shared" si="17"/>
        <v>-</v>
      </c>
      <c r="R583" s="80">
        <v>97</v>
      </c>
      <c r="S583" s="81"/>
      <c r="T583" s="177" t="s">
        <v>1884</v>
      </c>
    </row>
    <row r="584" spans="1:20" x14ac:dyDescent="0.3">
      <c r="A584" s="70"/>
      <c r="B584" s="71" t="s">
        <v>1913</v>
      </c>
      <c r="C584" s="72" t="s">
        <v>1887</v>
      </c>
      <c r="D584" s="73" t="s">
        <v>1908</v>
      </c>
      <c r="E584" s="74" t="s">
        <v>1914</v>
      </c>
      <c r="F584" s="116" t="s">
        <v>1604</v>
      </c>
      <c r="G584" s="75" t="s">
        <v>1910</v>
      </c>
      <c r="H584" s="75">
        <v>1</v>
      </c>
      <c r="I584" s="76">
        <v>211.7</v>
      </c>
      <c r="J584" s="110">
        <v>733650</v>
      </c>
      <c r="K584" s="111" t="s">
        <v>1915</v>
      </c>
      <c r="L584" s="112" t="s">
        <v>1890</v>
      </c>
      <c r="M584" s="113" t="s">
        <v>1916</v>
      </c>
      <c r="N584" s="112" t="s">
        <v>60</v>
      </c>
      <c r="O584" s="77"/>
      <c r="P584" s="78">
        <f t="shared" si="18"/>
        <v>0</v>
      </c>
      <c r="Q584" s="79" t="str">
        <f t="shared" si="17"/>
        <v>-</v>
      </c>
      <c r="R584" s="80">
        <v>97</v>
      </c>
      <c r="S584" s="81"/>
      <c r="T584" s="177" t="s">
        <v>1884</v>
      </c>
    </row>
    <row r="585" spans="1:20" x14ac:dyDescent="0.3">
      <c r="A585" s="70"/>
      <c r="B585" s="71" t="s">
        <v>1917</v>
      </c>
      <c r="C585" s="72" t="s">
        <v>1887</v>
      </c>
      <c r="D585" s="73" t="s">
        <v>1908</v>
      </c>
      <c r="E585" s="74" t="s">
        <v>1918</v>
      </c>
      <c r="F585" s="116" t="s">
        <v>1604</v>
      </c>
      <c r="G585" s="75" t="s">
        <v>1910</v>
      </c>
      <c r="H585" s="75">
        <v>1</v>
      </c>
      <c r="I585" s="76">
        <v>174.54999999999998</v>
      </c>
      <c r="J585" s="110">
        <v>733700</v>
      </c>
      <c r="K585" s="111" t="s">
        <v>1919</v>
      </c>
      <c r="L585" s="112" t="s">
        <v>1890</v>
      </c>
      <c r="M585" s="113" t="s">
        <v>1920</v>
      </c>
      <c r="N585" s="112" t="s">
        <v>60</v>
      </c>
      <c r="O585" s="77"/>
      <c r="P585" s="78">
        <f t="shared" si="18"/>
        <v>0</v>
      </c>
      <c r="Q585" s="79" t="str">
        <f t="shared" si="17"/>
        <v>-</v>
      </c>
      <c r="R585" s="80">
        <v>97</v>
      </c>
      <c r="S585" s="81"/>
      <c r="T585" s="177" t="s">
        <v>1884</v>
      </c>
    </row>
    <row r="586" spans="1:20" ht="21" x14ac:dyDescent="0.3">
      <c r="B586" s="83" t="s">
        <v>50</v>
      </c>
      <c r="C586" s="65" t="s">
        <v>30</v>
      </c>
      <c r="D586" s="83"/>
      <c r="E586" s="66"/>
      <c r="F586" s="84"/>
      <c r="G586" s="84"/>
      <c r="H586" s="85"/>
      <c r="I586" s="84"/>
      <c r="J586" s="84"/>
      <c r="K586" s="84"/>
      <c r="L586" s="84"/>
      <c r="M586" s="84"/>
      <c r="N586" s="84"/>
      <c r="O586" s="66"/>
      <c r="P586" s="84"/>
      <c r="Q586" s="84"/>
      <c r="R586" s="66"/>
      <c r="S586" s="123"/>
    </row>
    <row r="587" spans="1:20" x14ac:dyDescent="0.3">
      <c r="B587" s="86" t="s">
        <v>1921</v>
      </c>
      <c r="C587" s="87" t="s">
        <v>30</v>
      </c>
      <c r="D587" s="88" t="s">
        <v>1327</v>
      </c>
      <c r="E587" s="89" t="s">
        <v>1922</v>
      </c>
      <c r="F587" s="117" t="s">
        <v>1923</v>
      </c>
      <c r="G587" s="118" t="s">
        <v>57</v>
      </c>
      <c r="H587" s="119">
        <v>1</v>
      </c>
      <c r="I587" s="120">
        <v>103.67</v>
      </c>
      <c r="J587" s="110">
        <v>752000</v>
      </c>
      <c r="K587" s="111">
        <v>8712438711855</v>
      </c>
      <c r="L587" s="112"/>
      <c r="M587" s="113" t="s">
        <v>1924</v>
      </c>
      <c r="N587" s="112" t="s">
        <v>1925</v>
      </c>
      <c r="O587" s="77"/>
      <c r="P587" s="78">
        <f>O587*I587</f>
        <v>0</v>
      </c>
      <c r="Q587" s="79" t="str">
        <f>IF(O587/H587=0,"-",O587/H587)</f>
        <v>-</v>
      </c>
      <c r="R587" s="80" t="s">
        <v>2351</v>
      </c>
      <c r="S587" s="123"/>
    </row>
    <row r="588" spans="1:20" x14ac:dyDescent="0.3">
      <c r="B588" s="90"/>
      <c r="C588" s="91"/>
      <c r="D588" s="92"/>
      <c r="E588" s="93" t="s">
        <v>83</v>
      </c>
      <c r="F588" s="121">
        <v>40</v>
      </c>
      <c r="G588" s="121" t="s">
        <v>57</v>
      </c>
      <c r="H588" s="122"/>
      <c r="I588" s="122"/>
      <c r="J588" s="114"/>
      <c r="K588" s="107"/>
      <c r="L588" s="107"/>
      <c r="M588" s="107"/>
      <c r="N588" s="107"/>
      <c r="O588" s="94"/>
      <c r="P588" s="107"/>
      <c r="Q588" s="107"/>
      <c r="R588" s="94"/>
      <c r="S588" s="123"/>
    </row>
    <row r="589" spans="1:20" x14ac:dyDescent="0.3">
      <c r="B589" s="90"/>
      <c r="C589" s="91"/>
      <c r="D589" s="92"/>
      <c r="E589" s="93" t="s">
        <v>62</v>
      </c>
      <c r="F589" s="121">
        <v>40</v>
      </c>
      <c r="G589" s="121" t="s">
        <v>57</v>
      </c>
      <c r="H589" s="122"/>
      <c r="I589" s="122"/>
      <c r="J589" s="114"/>
      <c r="K589" s="114"/>
      <c r="L589" s="108"/>
      <c r="M589" s="108"/>
      <c r="N589" s="108"/>
      <c r="O589" s="95"/>
      <c r="P589" s="108"/>
      <c r="Q589" s="108"/>
      <c r="R589" s="68"/>
      <c r="S589" s="123"/>
    </row>
    <row r="590" spans="1:20" x14ac:dyDescent="0.3">
      <c r="B590" s="90"/>
      <c r="C590" s="91"/>
      <c r="D590" s="92"/>
      <c r="E590" s="93" t="s">
        <v>65</v>
      </c>
      <c r="F590" s="121">
        <v>40</v>
      </c>
      <c r="G590" s="121" t="s">
        <v>57</v>
      </c>
      <c r="H590" s="122"/>
      <c r="I590" s="122"/>
      <c r="J590" s="114"/>
      <c r="K590" s="114"/>
      <c r="L590" s="108"/>
      <c r="M590" s="108"/>
      <c r="N590" s="108"/>
      <c r="O590" s="95"/>
      <c r="P590" s="108"/>
      <c r="Q590" s="108"/>
      <c r="R590" s="68"/>
      <c r="S590" s="123"/>
    </row>
    <row r="591" spans="1:20" x14ac:dyDescent="0.3">
      <c r="B591" s="90"/>
      <c r="C591" s="91"/>
      <c r="D591" s="92"/>
      <c r="E591" s="93" t="s">
        <v>71</v>
      </c>
      <c r="F591" s="121">
        <v>40</v>
      </c>
      <c r="G591" s="121" t="s">
        <v>57</v>
      </c>
      <c r="H591" s="122"/>
      <c r="I591" s="122"/>
      <c r="J591" s="114"/>
      <c r="K591" s="114"/>
      <c r="L591" s="108"/>
      <c r="M591" s="108"/>
      <c r="N591" s="108"/>
      <c r="O591" s="95"/>
      <c r="P591" s="108"/>
      <c r="Q591" s="108"/>
      <c r="R591" s="68"/>
      <c r="S591" s="123"/>
    </row>
    <row r="592" spans="1:20" x14ac:dyDescent="0.3">
      <c r="B592" s="90"/>
      <c r="C592" s="91"/>
      <c r="D592" s="92"/>
      <c r="E592" s="93" t="s">
        <v>1926</v>
      </c>
      <c r="F592" s="121">
        <v>40</v>
      </c>
      <c r="G592" s="121" t="s">
        <v>57</v>
      </c>
      <c r="H592" s="122"/>
      <c r="I592" s="122"/>
      <c r="J592" s="114"/>
      <c r="K592" s="115"/>
      <c r="L592" s="109"/>
      <c r="M592" s="109"/>
      <c r="N592" s="109"/>
      <c r="O592" s="96"/>
      <c r="P592" s="109"/>
      <c r="Q592" s="109"/>
      <c r="R592" s="96"/>
      <c r="S592" s="123"/>
    </row>
    <row r="593" spans="2:19" x14ac:dyDescent="0.3">
      <c r="B593" s="86" t="s">
        <v>1927</v>
      </c>
      <c r="C593" s="87" t="s">
        <v>30</v>
      </c>
      <c r="D593" s="88" t="s">
        <v>1327</v>
      </c>
      <c r="E593" s="89" t="s">
        <v>1928</v>
      </c>
      <c r="F593" s="117" t="s">
        <v>1923</v>
      </c>
      <c r="G593" s="118" t="s">
        <v>57</v>
      </c>
      <c r="H593" s="119">
        <v>1</v>
      </c>
      <c r="I593" s="120">
        <v>105</v>
      </c>
      <c r="J593" s="110">
        <v>752030</v>
      </c>
      <c r="K593" s="111">
        <v>8712438711862</v>
      </c>
      <c r="L593" s="112"/>
      <c r="M593" s="113" t="s">
        <v>1929</v>
      </c>
      <c r="N593" s="112" t="s">
        <v>1925</v>
      </c>
      <c r="O593" s="77"/>
      <c r="P593" s="78">
        <f t="shared" ref="P593:P653" si="19">I593*O593</f>
        <v>0</v>
      </c>
      <c r="Q593" s="79" t="str">
        <f>IF(O593/H593=0,"-",O593/H593)</f>
        <v>-</v>
      </c>
      <c r="R593" s="80" t="s">
        <v>2351</v>
      </c>
      <c r="S593" s="123"/>
    </row>
    <row r="594" spans="2:19" x14ac:dyDescent="0.3">
      <c r="B594" s="90"/>
      <c r="C594" s="91"/>
      <c r="D594" s="92"/>
      <c r="E594" s="93" t="s">
        <v>803</v>
      </c>
      <c r="F594" s="121">
        <v>40</v>
      </c>
      <c r="G594" s="121" t="s">
        <v>57</v>
      </c>
      <c r="H594" s="122"/>
      <c r="I594" s="122"/>
      <c r="J594" s="114"/>
      <c r="K594" s="107"/>
      <c r="L594" s="107"/>
      <c r="M594" s="107"/>
      <c r="N594" s="107"/>
      <c r="O594" s="94"/>
      <c r="P594" s="107"/>
      <c r="Q594" s="107"/>
      <c r="R594" s="94"/>
      <c r="S594" s="123"/>
    </row>
    <row r="595" spans="2:19" x14ac:dyDescent="0.3">
      <c r="B595" s="90"/>
      <c r="C595" s="91"/>
      <c r="D595" s="92"/>
      <c r="E595" s="93" t="s">
        <v>77</v>
      </c>
      <c r="F595" s="121">
        <v>40</v>
      </c>
      <c r="G595" s="121" t="s">
        <v>57</v>
      </c>
      <c r="H595" s="122"/>
      <c r="I595" s="122"/>
      <c r="J595" s="114"/>
      <c r="K595" s="114"/>
      <c r="L595" s="108"/>
      <c r="M595" s="108"/>
      <c r="N595" s="108"/>
      <c r="O595" s="95"/>
      <c r="P595" s="108"/>
      <c r="Q595" s="108"/>
      <c r="R595" s="68"/>
      <c r="S595" s="123"/>
    </row>
    <row r="596" spans="2:19" x14ac:dyDescent="0.3">
      <c r="B596" s="90"/>
      <c r="C596" s="91"/>
      <c r="D596" s="92"/>
      <c r="E596" s="93" t="s">
        <v>1930</v>
      </c>
      <c r="F596" s="121">
        <v>40</v>
      </c>
      <c r="G596" s="121" t="s">
        <v>57</v>
      </c>
      <c r="H596" s="122"/>
      <c r="I596" s="122"/>
      <c r="J596" s="114"/>
      <c r="K596" s="114"/>
      <c r="L596" s="108"/>
      <c r="M596" s="108"/>
      <c r="N596" s="108"/>
      <c r="O596" s="95"/>
      <c r="P596" s="108"/>
      <c r="Q596" s="108"/>
      <c r="R596" s="68"/>
      <c r="S596" s="123"/>
    </row>
    <row r="597" spans="2:19" x14ac:dyDescent="0.3">
      <c r="B597" s="90"/>
      <c r="C597" s="91"/>
      <c r="D597" s="92"/>
      <c r="E597" s="93" t="s">
        <v>1931</v>
      </c>
      <c r="F597" s="121">
        <v>40</v>
      </c>
      <c r="G597" s="121" t="s">
        <v>57</v>
      </c>
      <c r="H597" s="122"/>
      <c r="I597" s="122"/>
      <c r="J597" s="114"/>
      <c r="K597" s="114"/>
      <c r="L597" s="108"/>
      <c r="M597" s="108"/>
      <c r="N597" s="108"/>
      <c r="O597" s="95"/>
      <c r="P597" s="108"/>
      <c r="Q597" s="108"/>
      <c r="R597" s="68"/>
      <c r="S597" s="123"/>
    </row>
    <row r="598" spans="2:19" x14ac:dyDescent="0.3">
      <c r="B598" s="90"/>
      <c r="C598" s="91"/>
      <c r="D598" s="92"/>
      <c r="E598" s="93" t="s">
        <v>68</v>
      </c>
      <c r="F598" s="121">
        <v>40</v>
      </c>
      <c r="G598" s="121" t="s">
        <v>57</v>
      </c>
      <c r="H598" s="122"/>
      <c r="I598" s="122"/>
      <c r="J598" s="114"/>
      <c r="K598" s="115"/>
      <c r="L598" s="109"/>
      <c r="M598" s="109"/>
      <c r="N598" s="109"/>
      <c r="O598" s="96"/>
      <c r="P598" s="109"/>
      <c r="Q598" s="109"/>
      <c r="R598" s="96"/>
      <c r="S598" s="123"/>
    </row>
    <row r="599" spans="2:19" x14ac:dyDescent="0.3">
      <c r="B599" s="86" t="s">
        <v>1932</v>
      </c>
      <c r="C599" s="87" t="s">
        <v>30</v>
      </c>
      <c r="D599" s="88" t="s">
        <v>1327</v>
      </c>
      <c r="E599" s="89" t="s">
        <v>1933</v>
      </c>
      <c r="F599" s="117" t="s">
        <v>1934</v>
      </c>
      <c r="G599" s="118" t="s">
        <v>1328</v>
      </c>
      <c r="H599" s="119">
        <v>1</v>
      </c>
      <c r="I599" s="120">
        <v>116.94000000000001</v>
      </c>
      <c r="J599" s="110">
        <v>752060</v>
      </c>
      <c r="K599" s="111">
        <v>8712438711879</v>
      </c>
      <c r="L599" s="112"/>
      <c r="M599" s="113" t="s">
        <v>1935</v>
      </c>
      <c r="N599" s="112" t="s">
        <v>1925</v>
      </c>
      <c r="O599" s="77"/>
      <c r="P599" s="78">
        <f t="shared" si="19"/>
        <v>0</v>
      </c>
      <c r="Q599" s="79" t="str">
        <f>IF(O599/H599=0,"-",O599/H599)</f>
        <v>-</v>
      </c>
      <c r="R599" s="80" t="s">
        <v>2351</v>
      </c>
      <c r="S599" s="123"/>
    </row>
    <row r="600" spans="2:19" x14ac:dyDescent="0.3">
      <c r="B600" s="90"/>
      <c r="C600" s="91"/>
      <c r="D600" s="92"/>
      <c r="E600" s="93" t="s">
        <v>62</v>
      </c>
      <c r="F600" s="121">
        <v>60</v>
      </c>
      <c r="G600" s="121" t="s">
        <v>1328</v>
      </c>
      <c r="H600" s="122"/>
      <c r="I600" s="122"/>
      <c r="J600" s="114"/>
      <c r="K600" s="107"/>
      <c r="L600" s="107"/>
      <c r="M600" s="107"/>
      <c r="N600" s="107"/>
      <c r="O600" s="94"/>
      <c r="P600" s="107"/>
      <c r="Q600" s="107"/>
      <c r="R600" s="94"/>
      <c r="S600" s="123"/>
    </row>
    <row r="601" spans="2:19" x14ac:dyDescent="0.3">
      <c r="B601" s="90"/>
      <c r="C601" s="91"/>
      <c r="D601" s="92"/>
      <c r="E601" s="93" t="s">
        <v>65</v>
      </c>
      <c r="F601" s="121">
        <v>60</v>
      </c>
      <c r="G601" s="121" t="s">
        <v>1328</v>
      </c>
      <c r="H601" s="122"/>
      <c r="I601" s="122"/>
      <c r="J601" s="114"/>
      <c r="K601" s="114"/>
      <c r="L601" s="108"/>
      <c r="M601" s="108"/>
      <c r="N601" s="108"/>
      <c r="O601" s="95"/>
      <c r="P601" s="108"/>
      <c r="Q601" s="108"/>
      <c r="R601" s="68"/>
      <c r="S601" s="123"/>
    </row>
    <row r="602" spans="2:19" x14ac:dyDescent="0.3">
      <c r="B602" s="90"/>
      <c r="C602" s="91"/>
      <c r="D602" s="92"/>
      <c r="E602" s="93" t="s">
        <v>77</v>
      </c>
      <c r="F602" s="121">
        <v>60</v>
      </c>
      <c r="G602" s="121" t="s">
        <v>1328</v>
      </c>
      <c r="H602" s="122"/>
      <c r="I602" s="122"/>
      <c r="J602" s="114"/>
      <c r="K602" s="114"/>
      <c r="L602" s="108"/>
      <c r="M602" s="108"/>
      <c r="N602" s="108"/>
      <c r="O602" s="95"/>
      <c r="P602" s="108"/>
      <c r="Q602" s="108"/>
      <c r="R602" s="68"/>
      <c r="S602" s="123"/>
    </row>
    <row r="603" spans="2:19" x14ac:dyDescent="0.3">
      <c r="B603" s="90"/>
      <c r="C603" s="91"/>
      <c r="D603" s="92"/>
      <c r="E603" s="93" t="s">
        <v>71</v>
      </c>
      <c r="F603" s="121">
        <v>60</v>
      </c>
      <c r="G603" s="121" t="s">
        <v>1328</v>
      </c>
      <c r="H603" s="122"/>
      <c r="I603" s="122"/>
      <c r="J603" s="114"/>
      <c r="K603" s="114"/>
      <c r="L603" s="108"/>
      <c r="M603" s="108"/>
      <c r="N603" s="108"/>
      <c r="O603" s="95"/>
      <c r="P603" s="108"/>
      <c r="Q603" s="108"/>
      <c r="R603" s="68"/>
      <c r="S603" s="123"/>
    </row>
    <row r="604" spans="2:19" x14ac:dyDescent="0.3">
      <c r="B604" s="90"/>
      <c r="C604" s="91"/>
      <c r="D604" s="92"/>
      <c r="E604" s="93" t="s">
        <v>803</v>
      </c>
      <c r="F604" s="121">
        <v>60</v>
      </c>
      <c r="G604" s="121" t="s">
        <v>1328</v>
      </c>
      <c r="H604" s="122"/>
      <c r="I604" s="122"/>
      <c r="J604" s="114"/>
      <c r="K604" s="115"/>
      <c r="L604" s="109"/>
      <c r="M604" s="109"/>
      <c r="N604" s="109"/>
      <c r="O604" s="96"/>
      <c r="P604" s="109"/>
      <c r="Q604" s="109"/>
      <c r="R604" s="96"/>
      <c r="S604" s="123"/>
    </row>
    <row r="605" spans="2:19" x14ac:dyDescent="0.3">
      <c r="B605" s="86" t="s">
        <v>1936</v>
      </c>
      <c r="C605" s="87" t="s">
        <v>30</v>
      </c>
      <c r="D605" s="88" t="s">
        <v>1937</v>
      </c>
      <c r="E605" s="89" t="s">
        <v>1938</v>
      </c>
      <c r="F605" s="117" t="s">
        <v>1939</v>
      </c>
      <c r="G605" s="118" t="s">
        <v>106</v>
      </c>
      <c r="H605" s="119">
        <v>1</v>
      </c>
      <c r="I605" s="120">
        <v>72.53</v>
      </c>
      <c r="J605" s="110">
        <v>752340</v>
      </c>
      <c r="K605" s="111">
        <v>8712438711916</v>
      </c>
      <c r="L605" s="112"/>
      <c r="M605" s="113" t="s">
        <v>1940</v>
      </c>
      <c r="N605" s="112" t="s">
        <v>1925</v>
      </c>
      <c r="O605" s="77"/>
      <c r="P605" s="78">
        <f t="shared" si="19"/>
        <v>0</v>
      </c>
      <c r="Q605" s="79" t="str">
        <f>IF(O605/H605=0,"-",O605/H605)</f>
        <v>-</v>
      </c>
      <c r="R605" s="80" t="s">
        <v>2352</v>
      </c>
      <c r="S605" s="123"/>
    </row>
    <row r="606" spans="2:19" x14ac:dyDescent="0.3">
      <c r="B606" s="90"/>
      <c r="C606" s="91"/>
      <c r="D606" s="92"/>
      <c r="E606" s="93" t="s">
        <v>1941</v>
      </c>
      <c r="F606" s="121">
        <v>70</v>
      </c>
      <c r="G606" s="121" t="s">
        <v>106</v>
      </c>
      <c r="H606" s="122"/>
      <c r="I606" s="122"/>
      <c r="J606" s="114"/>
      <c r="K606" s="107"/>
      <c r="L606" s="107"/>
      <c r="M606" s="107"/>
      <c r="N606" s="107"/>
      <c r="O606" s="94"/>
      <c r="P606" s="107"/>
      <c r="Q606" s="107"/>
      <c r="R606" s="94"/>
      <c r="S606" s="123"/>
    </row>
    <row r="607" spans="2:19" x14ac:dyDescent="0.3">
      <c r="B607" s="90"/>
      <c r="C607" s="91"/>
      <c r="D607" s="92"/>
      <c r="E607" s="93" t="s">
        <v>1942</v>
      </c>
      <c r="F607" s="121">
        <v>70</v>
      </c>
      <c r="G607" s="121" t="s">
        <v>106</v>
      </c>
      <c r="H607" s="122"/>
      <c r="I607" s="122"/>
      <c r="J607" s="114"/>
      <c r="K607" s="114"/>
      <c r="L607" s="108"/>
      <c r="M607" s="108"/>
      <c r="N607" s="108"/>
      <c r="O607" s="95"/>
      <c r="P607" s="108"/>
      <c r="Q607" s="108"/>
      <c r="R607" s="68"/>
      <c r="S607" s="123"/>
    </row>
    <row r="608" spans="2:19" x14ac:dyDescent="0.3">
      <c r="B608" s="90"/>
      <c r="C608" s="91"/>
      <c r="D608" s="92"/>
      <c r="E608" s="93" t="s">
        <v>1943</v>
      </c>
      <c r="F608" s="121">
        <v>70</v>
      </c>
      <c r="G608" s="121" t="s">
        <v>106</v>
      </c>
      <c r="H608" s="122"/>
      <c r="I608" s="122"/>
      <c r="J608" s="114"/>
      <c r="K608" s="114"/>
      <c r="L608" s="108"/>
      <c r="M608" s="108"/>
      <c r="N608" s="108"/>
      <c r="O608" s="95"/>
      <c r="P608" s="108"/>
      <c r="Q608" s="108"/>
      <c r="R608" s="68"/>
      <c r="S608" s="123"/>
    </row>
    <row r="609" spans="2:19" x14ac:dyDescent="0.3">
      <c r="B609" s="90"/>
      <c r="C609" s="91"/>
      <c r="D609" s="92"/>
      <c r="E609" s="93" t="s">
        <v>1944</v>
      </c>
      <c r="F609" s="121">
        <v>70</v>
      </c>
      <c r="G609" s="121" t="s">
        <v>106</v>
      </c>
      <c r="H609" s="122"/>
      <c r="I609" s="122"/>
      <c r="J609" s="114"/>
      <c r="K609" s="114"/>
      <c r="L609" s="108"/>
      <c r="M609" s="108"/>
      <c r="N609" s="108"/>
      <c r="O609" s="95"/>
      <c r="P609" s="108"/>
      <c r="Q609" s="108"/>
      <c r="R609" s="68"/>
      <c r="S609" s="123"/>
    </row>
    <row r="610" spans="2:19" x14ac:dyDescent="0.3">
      <c r="B610" s="90"/>
      <c r="C610" s="91"/>
      <c r="D610" s="92"/>
      <c r="E610" s="93" t="s">
        <v>104</v>
      </c>
      <c r="F610" s="121">
        <v>70</v>
      </c>
      <c r="G610" s="121" t="s">
        <v>106</v>
      </c>
      <c r="H610" s="122"/>
      <c r="I610" s="122"/>
      <c r="J610" s="114"/>
      <c r="K610" s="115"/>
      <c r="L610" s="109"/>
      <c r="M610" s="109"/>
      <c r="N610" s="109"/>
      <c r="O610" s="96"/>
      <c r="P610" s="109"/>
      <c r="Q610" s="109"/>
      <c r="R610" s="96"/>
      <c r="S610" s="123"/>
    </row>
    <row r="611" spans="2:19" x14ac:dyDescent="0.3">
      <c r="B611" s="86" t="s">
        <v>1945</v>
      </c>
      <c r="C611" s="87" t="s">
        <v>30</v>
      </c>
      <c r="D611" s="88" t="s">
        <v>1946</v>
      </c>
      <c r="E611" s="89" t="s">
        <v>1947</v>
      </c>
      <c r="F611" s="117" t="s">
        <v>1939</v>
      </c>
      <c r="G611" s="118" t="s">
        <v>106</v>
      </c>
      <c r="H611" s="119">
        <v>1</v>
      </c>
      <c r="I611" s="120">
        <v>91.100000000000009</v>
      </c>
      <c r="J611" s="110">
        <v>752370</v>
      </c>
      <c r="K611" s="111">
        <v>8712438711923</v>
      </c>
      <c r="L611" s="112"/>
      <c r="M611" s="113" t="s">
        <v>1948</v>
      </c>
      <c r="N611" s="112" t="s">
        <v>1925</v>
      </c>
      <c r="O611" s="77"/>
      <c r="P611" s="78">
        <f t="shared" si="19"/>
        <v>0</v>
      </c>
      <c r="Q611" s="79" t="str">
        <f>IF(O611/H611=0,"-",O611/H611)</f>
        <v>-</v>
      </c>
      <c r="R611" s="80" t="s">
        <v>2352</v>
      </c>
      <c r="S611" s="123"/>
    </row>
    <row r="612" spans="2:19" x14ac:dyDescent="0.3">
      <c r="B612" s="90"/>
      <c r="C612" s="91"/>
      <c r="D612" s="92"/>
      <c r="E612" s="93" t="s">
        <v>119</v>
      </c>
      <c r="F612" s="121">
        <v>70</v>
      </c>
      <c r="G612" s="121" t="s">
        <v>106</v>
      </c>
      <c r="H612" s="122"/>
      <c r="I612" s="122"/>
      <c r="J612" s="114"/>
      <c r="K612" s="107"/>
      <c r="L612" s="107"/>
      <c r="M612" s="107"/>
      <c r="N612" s="107"/>
      <c r="O612" s="94"/>
      <c r="P612" s="107"/>
      <c r="Q612" s="107"/>
      <c r="R612" s="94"/>
      <c r="S612" s="123"/>
    </row>
    <row r="613" spans="2:19" x14ac:dyDescent="0.3">
      <c r="B613" s="90"/>
      <c r="C613" s="91"/>
      <c r="D613" s="92"/>
      <c r="E613" s="93" t="s">
        <v>134</v>
      </c>
      <c r="F613" s="121">
        <v>70</v>
      </c>
      <c r="G613" s="121" t="s">
        <v>106</v>
      </c>
      <c r="H613" s="122"/>
      <c r="I613" s="122"/>
      <c r="J613" s="114"/>
      <c r="K613" s="114"/>
      <c r="L613" s="108"/>
      <c r="M613" s="108"/>
      <c r="N613" s="108"/>
      <c r="O613" s="95"/>
      <c r="P613" s="108"/>
      <c r="Q613" s="108"/>
      <c r="R613" s="68"/>
      <c r="S613" s="123"/>
    </row>
    <row r="614" spans="2:19" x14ac:dyDescent="0.3">
      <c r="B614" s="90"/>
      <c r="C614" s="91"/>
      <c r="D614" s="92"/>
      <c r="E614" s="93" t="s">
        <v>1949</v>
      </c>
      <c r="F614" s="121">
        <v>70</v>
      </c>
      <c r="G614" s="121" t="s">
        <v>106</v>
      </c>
      <c r="H614" s="122"/>
      <c r="I614" s="122"/>
      <c r="J614" s="114"/>
      <c r="K614" s="114"/>
      <c r="L614" s="108"/>
      <c r="M614" s="108"/>
      <c r="N614" s="108"/>
      <c r="O614" s="95"/>
      <c r="P614" s="108"/>
      <c r="Q614" s="108"/>
      <c r="R614" s="68"/>
      <c r="S614" s="123"/>
    </row>
    <row r="615" spans="2:19" x14ac:dyDescent="0.3">
      <c r="B615" s="90"/>
      <c r="C615" s="91"/>
      <c r="D615" s="92"/>
      <c r="E615" s="93" t="s">
        <v>131</v>
      </c>
      <c r="F615" s="121">
        <v>70</v>
      </c>
      <c r="G615" s="121" t="s">
        <v>106</v>
      </c>
      <c r="H615" s="122"/>
      <c r="I615" s="122"/>
      <c r="J615" s="114"/>
      <c r="K615" s="114"/>
      <c r="L615" s="108"/>
      <c r="M615" s="108"/>
      <c r="N615" s="108"/>
      <c r="O615" s="95"/>
      <c r="P615" s="108"/>
      <c r="Q615" s="108"/>
      <c r="R615" s="68"/>
      <c r="S615" s="123"/>
    </row>
    <row r="616" spans="2:19" x14ac:dyDescent="0.3">
      <c r="B616" s="90"/>
      <c r="C616" s="91"/>
      <c r="D616" s="92"/>
      <c r="E616" s="93" t="s">
        <v>1950</v>
      </c>
      <c r="F616" s="121">
        <v>70</v>
      </c>
      <c r="G616" s="121" t="s">
        <v>106</v>
      </c>
      <c r="H616" s="122"/>
      <c r="I616" s="122"/>
      <c r="J616" s="114"/>
      <c r="K616" s="115"/>
      <c r="L616" s="109"/>
      <c r="M616" s="109"/>
      <c r="N616" s="109"/>
      <c r="O616" s="96"/>
      <c r="P616" s="109"/>
      <c r="Q616" s="109"/>
      <c r="R616" s="96"/>
      <c r="S616" s="123"/>
    </row>
    <row r="617" spans="2:19" x14ac:dyDescent="0.3">
      <c r="B617" s="86" t="s">
        <v>1951</v>
      </c>
      <c r="C617" s="87" t="s">
        <v>30</v>
      </c>
      <c r="D617" s="88" t="s">
        <v>1952</v>
      </c>
      <c r="E617" s="89" t="s">
        <v>1953</v>
      </c>
      <c r="F617" s="117" t="s">
        <v>1939</v>
      </c>
      <c r="G617" s="118" t="s">
        <v>106</v>
      </c>
      <c r="H617" s="119">
        <v>1</v>
      </c>
      <c r="I617" s="120">
        <v>87.12</v>
      </c>
      <c r="J617" s="110">
        <v>752220</v>
      </c>
      <c r="K617" s="111">
        <v>8712438711947</v>
      </c>
      <c r="L617" s="112"/>
      <c r="M617" s="113" t="s">
        <v>1954</v>
      </c>
      <c r="N617" s="112" t="s">
        <v>1925</v>
      </c>
      <c r="O617" s="77"/>
      <c r="P617" s="78">
        <f t="shared" si="19"/>
        <v>0</v>
      </c>
      <c r="Q617" s="79" t="str">
        <f>IF(O617/H617=0,"-",O617/H617)</f>
        <v>-</v>
      </c>
      <c r="R617" s="80" t="s">
        <v>2352</v>
      </c>
      <c r="S617" s="123"/>
    </row>
    <row r="618" spans="2:19" x14ac:dyDescent="0.3">
      <c r="B618" s="90"/>
      <c r="C618" s="91"/>
      <c r="D618" s="92"/>
      <c r="E618" s="93" t="s">
        <v>1955</v>
      </c>
      <c r="F618" s="121">
        <v>70</v>
      </c>
      <c r="G618" s="121" t="s">
        <v>106</v>
      </c>
      <c r="H618" s="122"/>
      <c r="I618" s="122"/>
      <c r="J618" s="114"/>
      <c r="K618" s="107"/>
      <c r="L618" s="107"/>
      <c r="M618" s="107"/>
      <c r="N618" s="107"/>
      <c r="O618" s="94"/>
      <c r="P618" s="107"/>
      <c r="Q618" s="107"/>
      <c r="R618" s="94"/>
      <c r="S618" s="123"/>
    </row>
    <row r="619" spans="2:19" x14ac:dyDescent="0.3">
      <c r="B619" s="90"/>
      <c r="C619" s="91"/>
      <c r="D619" s="92"/>
      <c r="E619" s="93" t="s">
        <v>396</v>
      </c>
      <c r="F619" s="121">
        <v>70</v>
      </c>
      <c r="G619" s="121" t="s">
        <v>106</v>
      </c>
      <c r="H619" s="122"/>
      <c r="I619" s="122"/>
      <c r="J619" s="114"/>
      <c r="K619" s="114"/>
      <c r="L619" s="108"/>
      <c r="M619" s="108"/>
      <c r="N619" s="108"/>
      <c r="O619" s="95"/>
      <c r="P619" s="108"/>
      <c r="Q619" s="108"/>
      <c r="R619" s="68"/>
      <c r="S619" s="123"/>
    </row>
    <row r="620" spans="2:19" x14ac:dyDescent="0.3">
      <c r="B620" s="90"/>
      <c r="C620" s="91"/>
      <c r="D620" s="92"/>
      <c r="E620" s="93" t="s">
        <v>1451</v>
      </c>
      <c r="F620" s="121">
        <v>70</v>
      </c>
      <c r="G620" s="121" t="s">
        <v>106</v>
      </c>
      <c r="H620" s="122"/>
      <c r="I620" s="122"/>
      <c r="J620" s="114"/>
      <c r="K620" s="114"/>
      <c r="L620" s="108"/>
      <c r="M620" s="108"/>
      <c r="N620" s="108"/>
      <c r="O620" s="95"/>
      <c r="P620" s="108"/>
      <c r="Q620" s="108"/>
      <c r="R620" s="68"/>
      <c r="S620" s="123"/>
    </row>
    <row r="621" spans="2:19" x14ac:dyDescent="0.3">
      <c r="B621" s="90"/>
      <c r="C621" s="91"/>
      <c r="D621" s="92"/>
      <c r="E621" s="93" t="s">
        <v>381</v>
      </c>
      <c r="F621" s="121">
        <v>70</v>
      </c>
      <c r="G621" s="121" t="s">
        <v>106</v>
      </c>
      <c r="H621" s="122"/>
      <c r="I621" s="122"/>
      <c r="J621" s="114"/>
      <c r="K621" s="114"/>
      <c r="L621" s="108"/>
      <c r="M621" s="108"/>
      <c r="N621" s="108"/>
      <c r="O621" s="95"/>
      <c r="P621" s="108"/>
      <c r="Q621" s="108"/>
      <c r="R621" s="68"/>
      <c r="S621" s="123"/>
    </row>
    <row r="622" spans="2:19" x14ac:dyDescent="0.3">
      <c r="B622" s="90"/>
      <c r="C622" s="91"/>
      <c r="D622" s="92"/>
      <c r="E622" s="93" t="s">
        <v>1956</v>
      </c>
      <c r="F622" s="121">
        <v>70</v>
      </c>
      <c r="G622" s="121" t="s">
        <v>106</v>
      </c>
      <c r="H622" s="122"/>
      <c r="I622" s="122"/>
      <c r="J622" s="114"/>
      <c r="K622" s="115"/>
      <c r="L622" s="109"/>
      <c r="M622" s="109"/>
      <c r="N622" s="109"/>
      <c r="O622" s="96"/>
      <c r="P622" s="109"/>
      <c r="Q622" s="109"/>
      <c r="R622" s="96"/>
      <c r="S622" s="123"/>
    </row>
    <row r="623" spans="2:19" x14ac:dyDescent="0.3">
      <c r="B623" s="86" t="s">
        <v>1957</v>
      </c>
      <c r="C623" s="87" t="s">
        <v>30</v>
      </c>
      <c r="D623" s="88" t="s">
        <v>1952</v>
      </c>
      <c r="E623" s="89" t="s">
        <v>1958</v>
      </c>
      <c r="F623" s="117" t="s">
        <v>1939</v>
      </c>
      <c r="G623" s="118" t="s">
        <v>106</v>
      </c>
      <c r="H623" s="119">
        <v>1</v>
      </c>
      <c r="I623" s="120">
        <v>89.77000000000001</v>
      </c>
      <c r="J623" s="110">
        <v>752250</v>
      </c>
      <c r="K623" s="111">
        <v>8712438711954</v>
      </c>
      <c r="L623" s="112"/>
      <c r="M623" s="113" t="s">
        <v>1959</v>
      </c>
      <c r="N623" s="112" t="s">
        <v>1925</v>
      </c>
      <c r="O623" s="77"/>
      <c r="P623" s="78">
        <f t="shared" si="19"/>
        <v>0</v>
      </c>
      <c r="Q623" s="79" t="str">
        <f>IF(O623/H623=0,"-",O623/H623)</f>
        <v>-</v>
      </c>
      <c r="R623" s="80" t="s">
        <v>2352</v>
      </c>
      <c r="S623" s="123"/>
    </row>
    <row r="624" spans="2:19" x14ac:dyDescent="0.3">
      <c r="B624" s="90"/>
      <c r="C624" s="91"/>
      <c r="D624" s="92"/>
      <c r="E624" s="93" t="s">
        <v>1960</v>
      </c>
      <c r="F624" s="121">
        <v>70</v>
      </c>
      <c r="G624" s="121" t="s">
        <v>106</v>
      </c>
      <c r="H624" s="122"/>
      <c r="I624" s="122"/>
      <c r="J624" s="114"/>
      <c r="K624" s="107"/>
      <c r="L624" s="107"/>
      <c r="M624" s="107"/>
      <c r="N624" s="107"/>
      <c r="O624" s="94"/>
      <c r="P624" s="107"/>
      <c r="Q624" s="107"/>
      <c r="R624" s="94"/>
      <c r="S624" s="123"/>
    </row>
    <row r="625" spans="2:19" x14ac:dyDescent="0.3">
      <c r="B625" s="90"/>
      <c r="C625" s="91"/>
      <c r="D625" s="92"/>
      <c r="E625" s="93" t="s">
        <v>1961</v>
      </c>
      <c r="F625" s="121">
        <v>70</v>
      </c>
      <c r="G625" s="121" t="s">
        <v>106</v>
      </c>
      <c r="H625" s="122"/>
      <c r="I625" s="122"/>
      <c r="J625" s="114"/>
      <c r="K625" s="114"/>
      <c r="L625" s="108"/>
      <c r="M625" s="108"/>
      <c r="N625" s="108"/>
      <c r="O625" s="95"/>
      <c r="P625" s="108"/>
      <c r="Q625" s="108"/>
      <c r="R625" s="68"/>
      <c r="S625" s="123"/>
    </row>
    <row r="626" spans="2:19" x14ac:dyDescent="0.3">
      <c r="B626" s="90"/>
      <c r="C626" s="91"/>
      <c r="D626" s="92"/>
      <c r="E626" s="93" t="s">
        <v>1962</v>
      </c>
      <c r="F626" s="121">
        <v>70</v>
      </c>
      <c r="G626" s="121" t="s">
        <v>106</v>
      </c>
      <c r="H626" s="122"/>
      <c r="I626" s="122"/>
      <c r="J626" s="114"/>
      <c r="K626" s="114"/>
      <c r="L626" s="108"/>
      <c r="M626" s="108"/>
      <c r="N626" s="108"/>
      <c r="O626" s="95"/>
      <c r="P626" s="108"/>
      <c r="Q626" s="108"/>
      <c r="R626" s="68"/>
      <c r="S626" s="123"/>
    </row>
    <row r="627" spans="2:19" x14ac:dyDescent="0.3">
      <c r="B627" s="90"/>
      <c r="C627" s="91"/>
      <c r="D627" s="92"/>
      <c r="E627" s="93" t="s">
        <v>390</v>
      </c>
      <c r="F627" s="121">
        <v>70</v>
      </c>
      <c r="G627" s="121" t="s">
        <v>106</v>
      </c>
      <c r="H627" s="122"/>
      <c r="I627" s="122"/>
      <c r="J627" s="114"/>
      <c r="K627" s="114"/>
      <c r="L627" s="108"/>
      <c r="M627" s="108"/>
      <c r="N627" s="108"/>
      <c r="O627" s="95"/>
      <c r="P627" s="108"/>
      <c r="Q627" s="108"/>
      <c r="R627" s="68"/>
      <c r="S627" s="123"/>
    </row>
    <row r="628" spans="2:19" x14ac:dyDescent="0.3">
      <c r="B628" s="90"/>
      <c r="C628" s="91"/>
      <c r="D628" s="92"/>
      <c r="E628" s="93" t="s">
        <v>1963</v>
      </c>
      <c r="F628" s="121">
        <v>70</v>
      </c>
      <c r="G628" s="121" t="s">
        <v>106</v>
      </c>
      <c r="H628" s="122"/>
      <c r="I628" s="122"/>
      <c r="J628" s="114"/>
      <c r="K628" s="115"/>
      <c r="L628" s="109"/>
      <c r="M628" s="109"/>
      <c r="N628" s="109"/>
      <c r="O628" s="96"/>
      <c r="P628" s="109"/>
      <c r="Q628" s="109"/>
      <c r="R628" s="96"/>
      <c r="S628" s="123"/>
    </row>
    <row r="629" spans="2:19" x14ac:dyDescent="0.3">
      <c r="B629" s="86" t="s">
        <v>1964</v>
      </c>
      <c r="C629" s="87" t="s">
        <v>30</v>
      </c>
      <c r="D629" s="88" t="s">
        <v>1965</v>
      </c>
      <c r="E629" s="89" t="s">
        <v>1966</v>
      </c>
      <c r="F629" s="117" t="s">
        <v>1939</v>
      </c>
      <c r="G629" s="118" t="s">
        <v>106</v>
      </c>
      <c r="H629" s="119">
        <v>1</v>
      </c>
      <c r="I629" s="120">
        <v>72.53</v>
      </c>
      <c r="J629" s="110">
        <v>752790</v>
      </c>
      <c r="K629" s="111">
        <v>8712438712012</v>
      </c>
      <c r="L629" s="112"/>
      <c r="M629" s="113" t="s">
        <v>1967</v>
      </c>
      <c r="N629" s="112" t="s">
        <v>1925</v>
      </c>
      <c r="O629" s="77"/>
      <c r="P629" s="78">
        <f t="shared" si="19"/>
        <v>0</v>
      </c>
      <c r="Q629" s="79" t="str">
        <f>IF(O629/H629=0,"-",O629/H629)</f>
        <v>-</v>
      </c>
      <c r="R629" s="80" t="s">
        <v>2352</v>
      </c>
      <c r="S629" s="123"/>
    </row>
    <row r="630" spans="2:19" x14ac:dyDescent="0.3">
      <c r="B630" s="90"/>
      <c r="C630" s="91"/>
      <c r="D630" s="92"/>
      <c r="E630" s="93" t="s">
        <v>166</v>
      </c>
      <c r="F630" s="121">
        <v>70</v>
      </c>
      <c r="G630" s="121" t="s">
        <v>106</v>
      </c>
      <c r="H630" s="122"/>
      <c r="I630" s="122"/>
      <c r="J630" s="114"/>
      <c r="K630" s="107"/>
      <c r="L630" s="107"/>
      <c r="M630" s="107"/>
      <c r="N630" s="107"/>
      <c r="O630" s="94"/>
      <c r="P630" s="107"/>
      <c r="Q630" s="107"/>
      <c r="R630" s="94"/>
      <c r="S630" s="123"/>
    </row>
    <row r="631" spans="2:19" x14ac:dyDescent="0.3">
      <c r="B631" s="90"/>
      <c r="C631" s="91"/>
      <c r="D631" s="92"/>
      <c r="E631" s="93" t="s">
        <v>163</v>
      </c>
      <c r="F631" s="121">
        <v>70</v>
      </c>
      <c r="G631" s="121" t="s">
        <v>106</v>
      </c>
      <c r="H631" s="122"/>
      <c r="I631" s="122"/>
      <c r="J631" s="114"/>
      <c r="K631" s="114"/>
      <c r="L631" s="108"/>
      <c r="M631" s="108"/>
      <c r="N631" s="108"/>
      <c r="O631" s="95"/>
      <c r="P631" s="108"/>
      <c r="Q631" s="108"/>
      <c r="R631" s="68"/>
      <c r="S631" s="123"/>
    </row>
    <row r="632" spans="2:19" x14ac:dyDescent="0.3">
      <c r="B632" s="90"/>
      <c r="C632" s="91"/>
      <c r="D632" s="92"/>
      <c r="E632" s="93" t="s">
        <v>216</v>
      </c>
      <c r="F632" s="121">
        <v>70</v>
      </c>
      <c r="G632" s="121" t="s">
        <v>106</v>
      </c>
      <c r="H632" s="122"/>
      <c r="I632" s="122"/>
      <c r="J632" s="114"/>
      <c r="K632" s="114"/>
      <c r="L632" s="108"/>
      <c r="M632" s="108"/>
      <c r="N632" s="108"/>
      <c r="O632" s="95"/>
      <c r="P632" s="108"/>
      <c r="Q632" s="108"/>
      <c r="R632" s="68"/>
      <c r="S632" s="123"/>
    </row>
    <row r="633" spans="2:19" x14ac:dyDescent="0.3">
      <c r="B633" s="90"/>
      <c r="C633" s="91"/>
      <c r="D633" s="92"/>
      <c r="E633" s="93" t="s">
        <v>205</v>
      </c>
      <c r="F633" s="121">
        <v>70</v>
      </c>
      <c r="G633" s="121" t="s">
        <v>106</v>
      </c>
      <c r="H633" s="122"/>
      <c r="I633" s="122"/>
      <c r="J633" s="114"/>
      <c r="K633" s="114"/>
      <c r="L633" s="108"/>
      <c r="M633" s="108"/>
      <c r="N633" s="108"/>
      <c r="O633" s="95"/>
      <c r="P633" s="108"/>
      <c r="Q633" s="108"/>
      <c r="R633" s="68"/>
      <c r="S633" s="123"/>
    </row>
    <row r="634" spans="2:19" x14ac:dyDescent="0.3">
      <c r="B634" s="90"/>
      <c r="C634" s="91"/>
      <c r="D634" s="92"/>
      <c r="E634" s="93" t="s">
        <v>202</v>
      </c>
      <c r="F634" s="121">
        <v>70</v>
      </c>
      <c r="G634" s="121" t="s">
        <v>106</v>
      </c>
      <c r="H634" s="122"/>
      <c r="I634" s="122"/>
      <c r="J634" s="114"/>
      <c r="K634" s="115"/>
      <c r="L634" s="109"/>
      <c r="M634" s="109"/>
      <c r="N634" s="109"/>
      <c r="O634" s="96"/>
      <c r="P634" s="109"/>
      <c r="Q634" s="109"/>
      <c r="R634" s="96"/>
      <c r="S634" s="123"/>
    </row>
    <row r="635" spans="2:19" x14ac:dyDescent="0.3">
      <c r="B635" s="86" t="s">
        <v>1968</v>
      </c>
      <c r="C635" s="87" t="s">
        <v>30</v>
      </c>
      <c r="D635" s="88" t="s">
        <v>1965</v>
      </c>
      <c r="E635" s="89" t="s">
        <v>1969</v>
      </c>
      <c r="F635" s="117" t="s">
        <v>1939</v>
      </c>
      <c r="G635" s="118" t="s">
        <v>106</v>
      </c>
      <c r="H635" s="119">
        <v>1</v>
      </c>
      <c r="I635" s="120">
        <v>71.2</v>
      </c>
      <c r="J635" s="110">
        <v>752820</v>
      </c>
      <c r="K635" s="111">
        <v>8712438712029</v>
      </c>
      <c r="L635" s="112"/>
      <c r="M635" s="113" t="s">
        <v>1970</v>
      </c>
      <c r="N635" s="112" t="s">
        <v>1925</v>
      </c>
      <c r="O635" s="77"/>
      <c r="P635" s="78">
        <f t="shared" si="19"/>
        <v>0</v>
      </c>
      <c r="Q635" s="79" t="str">
        <f>IF(O635/H635=0,"-",O635/H635)</f>
        <v>-</v>
      </c>
      <c r="R635" s="80" t="s">
        <v>2352</v>
      </c>
      <c r="S635" s="123"/>
    </row>
    <row r="636" spans="2:19" x14ac:dyDescent="0.3">
      <c r="B636" s="90"/>
      <c r="C636" s="91"/>
      <c r="D636" s="92"/>
      <c r="E636" s="93" t="s">
        <v>1971</v>
      </c>
      <c r="F636" s="121">
        <v>70</v>
      </c>
      <c r="G636" s="121" t="s">
        <v>106</v>
      </c>
      <c r="H636" s="122"/>
      <c r="I636" s="122"/>
      <c r="J636" s="114"/>
      <c r="K636" s="107"/>
      <c r="L636" s="107"/>
      <c r="M636" s="107"/>
      <c r="N636" s="107"/>
      <c r="O636" s="94"/>
      <c r="P636" s="107"/>
      <c r="Q636" s="107"/>
      <c r="R636" s="94"/>
      <c r="S636" s="123"/>
    </row>
    <row r="637" spans="2:19" x14ac:dyDescent="0.3">
      <c r="B637" s="90"/>
      <c r="C637" s="91"/>
      <c r="D637" s="92"/>
      <c r="E637" s="93" t="s">
        <v>1972</v>
      </c>
      <c r="F637" s="121">
        <v>70</v>
      </c>
      <c r="G637" s="121" t="s">
        <v>106</v>
      </c>
      <c r="H637" s="122"/>
      <c r="I637" s="122"/>
      <c r="J637" s="114"/>
      <c r="K637" s="114"/>
      <c r="L637" s="108"/>
      <c r="M637" s="108"/>
      <c r="N637" s="108"/>
      <c r="O637" s="95"/>
      <c r="P637" s="108"/>
      <c r="Q637" s="108"/>
      <c r="R637" s="68"/>
      <c r="S637" s="123"/>
    </row>
    <row r="638" spans="2:19" x14ac:dyDescent="0.3">
      <c r="B638" s="90"/>
      <c r="C638" s="91"/>
      <c r="D638" s="92"/>
      <c r="E638" s="93" t="s">
        <v>1973</v>
      </c>
      <c r="F638" s="121">
        <v>70</v>
      </c>
      <c r="G638" s="121" t="s">
        <v>106</v>
      </c>
      <c r="H638" s="122"/>
      <c r="I638" s="122"/>
      <c r="J638" s="114"/>
      <c r="K638" s="114"/>
      <c r="L638" s="108"/>
      <c r="M638" s="108"/>
      <c r="N638" s="108"/>
      <c r="O638" s="95"/>
      <c r="P638" s="108"/>
      <c r="Q638" s="108"/>
      <c r="R638" s="68"/>
      <c r="S638" s="123"/>
    </row>
    <row r="639" spans="2:19" x14ac:dyDescent="0.3">
      <c r="B639" s="90"/>
      <c r="C639" s="91"/>
      <c r="D639" s="92"/>
      <c r="E639" s="93" t="s">
        <v>1974</v>
      </c>
      <c r="F639" s="121">
        <v>70</v>
      </c>
      <c r="G639" s="121" t="s">
        <v>106</v>
      </c>
      <c r="H639" s="122"/>
      <c r="I639" s="122"/>
      <c r="J639" s="114"/>
      <c r="K639" s="114"/>
      <c r="L639" s="108"/>
      <c r="M639" s="108"/>
      <c r="N639" s="108"/>
      <c r="O639" s="95"/>
      <c r="P639" s="108"/>
      <c r="Q639" s="108"/>
      <c r="R639" s="68"/>
      <c r="S639" s="123"/>
    </row>
    <row r="640" spans="2:19" x14ac:dyDescent="0.3">
      <c r="B640" s="90"/>
      <c r="C640" s="91"/>
      <c r="D640" s="92"/>
      <c r="E640" s="93" t="s">
        <v>1975</v>
      </c>
      <c r="F640" s="121">
        <v>70</v>
      </c>
      <c r="G640" s="121" t="s">
        <v>106</v>
      </c>
      <c r="H640" s="122"/>
      <c r="I640" s="122"/>
      <c r="J640" s="114"/>
      <c r="K640" s="115"/>
      <c r="L640" s="109"/>
      <c r="M640" s="109"/>
      <c r="N640" s="109"/>
      <c r="O640" s="96"/>
      <c r="P640" s="109"/>
      <c r="Q640" s="109"/>
      <c r="R640" s="96"/>
      <c r="S640" s="123"/>
    </row>
    <row r="641" spans="2:19" x14ac:dyDescent="0.3">
      <c r="B641" s="86" t="s">
        <v>1976</v>
      </c>
      <c r="C641" s="87" t="s">
        <v>30</v>
      </c>
      <c r="D641" s="88" t="s">
        <v>1977</v>
      </c>
      <c r="E641" s="89" t="s">
        <v>1978</v>
      </c>
      <c r="F641" s="117" t="s">
        <v>1939</v>
      </c>
      <c r="G641" s="118" t="s">
        <v>106</v>
      </c>
      <c r="H641" s="119">
        <v>1</v>
      </c>
      <c r="I641" s="120">
        <v>73.850000000000009</v>
      </c>
      <c r="J641" s="110">
        <v>752160</v>
      </c>
      <c r="K641" s="111">
        <v>8712438712050</v>
      </c>
      <c r="L641" s="112"/>
      <c r="M641" s="113" t="s">
        <v>1979</v>
      </c>
      <c r="N641" s="112" t="s">
        <v>1925</v>
      </c>
      <c r="O641" s="77"/>
      <c r="P641" s="78">
        <f t="shared" si="19"/>
        <v>0</v>
      </c>
      <c r="Q641" s="79" t="str">
        <f>IF(O641/H641=0,"-",O641/H641)</f>
        <v>-</v>
      </c>
      <c r="R641" s="80" t="s">
        <v>2352</v>
      </c>
      <c r="S641" s="123"/>
    </row>
    <row r="642" spans="2:19" x14ac:dyDescent="0.3">
      <c r="B642" s="90"/>
      <c r="C642" s="91"/>
      <c r="D642" s="92"/>
      <c r="E642" s="93" t="s">
        <v>243</v>
      </c>
      <c r="F642" s="121">
        <v>70</v>
      </c>
      <c r="G642" s="121" t="s">
        <v>106</v>
      </c>
      <c r="H642" s="122"/>
      <c r="I642" s="122"/>
      <c r="J642" s="114"/>
      <c r="K642" s="107"/>
      <c r="L642" s="107"/>
      <c r="M642" s="107"/>
      <c r="N642" s="107"/>
      <c r="O642" s="94"/>
      <c r="P642" s="107"/>
      <c r="Q642" s="107"/>
      <c r="R642" s="94"/>
      <c r="S642" s="123"/>
    </row>
    <row r="643" spans="2:19" x14ac:dyDescent="0.3">
      <c r="B643" s="90"/>
      <c r="C643" s="91"/>
      <c r="D643" s="92"/>
      <c r="E643" s="93" t="s">
        <v>1980</v>
      </c>
      <c r="F643" s="121">
        <v>70</v>
      </c>
      <c r="G643" s="121" t="s">
        <v>106</v>
      </c>
      <c r="H643" s="122"/>
      <c r="I643" s="122"/>
      <c r="J643" s="114"/>
      <c r="K643" s="114"/>
      <c r="L643" s="108"/>
      <c r="M643" s="108"/>
      <c r="N643" s="108"/>
      <c r="O643" s="95"/>
      <c r="P643" s="108"/>
      <c r="Q643" s="108"/>
      <c r="R643" s="68"/>
      <c r="S643" s="123"/>
    </row>
    <row r="644" spans="2:19" x14ac:dyDescent="0.3">
      <c r="B644" s="90"/>
      <c r="C644" s="91"/>
      <c r="D644" s="92"/>
      <c r="E644" s="93" t="s">
        <v>1981</v>
      </c>
      <c r="F644" s="121">
        <v>70</v>
      </c>
      <c r="G644" s="121" t="s">
        <v>106</v>
      </c>
      <c r="H644" s="122"/>
      <c r="I644" s="122"/>
      <c r="J644" s="114"/>
      <c r="K644" s="114"/>
      <c r="L644" s="108"/>
      <c r="M644" s="108"/>
      <c r="N644" s="108"/>
      <c r="O644" s="95"/>
      <c r="P644" s="108"/>
      <c r="Q644" s="108"/>
      <c r="R644" s="68"/>
      <c r="S644" s="123"/>
    </row>
    <row r="645" spans="2:19" x14ac:dyDescent="0.3">
      <c r="B645" s="90"/>
      <c r="C645" s="91"/>
      <c r="D645" s="92"/>
      <c r="E645" s="93" t="s">
        <v>1982</v>
      </c>
      <c r="F645" s="121">
        <v>70</v>
      </c>
      <c r="G645" s="121" t="s">
        <v>106</v>
      </c>
      <c r="H645" s="122"/>
      <c r="I645" s="122"/>
      <c r="J645" s="114"/>
      <c r="K645" s="114"/>
      <c r="L645" s="108"/>
      <c r="M645" s="108"/>
      <c r="N645" s="108"/>
      <c r="O645" s="95"/>
      <c r="P645" s="108"/>
      <c r="Q645" s="108"/>
      <c r="R645" s="68"/>
      <c r="S645" s="123"/>
    </row>
    <row r="646" spans="2:19" x14ac:dyDescent="0.3">
      <c r="B646" s="90"/>
      <c r="C646" s="91"/>
      <c r="D646" s="92"/>
      <c r="E646" s="93" t="s">
        <v>1983</v>
      </c>
      <c r="F646" s="121">
        <v>70</v>
      </c>
      <c r="G646" s="121" t="s">
        <v>106</v>
      </c>
      <c r="H646" s="122"/>
      <c r="I646" s="122"/>
      <c r="J646" s="114"/>
      <c r="K646" s="115"/>
      <c r="L646" s="109"/>
      <c r="M646" s="109"/>
      <c r="N646" s="109"/>
      <c r="O646" s="96"/>
      <c r="P646" s="109"/>
      <c r="Q646" s="109"/>
      <c r="R646" s="96"/>
      <c r="S646" s="123"/>
    </row>
    <row r="647" spans="2:19" x14ac:dyDescent="0.3">
      <c r="B647" s="86" t="s">
        <v>1984</v>
      </c>
      <c r="C647" s="87" t="s">
        <v>30</v>
      </c>
      <c r="D647" s="88" t="s">
        <v>1985</v>
      </c>
      <c r="E647" s="89" t="s">
        <v>1986</v>
      </c>
      <c r="F647" s="117" t="s">
        <v>1939</v>
      </c>
      <c r="G647" s="118" t="s">
        <v>106</v>
      </c>
      <c r="H647" s="119">
        <v>1</v>
      </c>
      <c r="I647" s="120">
        <v>81.81</v>
      </c>
      <c r="J647" s="110">
        <v>752310</v>
      </c>
      <c r="K647" s="111">
        <v>8712438712067</v>
      </c>
      <c r="L647" s="112"/>
      <c r="M647" s="113" t="s">
        <v>1987</v>
      </c>
      <c r="N647" s="112" t="s">
        <v>1925</v>
      </c>
      <c r="O647" s="77"/>
      <c r="P647" s="78">
        <f t="shared" si="19"/>
        <v>0</v>
      </c>
      <c r="Q647" s="79" t="str">
        <f>IF(O647/H647=0,"-",O647/H647)</f>
        <v>-</v>
      </c>
      <c r="R647" s="80" t="s">
        <v>2352</v>
      </c>
      <c r="S647" s="123"/>
    </row>
    <row r="648" spans="2:19" x14ac:dyDescent="0.3">
      <c r="B648" s="90"/>
      <c r="C648" s="91"/>
      <c r="D648" s="92"/>
      <c r="E648" s="93" t="s">
        <v>1988</v>
      </c>
      <c r="F648" s="121">
        <v>70</v>
      </c>
      <c r="G648" s="121" t="s">
        <v>106</v>
      </c>
      <c r="H648" s="122"/>
      <c r="I648" s="122"/>
      <c r="J648" s="114"/>
      <c r="K648" s="107"/>
      <c r="L648" s="107"/>
      <c r="M648" s="107"/>
      <c r="N648" s="107"/>
      <c r="O648" s="94"/>
      <c r="P648" s="107"/>
      <c r="Q648" s="107"/>
      <c r="R648" s="94"/>
      <c r="S648" s="123"/>
    </row>
    <row r="649" spans="2:19" x14ac:dyDescent="0.3">
      <c r="B649" s="90"/>
      <c r="C649" s="91"/>
      <c r="D649" s="92"/>
      <c r="E649" s="93" t="s">
        <v>250</v>
      </c>
      <c r="F649" s="121">
        <v>70</v>
      </c>
      <c r="G649" s="121" t="s">
        <v>106</v>
      </c>
      <c r="H649" s="122"/>
      <c r="I649" s="122"/>
      <c r="J649" s="114"/>
      <c r="K649" s="114"/>
      <c r="L649" s="108"/>
      <c r="M649" s="108"/>
      <c r="N649" s="108"/>
      <c r="O649" s="95"/>
      <c r="P649" s="108"/>
      <c r="Q649" s="108"/>
      <c r="R649" s="68"/>
      <c r="S649" s="123"/>
    </row>
    <row r="650" spans="2:19" x14ac:dyDescent="0.3">
      <c r="B650" s="90"/>
      <c r="C650" s="91"/>
      <c r="D650" s="92"/>
      <c r="E650" s="93" t="s">
        <v>1989</v>
      </c>
      <c r="F650" s="121">
        <v>70</v>
      </c>
      <c r="G650" s="121" t="s">
        <v>106</v>
      </c>
      <c r="H650" s="122"/>
      <c r="I650" s="122"/>
      <c r="J650" s="114"/>
      <c r="K650" s="114"/>
      <c r="L650" s="108"/>
      <c r="M650" s="108"/>
      <c r="N650" s="108"/>
      <c r="O650" s="95"/>
      <c r="P650" s="108"/>
      <c r="Q650" s="108"/>
      <c r="R650" s="68"/>
      <c r="S650" s="123"/>
    </row>
    <row r="651" spans="2:19" x14ac:dyDescent="0.3">
      <c r="B651" s="90"/>
      <c r="C651" s="91"/>
      <c r="D651" s="92"/>
      <c r="E651" s="93" t="s">
        <v>247</v>
      </c>
      <c r="F651" s="121">
        <v>70</v>
      </c>
      <c r="G651" s="121" t="s">
        <v>106</v>
      </c>
      <c r="H651" s="122"/>
      <c r="I651" s="122"/>
      <c r="J651" s="114"/>
      <c r="K651" s="114"/>
      <c r="L651" s="108"/>
      <c r="M651" s="108"/>
      <c r="N651" s="108"/>
      <c r="O651" s="95"/>
      <c r="P651" s="108"/>
      <c r="Q651" s="108"/>
      <c r="R651" s="68"/>
      <c r="S651" s="123"/>
    </row>
    <row r="652" spans="2:19" x14ac:dyDescent="0.3">
      <c r="B652" s="90"/>
      <c r="C652" s="91"/>
      <c r="D652" s="92"/>
      <c r="E652" s="93" t="s">
        <v>253</v>
      </c>
      <c r="F652" s="121">
        <v>70</v>
      </c>
      <c r="G652" s="121" t="s">
        <v>106</v>
      </c>
      <c r="H652" s="122"/>
      <c r="I652" s="122"/>
      <c r="J652" s="114"/>
      <c r="K652" s="115"/>
      <c r="L652" s="109"/>
      <c r="M652" s="109"/>
      <c r="N652" s="109"/>
      <c r="O652" s="96"/>
      <c r="P652" s="109"/>
      <c r="Q652" s="109"/>
      <c r="R652" s="96"/>
      <c r="S652" s="123"/>
    </row>
    <row r="653" spans="2:19" x14ac:dyDescent="0.3">
      <c r="B653" s="86" t="s">
        <v>1990</v>
      </c>
      <c r="C653" s="87" t="s">
        <v>30</v>
      </c>
      <c r="D653" s="88" t="s">
        <v>1991</v>
      </c>
      <c r="E653" s="89" t="s">
        <v>1992</v>
      </c>
      <c r="F653" s="117" t="s">
        <v>1939</v>
      </c>
      <c r="G653" s="118" t="s">
        <v>106</v>
      </c>
      <c r="H653" s="119">
        <v>1</v>
      </c>
      <c r="I653" s="120">
        <v>85.79</v>
      </c>
      <c r="J653" s="110">
        <v>752520</v>
      </c>
      <c r="K653" s="111">
        <v>8712438712074</v>
      </c>
      <c r="L653" s="112"/>
      <c r="M653" s="113" t="s">
        <v>1993</v>
      </c>
      <c r="N653" s="112" t="s">
        <v>1925</v>
      </c>
      <c r="O653" s="77"/>
      <c r="P653" s="78">
        <f t="shared" si="19"/>
        <v>0</v>
      </c>
      <c r="Q653" s="79" t="str">
        <f>IF(O653/H653=0,"-",O653/H653)</f>
        <v>-</v>
      </c>
      <c r="R653" s="80" t="s">
        <v>2352</v>
      </c>
      <c r="S653" s="123"/>
    </row>
    <row r="654" spans="2:19" x14ac:dyDescent="0.3">
      <c r="B654" s="90"/>
      <c r="C654" s="91"/>
      <c r="D654" s="92"/>
      <c r="E654" s="93" t="s">
        <v>269</v>
      </c>
      <c r="F654" s="121">
        <v>70</v>
      </c>
      <c r="G654" s="121" t="s">
        <v>106</v>
      </c>
      <c r="H654" s="122"/>
      <c r="I654" s="122"/>
      <c r="J654" s="114"/>
      <c r="K654" s="107"/>
      <c r="L654" s="107"/>
      <c r="M654" s="107"/>
      <c r="N654" s="107"/>
      <c r="O654" s="94"/>
      <c r="P654" s="107"/>
      <c r="Q654" s="107"/>
      <c r="R654" s="94"/>
      <c r="S654" s="123"/>
    </row>
    <row r="655" spans="2:19" x14ac:dyDescent="0.3">
      <c r="B655" s="90"/>
      <c r="C655" s="91"/>
      <c r="D655" s="92"/>
      <c r="E655" s="93" t="s">
        <v>263</v>
      </c>
      <c r="F655" s="121">
        <v>70</v>
      </c>
      <c r="G655" s="121" t="s">
        <v>106</v>
      </c>
      <c r="H655" s="122"/>
      <c r="I655" s="122"/>
      <c r="J655" s="114"/>
      <c r="K655" s="114"/>
      <c r="L655" s="108"/>
      <c r="M655" s="108"/>
      <c r="N655" s="108"/>
      <c r="O655" s="95"/>
      <c r="P655" s="108"/>
      <c r="Q655" s="108"/>
      <c r="R655" s="68"/>
      <c r="S655" s="123"/>
    </row>
    <row r="656" spans="2:19" x14ac:dyDescent="0.3">
      <c r="B656" s="90"/>
      <c r="C656" s="91"/>
      <c r="D656" s="92"/>
      <c r="E656" s="93" t="s">
        <v>1994</v>
      </c>
      <c r="F656" s="121">
        <v>70</v>
      </c>
      <c r="G656" s="121" t="s">
        <v>106</v>
      </c>
      <c r="H656" s="122"/>
      <c r="I656" s="122"/>
      <c r="J656" s="114"/>
      <c r="K656" s="114"/>
      <c r="L656" s="108"/>
      <c r="M656" s="108"/>
      <c r="N656" s="108"/>
      <c r="O656" s="95"/>
      <c r="P656" s="108"/>
      <c r="Q656" s="108"/>
      <c r="R656" s="68"/>
      <c r="S656" s="123"/>
    </row>
    <row r="657" spans="2:19" x14ac:dyDescent="0.3">
      <c r="B657" s="90"/>
      <c r="C657" s="91"/>
      <c r="D657" s="92"/>
      <c r="E657" s="93" t="s">
        <v>1995</v>
      </c>
      <c r="F657" s="121">
        <v>70</v>
      </c>
      <c r="G657" s="121" t="s">
        <v>106</v>
      </c>
      <c r="H657" s="122"/>
      <c r="I657" s="122"/>
      <c r="J657" s="114"/>
      <c r="K657" s="114"/>
      <c r="L657" s="108"/>
      <c r="M657" s="108"/>
      <c r="N657" s="108"/>
      <c r="O657" s="95"/>
      <c r="P657" s="108"/>
      <c r="Q657" s="108"/>
      <c r="R657" s="68"/>
      <c r="S657" s="123"/>
    </row>
    <row r="658" spans="2:19" x14ac:dyDescent="0.3">
      <c r="B658" s="90"/>
      <c r="C658" s="91"/>
      <c r="D658" s="92"/>
      <c r="E658" s="93" t="s">
        <v>1996</v>
      </c>
      <c r="F658" s="121">
        <v>70</v>
      </c>
      <c r="G658" s="121" t="s">
        <v>106</v>
      </c>
      <c r="H658" s="122"/>
      <c r="I658" s="122"/>
      <c r="J658" s="114"/>
      <c r="K658" s="115"/>
      <c r="L658" s="109"/>
      <c r="M658" s="109"/>
      <c r="N658" s="109"/>
      <c r="O658" s="96"/>
      <c r="P658" s="109"/>
      <c r="Q658" s="109"/>
      <c r="R658" s="96"/>
      <c r="S658" s="123"/>
    </row>
    <row r="659" spans="2:19" x14ac:dyDescent="0.3">
      <c r="B659" s="86" t="s">
        <v>1997</v>
      </c>
      <c r="C659" s="87" t="s">
        <v>30</v>
      </c>
      <c r="D659" s="88" t="s">
        <v>1991</v>
      </c>
      <c r="E659" s="89" t="s">
        <v>1998</v>
      </c>
      <c r="F659" s="117" t="s">
        <v>1939</v>
      </c>
      <c r="G659" s="118" t="s">
        <v>106</v>
      </c>
      <c r="H659" s="119">
        <v>1</v>
      </c>
      <c r="I659" s="120">
        <v>88.45</v>
      </c>
      <c r="J659" s="110">
        <v>752550</v>
      </c>
      <c r="K659" s="111">
        <v>8712438712043</v>
      </c>
      <c r="L659" s="112"/>
      <c r="M659" s="113" t="s">
        <v>1999</v>
      </c>
      <c r="N659" s="112" t="s">
        <v>1925</v>
      </c>
      <c r="O659" s="77"/>
      <c r="P659" s="78">
        <f t="shared" ref="P659:P719" si="20">I659*O659</f>
        <v>0</v>
      </c>
      <c r="Q659" s="79" t="str">
        <f>IF(O659/H659=0,"-",O659/H659)</f>
        <v>-</v>
      </c>
      <c r="R659" s="80" t="s">
        <v>2352</v>
      </c>
      <c r="S659" s="123"/>
    </row>
    <row r="660" spans="2:19" x14ac:dyDescent="0.3">
      <c r="B660" s="90"/>
      <c r="C660" s="91"/>
      <c r="D660" s="92"/>
      <c r="E660" s="93" t="s">
        <v>2000</v>
      </c>
      <c r="F660" s="121">
        <v>70</v>
      </c>
      <c r="G660" s="121" t="s">
        <v>106</v>
      </c>
      <c r="H660" s="122"/>
      <c r="I660" s="122"/>
      <c r="J660" s="114"/>
      <c r="K660" s="107"/>
      <c r="L660" s="107"/>
      <c r="M660" s="107"/>
      <c r="N660" s="107"/>
      <c r="O660" s="94"/>
      <c r="P660" s="107"/>
      <c r="Q660" s="107"/>
      <c r="R660" s="94"/>
      <c r="S660" s="123"/>
    </row>
    <row r="661" spans="2:19" x14ac:dyDescent="0.3">
      <c r="B661" s="90"/>
      <c r="C661" s="91"/>
      <c r="D661" s="92"/>
      <c r="E661" s="93" t="s">
        <v>279</v>
      </c>
      <c r="F661" s="121">
        <v>70</v>
      </c>
      <c r="G661" s="121" t="s">
        <v>106</v>
      </c>
      <c r="H661" s="122"/>
      <c r="I661" s="122"/>
      <c r="J661" s="114"/>
      <c r="K661" s="114"/>
      <c r="L661" s="108"/>
      <c r="M661" s="108"/>
      <c r="N661" s="108"/>
      <c r="O661" s="95"/>
      <c r="P661" s="108"/>
      <c r="Q661" s="108"/>
      <c r="R661" s="68"/>
      <c r="S661" s="123"/>
    </row>
    <row r="662" spans="2:19" x14ac:dyDescent="0.3">
      <c r="B662" s="90"/>
      <c r="C662" s="91"/>
      <c r="D662" s="92"/>
      <c r="E662" s="93" t="s">
        <v>2001</v>
      </c>
      <c r="F662" s="121">
        <v>70</v>
      </c>
      <c r="G662" s="121" t="s">
        <v>106</v>
      </c>
      <c r="H662" s="122"/>
      <c r="I662" s="122"/>
      <c r="J662" s="114"/>
      <c r="K662" s="114"/>
      <c r="L662" s="108"/>
      <c r="M662" s="108"/>
      <c r="N662" s="108"/>
      <c r="O662" s="95"/>
      <c r="P662" s="108"/>
      <c r="Q662" s="108"/>
      <c r="R662" s="68"/>
      <c r="S662" s="123"/>
    </row>
    <row r="663" spans="2:19" x14ac:dyDescent="0.3">
      <c r="B663" s="90"/>
      <c r="C663" s="91"/>
      <c r="D663" s="92"/>
      <c r="E663" s="93" t="s">
        <v>2002</v>
      </c>
      <c r="F663" s="121">
        <v>70</v>
      </c>
      <c r="G663" s="121" t="s">
        <v>106</v>
      </c>
      <c r="H663" s="122"/>
      <c r="I663" s="122"/>
      <c r="J663" s="114"/>
      <c r="K663" s="114"/>
      <c r="L663" s="108"/>
      <c r="M663" s="108"/>
      <c r="N663" s="108"/>
      <c r="O663" s="95"/>
      <c r="P663" s="108"/>
      <c r="Q663" s="108"/>
      <c r="R663" s="68"/>
      <c r="S663" s="123"/>
    </row>
    <row r="664" spans="2:19" x14ac:dyDescent="0.3">
      <c r="B664" s="90"/>
      <c r="C664" s="91"/>
      <c r="D664" s="92"/>
      <c r="E664" s="93" t="s">
        <v>2003</v>
      </c>
      <c r="F664" s="121">
        <v>70</v>
      </c>
      <c r="G664" s="121" t="s">
        <v>106</v>
      </c>
      <c r="H664" s="122"/>
      <c r="I664" s="122"/>
      <c r="J664" s="114"/>
      <c r="K664" s="115"/>
      <c r="L664" s="109"/>
      <c r="M664" s="109"/>
      <c r="N664" s="109"/>
      <c r="O664" s="96"/>
      <c r="P664" s="109"/>
      <c r="Q664" s="109"/>
      <c r="R664" s="96"/>
      <c r="S664" s="123"/>
    </row>
    <row r="665" spans="2:19" x14ac:dyDescent="0.3">
      <c r="B665" s="86" t="s">
        <v>2004</v>
      </c>
      <c r="C665" s="87" t="s">
        <v>30</v>
      </c>
      <c r="D665" s="88" t="s">
        <v>2005</v>
      </c>
      <c r="E665" s="89" t="s">
        <v>2006</v>
      </c>
      <c r="F665" s="117" t="s">
        <v>1939</v>
      </c>
      <c r="G665" s="118" t="s">
        <v>106</v>
      </c>
      <c r="H665" s="119">
        <v>1</v>
      </c>
      <c r="I665" s="120">
        <v>99.06</v>
      </c>
      <c r="J665" s="110">
        <v>752640</v>
      </c>
      <c r="K665" s="111">
        <v>8712438712081</v>
      </c>
      <c r="L665" s="112"/>
      <c r="M665" s="113" t="s">
        <v>2007</v>
      </c>
      <c r="N665" s="112" t="s">
        <v>1925</v>
      </c>
      <c r="O665" s="77"/>
      <c r="P665" s="78">
        <f t="shared" si="20"/>
        <v>0</v>
      </c>
      <c r="Q665" s="79" t="str">
        <f>IF(O665/H665=0,"-",O665/H665)</f>
        <v>-</v>
      </c>
      <c r="R665" s="80" t="s">
        <v>2352</v>
      </c>
      <c r="S665" s="123"/>
    </row>
    <row r="666" spans="2:19" x14ac:dyDescent="0.3">
      <c r="B666" s="90"/>
      <c r="C666" s="91"/>
      <c r="D666" s="92"/>
      <c r="E666" s="93" t="s">
        <v>346</v>
      </c>
      <c r="F666" s="121">
        <v>70</v>
      </c>
      <c r="G666" s="121" t="s">
        <v>106</v>
      </c>
      <c r="H666" s="122"/>
      <c r="I666" s="122"/>
      <c r="J666" s="114"/>
      <c r="K666" s="107"/>
      <c r="L666" s="107"/>
      <c r="M666" s="107"/>
      <c r="N666" s="107"/>
      <c r="O666" s="94"/>
      <c r="P666" s="107"/>
      <c r="Q666" s="107"/>
      <c r="R666" s="94"/>
      <c r="S666" s="123"/>
    </row>
    <row r="667" spans="2:19" x14ac:dyDescent="0.3">
      <c r="B667" s="90"/>
      <c r="C667" s="91"/>
      <c r="D667" s="92"/>
      <c r="E667" s="93" t="s">
        <v>2008</v>
      </c>
      <c r="F667" s="121">
        <v>70</v>
      </c>
      <c r="G667" s="121" t="s">
        <v>106</v>
      </c>
      <c r="H667" s="122"/>
      <c r="I667" s="122"/>
      <c r="J667" s="114"/>
      <c r="K667" s="114"/>
      <c r="L667" s="108"/>
      <c r="M667" s="108"/>
      <c r="N667" s="108"/>
      <c r="O667" s="95"/>
      <c r="P667" s="108"/>
      <c r="Q667" s="108"/>
      <c r="R667" s="68"/>
      <c r="S667" s="123"/>
    </row>
    <row r="668" spans="2:19" x14ac:dyDescent="0.3">
      <c r="B668" s="90"/>
      <c r="C668" s="91"/>
      <c r="D668" s="92"/>
      <c r="E668" s="93" t="s">
        <v>2009</v>
      </c>
      <c r="F668" s="121">
        <v>70</v>
      </c>
      <c r="G668" s="121" t="s">
        <v>106</v>
      </c>
      <c r="H668" s="122"/>
      <c r="I668" s="122"/>
      <c r="J668" s="114"/>
      <c r="K668" s="114"/>
      <c r="L668" s="108"/>
      <c r="M668" s="108"/>
      <c r="N668" s="108"/>
      <c r="O668" s="95"/>
      <c r="P668" s="108"/>
      <c r="Q668" s="108"/>
      <c r="R668" s="68"/>
      <c r="S668" s="123"/>
    </row>
    <row r="669" spans="2:19" x14ac:dyDescent="0.3">
      <c r="B669" s="90"/>
      <c r="C669" s="91"/>
      <c r="D669" s="92"/>
      <c r="E669" s="93" t="s">
        <v>349</v>
      </c>
      <c r="F669" s="121">
        <v>70</v>
      </c>
      <c r="G669" s="121" t="s">
        <v>106</v>
      </c>
      <c r="H669" s="122"/>
      <c r="I669" s="122"/>
      <c r="J669" s="114"/>
      <c r="K669" s="114"/>
      <c r="L669" s="108"/>
      <c r="M669" s="108"/>
      <c r="N669" s="108"/>
      <c r="O669" s="95"/>
      <c r="P669" s="108"/>
      <c r="Q669" s="108"/>
      <c r="R669" s="68"/>
      <c r="S669" s="123"/>
    </row>
    <row r="670" spans="2:19" x14ac:dyDescent="0.3">
      <c r="B670" s="90"/>
      <c r="C670" s="91"/>
      <c r="D670" s="92"/>
      <c r="E670" s="93" t="s">
        <v>355</v>
      </c>
      <c r="F670" s="121">
        <v>70</v>
      </c>
      <c r="G670" s="121" t="s">
        <v>106</v>
      </c>
      <c r="H670" s="122"/>
      <c r="I670" s="122"/>
      <c r="J670" s="114"/>
      <c r="K670" s="115"/>
      <c r="L670" s="109"/>
      <c r="M670" s="109"/>
      <c r="N670" s="109"/>
      <c r="O670" s="96"/>
      <c r="P670" s="109"/>
      <c r="Q670" s="109"/>
      <c r="R670" s="96"/>
      <c r="S670" s="123"/>
    </row>
    <row r="671" spans="2:19" x14ac:dyDescent="0.3">
      <c r="B671" s="86" t="s">
        <v>2010</v>
      </c>
      <c r="C671" s="87" t="s">
        <v>30</v>
      </c>
      <c r="D671" s="88" t="s">
        <v>2005</v>
      </c>
      <c r="E671" s="89" t="s">
        <v>2011</v>
      </c>
      <c r="F671" s="117" t="s">
        <v>1939</v>
      </c>
      <c r="G671" s="118" t="s">
        <v>106</v>
      </c>
      <c r="H671" s="119">
        <v>1</v>
      </c>
      <c r="I671" s="120">
        <v>97.740000000000009</v>
      </c>
      <c r="J671" s="110">
        <v>752670</v>
      </c>
      <c r="K671" s="111">
        <v>8712438712098</v>
      </c>
      <c r="L671" s="112"/>
      <c r="M671" s="113" t="s">
        <v>2012</v>
      </c>
      <c r="N671" s="112" t="s">
        <v>1925</v>
      </c>
      <c r="O671" s="77"/>
      <c r="P671" s="78">
        <f t="shared" si="20"/>
        <v>0</v>
      </c>
      <c r="Q671" s="79" t="str">
        <f>IF(O671/H671=0,"-",O671/H671)</f>
        <v>-</v>
      </c>
      <c r="R671" s="80" t="s">
        <v>2352</v>
      </c>
      <c r="S671" s="123"/>
    </row>
    <row r="672" spans="2:19" x14ac:dyDescent="0.3">
      <c r="B672" s="90"/>
      <c r="C672" s="91"/>
      <c r="D672" s="92"/>
      <c r="E672" s="93" t="s">
        <v>2013</v>
      </c>
      <c r="F672" s="121">
        <v>70</v>
      </c>
      <c r="G672" s="121" t="s">
        <v>106</v>
      </c>
      <c r="H672" s="122"/>
      <c r="I672" s="122"/>
      <c r="J672" s="114"/>
      <c r="K672" s="107"/>
      <c r="L672" s="107"/>
      <c r="M672" s="107"/>
      <c r="N672" s="107"/>
      <c r="O672" s="94"/>
      <c r="P672" s="107"/>
      <c r="Q672" s="107"/>
      <c r="R672" s="94"/>
      <c r="S672" s="123"/>
    </row>
    <row r="673" spans="2:19" x14ac:dyDescent="0.3">
      <c r="B673" s="90"/>
      <c r="C673" s="91"/>
      <c r="D673" s="92"/>
      <c r="E673" s="93" t="s">
        <v>2014</v>
      </c>
      <c r="F673" s="121">
        <v>70</v>
      </c>
      <c r="G673" s="121" t="s">
        <v>106</v>
      </c>
      <c r="H673" s="122"/>
      <c r="I673" s="122"/>
      <c r="J673" s="114"/>
      <c r="K673" s="114"/>
      <c r="L673" s="108"/>
      <c r="M673" s="108"/>
      <c r="N673" s="108"/>
      <c r="O673" s="95"/>
      <c r="P673" s="108"/>
      <c r="Q673" s="108"/>
      <c r="R673" s="68"/>
      <c r="S673" s="123"/>
    </row>
    <row r="674" spans="2:19" x14ac:dyDescent="0.3">
      <c r="B674" s="90"/>
      <c r="C674" s="91"/>
      <c r="D674" s="92"/>
      <c r="E674" s="93" t="s">
        <v>2015</v>
      </c>
      <c r="F674" s="121">
        <v>70</v>
      </c>
      <c r="G674" s="121" t="s">
        <v>106</v>
      </c>
      <c r="H674" s="122"/>
      <c r="I674" s="122"/>
      <c r="J674" s="114"/>
      <c r="K674" s="114"/>
      <c r="L674" s="108"/>
      <c r="M674" s="108"/>
      <c r="N674" s="108"/>
      <c r="O674" s="95"/>
      <c r="P674" s="108"/>
      <c r="Q674" s="108"/>
      <c r="R674" s="68"/>
      <c r="S674" s="123"/>
    </row>
    <row r="675" spans="2:19" x14ac:dyDescent="0.3">
      <c r="B675" s="90"/>
      <c r="C675" s="91"/>
      <c r="D675" s="92"/>
      <c r="E675" s="93" t="s">
        <v>2016</v>
      </c>
      <c r="F675" s="121">
        <v>70</v>
      </c>
      <c r="G675" s="121" t="s">
        <v>106</v>
      </c>
      <c r="H675" s="122"/>
      <c r="I675" s="122"/>
      <c r="J675" s="114"/>
      <c r="K675" s="114"/>
      <c r="L675" s="108"/>
      <c r="M675" s="108"/>
      <c r="N675" s="108"/>
      <c r="O675" s="95"/>
      <c r="P675" s="108"/>
      <c r="Q675" s="108"/>
      <c r="R675" s="68"/>
      <c r="S675" s="123"/>
    </row>
    <row r="676" spans="2:19" x14ac:dyDescent="0.3">
      <c r="B676" s="90"/>
      <c r="C676" s="91"/>
      <c r="D676" s="92"/>
      <c r="E676" s="93" t="s">
        <v>2017</v>
      </c>
      <c r="F676" s="121">
        <v>70</v>
      </c>
      <c r="G676" s="121" t="s">
        <v>106</v>
      </c>
      <c r="H676" s="122"/>
      <c r="I676" s="122"/>
      <c r="J676" s="114"/>
      <c r="K676" s="115"/>
      <c r="L676" s="109"/>
      <c r="M676" s="109"/>
      <c r="N676" s="109"/>
      <c r="O676" s="96"/>
      <c r="P676" s="109"/>
      <c r="Q676" s="109"/>
      <c r="R676" s="96"/>
      <c r="S676" s="123"/>
    </row>
    <row r="677" spans="2:19" x14ac:dyDescent="0.3">
      <c r="B677" s="86" t="s">
        <v>2018</v>
      </c>
      <c r="C677" s="87" t="s">
        <v>30</v>
      </c>
      <c r="D677" s="88" t="s">
        <v>2019</v>
      </c>
      <c r="E677" s="89" t="s">
        <v>2020</v>
      </c>
      <c r="F677" s="117" t="s">
        <v>1939</v>
      </c>
      <c r="G677" s="118" t="s">
        <v>106</v>
      </c>
      <c r="H677" s="119">
        <v>1</v>
      </c>
      <c r="I677" s="120">
        <v>88.45</v>
      </c>
      <c r="J677" s="110">
        <v>752430</v>
      </c>
      <c r="K677" s="111">
        <v>8712438712104</v>
      </c>
      <c r="L677" s="112"/>
      <c r="M677" s="113" t="s">
        <v>2021</v>
      </c>
      <c r="N677" s="112" t="s">
        <v>1925</v>
      </c>
      <c r="O677" s="77"/>
      <c r="P677" s="78">
        <f t="shared" si="20"/>
        <v>0</v>
      </c>
      <c r="Q677" s="79" t="str">
        <f>IF(O677/H677=0,"-",O677/H677)</f>
        <v>-</v>
      </c>
      <c r="R677" s="80" t="s">
        <v>2352</v>
      </c>
      <c r="S677" s="123"/>
    </row>
    <row r="678" spans="2:19" x14ac:dyDescent="0.3">
      <c r="B678" s="90"/>
      <c r="C678" s="91"/>
      <c r="D678" s="92"/>
      <c r="E678" s="93" t="s">
        <v>2022</v>
      </c>
      <c r="F678" s="121">
        <v>70</v>
      </c>
      <c r="G678" s="121" t="s">
        <v>106</v>
      </c>
      <c r="H678" s="122"/>
      <c r="I678" s="122"/>
      <c r="J678" s="114"/>
      <c r="K678" s="107"/>
      <c r="L678" s="107"/>
      <c r="M678" s="107"/>
      <c r="N678" s="107"/>
      <c r="O678" s="94"/>
      <c r="P678" s="107"/>
      <c r="Q678" s="107"/>
      <c r="R678" s="94"/>
      <c r="S678" s="123"/>
    </row>
    <row r="679" spans="2:19" x14ac:dyDescent="0.3">
      <c r="B679" s="90"/>
      <c r="C679" s="91"/>
      <c r="D679" s="92"/>
      <c r="E679" s="93" t="s">
        <v>1292</v>
      </c>
      <c r="F679" s="121">
        <v>70</v>
      </c>
      <c r="G679" s="121" t="s">
        <v>106</v>
      </c>
      <c r="H679" s="122"/>
      <c r="I679" s="122"/>
      <c r="J679" s="114"/>
      <c r="K679" s="114"/>
      <c r="L679" s="108"/>
      <c r="M679" s="108"/>
      <c r="N679" s="108"/>
      <c r="O679" s="95"/>
      <c r="P679" s="108"/>
      <c r="Q679" s="108"/>
      <c r="R679" s="68"/>
      <c r="S679" s="123"/>
    </row>
    <row r="680" spans="2:19" x14ac:dyDescent="0.3">
      <c r="B680" s="90"/>
      <c r="C680" s="91"/>
      <c r="D680" s="92"/>
      <c r="E680" s="93" t="s">
        <v>2023</v>
      </c>
      <c r="F680" s="121">
        <v>70</v>
      </c>
      <c r="G680" s="121" t="s">
        <v>106</v>
      </c>
      <c r="H680" s="122"/>
      <c r="I680" s="122"/>
      <c r="J680" s="114"/>
      <c r="K680" s="114"/>
      <c r="L680" s="108"/>
      <c r="M680" s="108"/>
      <c r="N680" s="108"/>
      <c r="O680" s="95"/>
      <c r="P680" s="108"/>
      <c r="Q680" s="108"/>
      <c r="R680" s="68"/>
      <c r="S680" s="123"/>
    </row>
    <row r="681" spans="2:19" x14ac:dyDescent="0.3">
      <c r="B681" s="90"/>
      <c r="C681" s="91"/>
      <c r="D681" s="92"/>
      <c r="E681" s="93" t="s">
        <v>301</v>
      </c>
      <c r="F681" s="121">
        <v>70</v>
      </c>
      <c r="G681" s="121" t="s">
        <v>106</v>
      </c>
      <c r="H681" s="122"/>
      <c r="I681" s="122"/>
      <c r="J681" s="114"/>
      <c r="K681" s="114"/>
      <c r="L681" s="108"/>
      <c r="M681" s="108"/>
      <c r="N681" s="108"/>
      <c r="O681" s="95"/>
      <c r="P681" s="108"/>
      <c r="Q681" s="108"/>
      <c r="R681" s="68"/>
      <c r="S681" s="123"/>
    </row>
    <row r="682" spans="2:19" x14ac:dyDescent="0.3">
      <c r="B682" s="90"/>
      <c r="C682" s="91"/>
      <c r="D682" s="92"/>
      <c r="E682" s="93" t="s">
        <v>310</v>
      </c>
      <c r="F682" s="121">
        <v>70</v>
      </c>
      <c r="G682" s="121" t="s">
        <v>106</v>
      </c>
      <c r="H682" s="122"/>
      <c r="I682" s="122"/>
      <c r="J682" s="114"/>
      <c r="K682" s="115"/>
      <c r="L682" s="109"/>
      <c r="M682" s="109"/>
      <c r="N682" s="109"/>
      <c r="O682" s="96"/>
      <c r="P682" s="109"/>
      <c r="Q682" s="109"/>
      <c r="R682" s="96"/>
      <c r="S682" s="123"/>
    </row>
    <row r="683" spans="2:19" x14ac:dyDescent="0.3">
      <c r="B683" s="86" t="s">
        <v>2024</v>
      </c>
      <c r="C683" s="87" t="s">
        <v>30</v>
      </c>
      <c r="D683" s="88" t="s">
        <v>2019</v>
      </c>
      <c r="E683" s="89" t="s">
        <v>2025</v>
      </c>
      <c r="F683" s="117" t="s">
        <v>1939</v>
      </c>
      <c r="G683" s="118" t="s">
        <v>106</v>
      </c>
      <c r="H683" s="119">
        <v>1</v>
      </c>
      <c r="I683" s="120">
        <v>85.79</v>
      </c>
      <c r="J683" s="110">
        <v>752460</v>
      </c>
      <c r="K683" s="111">
        <v>8712438712128</v>
      </c>
      <c r="L683" s="112"/>
      <c r="M683" s="113" t="s">
        <v>2026</v>
      </c>
      <c r="N683" s="112" t="s">
        <v>1925</v>
      </c>
      <c r="O683" s="77"/>
      <c r="P683" s="78">
        <f t="shared" si="20"/>
        <v>0</v>
      </c>
      <c r="Q683" s="79" t="str">
        <f>IF(O683/H683=0,"-",O683/H683)</f>
        <v>-</v>
      </c>
      <c r="R683" s="80" t="s">
        <v>2352</v>
      </c>
      <c r="S683" s="123"/>
    </row>
    <row r="684" spans="2:19" x14ac:dyDescent="0.3">
      <c r="B684" s="90"/>
      <c r="C684" s="91"/>
      <c r="D684" s="92"/>
      <c r="E684" s="93" t="s">
        <v>292</v>
      </c>
      <c r="F684" s="121">
        <v>70</v>
      </c>
      <c r="G684" s="121" t="s">
        <v>106</v>
      </c>
      <c r="H684" s="122"/>
      <c r="I684" s="122"/>
      <c r="J684" s="114"/>
      <c r="K684" s="107"/>
      <c r="L684" s="107"/>
      <c r="M684" s="107"/>
      <c r="N684" s="107"/>
      <c r="O684" s="94"/>
      <c r="P684" s="107"/>
      <c r="Q684" s="107"/>
      <c r="R684" s="94"/>
      <c r="S684" s="123"/>
    </row>
    <row r="685" spans="2:19" x14ac:dyDescent="0.3">
      <c r="B685" s="90"/>
      <c r="C685" s="91"/>
      <c r="D685" s="92"/>
      <c r="E685" s="93" t="s">
        <v>2027</v>
      </c>
      <c r="F685" s="121">
        <v>70</v>
      </c>
      <c r="G685" s="121" t="s">
        <v>106</v>
      </c>
      <c r="H685" s="122"/>
      <c r="I685" s="122"/>
      <c r="J685" s="114"/>
      <c r="K685" s="114"/>
      <c r="L685" s="108"/>
      <c r="M685" s="108"/>
      <c r="N685" s="108"/>
      <c r="O685" s="95"/>
      <c r="P685" s="108"/>
      <c r="Q685" s="108"/>
      <c r="R685" s="68"/>
      <c r="S685" s="123"/>
    </row>
    <row r="686" spans="2:19" x14ac:dyDescent="0.3">
      <c r="B686" s="90"/>
      <c r="C686" s="91"/>
      <c r="D686" s="92"/>
      <c r="E686" s="93" t="s">
        <v>2028</v>
      </c>
      <c r="F686" s="121">
        <v>70</v>
      </c>
      <c r="G686" s="121" t="s">
        <v>106</v>
      </c>
      <c r="H686" s="122"/>
      <c r="I686" s="122"/>
      <c r="J686" s="114"/>
      <c r="K686" s="114"/>
      <c r="L686" s="108"/>
      <c r="M686" s="108"/>
      <c r="N686" s="108"/>
      <c r="O686" s="95"/>
      <c r="P686" s="108"/>
      <c r="Q686" s="108"/>
      <c r="R686" s="68"/>
      <c r="S686" s="123"/>
    </row>
    <row r="687" spans="2:19" x14ac:dyDescent="0.3">
      <c r="B687" s="90"/>
      <c r="C687" s="91"/>
      <c r="D687" s="92"/>
      <c r="E687" s="93" t="s">
        <v>295</v>
      </c>
      <c r="F687" s="121">
        <v>70</v>
      </c>
      <c r="G687" s="121" t="s">
        <v>106</v>
      </c>
      <c r="H687" s="122"/>
      <c r="I687" s="122"/>
      <c r="J687" s="114"/>
      <c r="K687" s="114"/>
      <c r="L687" s="108"/>
      <c r="M687" s="108"/>
      <c r="N687" s="108"/>
      <c r="O687" s="95"/>
      <c r="P687" s="108"/>
      <c r="Q687" s="108"/>
      <c r="R687" s="68"/>
      <c r="S687" s="123"/>
    </row>
    <row r="688" spans="2:19" x14ac:dyDescent="0.3">
      <c r="B688" s="90"/>
      <c r="C688" s="91"/>
      <c r="D688" s="92"/>
      <c r="E688" s="93" t="s">
        <v>298</v>
      </c>
      <c r="F688" s="121">
        <v>70</v>
      </c>
      <c r="G688" s="121" t="s">
        <v>106</v>
      </c>
      <c r="H688" s="122"/>
      <c r="I688" s="122"/>
      <c r="J688" s="114"/>
      <c r="K688" s="115"/>
      <c r="L688" s="109"/>
      <c r="M688" s="109"/>
      <c r="N688" s="109"/>
      <c r="O688" s="96"/>
      <c r="P688" s="109"/>
      <c r="Q688" s="109"/>
      <c r="R688" s="96"/>
      <c r="S688" s="123"/>
    </row>
    <row r="689" spans="2:19" x14ac:dyDescent="0.3">
      <c r="B689" s="86" t="s">
        <v>2029</v>
      </c>
      <c r="C689" s="87" t="s">
        <v>30</v>
      </c>
      <c r="D689" s="88" t="s">
        <v>2030</v>
      </c>
      <c r="E689" s="89" t="s">
        <v>2031</v>
      </c>
      <c r="F689" s="117" t="s">
        <v>1939</v>
      </c>
      <c r="G689" s="118" t="s">
        <v>106</v>
      </c>
      <c r="H689" s="119">
        <v>1</v>
      </c>
      <c r="I689" s="120">
        <v>134.88</v>
      </c>
      <c r="J689" s="110">
        <v>752190</v>
      </c>
      <c r="K689" s="111">
        <v>8712438711961</v>
      </c>
      <c r="L689" s="112"/>
      <c r="M689" s="113" t="s">
        <v>2032</v>
      </c>
      <c r="N689" s="112" t="s">
        <v>1925</v>
      </c>
      <c r="O689" s="77"/>
      <c r="P689" s="78">
        <f t="shared" si="20"/>
        <v>0</v>
      </c>
      <c r="Q689" s="79" t="str">
        <f>IF(O689/H689=0,"-",O689/H689)</f>
        <v>-</v>
      </c>
      <c r="R689" s="80" t="s">
        <v>2352</v>
      </c>
      <c r="S689" s="123"/>
    </row>
    <row r="690" spans="2:19" x14ac:dyDescent="0.3">
      <c r="B690" s="90"/>
      <c r="C690" s="91"/>
      <c r="D690" s="92"/>
      <c r="E690" s="93" t="s">
        <v>2033</v>
      </c>
      <c r="F690" s="121">
        <v>70</v>
      </c>
      <c r="G690" s="121" t="s">
        <v>106</v>
      </c>
      <c r="H690" s="122"/>
      <c r="I690" s="122"/>
      <c r="J690" s="114"/>
      <c r="K690" s="107"/>
      <c r="L690" s="107"/>
      <c r="M690" s="107"/>
      <c r="N690" s="107"/>
      <c r="O690" s="94"/>
      <c r="P690" s="107"/>
      <c r="Q690" s="107"/>
      <c r="R690" s="94"/>
      <c r="S690" s="123"/>
    </row>
    <row r="691" spans="2:19" x14ac:dyDescent="0.3">
      <c r="B691" s="90"/>
      <c r="C691" s="91"/>
      <c r="D691" s="92"/>
      <c r="E691" s="93" t="s">
        <v>100</v>
      </c>
      <c r="F691" s="121">
        <v>70</v>
      </c>
      <c r="G691" s="121" t="s">
        <v>106</v>
      </c>
      <c r="H691" s="122"/>
      <c r="I691" s="122"/>
      <c r="J691" s="114"/>
      <c r="K691" s="114"/>
      <c r="L691" s="108"/>
      <c r="M691" s="108"/>
      <c r="N691" s="108"/>
      <c r="O691" s="95"/>
      <c r="P691" s="108"/>
      <c r="Q691" s="108"/>
      <c r="R691" s="68"/>
      <c r="S691" s="123"/>
    </row>
    <row r="692" spans="2:19" x14ac:dyDescent="0.3">
      <c r="B692" s="90"/>
      <c r="C692" s="91"/>
      <c r="D692" s="92"/>
      <c r="E692" s="93" t="s">
        <v>1254</v>
      </c>
      <c r="F692" s="121">
        <v>70</v>
      </c>
      <c r="G692" s="121" t="s">
        <v>106</v>
      </c>
      <c r="H692" s="122"/>
      <c r="I692" s="122"/>
      <c r="J692" s="114"/>
      <c r="K692" s="114"/>
      <c r="L692" s="108"/>
      <c r="M692" s="108"/>
      <c r="N692" s="108"/>
      <c r="O692" s="95"/>
      <c r="P692" s="108"/>
      <c r="Q692" s="108"/>
      <c r="R692" s="68"/>
      <c r="S692" s="123"/>
    </row>
    <row r="693" spans="2:19" x14ac:dyDescent="0.3">
      <c r="B693" s="90"/>
      <c r="C693" s="91"/>
      <c r="D693" s="92"/>
      <c r="E693" s="93" t="s">
        <v>1302</v>
      </c>
      <c r="F693" s="121">
        <v>70</v>
      </c>
      <c r="G693" s="121" t="s">
        <v>106</v>
      </c>
      <c r="H693" s="122"/>
      <c r="I693" s="122"/>
      <c r="J693" s="114"/>
      <c r="K693" s="114"/>
      <c r="L693" s="108"/>
      <c r="M693" s="108"/>
      <c r="N693" s="108"/>
      <c r="O693" s="95"/>
      <c r="P693" s="108"/>
      <c r="Q693" s="108"/>
      <c r="R693" s="68"/>
      <c r="S693" s="123"/>
    </row>
    <row r="694" spans="2:19" x14ac:dyDescent="0.3">
      <c r="B694" s="90"/>
      <c r="C694" s="91"/>
      <c r="D694" s="92"/>
      <c r="E694" s="93" t="s">
        <v>1295</v>
      </c>
      <c r="F694" s="121">
        <v>70</v>
      </c>
      <c r="G694" s="121" t="s">
        <v>106</v>
      </c>
      <c r="H694" s="122"/>
      <c r="I694" s="122"/>
      <c r="J694" s="114"/>
      <c r="K694" s="115"/>
      <c r="L694" s="109"/>
      <c r="M694" s="109"/>
      <c r="N694" s="109"/>
      <c r="O694" s="96"/>
      <c r="P694" s="109"/>
      <c r="Q694" s="109"/>
      <c r="R694" s="96"/>
      <c r="S694" s="123"/>
    </row>
    <row r="695" spans="2:19" x14ac:dyDescent="0.3">
      <c r="B695" s="86" t="s">
        <v>2034</v>
      </c>
      <c r="C695" s="87" t="s">
        <v>30</v>
      </c>
      <c r="D695" s="88" t="s">
        <v>2035</v>
      </c>
      <c r="E695" s="89" t="s">
        <v>2036</v>
      </c>
      <c r="F695" s="117" t="s">
        <v>1939</v>
      </c>
      <c r="G695" s="118" t="s">
        <v>106</v>
      </c>
      <c r="H695" s="119">
        <v>1</v>
      </c>
      <c r="I695" s="120">
        <v>99.06</v>
      </c>
      <c r="J695" s="110">
        <v>752850</v>
      </c>
      <c r="K695" s="111">
        <v>8712438712111</v>
      </c>
      <c r="L695" s="112"/>
      <c r="M695" s="113" t="s">
        <v>2037</v>
      </c>
      <c r="N695" s="112" t="s">
        <v>1925</v>
      </c>
      <c r="O695" s="77"/>
      <c r="P695" s="78">
        <f t="shared" si="20"/>
        <v>0</v>
      </c>
      <c r="Q695" s="79" t="str">
        <f>IF(O695/H695=0,"-",O695/H695)</f>
        <v>-</v>
      </c>
      <c r="R695" s="80" t="s">
        <v>2352</v>
      </c>
      <c r="S695" s="123"/>
    </row>
    <row r="696" spans="2:19" x14ac:dyDescent="0.3">
      <c r="B696" s="90"/>
      <c r="C696" s="91"/>
      <c r="D696" s="92"/>
      <c r="E696" s="93" t="s">
        <v>321</v>
      </c>
      <c r="F696" s="121">
        <v>70</v>
      </c>
      <c r="G696" s="121" t="s">
        <v>106</v>
      </c>
      <c r="H696" s="122"/>
      <c r="I696" s="122"/>
      <c r="J696" s="114"/>
      <c r="K696" s="107"/>
      <c r="L696" s="107"/>
      <c r="M696" s="107"/>
      <c r="N696" s="107"/>
      <c r="O696" s="94"/>
      <c r="P696" s="107"/>
      <c r="Q696" s="107"/>
      <c r="R696" s="94"/>
      <c r="S696" s="123"/>
    </row>
    <row r="697" spans="2:19" x14ac:dyDescent="0.3">
      <c r="B697" s="90"/>
      <c r="C697" s="91"/>
      <c r="D697" s="92"/>
      <c r="E697" s="93" t="s">
        <v>2038</v>
      </c>
      <c r="F697" s="121">
        <v>70</v>
      </c>
      <c r="G697" s="121" t="s">
        <v>106</v>
      </c>
      <c r="H697" s="122"/>
      <c r="I697" s="122"/>
      <c r="J697" s="114"/>
      <c r="K697" s="114"/>
      <c r="L697" s="108"/>
      <c r="M697" s="108"/>
      <c r="N697" s="108"/>
      <c r="O697" s="95"/>
      <c r="P697" s="108"/>
      <c r="Q697" s="108"/>
      <c r="R697" s="68"/>
      <c r="S697" s="123"/>
    </row>
    <row r="698" spans="2:19" x14ac:dyDescent="0.3">
      <c r="B698" s="90"/>
      <c r="C698" s="91"/>
      <c r="D698" s="92"/>
      <c r="E698" s="93" t="s">
        <v>2039</v>
      </c>
      <c r="F698" s="121">
        <v>70</v>
      </c>
      <c r="G698" s="121" t="s">
        <v>106</v>
      </c>
      <c r="H698" s="122"/>
      <c r="I698" s="122"/>
      <c r="J698" s="114"/>
      <c r="K698" s="114"/>
      <c r="L698" s="108"/>
      <c r="M698" s="108"/>
      <c r="N698" s="108"/>
      <c r="O698" s="95"/>
      <c r="P698" s="108"/>
      <c r="Q698" s="108"/>
      <c r="R698" s="68"/>
      <c r="S698" s="123"/>
    </row>
    <row r="699" spans="2:19" x14ac:dyDescent="0.3">
      <c r="B699" s="90"/>
      <c r="C699" s="91"/>
      <c r="D699" s="92"/>
      <c r="E699" s="93" t="s">
        <v>338</v>
      </c>
      <c r="F699" s="121">
        <v>70</v>
      </c>
      <c r="G699" s="121" t="s">
        <v>106</v>
      </c>
      <c r="H699" s="122"/>
      <c r="I699" s="122"/>
      <c r="J699" s="114"/>
      <c r="K699" s="114"/>
      <c r="L699" s="108"/>
      <c r="M699" s="108"/>
      <c r="N699" s="108"/>
      <c r="O699" s="95"/>
      <c r="P699" s="108"/>
      <c r="Q699" s="108"/>
      <c r="R699" s="68"/>
      <c r="S699" s="123"/>
    </row>
    <row r="700" spans="2:19" x14ac:dyDescent="0.3">
      <c r="B700" s="90"/>
      <c r="C700" s="91"/>
      <c r="D700" s="92"/>
      <c r="E700" s="93" t="s">
        <v>331</v>
      </c>
      <c r="F700" s="121">
        <v>70</v>
      </c>
      <c r="G700" s="121" t="s">
        <v>106</v>
      </c>
      <c r="H700" s="122"/>
      <c r="I700" s="122"/>
      <c r="J700" s="114"/>
      <c r="K700" s="115"/>
      <c r="L700" s="109"/>
      <c r="M700" s="109"/>
      <c r="N700" s="109"/>
      <c r="O700" s="96"/>
      <c r="P700" s="109"/>
      <c r="Q700" s="109"/>
      <c r="R700" s="96"/>
      <c r="S700" s="123"/>
    </row>
    <row r="701" spans="2:19" x14ac:dyDescent="0.3">
      <c r="B701" s="86" t="s">
        <v>2040</v>
      </c>
      <c r="C701" s="87" t="s">
        <v>30</v>
      </c>
      <c r="D701" s="88" t="s">
        <v>2041</v>
      </c>
      <c r="E701" s="89" t="s">
        <v>2042</v>
      </c>
      <c r="F701" s="117" t="s">
        <v>1939</v>
      </c>
      <c r="G701" s="118" t="s">
        <v>106</v>
      </c>
      <c r="H701" s="119">
        <v>1</v>
      </c>
      <c r="I701" s="120">
        <v>108.35000000000001</v>
      </c>
      <c r="J701" s="110">
        <v>752580</v>
      </c>
      <c r="K701" s="111">
        <v>8712438712142</v>
      </c>
      <c r="L701" s="112"/>
      <c r="M701" s="113" t="s">
        <v>2043</v>
      </c>
      <c r="N701" s="112" t="s">
        <v>1925</v>
      </c>
      <c r="O701" s="77"/>
      <c r="P701" s="78">
        <f t="shared" si="20"/>
        <v>0</v>
      </c>
      <c r="Q701" s="79" t="str">
        <f>IF(O701/H701=0,"-",O701/H701)</f>
        <v>-</v>
      </c>
      <c r="R701" s="80" t="s">
        <v>2352</v>
      </c>
      <c r="S701" s="123"/>
    </row>
    <row r="702" spans="2:19" x14ac:dyDescent="0.3">
      <c r="B702" s="90"/>
      <c r="C702" s="91"/>
      <c r="D702" s="92"/>
      <c r="E702" s="93" t="s">
        <v>2044</v>
      </c>
      <c r="F702" s="121">
        <v>70</v>
      </c>
      <c r="G702" s="121" t="s">
        <v>106</v>
      </c>
      <c r="H702" s="122"/>
      <c r="I702" s="122"/>
      <c r="J702" s="114"/>
      <c r="K702" s="107"/>
      <c r="L702" s="107"/>
      <c r="M702" s="107"/>
      <c r="N702" s="107"/>
      <c r="O702" s="94"/>
      <c r="P702" s="107"/>
      <c r="Q702" s="107"/>
      <c r="R702" s="94"/>
      <c r="S702" s="123"/>
    </row>
    <row r="703" spans="2:19" x14ac:dyDescent="0.3">
      <c r="B703" s="90"/>
      <c r="C703" s="91"/>
      <c r="D703" s="92"/>
      <c r="E703" s="93" t="s">
        <v>477</v>
      </c>
      <c r="F703" s="121">
        <v>70</v>
      </c>
      <c r="G703" s="121" t="s">
        <v>106</v>
      </c>
      <c r="H703" s="122"/>
      <c r="I703" s="122"/>
      <c r="J703" s="114"/>
      <c r="K703" s="114"/>
      <c r="L703" s="108"/>
      <c r="M703" s="108"/>
      <c r="N703" s="108"/>
      <c r="O703" s="95"/>
      <c r="P703" s="108"/>
      <c r="Q703" s="108"/>
      <c r="R703" s="68"/>
      <c r="S703" s="123"/>
    </row>
    <row r="704" spans="2:19" x14ac:dyDescent="0.3">
      <c r="B704" s="90"/>
      <c r="C704" s="91"/>
      <c r="D704" s="92"/>
      <c r="E704" s="93" t="s">
        <v>2045</v>
      </c>
      <c r="F704" s="121">
        <v>70</v>
      </c>
      <c r="G704" s="121" t="s">
        <v>106</v>
      </c>
      <c r="H704" s="122"/>
      <c r="I704" s="122"/>
      <c r="J704" s="114"/>
      <c r="K704" s="114"/>
      <c r="L704" s="108"/>
      <c r="M704" s="108"/>
      <c r="N704" s="108"/>
      <c r="O704" s="95"/>
      <c r="P704" s="108"/>
      <c r="Q704" s="108"/>
      <c r="R704" s="68"/>
      <c r="S704" s="123"/>
    </row>
    <row r="705" spans="2:19" x14ac:dyDescent="0.3">
      <c r="B705" s="90"/>
      <c r="C705" s="91"/>
      <c r="D705" s="92"/>
      <c r="E705" s="93" t="s">
        <v>467</v>
      </c>
      <c r="F705" s="121">
        <v>70</v>
      </c>
      <c r="G705" s="121" t="s">
        <v>106</v>
      </c>
      <c r="H705" s="122"/>
      <c r="I705" s="122"/>
      <c r="J705" s="114"/>
      <c r="K705" s="114"/>
      <c r="L705" s="108"/>
      <c r="M705" s="108"/>
      <c r="N705" s="108"/>
      <c r="O705" s="95"/>
      <c r="P705" s="108"/>
      <c r="Q705" s="108"/>
      <c r="R705" s="68"/>
      <c r="S705" s="123"/>
    </row>
    <row r="706" spans="2:19" x14ac:dyDescent="0.3">
      <c r="B706" s="90"/>
      <c r="C706" s="91"/>
      <c r="D706" s="92"/>
      <c r="E706" s="93" t="s">
        <v>470</v>
      </c>
      <c r="F706" s="121">
        <v>70</v>
      </c>
      <c r="G706" s="121" t="s">
        <v>106</v>
      </c>
      <c r="H706" s="122"/>
      <c r="I706" s="122"/>
      <c r="J706" s="114"/>
      <c r="K706" s="115"/>
      <c r="L706" s="109"/>
      <c r="M706" s="109"/>
      <c r="N706" s="109"/>
      <c r="O706" s="96"/>
      <c r="P706" s="109"/>
      <c r="Q706" s="109"/>
      <c r="R706" s="96"/>
      <c r="S706" s="123"/>
    </row>
    <row r="707" spans="2:19" x14ac:dyDescent="0.3">
      <c r="B707" s="86" t="s">
        <v>2046</v>
      </c>
      <c r="C707" s="87" t="s">
        <v>30</v>
      </c>
      <c r="D707" s="88" t="s">
        <v>2047</v>
      </c>
      <c r="E707" s="89" t="s">
        <v>2048</v>
      </c>
      <c r="F707" s="117" t="s">
        <v>1939</v>
      </c>
      <c r="G707" s="118" t="s">
        <v>106</v>
      </c>
      <c r="H707" s="119">
        <v>1</v>
      </c>
      <c r="I707" s="120">
        <v>81.81</v>
      </c>
      <c r="J707" s="110">
        <v>752490</v>
      </c>
      <c r="K707" s="111">
        <v>8712438712159</v>
      </c>
      <c r="L707" s="112"/>
      <c r="M707" s="113" t="s">
        <v>2049</v>
      </c>
      <c r="N707" s="112" t="s">
        <v>1925</v>
      </c>
      <c r="O707" s="77"/>
      <c r="P707" s="78">
        <f t="shared" si="20"/>
        <v>0</v>
      </c>
      <c r="Q707" s="79" t="str">
        <f>IF(O707/H707=0,"-",O707/H707)</f>
        <v>-</v>
      </c>
      <c r="R707" s="80" t="s">
        <v>2352</v>
      </c>
      <c r="S707" s="123"/>
    </row>
    <row r="708" spans="2:19" x14ac:dyDescent="0.3">
      <c r="B708" s="90"/>
      <c r="C708" s="91"/>
      <c r="D708" s="92"/>
      <c r="E708" s="93" t="s">
        <v>456</v>
      </c>
      <c r="F708" s="121">
        <v>70</v>
      </c>
      <c r="G708" s="121" t="s">
        <v>106</v>
      </c>
      <c r="H708" s="122"/>
      <c r="I708" s="122"/>
      <c r="J708" s="114"/>
      <c r="K708" s="107"/>
      <c r="L708" s="107"/>
      <c r="M708" s="107"/>
      <c r="N708" s="107"/>
      <c r="O708" s="94"/>
      <c r="P708" s="107"/>
      <c r="Q708" s="107"/>
      <c r="R708" s="94"/>
      <c r="S708" s="123"/>
    </row>
    <row r="709" spans="2:19" x14ac:dyDescent="0.3">
      <c r="B709" s="90"/>
      <c r="C709" s="91"/>
      <c r="D709" s="92"/>
      <c r="E709" s="93" t="s">
        <v>453</v>
      </c>
      <c r="F709" s="121">
        <v>70</v>
      </c>
      <c r="G709" s="121" t="s">
        <v>106</v>
      </c>
      <c r="H709" s="122"/>
      <c r="I709" s="122"/>
      <c r="J709" s="114"/>
      <c r="K709" s="114"/>
      <c r="L709" s="108"/>
      <c r="M709" s="108"/>
      <c r="N709" s="108"/>
      <c r="O709" s="95"/>
      <c r="P709" s="108"/>
      <c r="Q709" s="108"/>
      <c r="R709" s="68"/>
      <c r="S709" s="123"/>
    </row>
    <row r="710" spans="2:19" x14ac:dyDescent="0.3">
      <c r="B710" s="90"/>
      <c r="C710" s="91"/>
      <c r="D710" s="92"/>
      <c r="E710" s="93" t="s">
        <v>2050</v>
      </c>
      <c r="F710" s="121">
        <v>70</v>
      </c>
      <c r="G710" s="121" t="s">
        <v>106</v>
      </c>
      <c r="H710" s="122"/>
      <c r="I710" s="122"/>
      <c r="J710" s="114"/>
      <c r="K710" s="114"/>
      <c r="L710" s="108"/>
      <c r="M710" s="108"/>
      <c r="N710" s="108"/>
      <c r="O710" s="95"/>
      <c r="P710" s="108"/>
      <c r="Q710" s="108"/>
      <c r="R710" s="68"/>
      <c r="S710" s="123"/>
    </row>
    <row r="711" spans="2:19" x14ac:dyDescent="0.3">
      <c r="B711" s="90"/>
      <c r="C711" s="91"/>
      <c r="D711" s="92"/>
      <c r="E711" s="93" t="s">
        <v>2051</v>
      </c>
      <c r="F711" s="121">
        <v>70</v>
      </c>
      <c r="G711" s="121" t="s">
        <v>106</v>
      </c>
      <c r="H711" s="122"/>
      <c r="I711" s="122"/>
      <c r="J711" s="114"/>
      <c r="K711" s="114"/>
      <c r="L711" s="108"/>
      <c r="M711" s="108"/>
      <c r="N711" s="108"/>
      <c r="O711" s="95"/>
      <c r="P711" s="108"/>
      <c r="Q711" s="108"/>
      <c r="R711" s="68"/>
      <c r="S711" s="123"/>
    </row>
    <row r="712" spans="2:19" x14ac:dyDescent="0.3">
      <c r="B712" s="90"/>
      <c r="C712" s="91"/>
      <c r="D712" s="92"/>
      <c r="E712" s="93" t="s">
        <v>2052</v>
      </c>
      <c r="F712" s="121">
        <v>70</v>
      </c>
      <c r="G712" s="121" t="s">
        <v>106</v>
      </c>
      <c r="H712" s="122"/>
      <c r="I712" s="122"/>
      <c r="J712" s="114"/>
      <c r="K712" s="115"/>
      <c r="L712" s="109"/>
      <c r="M712" s="109"/>
      <c r="N712" s="109"/>
      <c r="O712" s="96"/>
      <c r="P712" s="109"/>
      <c r="Q712" s="109"/>
      <c r="R712" s="96"/>
      <c r="S712" s="123"/>
    </row>
    <row r="713" spans="2:19" x14ac:dyDescent="0.3">
      <c r="B713" s="86" t="s">
        <v>2053</v>
      </c>
      <c r="C713" s="87" t="s">
        <v>30</v>
      </c>
      <c r="D713" s="88" t="s">
        <v>2054</v>
      </c>
      <c r="E713" s="89" t="s">
        <v>2055</v>
      </c>
      <c r="F713" s="117" t="s">
        <v>1939</v>
      </c>
      <c r="G713" s="118" t="s">
        <v>106</v>
      </c>
      <c r="H713" s="119">
        <v>1</v>
      </c>
      <c r="I713" s="120">
        <v>76.510000000000005</v>
      </c>
      <c r="J713" s="110">
        <v>752100</v>
      </c>
      <c r="K713" s="111">
        <v>8712438712203</v>
      </c>
      <c r="L713" s="112"/>
      <c r="M713" s="113" t="s">
        <v>2056</v>
      </c>
      <c r="N713" s="112" t="s">
        <v>1925</v>
      </c>
      <c r="O713" s="77"/>
      <c r="P713" s="78">
        <f t="shared" si="20"/>
        <v>0</v>
      </c>
      <c r="Q713" s="79" t="str">
        <f>IF(O713/H713=0,"-",O713/H713)</f>
        <v>-</v>
      </c>
      <c r="R713" s="80" t="s">
        <v>2352</v>
      </c>
      <c r="S713" s="123"/>
    </row>
    <row r="714" spans="2:19" x14ac:dyDescent="0.3">
      <c r="B714" s="90"/>
      <c r="C714" s="91"/>
      <c r="D714" s="92"/>
      <c r="E714" s="93" t="s">
        <v>166</v>
      </c>
      <c r="F714" s="121">
        <v>70</v>
      </c>
      <c r="G714" s="121" t="s">
        <v>106</v>
      </c>
      <c r="H714" s="122"/>
      <c r="I714" s="122"/>
      <c r="J714" s="114"/>
      <c r="K714" s="107"/>
      <c r="L714" s="107"/>
      <c r="M714" s="107"/>
      <c r="N714" s="107"/>
      <c r="O714" s="94"/>
      <c r="P714" s="107"/>
      <c r="Q714" s="107"/>
      <c r="R714" s="94"/>
      <c r="S714" s="123"/>
    </row>
    <row r="715" spans="2:19" x14ac:dyDescent="0.3">
      <c r="B715" s="90"/>
      <c r="C715" s="91"/>
      <c r="D715" s="92"/>
      <c r="E715" s="93" t="s">
        <v>2057</v>
      </c>
      <c r="F715" s="121">
        <v>70</v>
      </c>
      <c r="G715" s="121" t="s">
        <v>106</v>
      </c>
      <c r="H715" s="122"/>
      <c r="I715" s="122"/>
      <c r="J715" s="114"/>
      <c r="K715" s="114"/>
      <c r="L715" s="108"/>
      <c r="M715" s="108"/>
      <c r="N715" s="108"/>
      <c r="O715" s="95"/>
      <c r="P715" s="108"/>
      <c r="Q715" s="108"/>
      <c r="R715" s="68"/>
      <c r="S715" s="123"/>
    </row>
    <row r="716" spans="2:19" x14ac:dyDescent="0.3">
      <c r="B716" s="90"/>
      <c r="C716" s="91"/>
      <c r="D716" s="92"/>
      <c r="E716" s="93" t="s">
        <v>269</v>
      </c>
      <c r="F716" s="121">
        <v>70</v>
      </c>
      <c r="G716" s="121" t="s">
        <v>106</v>
      </c>
      <c r="H716" s="122"/>
      <c r="I716" s="122"/>
      <c r="J716" s="114"/>
      <c r="K716" s="114"/>
      <c r="L716" s="108"/>
      <c r="M716" s="108"/>
      <c r="N716" s="108"/>
      <c r="O716" s="95"/>
      <c r="P716" s="108"/>
      <c r="Q716" s="108"/>
      <c r="R716" s="68"/>
      <c r="S716" s="123"/>
    </row>
    <row r="717" spans="2:19" x14ac:dyDescent="0.3">
      <c r="B717" s="90"/>
      <c r="C717" s="91"/>
      <c r="D717" s="92"/>
      <c r="E717" s="93" t="s">
        <v>381</v>
      </c>
      <c r="F717" s="121">
        <v>70</v>
      </c>
      <c r="G717" s="121" t="s">
        <v>106</v>
      </c>
      <c r="H717" s="122"/>
      <c r="I717" s="122"/>
      <c r="J717" s="114"/>
      <c r="K717" s="114"/>
      <c r="L717" s="108"/>
      <c r="M717" s="108"/>
      <c r="N717" s="108"/>
      <c r="O717" s="95"/>
      <c r="P717" s="108"/>
      <c r="Q717" s="108"/>
      <c r="R717" s="68"/>
      <c r="S717" s="123"/>
    </row>
    <row r="718" spans="2:19" x14ac:dyDescent="0.3">
      <c r="B718" s="90"/>
      <c r="C718" s="91"/>
      <c r="D718" s="92"/>
      <c r="E718" s="93" t="s">
        <v>194</v>
      </c>
      <c r="F718" s="121">
        <v>70</v>
      </c>
      <c r="G718" s="121" t="s">
        <v>106</v>
      </c>
      <c r="H718" s="122"/>
      <c r="I718" s="122"/>
      <c r="J718" s="114"/>
      <c r="K718" s="115"/>
      <c r="L718" s="109"/>
      <c r="M718" s="109"/>
      <c r="N718" s="109"/>
      <c r="O718" s="96"/>
      <c r="P718" s="109"/>
      <c r="Q718" s="109"/>
      <c r="R718" s="96"/>
      <c r="S718" s="123"/>
    </row>
    <row r="719" spans="2:19" x14ac:dyDescent="0.3">
      <c r="B719" s="86" t="s">
        <v>2058</v>
      </c>
      <c r="C719" s="87" t="s">
        <v>30</v>
      </c>
      <c r="D719" s="88" t="s">
        <v>2059</v>
      </c>
      <c r="E719" s="89" t="s">
        <v>2060</v>
      </c>
      <c r="F719" s="117" t="s">
        <v>1939</v>
      </c>
      <c r="G719" s="118" t="s">
        <v>106</v>
      </c>
      <c r="H719" s="119">
        <v>1</v>
      </c>
      <c r="I719" s="120">
        <v>73.850000000000009</v>
      </c>
      <c r="J719" s="110">
        <v>752730</v>
      </c>
      <c r="K719" s="111">
        <v>8712438712210</v>
      </c>
      <c r="L719" s="112"/>
      <c r="M719" s="113" t="s">
        <v>2061</v>
      </c>
      <c r="N719" s="112" t="s">
        <v>1925</v>
      </c>
      <c r="O719" s="77"/>
      <c r="P719" s="78">
        <f t="shared" si="20"/>
        <v>0</v>
      </c>
      <c r="Q719" s="79" t="str">
        <f>IF(O719/H719=0,"-",O719/H719)</f>
        <v>-</v>
      </c>
      <c r="R719" s="80" t="s">
        <v>2352</v>
      </c>
      <c r="S719" s="123"/>
    </row>
    <row r="720" spans="2:19" x14ac:dyDescent="0.3">
      <c r="B720" s="90"/>
      <c r="C720" s="91"/>
      <c r="D720" s="92"/>
      <c r="E720" s="93" t="s">
        <v>205</v>
      </c>
      <c r="F720" s="121">
        <v>70</v>
      </c>
      <c r="G720" s="121" t="s">
        <v>106</v>
      </c>
      <c r="H720" s="122"/>
      <c r="I720" s="122"/>
      <c r="J720" s="114"/>
      <c r="K720" s="107"/>
      <c r="L720" s="107"/>
      <c r="M720" s="107"/>
      <c r="N720" s="107"/>
      <c r="O720" s="94"/>
      <c r="P720" s="107"/>
      <c r="Q720" s="107"/>
      <c r="R720" s="94"/>
      <c r="S720" s="123"/>
    </row>
    <row r="721" spans="2:19" x14ac:dyDescent="0.3">
      <c r="B721" s="90"/>
      <c r="C721" s="91"/>
      <c r="D721" s="92"/>
      <c r="E721" s="93" t="s">
        <v>216</v>
      </c>
      <c r="F721" s="121">
        <v>70</v>
      </c>
      <c r="G721" s="121" t="s">
        <v>106</v>
      </c>
      <c r="H721" s="122"/>
      <c r="I721" s="122"/>
      <c r="J721" s="114"/>
      <c r="K721" s="114"/>
      <c r="L721" s="108"/>
      <c r="M721" s="108"/>
      <c r="N721" s="108"/>
      <c r="O721" s="95"/>
      <c r="P721" s="108"/>
      <c r="Q721" s="108"/>
      <c r="R721" s="68"/>
      <c r="S721" s="123"/>
    </row>
    <row r="722" spans="2:19" x14ac:dyDescent="0.3">
      <c r="B722" s="90"/>
      <c r="C722" s="91"/>
      <c r="D722" s="92"/>
      <c r="E722" s="93" t="s">
        <v>2062</v>
      </c>
      <c r="F722" s="121">
        <v>70</v>
      </c>
      <c r="G722" s="121" t="s">
        <v>106</v>
      </c>
      <c r="H722" s="122"/>
      <c r="I722" s="122"/>
      <c r="J722" s="114"/>
      <c r="K722" s="114"/>
      <c r="L722" s="108"/>
      <c r="M722" s="108"/>
      <c r="N722" s="108"/>
      <c r="O722" s="95"/>
      <c r="P722" s="108"/>
      <c r="Q722" s="108"/>
      <c r="R722" s="68"/>
      <c r="S722" s="123"/>
    </row>
    <row r="723" spans="2:19" x14ac:dyDescent="0.3">
      <c r="B723" s="90"/>
      <c r="C723" s="91"/>
      <c r="D723" s="92"/>
      <c r="E723" s="93" t="s">
        <v>202</v>
      </c>
      <c r="F723" s="121">
        <v>70</v>
      </c>
      <c r="G723" s="121" t="s">
        <v>106</v>
      </c>
      <c r="H723" s="122"/>
      <c r="I723" s="122"/>
      <c r="J723" s="114"/>
      <c r="K723" s="114"/>
      <c r="L723" s="108"/>
      <c r="M723" s="108"/>
      <c r="N723" s="108"/>
      <c r="O723" s="95"/>
      <c r="P723" s="108"/>
      <c r="Q723" s="108"/>
      <c r="R723" s="68"/>
      <c r="S723" s="123"/>
    </row>
    <row r="724" spans="2:19" x14ac:dyDescent="0.3">
      <c r="B724" s="90"/>
      <c r="C724" s="91"/>
      <c r="D724" s="92"/>
      <c r="E724" s="93" t="s">
        <v>1974</v>
      </c>
      <c r="F724" s="121">
        <v>70</v>
      </c>
      <c r="G724" s="121" t="s">
        <v>106</v>
      </c>
      <c r="H724" s="122"/>
      <c r="I724" s="122"/>
      <c r="J724" s="114"/>
      <c r="K724" s="115"/>
      <c r="L724" s="109"/>
      <c r="M724" s="109"/>
      <c r="N724" s="109"/>
      <c r="O724" s="96"/>
      <c r="P724" s="109"/>
      <c r="Q724" s="109"/>
      <c r="R724" s="96"/>
      <c r="S724" s="123"/>
    </row>
    <row r="725" spans="2:19" x14ac:dyDescent="0.3">
      <c r="B725" s="86" t="s">
        <v>2063</v>
      </c>
      <c r="C725" s="87" t="s">
        <v>30</v>
      </c>
      <c r="D725" s="88" t="s">
        <v>1336</v>
      </c>
      <c r="E725" s="89" t="s">
        <v>2064</v>
      </c>
      <c r="F725" s="117" t="s">
        <v>2065</v>
      </c>
      <c r="G725" s="118" t="s">
        <v>106</v>
      </c>
      <c r="H725" s="119">
        <v>1</v>
      </c>
      <c r="I725" s="120">
        <v>153.45999999999998</v>
      </c>
      <c r="J725" s="110">
        <v>752735</v>
      </c>
      <c r="K725" s="111">
        <v>8712438712227</v>
      </c>
      <c r="L725" s="112"/>
      <c r="M725" s="113" t="s">
        <v>2066</v>
      </c>
      <c r="N725" s="112" t="s">
        <v>1925</v>
      </c>
      <c r="O725" s="77"/>
      <c r="P725" s="78">
        <f t="shared" ref="P725:P779" si="21">I725*O725</f>
        <v>0</v>
      </c>
      <c r="Q725" s="79" t="str">
        <f>IF(O725/H725=0,"-",O725/H725)</f>
        <v>-</v>
      </c>
      <c r="R725" s="80" t="s">
        <v>2352</v>
      </c>
      <c r="S725" s="123"/>
    </row>
    <row r="726" spans="2:19" x14ac:dyDescent="0.3">
      <c r="B726" s="90"/>
      <c r="C726" s="91"/>
      <c r="D726" s="92"/>
      <c r="E726" s="93" t="s">
        <v>2067</v>
      </c>
      <c r="F726" s="121">
        <v>50</v>
      </c>
      <c r="G726" s="121" t="s">
        <v>106</v>
      </c>
      <c r="H726" s="122"/>
      <c r="I726" s="122"/>
      <c r="J726" s="114"/>
      <c r="K726" s="107"/>
      <c r="L726" s="107"/>
      <c r="M726" s="107"/>
      <c r="N726" s="107"/>
      <c r="O726" s="94"/>
      <c r="P726" s="107"/>
      <c r="Q726" s="107"/>
      <c r="R726" s="94"/>
      <c r="S726" s="123"/>
    </row>
    <row r="727" spans="2:19" x14ac:dyDescent="0.3">
      <c r="B727" s="90"/>
      <c r="C727" s="91"/>
      <c r="D727" s="92"/>
      <c r="E727" s="93" t="s">
        <v>2068</v>
      </c>
      <c r="F727" s="121">
        <v>50</v>
      </c>
      <c r="G727" s="121" t="s">
        <v>106</v>
      </c>
      <c r="H727" s="122"/>
      <c r="I727" s="122"/>
      <c r="J727" s="114"/>
      <c r="K727" s="114"/>
      <c r="L727" s="108"/>
      <c r="M727" s="108"/>
      <c r="N727" s="108"/>
      <c r="O727" s="95"/>
      <c r="P727" s="108"/>
      <c r="Q727" s="108"/>
      <c r="R727" s="68"/>
      <c r="S727" s="123"/>
    </row>
    <row r="728" spans="2:19" x14ac:dyDescent="0.3">
      <c r="B728" s="90"/>
      <c r="C728" s="91"/>
      <c r="D728" s="92"/>
      <c r="E728" s="93" t="s">
        <v>1289</v>
      </c>
      <c r="F728" s="121">
        <v>50</v>
      </c>
      <c r="G728" s="121" t="s">
        <v>106</v>
      </c>
      <c r="H728" s="122"/>
      <c r="I728" s="122"/>
      <c r="J728" s="114"/>
      <c r="K728" s="114"/>
      <c r="L728" s="108"/>
      <c r="M728" s="108"/>
      <c r="N728" s="108"/>
      <c r="O728" s="95"/>
      <c r="P728" s="108"/>
      <c r="Q728" s="108"/>
      <c r="R728" s="68"/>
      <c r="S728" s="123"/>
    </row>
    <row r="729" spans="2:19" x14ac:dyDescent="0.3">
      <c r="B729" s="90"/>
      <c r="C729" s="91"/>
      <c r="D729" s="92"/>
      <c r="E729" s="93" t="s">
        <v>2069</v>
      </c>
      <c r="F729" s="121">
        <v>50</v>
      </c>
      <c r="G729" s="121" t="s">
        <v>106</v>
      </c>
      <c r="H729" s="122"/>
      <c r="I729" s="122"/>
      <c r="J729" s="114"/>
      <c r="K729" s="114"/>
      <c r="L729" s="108"/>
      <c r="M729" s="108"/>
      <c r="N729" s="108"/>
      <c r="O729" s="95"/>
      <c r="P729" s="108"/>
      <c r="Q729" s="108"/>
      <c r="R729" s="68"/>
      <c r="S729" s="123"/>
    </row>
    <row r="730" spans="2:19" x14ac:dyDescent="0.3">
      <c r="B730" s="90"/>
      <c r="C730" s="91"/>
      <c r="D730" s="92"/>
      <c r="E730" s="93" t="s">
        <v>2070</v>
      </c>
      <c r="F730" s="121">
        <v>50</v>
      </c>
      <c r="G730" s="121" t="s">
        <v>106</v>
      </c>
      <c r="H730" s="122"/>
      <c r="I730" s="122"/>
      <c r="J730" s="114"/>
      <c r="K730" s="115"/>
      <c r="L730" s="109"/>
      <c r="M730" s="109"/>
      <c r="N730" s="109"/>
      <c r="O730" s="96"/>
      <c r="P730" s="109"/>
      <c r="Q730" s="109"/>
      <c r="R730" s="96"/>
      <c r="S730" s="123"/>
    </row>
    <row r="731" spans="2:19" x14ac:dyDescent="0.3">
      <c r="B731" s="86" t="s">
        <v>2071</v>
      </c>
      <c r="C731" s="87" t="s">
        <v>30</v>
      </c>
      <c r="D731" s="88" t="s">
        <v>2072</v>
      </c>
      <c r="E731" s="89" t="s">
        <v>2073</v>
      </c>
      <c r="F731" s="117" t="s">
        <v>1939</v>
      </c>
      <c r="G731" s="118" t="s">
        <v>106</v>
      </c>
      <c r="H731" s="119">
        <v>1</v>
      </c>
      <c r="I731" s="120">
        <v>80.490000000000009</v>
      </c>
      <c r="J731" s="110">
        <v>752760</v>
      </c>
      <c r="K731" s="111">
        <v>8712438712234</v>
      </c>
      <c r="L731" s="112"/>
      <c r="M731" s="113" t="s">
        <v>2074</v>
      </c>
      <c r="N731" s="112" t="s">
        <v>1925</v>
      </c>
      <c r="O731" s="77"/>
      <c r="P731" s="78">
        <f t="shared" si="21"/>
        <v>0</v>
      </c>
      <c r="Q731" s="79" t="str">
        <f>IF(O731/H731=0,"-",O731/H731)</f>
        <v>-</v>
      </c>
      <c r="R731" s="80" t="s">
        <v>2352</v>
      </c>
      <c r="S731" s="123"/>
    </row>
    <row r="732" spans="2:19" x14ac:dyDescent="0.3">
      <c r="B732" s="90"/>
      <c r="C732" s="91"/>
      <c r="D732" s="92"/>
      <c r="E732" s="93" t="s">
        <v>2075</v>
      </c>
      <c r="F732" s="121">
        <v>70</v>
      </c>
      <c r="G732" s="121" t="s">
        <v>106</v>
      </c>
      <c r="H732" s="122"/>
      <c r="I732" s="122"/>
      <c r="J732" s="114"/>
      <c r="K732" s="107"/>
      <c r="L732" s="107"/>
      <c r="M732" s="107"/>
      <c r="N732" s="107"/>
      <c r="O732" s="94"/>
      <c r="P732" s="107"/>
      <c r="Q732" s="107"/>
      <c r="R732" s="94"/>
      <c r="S732" s="123"/>
    </row>
    <row r="733" spans="2:19" x14ac:dyDescent="0.3">
      <c r="B733" s="90"/>
      <c r="C733" s="91"/>
      <c r="D733" s="92"/>
      <c r="E733" s="93" t="s">
        <v>2076</v>
      </c>
      <c r="F733" s="121">
        <v>70</v>
      </c>
      <c r="G733" s="121" t="s">
        <v>106</v>
      </c>
      <c r="H733" s="122"/>
      <c r="I733" s="122"/>
      <c r="J733" s="114"/>
      <c r="K733" s="114"/>
      <c r="L733" s="108"/>
      <c r="M733" s="108"/>
      <c r="N733" s="108"/>
      <c r="O733" s="95"/>
      <c r="P733" s="108"/>
      <c r="Q733" s="108"/>
      <c r="R733" s="68"/>
      <c r="S733" s="123"/>
    </row>
    <row r="734" spans="2:19" x14ac:dyDescent="0.3">
      <c r="B734" s="90"/>
      <c r="C734" s="91"/>
      <c r="D734" s="92"/>
      <c r="E734" s="93" t="s">
        <v>166</v>
      </c>
      <c r="F734" s="121">
        <v>70</v>
      </c>
      <c r="G734" s="121" t="s">
        <v>106</v>
      </c>
      <c r="H734" s="122"/>
      <c r="I734" s="122"/>
      <c r="J734" s="114"/>
      <c r="K734" s="114"/>
      <c r="L734" s="108"/>
      <c r="M734" s="108"/>
      <c r="N734" s="108"/>
      <c r="O734" s="95"/>
      <c r="P734" s="108"/>
      <c r="Q734" s="108"/>
      <c r="R734" s="68"/>
      <c r="S734" s="123"/>
    </row>
    <row r="735" spans="2:19" x14ac:dyDescent="0.3">
      <c r="B735" s="90"/>
      <c r="C735" s="91"/>
      <c r="D735" s="92"/>
      <c r="E735" s="93" t="s">
        <v>2077</v>
      </c>
      <c r="F735" s="121">
        <v>70</v>
      </c>
      <c r="G735" s="121" t="s">
        <v>106</v>
      </c>
      <c r="H735" s="122"/>
      <c r="I735" s="122"/>
      <c r="J735" s="114"/>
      <c r="K735" s="114"/>
      <c r="L735" s="108"/>
      <c r="M735" s="108"/>
      <c r="N735" s="108"/>
      <c r="O735" s="95"/>
      <c r="P735" s="108"/>
      <c r="Q735" s="108"/>
      <c r="R735" s="68"/>
      <c r="S735" s="123"/>
    </row>
    <row r="736" spans="2:19" x14ac:dyDescent="0.3">
      <c r="B736" s="90"/>
      <c r="C736" s="91"/>
      <c r="D736" s="92"/>
      <c r="E736" s="93" t="s">
        <v>110</v>
      </c>
      <c r="F736" s="121">
        <v>70</v>
      </c>
      <c r="G736" s="121" t="s">
        <v>106</v>
      </c>
      <c r="H736" s="122"/>
      <c r="I736" s="122"/>
      <c r="J736" s="114"/>
      <c r="K736" s="115"/>
      <c r="L736" s="109"/>
      <c r="M736" s="109"/>
      <c r="N736" s="109"/>
      <c r="O736" s="96"/>
      <c r="P736" s="109"/>
      <c r="Q736" s="109"/>
      <c r="R736" s="96"/>
      <c r="S736" s="123"/>
    </row>
    <row r="737" spans="2:19" x14ac:dyDescent="0.3">
      <c r="B737" s="86" t="s">
        <v>2078</v>
      </c>
      <c r="C737" s="87" t="s">
        <v>30</v>
      </c>
      <c r="D737" s="88" t="s">
        <v>2079</v>
      </c>
      <c r="E737" s="89" t="s">
        <v>2080</v>
      </c>
      <c r="F737" s="117" t="s">
        <v>1939</v>
      </c>
      <c r="G737" s="118" t="s">
        <v>106</v>
      </c>
      <c r="H737" s="119">
        <v>1</v>
      </c>
      <c r="I737" s="120">
        <v>85.79</v>
      </c>
      <c r="J737" s="110">
        <v>752870</v>
      </c>
      <c r="K737" s="111">
        <v>8712438712241</v>
      </c>
      <c r="L737" s="112"/>
      <c r="M737" s="113" t="s">
        <v>2081</v>
      </c>
      <c r="N737" s="112" t="s">
        <v>1925</v>
      </c>
      <c r="O737" s="77"/>
      <c r="P737" s="78">
        <f t="shared" si="21"/>
        <v>0</v>
      </c>
      <c r="Q737" s="79" t="str">
        <f>IF(O737/H737=0,"-",O737/H737)</f>
        <v>-</v>
      </c>
      <c r="R737" s="80" t="s">
        <v>2352</v>
      </c>
      <c r="S737" s="123"/>
    </row>
    <row r="738" spans="2:19" x14ac:dyDescent="0.3">
      <c r="B738" s="90"/>
      <c r="C738" s="91"/>
      <c r="D738" s="92"/>
      <c r="E738" s="93" t="s">
        <v>2082</v>
      </c>
      <c r="F738" s="121">
        <v>70</v>
      </c>
      <c r="G738" s="121" t="s">
        <v>106</v>
      </c>
      <c r="H738" s="122"/>
      <c r="I738" s="122"/>
      <c r="J738" s="114"/>
      <c r="K738" s="107"/>
      <c r="L738" s="107"/>
      <c r="M738" s="107"/>
      <c r="N738" s="107"/>
      <c r="O738" s="94"/>
      <c r="P738" s="107"/>
      <c r="Q738" s="107"/>
      <c r="R738" s="94"/>
      <c r="S738" s="123"/>
    </row>
    <row r="739" spans="2:19" x14ac:dyDescent="0.3">
      <c r="B739" s="90"/>
      <c r="C739" s="91"/>
      <c r="D739" s="92"/>
      <c r="E739" s="93" t="s">
        <v>417</v>
      </c>
      <c r="F739" s="121">
        <v>70</v>
      </c>
      <c r="G739" s="121" t="s">
        <v>106</v>
      </c>
      <c r="H739" s="122"/>
      <c r="I739" s="122"/>
      <c r="J739" s="114"/>
      <c r="K739" s="114"/>
      <c r="L739" s="108"/>
      <c r="M739" s="108"/>
      <c r="N739" s="108"/>
      <c r="O739" s="95"/>
      <c r="P739" s="108"/>
      <c r="Q739" s="108"/>
      <c r="R739" s="68"/>
      <c r="S739" s="123"/>
    </row>
    <row r="740" spans="2:19" x14ac:dyDescent="0.3">
      <c r="B740" s="90"/>
      <c r="C740" s="91"/>
      <c r="D740" s="92"/>
      <c r="E740" s="93" t="s">
        <v>410</v>
      </c>
      <c r="F740" s="121">
        <v>70</v>
      </c>
      <c r="G740" s="121" t="s">
        <v>106</v>
      </c>
      <c r="H740" s="122"/>
      <c r="I740" s="122"/>
      <c r="J740" s="114"/>
      <c r="K740" s="114"/>
      <c r="L740" s="108"/>
      <c r="M740" s="108"/>
      <c r="N740" s="108"/>
      <c r="O740" s="95"/>
      <c r="P740" s="108"/>
      <c r="Q740" s="108"/>
      <c r="R740" s="68"/>
      <c r="S740" s="123"/>
    </row>
    <row r="741" spans="2:19" x14ac:dyDescent="0.3">
      <c r="B741" s="90"/>
      <c r="C741" s="91"/>
      <c r="D741" s="92"/>
      <c r="E741" s="93" t="s">
        <v>420</v>
      </c>
      <c r="F741" s="121">
        <v>70</v>
      </c>
      <c r="G741" s="121" t="s">
        <v>106</v>
      </c>
      <c r="H741" s="122"/>
      <c r="I741" s="122"/>
      <c r="J741" s="114"/>
      <c r="K741" s="114"/>
      <c r="L741" s="108"/>
      <c r="M741" s="108"/>
      <c r="N741" s="108"/>
      <c r="O741" s="95"/>
      <c r="P741" s="108"/>
      <c r="Q741" s="108"/>
      <c r="R741" s="68"/>
      <c r="S741" s="123"/>
    </row>
    <row r="742" spans="2:19" x14ac:dyDescent="0.3">
      <c r="B742" s="90"/>
      <c r="C742" s="91"/>
      <c r="D742" s="92"/>
      <c r="E742" s="93" t="s">
        <v>2083</v>
      </c>
      <c r="F742" s="121">
        <v>70</v>
      </c>
      <c r="G742" s="121" t="s">
        <v>106</v>
      </c>
      <c r="H742" s="122"/>
      <c r="I742" s="122"/>
      <c r="J742" s="114"/>
      <c r="K742" s="115"/>
      <c r="L742" s="109"/>
      <c r="M742" s="109"/>
      <c r="N742" s="109"/>
      <c r="O742" s="96"/>
      <c r="P742" s="109"/>
      <c r="Q742" s="109"/>
      <c r="R742" s="96"/>
      <c r="S742" s="123"/>
    </row>
    <row r="743" spans="2:19" x14ac:dyDescent="0.3">
      <c r="B743" s="86" t="s">
        <v>2084</v>
      </c>
      <c r="C743" s="87" t="s">
        <v>30</v>
      </c>
      <c r="D743" s="88" t="s">
        <v>2085</v>
      </c>
      <c r="E743" s="89" t="s">
        <v>2086</v>
      </c>
      <c r="F743" s="117" t="s">
        <v>1923</v>
      </c>
      <c r="G743" s="118" t="s">
        <v>880</v>
      </c>
      <c r="H743" s="119">
        <v>1</v>
      </c>
      <c r="I743" s="120">
        <v>68.550000000000011</v>
      </c>
      <c r="J743" s="110">
        <v>752890</v>
      </c>
      <c r="K743" s="111">
        <v>8712438712258</v>
      </c>
      <c r="L743" s="112"/>
      <c r="M743" s="113" t="s">
        <v>2087</v>
      </c>
      <c r="N743" s="112" t="s">
        <v>1925</v>
      </c>
      <c r="O743" s="77"/>
      <c r="P743" s="78">
        <f t="shared" si="21"/>
        <v>0</v>
      </c>
      <c r="Q743" s="79" t="str">
        <f>IF(O743/H743=0,"-",O743/H743)</f>
        <v>-</v>
      </c>
      <c r="R743" s="80" t="s">
        <v>2352</v>
      </c>
      <c r="S743" s="123"/>
    </row>
    <row r="744" spans="2:19" x14ac:dyDescent="0.3">
      <c r="B744" s="90"/>
      <c r="C744" s="91"/>
      <c r="D744" s="92"/>
      <c r="E744" s="93" t="s">
        <v>2088</v>
      </c>
      <c r="F744" s="121">
        <v>40</v>
      </c>
      <c r="G744" s="121" t="s">
        <v>880</v>
      </c>
      <c r="H744" s="122"/>
      <c r="I744" s="122"/>
      <c r="J744" s="114"/>
      <c r="K744" s="107"/>
      <c r="L744" s="107"/>
      <c r="M744" s="107"/>
      <c r="N744" s="107"/>
      <c r="O744" s="94"/>
      <c r="P744" s="107"/>
      <c r="Q744" s="107"/>
      <c r="R744" s="94"/>
      <c r="S744" s="123"/>
    </row>
    <row r="745" spans="2:19" x14ac:dyDescent="0.3">
      <c r="B745" s="90"/>
      <c r="C745" s="91"/>
      <c r="D745" s="92"/>
      <c r="E745" s="93" t="s">
        <v>2089</v>
      </c>
      <c r="F745" s="121">
        <v>40</v>
      </c>
      <c r="G745" s="121" t="s">
        <v>880</v>
      </c>
      <c r="H745" s="122"/>
      <c r="I745" s="122"/>
      <c r="J745" s="114"/>
      <c r="K745" s="114"/>
      <c r="L745" s="108"/>
      <c r="M745" s="108"/>
      <c r="N745" s="108"/>
      <c r="O745" s="95"/>
      <c r="P745" s="108"/>
      <c r="Q745" s="108"/>
      <c r="R745" s="68"/>
      <c r="S745" s="123"/>
    </row>
    <row r="746" spans="2:19" x14ac:dyDescent="0.3">
      <c r="B746" s="90"/>
      <c r="C746" s="91"/>
      <c r="D746" s="92"/>
      <c r="E746" s="93" t="s">
        <v>2090</v>
      </c>
      <c r="F746" s="121">
        <v>40</v>
      </c>
      <c r="G746" s="121" t="s">
        <v>880</v>
      </c>
      <c r="H746" s="122"/>
      <c r="I746" s="122"/>
      <c r="J746" s="114"/>
      <c r="K746" s="114"/>
      <c r="L746" s="108"/>
      <c r="M746" s="108"/>
      <c r="N746" s="108"/>
      <c r="O746" s="95"/>
      <c r="P746" s="108"/>
      <c r="Q746" s="108"/>
      <c r="R746" s="68"/>
      <c r="S746" s="123"/>
    </row>
    <row r="747" spans="2:19" x14ac:dyDescent="0.3">
      <c r="B747" s="90"/>
      <c r="C747" s="91"/>
      <c r="D747" s="92"/>
      <c r="E747" s="93" t="s">
        <v>1989</v>
      </c>
      <c r="F747" s="121">
        <v>40</v>
      </c>
      <c r="G747" s="121" t="s">
        <v>880</v>
      </c>
      <c r="H747" s="122"/>
      <c r="I747" s="122"/>
      <c r="J747" s="114"/>
      <c r="K747" s="114"/>
      <c r="L747" s="108"/>
      <c r="M747" s="108"/>
      <c r="N747" s="108"/>
      <c r="O747" s="95"/>
      <c r="P747" s="108"/>
      <c r="Q747" s="108"/>
      <c r="R747" s="68"/>
      <c r="S747" s="123"/>
    </row>
    <row r="748" spans="2:19" x14ac:dyDescent="0.3">
      <c r="B748" s="90"/>
      <c r="C748" s="91"/>
      <c r="D748" s="92"/>
      <c r="E748" s="93" t="s">
        <v>2091</v>
      </c>
      <c r="F748" s="121">
        <v>40</v>
      </c>
      <c r="G748" s="121" t="s">
        <v>880</v>
      </c>
      <c r="H748" s="122"/>
      <c r="I748" s="122"/>
      <c r="J748" s="114"/>
      <c r="K748" s="115"/>
      <c r="L748" s="109"/>
      <c r="M748" s="109"/>
      <c r="N748" s="109"/>
      <c r="O748" s="96"/>
      <c r="P748" s="109"/>
      <c r="Q748" s="109"/>
      <c r="R748" s="96"/>
      <c r="S748" s="123"/>
    </row>
    <row r="749" spans="2:19" x14ac:dyDescent="0.3">
      <c r="B749" s="86" t="s">
        <v>2092</v>
      </c>
      <c r="C749" s="87" t="s">
        <v>30</v>
      </c>
      <c r="D749" s="88" t="s">
        <v>2093</v>
      </c>
      <c r="E749" s="89" t="s">
        <v>2094</v>
      </c>
      <c r="F749" s="117" t="s">
        <v>2095</v>
      </c>
      <c r="G749" s="118" t="s">
        <v>485</v>
      </c>
      <c r="H749" s="119">
        <v>1</v>
      </c>
      <c r="I749" s="120">
        <v>89.77000000000001</v>
      </c>
      <c r="J749" s="110">
        <v>752130</v>
      </c>
      <c r="K749" s="111">
        <v>8712438711909</v>
      </c>
      <c r="L749" s="112"/>
      <c r="M749" s="113" t="s">
        <v>2096</v>
      </c>
      <c r="N749" s="112" t="s">
        <v>1925</v>
      </c>
      <c r="O749" s="77"/>
      <c r="P749" s="78">
        <f t="shared" si="21"/>
        <v>0</v>
      </c>
      <c r="Q749" s="79" t="str">
        <f>IF(O749/H749=0,"-",O749/H749)</f>
        <v>-</v>
      </c>
      <c r="R749" s="80" t="s">
        <v>2352</v>
      </c>
      <c r="S749" s="123"/>
    </row>
    <row r="750" spans="2:19" x14ac:dyDescent="0.3">
      <c r="B750" s="90"/>
      <c r="C750" s="91"/>
      <c r="D750" s="92"/>
      <c r="E750" s="93" t="s">
        <v>2097</v>
      </c>
      <c r="F750" s="121">
        <v>100</v>
      </c>
      <c r="G750" s="121" t="s">
        <v>485</v>
      </c>
      <c r="H750" s="122"/>
      <c r="I750" s="122"/>
      <c r="J750" s="114"/>
      <c r="K750" s="107"/>
      <c r="L750" s="107"/>
      <c r="M750" s="107"/>
      <c r="N750" s="107"/>
      <c r="O750" s="94"/>
      <c r="P750" s="107"/>
      <c r="Q750" s="107"/>
      <c r="R750" s="94"/>
      <c r="S750" s="123"/>
    </row>
    <row r="751" spans="2:19" x14ac:dyDescent="0.3">
      <c r="B751" s="90"/>
      <c r="C751" s="91"/>
      <c r="D751" s="92"/>
      <c r="E751" s="93" t="s">
        <v>2098</v>
      </c>
      <c r="F751" s="121">
        <v>100</v>
      </c>
      <c r="G751" s="121" t="s">
        <v>485</v>
      </c>
      <c r="H751" s="122"/>
      <c r="I751" s="122"/>
      <c r="J751" s="114"/>
      <c r="K751" s="114"/>
      <c r="L751" s="108"/>
      <c r="M751" s="108"/>
      <c r="N751" s="108"/>
      <c r="O751" s="95"/>
      <c r="P751" s="108"/>
      <c r="Q751" s="108"/>
      <c r="R751" s="68"/>
      <c r="S751" s="123"/>
    </row>
    <row r="752" spans="2:19" x14ac:dyDescent="0.3">
      <c r="B752" s="90"/>
      <c r="C752" s="91"/>
      <c r="D752" s="92"/>
      <c r="E752" s="93" t="s">
        <v>501</v>
      </c>
      <c r="F752" s="121">
        <v>100</v>
      </c>
      <c r="G752" s="121" t="s">
        <v>485</v>
      </c>
      <c r="H752" s="122"/>
      <c r="I752" s="122"/>
      <c r="J752" s="114"/>
      <c r="K752" s="114"/>
      <c r="L752" s="108"/>
      <c r="M752" s="108"/>
      <c r="N752" s="108"/>
      <c r="O752" s="95"/>
      <c r="P752" s="108"/>
      <c r="Q752" s="108"/>
      <c r="R752" s="68"/>
      <c r="S752" s="123"/>
    </row>
    <row r="753" spans="2:19" x14ac:dyDescent="0.3">
      <c r="B753" s="90"/>
      <c r="C753" s="91"/>
      <c r="D753" s="92"/>
      <c r="E753" s="93" t="s">
        <v>2099</v>
      </c>
      <c r="F753" s="121">
        <v>100</v>
      </c>
      <c r="G753" s="121" t="s">
        <v>485</v>
      </c>
      <c r="H753" s="122"/>
      <c r="I753" s="122"/>
      <c r="J753" s="114"/>
      <c r="K753" s="114"/>
      <c r="L753" s="108"/>
      <c r="M753" s="108"/>
      <c r="N753" s="108"/>
      <c r="O753" s="95"/>
      <c r="P753" s="108"/>
      <c r="Q753" s="108"/>
      <c r="R753" s="68"/>
      <c r="S753" s="123"/>
    </row>
    <row r="754" spans="2:19" x14ac:dyDescent="0.3">
      <c r="B754" s="90"/>
      <c r="C754" s="91"/>
      <c r="D754" s="92"/>
      <c r="E754" s="93" t="s">
        <v>2100</v>
      </c>
      <c r="F754" s="121">
        <v>100</v>
      </c>
      <c r="G754" s="121" t="s">
        <v>485</v>
      </c>
      <c r="H754" s="122"/>
      <c r="I754" s="122"/>
      <c r="J754" s="114"/>
      <c r="K754" s="115"/>
      <c r="L754" s="109"/>
      <c r="M754" s="109"/>
      <c r="N754" s="109"/>
      <c r="O754" s="96"/>
      <c r="P754" s="109"/>
      <c r="Q754" s="109"/>
      <c r="R754" s="96"/>
      <c r="S754" s="123"/>
    </row>
    <row r="755" spans="2:19" x14ac:dyDescent="0.3">
      <c r="B755" s="86" t="s">
        <v>2101</v>
      </c>
      <c r="C755" s="87" t="s">
        <v>30</v>
      </c>
      <c r="D755" s="88" t="s">
        <v>2102</v>
      </c>
      <c r="E755" s="89" t="s">
        <v>2103</v>
      </c>
      <c r="F755" s="117" t="s">
        <v>1939</v>
      </c>
      <c r="G755" s="118" t="s">
        <v>106</v>
      </c>
      <c r="H755" s="119">
        <v>1</v>
      </c>
      <c r="I755" s="120">
        <v>81.81</v>
      </c>
      <c r="J755" s="110">
        <v>752894</v>
      </c>
      <c r="K755" s="111">
        <v>8712438712265</v>
      </c>
      <c r="L755" s="112"/>
      <c r="M755" s="113" t="s">
        <v>2104</v>
      </c>
      <c r="N755" s="112" t="s">
        <v>1925</v>
      </c>
      <c r="O755" s="77"/>
      <c r="P755" s="78">
        <f t="shared" si="21"/>
        <v>0</v>
      </c>
      <c r="Q755" s="79" t="str">
        <f>IF(O755/H755=0,"-",O755/H755)</f>
        <v>-</v>
      </c>
      <c r="R755" s="80" t="s">
        <v>2352</v>
      </c>
      <c r="S755" s="123"/>
    </row>
    <row r="756" spans="2:19" x14ac:dyDescent="0.3">
      <c r="B756" s="90"/>
      <c r="C756" s="91"/>
      <c r="D756" s="92"/>
      <c r="E756" s="93" t="s">
        <v>243</v>
      </c>
      <c r="F756" s="121">
        <v>70</v>
      </c>
      <c r="G756" s="121" t="s">
        <v>106</v>
      </c>
      <c r="H756" s="122"/>
      <c r="I756" s="122"/>
      <c r="J756" s="114"/>
      <c r="K756" s="107"/>
      <c r="L756" s="107"/>
      <c r="M756" s="107"/>
      <c r="N756" s="107"/>
      <c r="O756" s="94"/>
      <c r="P756" s="107"/>
      <c r="Q756" s="107"/>
      <c r="R756" s="94"/>
      <c r="S756" s="123"/>
    </row>
    <row r="757" spans="2:19" x14ac:dyDescent="0.3">
      <c r="B757" s="90"/>
      <c r="C757" s="91"/>
      <c r="D757" s="92"/>
      <c r="E757" s="93" t="s">
        <v>2022</v>
      </c>
      <c r="F757" s="121">
        <v>70</v>
      </c>
      <c r="G757" s="121" t="s">
        <v>106</v>
      </c>
      <c r="H757" s="122"/>
      <c r="I757" s="122"/>
      <c r="J757" s="114"/>
      <c r="K757" s="114"/>
      <c r="L757" s="108"/>
      <c r="M757" s="108"/>
      <c r="N757" s="108"/>
      <c r="O757" s="95"/>
      <c r="P757" s="108"/>
      <c r="Q757" s="108"/>
      <c r="R757" s="68"/>
      <c r="S757" s="123"/>
    </row>
    <row r="758" spans="2:19" x14ac:dyDescent="0.3">
      <c r="B758" s="90"/>
      <c r="C758" s="91"/>
      <c r="D758" s="92"/>
      <c r="E758" s="93" t="s">
        <v>119</v>
      </c>
      <c r="F758" s="121">
        <v>70</v>
      </c>
      <c r="G758" s="121" t="s">
        <v>106</v>
      </c>
      <c r="H758" s="122"/>
      <c r="I758" s="122"/>
      <c r="J758" s="114"/>
      <c r="K758" s="114"/>
      <c r="L758" s="108"/>
      <c r="M758" s="108"/>
      <c r="N758" s="108"/>
      <c r="O758" s="95"/>
      <c r="P758" s="108"/>
      <c r="Q758" s="108"/>
      <c r="R758" s="68"/>
      <c r="S758" s="123"/>
    </row>
    <row r="759" spans="2:19" x14ac:dyDescent="0.3">
      <c r="B759" s="90"/>
      <c r="C759" s="91"/>
      <c r="D759" s="92"/>
      <c r="E759" s="93" t="s">
        <v>250</v>
      </c>
      <c r="F759" s="121">
        <v>70</v>
      </c>
      <c r="G759" s="121" t="s">
        <v>106</v>
      </c>
      <c r="H759" s="122"/>
      <c r="I759" s="122"/>
      <c r="J759" s="114"/>
      <c r="K759" s="114"/>
      <c r="L759" s="108"/>
      <c r="M759" s="108"/>
      <c r="N759" s="108"/>
      <c r="O759" s="95"/>
      <c r="P759" s="108"/>
      <c r="Q759" s="108"/>
      <c r="R759" s="68"/>
      <c r="S759" s="123"/>
    </row>
    <row r="760" spans="2:19" x14ac:dyDescent="0.3">
      <c r="B760" s="90"/>
      <c r="C760" s="91"/>
      <c r="D760" s="92"/>
      <c r="E760" s="93" t="s">
        <v>2023</v>
      </c>
      <c r="F760" s="121">
        <v>70</v>
      </c>
      <c r="G760" s="121" t="s">
        <v>106</v>
      </c>
      <c r="H760" s="122"/>
      <c r="I760" s="122"/>
      <c r="J760" s="114"/>
      <c r="K760" s="115"/>
      <c r="L760" s="109"/>
      <c r="M760" s="109"/>
      <c r="N760" s="109"/>
      <c r="O760" s="96"/>
      <c r="P760" s="109"/>
      <c r="Q760" s="109"/>
      <c r="R760" s="96"/>
      <c r="S760" s="123"/>
    </row>
    <row r="761" spans="2:19" x14ac:dyDescent="0.3">
      <c r="B761" s="86" t="s">
        <v>2105</v>
      </c>
      <c r="C761" s="87" t="s">
        <v>30</v>
      </c>
      <c r="D761" s="88" t="s">
        <v>2106</v>
      </c>
      <c r="E761" s="89" t="s">
        <v>2107</v>
      </c>
      <c r="F761" s="117" t="s">
        <v>1939</v>
      </c>
      <c r="G761" s="118" t="s">
        <v>106</v>
      </c>
      <c r="H761" s="119">
        <v>1</v>
      </c>
      <c r="I761" s="120">
        <v>79.160000000000011</v>
      </c>
      <c r="J761" s="110">
        <v>752896</v>
      </c>
      <c r="K761" s="111">
        <v>8712438712272</v>
      </c>
      <c r="L761" s="112"/>
      <c r="M761" s="113" t="s">
        <v>2108</v>
      </c>
      <c r="N761" s="112" t="s">
        <v>1925</v>
      </c>
      <c r="O761" s="77"/>
      <c r="P761" s="78">
        <f t="shared" si="21"/>
        <v>0</v>
      </c>
      <c r="Q761" s="79" t="str">
        <f>IF(O761/H761=0,"-",O761/H761)</f>
        <v>-</v>
      </c>
      <c r="R761" s="80" t="s">
        <v>2352</v>
      </c>
      <c r="S761" s="123"/>
    </row>
    <row r="762" spans="2:19" x14ac:dyDescent="0.3">
      <c r="B762" s="90"/>
      <c r="C762" s="91"/>
      <c r="D762" s="92"/>
      <c r="E762" s="93" t="s">
        <v>2003</v>
      </c>
      <c r="F762" s="121">
        <v>70</v>
      </c>
      <c r="G762" s="121" t="s">
        <v>106</v>
      </c>
      <c r="H762" s="122"/>
      <c r="I762" s="122"/>
      <c r="J762" s="114"/>
      <c r="K762" s="107"/>
      <c r="L762" s="107"/>
      <c r="M762" s="107"/>
      <c r="N762" s="107"/>
      <c r="O762" s="94"/>
      <c r="P762" s="107"/>
      <c r="Q762" s="107"/>
      <c r="R762" s="94"/>
      <c r="S762" s="123"/>
    </row>
    <row r="763" spans="2:19" x14ac:dyDescent="0.3">
      <c r="B763" s="90"/>
      <c r="C763" s="91"/>
      <c r="D763" s="92"/>
      <c r="E763" s="93" t="s">
        <v>253</v>
      </c>
      <c r="F763" s="121">
        <v>70</v>
      </c>
      <c r="G763" s="121" t="s">
        <v>106</v>
      </c>
      <c r="H763" s="122"/>
      <c r="I763" s="122"/>
      <c r="J763" s="114"/>
      <c r="K763" s="114"/>
      <c r="L763" s="108"/>
      <c r="M763" s="108"/>
      <c r="N763" s="108"/>
      <c r="O763" s="95"/>
      <c r="P763" s="108"/>
      <c r="Q763" s="108"/>
      <c r="R763" s="68"/>
      <c r="S763" s="123"/>
    </row>
    <row r="764" spans="2:19" x14ac:dyDescent="0.3">
      <c r="B764" s="90"/>
      <c r="C764" s="91"/>
      <c r="D764" s="92"/>
      <c r="E764" s="93" t="s">
        <v>216</v>
      </c>
      <c r="F764" s="121">
        <v>70</v>
      </c>
      <c r="G764" s="121" t="s">
        <v>106</v>
      </c>
      <c r="H764" s="122"/>
      <c r="I764" s="122"/>
      <c r="J764" s="114"/>
      <c r="K764" s="114"/>
      <c r="L764" s="108"/>
      <c r="M764" s="108"/>
      <c r="N764" s="108"/>
      <c r="O764" s="95"/>
      <c r="P764" s="108"/>
      <c r="Q764" s="108"/>
      <c r="R764" s="68"/>
      <c r="S764" s="123"/>
    </row>
    <row r="765" spans="2:19" x14ac:dyDescent="0.3">
      <c r="B765" s="90"/>
      <c r="C765" s="91"/>
      <c r="D765" s="92"/>
      <c r="E765" s="93" t="s">
        <v>1451</v>
      </c>
      <c r="F765" s="121">
        <v>70</v>
      </c>
      <c r="G765" s="121" t="s">
        <v>106</v>
      </c>
      <c r="H765" s="122"/>
      <c r="I765" s="122"/>
      <c r="J765" s="114"/>
      <c r="K765" s="114"/>
      <c r="L765" s="108"/>
      <c r="M765" s="108"/>
      <c r="N765" s="108"/>
      <c r="O765" s="95"/>
      <c r="P765" s="108"/>
      <c r="Q765" s="108"/>
      <c r="R765" s="68"/>
      <c r="S765" s="123"/>
    </row>
    <row r="766" spans="2:19" x14ac:dyDescent="0.3">
      <c r="B766" s="90"/>
      <c r="C766" s="91"/>
      <c r="D766" s="92"/>
      <c r="E766" s="93" t="s">
        <v>1982</v>
      </c>
      <c r="F766" s="121">
        <v>70</v>
      </c>
      <c r="G766" s="121" t="s">
        <v>106</v>
      </c>
      <c r="H766" s="122"/>
      <c r="I766" s="122"/>
      <c r="J766" s="114"/>
      <c r="K766" s="115"/>
      <c r="L766" s="109"/>
      <c r="M766" s="109"/>
      <c r="N766" s="109"/>
      <c r="O766" s="96"/>
      <c r="P766" s="109"/>
      <c r="Q766" s="109"/>
      <c r="R766" s="96"/>
      <c r="S766" s="123"/>
    </row>
    <row r="767" spans="2:19" x14ac:dyDescent="0.3">
      <c r="B767" s="86" t="s">
        <v>2109</v>
      </c>
      <c r="C767" s="87" t="s">
        <v>30</v>
      </c>
      <c r="D767" s="88" t="s">
        <v>2110</v>
      </c>
      <c r="E767" s="89" t="s">
        <v>2111</v>
      </c>
      <c r="F767" s="117" t="s">
        <v>1939</v>
      </c>
      <c r="G767" s="118" t="s">
        <v>106</v>
      </c>
      <c r="H767" s="119">
        <v>1</v>
      </c>
      <c r="I767" s="120">
        <v>87.12</v>
      </c>
      <c r="J767" s="110">
        <v>752898</v>
      </c>
      <c r="K767" s="111">
        <v>8712438712289</v>
      </c>
      <c r="L767" s="112"/>
      <c r="M767" s="113" t="s">
        <v>2112</v>
      </c>
      <c r="N767" s="112" t="s">
        <v>1925</v>
      </c>
      <c r="O767" s="77"/>
      <c r="P767" s="78">
        <f t="shared" si="21"/>
        <v>0</v>
      </c>
      <c r="Q767" s="79" t="str">
        <f>IF(O767/H767=0,"-",O767/H767)</f>
        <v>-</v>
      </c>
      <c r="R767" s="80" t="s">
        <v>2352</v>
      </c>
      <c r="S767" s="123"/>
    </row>
    <row r="768" spans="2:19" x14ac:dyDescent="0.3">
      <c r="B768" s="90"/>
      <c r="C768" s="91"/>
      <c r="D768" s="92"/>
      <c r="E768" s="93" t="s">
        <v>131</v>
      </c>
      <c r="F768" s="121">
        <v>70</v>
      </c>
      <c r="G768" s="121" t="s">
        <v>106</v>
      </c>
      <c r="H768" s="122"/>
      <c r="I768" s="122"/>
      <c r="J768" s="114"/>
      <c r="K768" s="107"/>
      <c r="L768" s="107"/>
      <c r="M768" s="107"/>
      <c r="N768" s="107"/>
      <c r="O768" s="94"/>
      <c r="P768" s="107"/>
      <c r="Q768" s="107"/>
      <c r="R768" s="94"/>
      <c r="S768" s="123"/>
    </row>
    <row r="769" spans="2:19" x14ac:dyDescent="0.3">
      <c r="B769" s="90"/>
      <c r="C769" s="91"/>
      <c r="D769" s="92"/>
      <c r="E769" s="93" t="s">
        <v>247</v>
      </c>
      <c r="F769" s="121">
        <v>70</v>
      </c>
      <c r="G769" s="121" t="s">
        <v>106</v>
      </c>
      <c r="H769" s="122"/>
      <c r="I769" s="122"/>
      <c r="J769" s="114"/>
      <c r="K769" s="114"/>
      <c r="L769" s="108"/>
      <c r="M769" s="108"/>
      <c r="N769" s="108"/>
      <c r="O769" s="95"/>
      <c r="P769" s="108"/>
      <c r="Q769" s="108"/>
      <c r="R769" s="68"/>
      <c r="S769" s="123"/>
    </row>
    <row r="770" spans="2:19" x14ac:dyDescent="0.3">
      <c r="B770" s="90"/>
      <c r="C770" s="91"/>
      <c r="D770" s="92"/>
      <c r="E770" s="93" t="s">
        <v>298</v>
      </c>
      <c r="F770" s="121">
        <v>70</v>
      </c>
      <c r="G770" s="121" t="s">
        <v>106</v>
      </c>
      <c r="H770" s="122"/>
      <c r="I770" s="122"/>
      <c r="J770" s="114"/>
      <c r="K770" s="114"/>
      <c r="L770" s="108"/>
      <c r="M770" s="108"/>
      <c r="N770" s="108"/>
      <c r="O770" s="95"/>
      <c r="P770" s="108"/>
      <c r="Q770" s="108"/>
      <c r="R770" s="68"/>
      <c r="S770" s="123"/>
    </row>
    <row r="771" spans="2:19" x14ac:dyDescent="0.3">
      <c r="B771" s="90"/>
      <c r="C771" s="91"/>
      <c r="D771" s="92"/>
      <c r="E771" s="93" t="s">
        <v>1995</v>
      </c>
      <c r="F771" s="121">
        <v>70</v>
      </c>
      <c r="G771" s="121" t="s">
        <v>106</v>
      </c>
      <c r="H771" s="122"/>
      <c r="I771" s="122"/>
      <c r="J771" s="114"/>
      <c r="K771" s="114"/>
      <c r="L771" s="108"/>
      <c r="M771" s="108"/>
      <c r="N771" s="108"/>
      <c r="O771" s="95"/>
      <c r="P771" s="108"/>
      <c r="Q771" s="108"/>
      <c r="R771" s="68"/>
      <c r="S771" s="123"/>
    </row>
    <row r="772" spans="2:19" x14ac:dyDescent="0.3">
      <c r="B772" s="90"/>
      <c r="C772" s="91"/>
      <c r="D772" s="92"/>
      <c r="E772" s="93" t="s">
        <v>205</v>
      </c>
      <c r="F772" s="121">
        <v>70</v>
      </c>
      <c r="G772" s="121" t="s">
        <v>106</v>
      </c>
      <c r="H772" s="122"/>
      <c r="I772" s="122"/>
      <c r="J772" s="114"/>
      <c r="K772" s="115"/>
      <c r="L772" s="109"/>
      <c r="M772" s="109"/>
      <c r="N772" s="109"/>
      <c r="O772" s="96"/>
      <c r="P772" s="109"/>
      <c r="Q772" s="109"/>
      <c r="R772" s="96"/>
      <c r="S772" s="123"/>
    </row>
    <row r="773" spans="2:19" x14ac:dyDescent="0.3">
      <c r="B773" s="86" t="s">
        <v>2113</v>
      </c>
      <c r="C773" s="87" t="s">
        <v>30</v>
      </c>
      <c r="D773" s="88" t="s">
        <v>1367</v>
      </c>
      <c r="E773" s="89" t="s">
        <v>2114</v>
      </c>
      <c r="F773" s="117" t="s">
        <v>1923</v>
      </c>
      <c r="G773" s="118" t="s">
        <v>538</v>
      </c>
      <c r="H773" s="119">
        <v>1</v>
      </c>
      <c r="I773" s="120">
        <v>79.790000000000006</v>
      </c>
      <c r="J773" s="110">
        <v>752900</v>
      </c>
      <c r="K773" s="111">
        <v>8712438712302</v>
      </c>
      <c r="L773" s="112"/>
      <c r="M773" s="113" t="s">
        <v>2115</v>
      </c>
      <c r="N773" s="112" t="s">
        <v>1925</v>
      </c>
      <c r="O773" s="77"/>
      <c r="P773" s="78">
        <f t="shared" si="21"/>
        <v>0</v>
      </c>
      <c r="Q773" s="79" t="str">
        <f>IF(O773/H773=0,"-",O773/H773)</f>
        <v>-</v>
      </c>
      <c r="R773" s="80" t="s">
        <v>2351</v>
      </c>
      <c r="S773" s="123"/>
    </row>
    <row r="774" spans="2:19" x14ac:dyDescent="0.3">
      <c r="B774" s="90"/>
      <c r="C774" s="91"/>
      <c r="D774" s="92"/>
      <c r="E774" s="93" t="s">
        <v>614</v>
      </c>
      <c r="F774" s="121">
        <v>40</v>
      </c>
      <c r="G774" s="121" t="s">
        <v>538</v>
      </c>
      <c r="H774" s="122"/>
      <c r="I774" s="122"/>
      <c r="J774" s="114"/>
      <c r="K774" s="107"/>
      <c r="L774" s="107"/>
      <c r="M774" s="107"/>
      <c r="N774" s="107"/>
      <c r="O774" s="94"/>
      <c r="P774" s="107"/>
      <c r="Q774" s="107"/>
      <c r="R774" s="94"/>
      <c r="S774" s="123"/>
    </row>
    <row r="775" spans="2:19" x14ac:dyDescent="0.3">
      <c r="B775" s="90"/>
      <c r="C775" s="91"/>
      <c r="D775" s="92"/>
      <c r="E775" s="93" t="s">
        <v>552</v>
      </c>
      <c r="F775" s="121">
        <v>40</v>
      </c>
      <c r="G775" s="121" t="s">
        <v>538</v>
      </c>
      <c r="H775" s="122"/>
      <c r="I775" s="122"/>
      <c r="J775" s="114"/>
      <c r="K775" s="114"/>
      <c r="L775" s="108"/>
      <c r="M775" s="108"/>
      <c r="N775" s="108"/>
      <c r="O775" s="95"/>
      <c r="P775" s="108"/>
      <c r="Q775" s="108"/>
      <c r="R775" s="68"/>
      <c r="S775" s="123"/>
    </row>
    <row r="776" spans="2:19" x14ac:dyDescent="0.3">
      <c r="B776" s="90"/>
      <c r="C776" s="91"/>
      <c r="D776" s="92"/>
      <c r="E776" s="93" t="s">
        <v>565</v>
      </c>
      <c r="F776" s="121">
        <v>40</v>
      </c>
      <c r="G776" s="121" t="s">
        <v>538</v>
      </c>
      <c r="H776" s="122"/>
      <c r="I776" s="122"/>
      <c r="J776" s="114"/>
      <c r="K776" s="114"/>
      <c r="L776" s="108"/>
      <c r="M776" s="108"/>
      <c r="N776" s="108"/>
      <c r="O776" s="95"/>
      <c r="P776" s="108"/>
      <c r="Q776" s="108"/>
      <c r="R776" s="68"/>
      <c r="S776" s="123"/>
    </row>
    <row r="777" spans="2:19" x14ac:dyDescent="0.3">
      <c r="B777" s="90"/>
      <c r="C777" s="91"/>
      <c r="D777" s="92"/>
      <c r="E777" s="93" t="s">
        <v>562</v>
      </c>
      <c r="F777" s="121">
        <v>40</v>
      </c>
      <c r="G777" s="121" t="s">
        <v>538</v>
      </c>
      <c r="H777" s="122"/>
      <c r="I777" s="122"/>
      <c r="J777" s="114"/>
      <c r="K777" s="114"/>
      <c r="L777" s="108"/>
      <c r="M777" s="108"/>
      <c r="N777" s="108"/>
      <c r="O777" s="95"/>
      <c r="P777" s="108"/>
      <c r="Q777" s="108"/>
      <c r="R777" s="68"/>
      <c r="S777" s="123"/>
    </row>
    <row r="778" spans="2:19" x14ac:dyDescent="0.3">
      <c r="B778" s="90"/>
      <c r="C778" s="91"/>
      <c r="D778" s="92"/>
      <c r="E778" s="93" t="s">
        <v>559</v>
      </c>
      <c r="F778" s="121">
        <v>40</v>
      </c>
      <c r="G778" s="121" t="s">
        <v>538</v>
      </c>
      <c r="H778" s="122"/>
      <c r="I778" s="122"/>
      <c r="J778" s="114"/>
      <c r="K778" s="115"/>
      <c r="L778" s="109"/>
      <c r="M778" s="109"/>
      <c r="N778" s="109"/>
      <c r="O778" s="96"/>
      <c r="P778" s="109"/>
      <c r="Q778" s="109"/>
      <c r="R778" s="96"/>
      <c r="S778" s="123"/>
    </row>
    <row r="779" spans="2:19" x14ac:dyDescent="0.3">
      <c r="B779" s="86" t="s">
        <v>2116</v>
      </c>
      <c r="C779" s="87" t="s">
        <v>30</v>
      </c>
      <c r="D779" s="88" t="s">
        <v>2117</v>
      </c>
      <c r="E779" s="89" t="s">
        <v>2118</v>
      </c>
      <c r="F779" s="117" t="s">
        <v>1923</v>
      </c>
      <c r="G779" s="118" t="s">
        <v>538</v>
      </c>
      <c r="H779" s="119">
        <v>1</v>
      </c>
      <c r="I779" s="120">
        <v>85.09</v>
      </c>
      <c r="J779" s="110">
        <v>752920</v>
      </c>
      <c r="K779" s="111">
        <v>8712438712296</v>
      </c>
      <c r="L779" s="112"/>
      <c r="M779" s="113" t="s">
        <v>2119</v>
      </c>
      <c r="N779" s="112" t="s">
        <v>1925</v>
      </c>
      <c r="O779" s="77"/>
      <c r="P779" s="78">
        <f t="shared" si="21"/>
        <v>0</v>
      </c>
      <c r="Q779" s="79" t="str">
        <f>IF(O779/H779=0,"-",O779/H779)</f>
        <v>-</v>
      </c>
      <c r="R779" s="80" t="s">
        <v>2351</v>
      </c>
      <c r="S779" s="123"/>
    </row>
    <row r="780" spans="2:19" x14ac:dyDescent="0.3">
      <c r="B780" s="90"/>
      <c r="C780" s="91"/>
      <c r="D780" s="92"/>
      <c r="E780" s="93" t="s">
        <v>537</v>
      </c>
      <c r="F780" s="121">
        <v>40</v>
      </c>
      <c r="G780" s="121" t="s">
        <v>538</v>
      </c>
      <c r="H780" s="122"/>
      <c r="I780" s="122"/>
      <c r="J780" s="114"/>
      <c r="K780" s="107"/>
      <c r="L780" s="107"/>
      <c r="M780" s="107"/>
      <c r="N780" s="107"/>
      <c r="O780" s="94"/>
      <c r="P780" s="107"/>
      <c r="Q780" s="107"/>
      <c r="R780" s="94"/>
      <c r="S780" s="123"/>
    </row>
    <row r="781" spans="2:19" x14ac:dyDescent="0.3">
      <c r="B781" s="90"/>
      <c r="C781" s="91"/>
      <c r="D781" s="92"/>
      <c r="E781" s="93" t="s">
        <v>545</v>
      </c>
      <c r="F781" s="121">
        <v>40</v>
      </c>
      <c r="G781" s="121" t="s">
        <v>538</v>
      </c>
      <c r="H781" s="122"/>
      <c r="I781" s="122"/>
      <c r="J781" s="114"/>
      <c r="K781" s="114"/>
      <c r="L781" s="108"/>
      <c r="M781" s="108"/>
      <c r="N781" s="108"/>
      <c r="O781" s="95"/>
      <c r="P781" s="108"/>
      <c r="Q781" s="108"/>
      <c r="R781" s="68"/>
      <c r="S781" s="123"/>
    </row>
    <row r="782" spans="2:19" x14ac:dyDescent="0.3">
      <c r="B782" s="90"/>
      <c r="C782" s="91"/>
      <c r="D782" s="92"/>
      <c r="E782" s="93" t="s">
        <v>2120</v>
      </c>
      <c r="F782" s="121">
        <v>40</v>
      </c>
      <c r="G782" s="121" t="s">
        <v>538</v>
      </c>
      <c r="H782" s="122"/>
      <c r="I782" s="122"/>
      <c r="J782" s="114"/>
      <c r="K782" s="114"/>
      <c r="L782" s="108"/>
      <c r="M782" s="108"/>
      <c r="N782" s="108"/>
      <c r="O782" s="95"/>
      <c r="P782" s="108"/>
      <c r="Q782" s="108"/>
      <c r="R782" s="68"/>
      <c r="S782" s="123"/>
    </row>
    <row r="783" spans="2:19" x14ac:dyDescent="0.3">
      <c r="B783" s="90"/>
      <c r="C783" s="91"/>
      <c r="D783" s="92"/>
      <c r="E783" s="93" t="s">
        <v>2121</v>
      </c>
      <c r="F783" s="121">
        <v>40</v>
      </c>
      <c r="G783" s="121" t="s">
        <v>538</v>
      </c>
      <c r="H783" s="122"/>
      <c r="I783" s="122"/>
      <c r="J783" s="114"/>
      <c r="K783" s="114"/>
      <c r="L783" s="108"/>
      <c r="M783" s="108"/>
      <c r="N783" s="108"/>
      <c r="O783" s="95"/>
      <c r="P783" s="108"/>
      <c r="Q783" s="108"/>
      <c r="R783" s="68"/>
      <c r="S783" s="123"/>
    </row>
    <row r="784" spans="2:19" ht="1.5" customHeight="1" x14ac:dyDescent="0.3">
      <c r="B784" s="90"/>
      <c r="C784" s="91"/>
      <c r="D784" s="92"/>
      <c r="E784" s="93" t="s">
        <v>2122</v>
      </c>
      <c r="F784" s="121">
        <v>40</v>
      </c>
      <c r="G784" s="121" t="s">
        <v>538</v>
      </c>
      <c r="H784" s="122"/>
      <c r="I784" s="122"/>
      <c r="J784" s="114"/>
      <c r="K784" s="115"/>
      <c r="L784" s="109"/>
      <c r="M784" s="109"/>
      <c r="N784" s="109"/>
      <c r="O784" s="96"/>
      <c r="P784" s="109"/>
      <c r="Q784" s="109"/>
      <c r="R784" s="96"/>
      <c r="S784" s="123"/>
    </row>
    <row r="785" spans="2:19" x14ac:dyDescent="0.3">
      <c r="B785" s="86" t="s">
        <v>2123</v>
      </c>
      <c r="C785" s="87" t="s">
        <v>30</v>
      </c>
      <c r="D785" s="88" t="s">
        <v>2124</v>
      </c>
      <c r="E785" s="89" t="s">
        <v>2125</v>
      </c>
      <c r="F785" s="117" t="s">
        <v>1923</v>
      </c>
      <c r="G785" s="118" t="s">
        <v>538</v>
      </c>
      <c r="H785" s="119">
        <v>1</v>
      </c>
      <c r="I785" s="120">
        <v>83.77000000000001</v>
      </c>
      <c r="J785" s="110">
        <v>752960</v>
      </c>
      <c r="K785" s="111">
        <v>8712438712319</v>
      </c>
      <c r="L785" s="112"/>
      <c r="M785" s="113" t="s">
        <v>2126</v>
      </c>
      <c r="N785" s="112" t="s">
        <v>1925</v>
      </c>
      <c r="O785" s="77"/>
      <c r="P785" s="78">
        <f t="shared" ref="P785:P845" si="22">I785*O785</f>
        <v>0</v>
      </c>
      <c r="Q785" s="79" t="str">
        <f>IF(O785/H785=0,"-",O785/H785)</f>
        <v>-</v>
      </c>
      <c r="R785" s="80" t="s">
        <v>2351</v>
      </c>
      <c r="S785" s="123"/>
    </row>
    <row r="786" spans="2:19" x14ac:dyDescent="0.3">
      <c r="B786" s="90"/>
      <c r="C786" s="91"/>
      <c r="D786" s="92"/>
      <c r="E786" s="93" t="s">
        <v>2127</v>
      </c>
      <c r="F786" s="121">
        <v>40</v>
      </c>
      <c r="G786" s="121" t="s">
        <v>538</v>
      </c>
      <c r="H786" s="122"/>
      <c r="I786" s="122"/>
      <c r="J786" s="114"/>
      <c r="K786" s="107"/>
      <c r="L786" s="107"/>
      <c r="M786" s="107"/>
      <c r="N786" s="107"/>
      <c r="O786" s="94"/>
      <c r="P786" s="107"/>
      <c r="Q786" s="107"/>
      <c r="R786" s="94"/>
      <c r="S786" s="123"/>
    </row>
    <row r="787" spans="2:19" x14ac:dyDescent="0.3">
      <c r="B787" s="90"/>
      <c r="C787" s="91"/>
      <c r="D787" s="92"/>
      <c r="E787" s="93" t="s">
        <v>575</v>
      </c>
      <c r="F787" s="121">
        <v>40</v>
      </c>
      <c r="G787" s="121" t="s">
        <v>538</v>
      </c>
      <c r="H787" s="122"/>
      <c r="I787" s="122"/>
      <c r="J787" s="114"/>
      <c r="K787" s="114"/>
      <c r="L787" s="108"/>
      <c r="M787" s="108"/>
      <c r="N787" s="108"/>
      <c r="O787" s="95"/>
      <c r="P787" s="108"/>
      <c r="Q787" s="108"/>
      <c r="R787" s="68"/>
      <c r="S787" s="123"/>
    </row>
    <row r="788" spans="2:19" x14ac:dyDescent="0.3">
      <c r="B788" s="90"/>
      <c r="C788" s="91"/>
      <c r="D788" s="92"/>
      <c r="E788" s="93" t="s">
        <v>587</v>
      </c>
      <c r="F788" s="121">
        <v>40</v>
      </c>
      <c r="G788" s="121" t="s">
        <v>538</v>
      </c>
      <c r="H788" s="122"/>
      <c r="I788" s="122"/>
      <c r="J788" s="114"/>
      <c r="K788" s="114"/>
      <c r="L788" s="108"/>
      <c r="M788" s="108"/>
      <c r="N788" s="108"/>
      <c r="O788" s="95"/>
      <c r="P788" s="108"/>
      <c r="Q788" s="108"/>
      <c r="R788" s="68"/>
      <c r="S788" s="123"/>
    </row>
    <row r="789" spans="2:19" x14ac:dyDescent="0.3">
      <c r="B789" s="90"/>
      <c r="C789" s="91"/>
      <c r="D789" s="92"/>
      <c r="E789" s="93" t="s">
        <v>584</v>
      </c>
      <c r="F789" s="121">
        <v>40</v>
      </c>
      <c r="G789" s="121" t="s">
        <v>538</v>
      </c>
      <c r="H789" s="122"/>
      <c r="I789" s="122"/>
      <c r="J789" s="114"/>
      <c r="K789" s="114"/>
      <c r="L789" s="108"/>
      <c r="M789" s="108"/>
      <c r="N789" s="108"/>
      <c r="O789" s="95"/>
      <c r="P789" s="108"/>
      <c r="Q789" s="108"/>
      <c r="R789" s="68"/>
      <c r="S789" s="123"/>
    </row>
    <row r="790" spans="2:19" x14ac:dyDescent="0.3">
      <c r="B790" s="90"/>
      <c r="C790" s="91"/>
      <c r="D790" s="92"/>
      <c r="E790" s="93" t="s">
        <v>572</v>
      </c>
      <c r="F790" s="121">
        <v>40</v>
      </c>
      <c r="G790" s="121" t="s">
        <v>538</v>
      </c>
      <c r="H790" s="122"/>
      <c r="I790" s="122"/>
      <c r="J790" s="114"/>
      <c r="K790" s="115"/>
      <c r="L790" s="109"/>
      <c r="M790" s="109"/>
      <c r="N790" s="109"/>
      <c r="O790" s="96"/>
      <c r="P790" s="109"/>
      <c r="Q790" s="109"/>
      <c r="R790" s="96"/>
      <c r="S790" s="123"/>
    </row>
    <row r="791" spans="2:19" x14ac:dyDescent="0.3">
      <c r="B791" s="86" t="s">
        <v>2128</v>
      </c>
      <c r="C791" s="87" t="s">
        <v>30</v>
      </c>
      <c r="D791" s="88" t="s">
        <v>2124</v>
      </c>
      <c r="E791" s="89" t="s">
        <v>2129</v>
      </c>
      <c r="F791" s="117" t="s">
        <v>1923</v>
      </c>
      <c r="G791" s="118" t="s">
        <v>538</v>
      </c>
      <c r="H791" s="119">
        <v>1</v>
      </c>
      <c r="I791" s="120">
        <v>83.77000000000001</v>
      </c>
      <c r="J791" s="110">
        <v>752990</v>
      </c>
      <c r="K791" s="111">
        <v>8712438712326</v>
      </c>
      <c r="L791" s="112"/>
      <c r="M791" s="113" t="s">
        <v>2130</v>
      </c>
      <c r="N791" s="112" t="s">
        <v>1925</v>
      </c>
      <c r="O791" s="77"/>
      <c r="P791" s="78">
        <f t="shared" si="22"/>
        <v>0</v>
      </c>
      <c r="Q791" s="79" t="str">
        <f>IF(O791/H791=0,"-",O791/H791)</f>
        <v>-</v>
      </c>
      <c r="R791" s="80" t="s">
        <v>2351</v>
      </c>
      <c r="S791" s="123"/>
    </row>
    <row r="792" spans="2:19" x14ac:dyDescent="0.3">
      <c r="B792" s="90"/>
      <c r="C792" s="91"/>
      <c r="D792" s="92"/>
      <c r="E792" s="93" t="s">
        <v>581</v>
      </c>
      <c r="F792" s="121">
        <v>40</v>
      </c>
      <c r="G792" s="121" t="s">
        <v>538</v>
      </c>
      <c r="H792" s="122"/>
      <c r="I792" s="122"/>
      <c r="J792" s="114"/>
      <c r="K792" s="107"/>
      <c r="L792" s="107"/>
      <c r="M792" s="107"/>
      <c r="N792" s="107"/>
      <c r="O792" s="94"/>
      <c r="P792" s="107"/>
      <c r="Q792" s="107"/>
      <c r="R792" s="94"/>
      <c r="S792" s="123"/>
    </row>
    <row r="793" spans="2:19" x14ac:dyDescent="0.3">
      <c r="B793" s="90"/>
      <c r="C793" s="91"/>
      <c r="D793" s="92"/>
      <c r="E793" s="93" t="s">
        <v>578</v>
      </c>
      <c r="F793" s="121">
        <v>40</v>
      </c>
      <c r="G793" s="121" t="s">
        <v>538</v>
      </c>
      <c r="H793" s="122"/>
      <c r="I793" s="122"/>
      <c r="J793" s="114"/>
      <c r="K793" s="114"/>
      <c r="L793" s="108"/>
      <c r="M793" s="108"/>
      <c r="N793" s="108"/>
      <c r="O793" s="95"/>
      <c r="P793" s="108"/>
      <c r="Q793" s="108"/>
      <c r="R793" s="68"/>
      <c r="S793" s="123"/>
    </row>
    <row r="794" spans="2:19" x14ac:dyDescent="0.3">
      <c r="B794" s="90"/>
      <c r="C794" s="91"/>
      <c r="D794" s="92"/>
      <c r="E794" s="93" t="s">
        <v>2131</v>
      </c>
      <c r="F794" s="121">
        <v>40</v>
      </c>
      <c r="G794" s="121" t="s">
        <v>538</v>
      </c>
      <c r="H794" s="122"/>
      <c r="I794" s="122"/>
      <c r="J794" s="114"/>
      <c r="K794" s="114"/>
      <c r="L794" s="108"/>
      <c r="M794" s="108"/>
      <c r="N794" s="108"/>
      <c r="O794" s="95"/>
      <c r="P794" s="108"/>
      <c r="Q794" s="108"/>
      <c r="R794" s="68"/>
      <c r="S794" s="123"/>
    </row>
    <row r="795" spans="2:19" x14ac:dyDescent="0.3">
      <c r="B795" s="90"/>
      <c r="C795" s="91"/>
      <c r="D795" s="92"/>
      <c r="E795" s="93" t="s">
        <v>2132</v>
      </c>
      <c r="F795" s="121">
        <v>40</v>
      </c>
      <c r="G795" s="121" t="s">
        <v>538</v>
      </c>
      <c r="H795" s="122"/>
      <c r="I795" s="122"/>
      <c r="J795" s="114"/>
      <c r="K795" s="114"/>
      <c r="L795" s="108"/>
      <c r="M795" s="108"/>
      <c r="N795" s="108"/>
      <c r="O795" s="95"/>
      <c r="P795" s="108"/>
      <c r="Q795" s="108"/>
      <c r="R795" s="68"/>
      <c r="S795" s="123"/>
    </row>
    <row r="796" spans="2:19" x14ac:dyDescent="0.3">
      <c r="B796" s="90"/>
      <c r="C796" s="91"/>
      <c r="D796" s="92"/>
      <c r="E796" s="93" t="s">
        <v>2133</v>
      </c>
      <c r="F796" s="121">
        <v>40</v>
      </c>
      <c r="G796" s="121" t="s">
        <v>538</v>
      </c>
      <c r="H796" s="122"/>
      <c r="I796" s="122"/>
      <c r="J796" s="114"/>
      <c r="K796" s="115"/>
      <c r="L796" s="109"/>
      <c r="M796" s="109"/>
      <c r="N796" s="109"/>
      <c r="O796" s="96"/>
      <c r="P796" s="109"/>
      <c r="Q796" s="109"/>
      <c r="R796" s="96"/>
      <c r="S796" s="123"/>
    </row>
    <row r="797" spans="2:19" x14ac:dyDescent="0.3">
      <c r="B797" s="86" t="s">
        <v>2134</v>
      </c>
      <c r="C797" s="87" t="s">
        <v>30</v>
      </c>
      <c r="D797" s="88" t="s">
        <v>2135</v>
      </c>
      <c r="E797" s="89" t="s">
        <v>2136</v>
      </c>
      <c r="F797" s="117" t="s">
        <v>1923</v>
      </c>
      <c r="G797" s="118" t="s">
        <v>538</v>
      </c>
      <c r="H797" s="119">
        <v>1</v>
      </c>
      <c r="I797" s="120">
        <v>78.460000000000008</v>
      </c>
      <c r="J797" s="110">
        <v>753050</v>
      </c>
      <c r="K797" s="111">
        <v>8712438712333</v>
      </c>
      <c r="L797" s="112"/>
      <c r="M797" s="113" t="s">
        <v>2137</v>
      </c>
      <c r="N797" s="112" t="s">
        <v>1925</v>
      </c>
      <c r="O797" s="77"/>
      <c r="P797" s="78">
        <f t="shared" si="22"/>
        <v>0</v>
      </c>
      <c r="Q797" s="79" t="str">
        <f>IF(O797/H797=0,"-",O797/H797)</f>
        <v>-</v>
      </c>
      <c r="R797" s="80" t="s">
        <v>2351</v>
      </c>
      <c r="S797" s="123"/>
    </row>
    <row r="798" spans="2:19" x14ac:dyDescent="0.3">
      <c r="B798" s="90"/>
      <c r="C798" s="91"/>
      <c r="D798" s="92"/>
      <c r="E798" s="93" t="s">
        <v>621</v>
      </c>
      <c r="F798" s="121">
        <v>40</v>
      </c>
      <c r="G798" s="121" t="s">
        <v>538</v>
      </c>
      <c r="H798" s="122"/>
      <c r="I798" s="122"/>
      <c r="J798" s="114"/>
      <c r="K798" s="107"/>
      <c r="L798" s="107"/>
      <c r="M798" s="107"/>
      <c r="N798" s="107"/>
      <c r="O798" s="94"/>
      <c r="P798" s="107"/>
      <c r="Q798" s="107"/>
      <c r="R798" s="94"/>
      <c r="S798" s="123"/>
    </row>
    <row r="799" spans="2:19" x14ac:dyDescent="0.3">
      <c r="B799" s="90"/>
      <c r="C799" s="91"/>
      <c r="D799" s="92"/>
      <c r="E799" s="93" t="s">
        <v>627</v>
      </c>
      <c r="F799" s="121">
        <v>40</v>
      </c>
      <c r="G799" s="121" t="s">
        <v>538</v>
      </c>
      <c r="H799" s="122"/>
      <c r="I799" s="122"/>
      <c r="J799" s="114"/>
      <c r="K799" s="114"/>
      <c r="L799" s="108"/>
      <c r="M799" s="108"/>
      <c r="N799" s="108"/>
      <c r="O799" s="95"/>
      <c r="P799" s="108"/>
      <c r="Q799" s="108"/>
      <c r="R799" s="68"/>
      <c r="S799" s="123"/>
    </row>
    <row r="800" spans="2:19" x14ac:dyDescent="0.3">
      <c r="B800" s="90"/>
      <c r="C800" s="91"/>
      <c r="D800" s="92"/>
      <c r="E800" s="93" t="s">
        <v>2138</v>
      </c>
      <c r="F800" s="121">
        <v>40</v>
      </c>
      <c r="G800" s="121" t="s">
        <v>538</v>
      </c>
      <c r="H800" s="122"/>
      <c r="I800" s="122"/>
      <c r="J800" s="114"/>
      <c r="K800" s="114"/>
      <c r="L800" s="108"/>
      <c r="M800" s="108"/>
      <c r="N800" s="108"/>
      <c r="O800" s="95"/>
      <c r="P800" s="108"/>
      <c r="Q800" s="108"/>
      <c r="R800" s="68"/>
      <c r="S800" s="123"/>
    </row>
    <row r="801" spans="2:19" x14ac:dyDescent="0.3">
      <c r="B801" s="90"/>
      <c r="C801" s="91"/>
      <c r="D801" s="92"/>
      <c r="E801" s="93" t="s">
        <v>2139</v>
      </c>
      <c r="F801" s="121">
        <v>40</v>
      </c>
      <c r="G801" s="121" t="s">
        <v>538</v>
      </c>
      <c r="H801" s="122"/>
      <c r="I801" s="122"/>
      <c r="J801" s="114"/>
      <c r="K801" s="114"/>
      <c r="L801" s="108"/>
      <c r="M801" s="108"/>
      <c r="N801" s="108"/>
      <c r="O801" s="95"/>
      <c r="P801" s="108"/>
      <c r="Q801" s="108"/>
      <c r="R801" s="68"/>
      <c r="S801" s="123"/>
    </row>
    <row r="802" spans="2:19" x14ac:dyDescent="0.3">
      <c r="B802" s="90"/>
      <c r="C802" s="91"/>
      <c r="D802" s="92"/>
      <c r="E802" s="93" t="s">
        <v>624</v>
      </c>
      <c r="F802" s="121">
        <v>40</v>
      </c>
      <c r="G802" s="121" t="s">
        <v>538</v>
      </c>
      <c r="H802" s="122"/>
      <c r="I802" s="122"/>
      <c r="J802" s="114"/>
      <c r="K802" s="115"/>
      <c r="L802" s="109"/>
      <c r="M802" s="109"/>
      <c r="N802" s="109"/>
      <c r="O802" s="96"/>
      <c r="P802" s="109"/>
      <c r="Q802" s="109"/>
      <c r="R802" s="96"/>
      <c r="S802" s="123"/>
    </row>
    <row r="803" spans="2:19" x14ac:dyDescent="0.3">
      <c r="B803" s="86" t="s">
        <v>2140</v>
      </c>
      <c r="C803" s="87" t="s">
        <v>30</v>
      </c>
      <c r="D803" s="88" t="s">
        <v>2141</v>
      </c>
      <c r="E803" s="89" t="s">
        <v>2142</v>
      </c>
      <c r="F803" s="117" t="s">
        <v>1923</v>
      </c>
      <c r="G803" s="118" t="s">
        <v>538</v>
      </c>
      <c r="H803" s="119">
        <v>1</v>
      </c>
      <c r="I803" s="120">
        <v>91.73</v>
      </c>
      <c r="J803" s="110">
        <v>753080</v>
      </c>
      <c r="K803" s="111">
        <v>8712438712340</v>
      </c>
      <c r="L803" s="112"/>
      <c r="M803" s="113" t="s">
        <v>2143</v>
      </c>
      <c r="N803" s="112" t="s">
        <v>1925</v>
      </c>
      <c r="O803" s="77"/>
      <c r="P803" s="78">
        <f t="shared" si="22"/>
        <v>0</v>
      </c>
      <c r="Q803" s="79" t="str">
        <f>IF(O803/H803=0,"-",O803/H803)</f>
        <v>-</v>
      </c>
      <c r="R803" s="80" t="s">
        <v>2351</v>
      </c>
      <c r="S803" s="123"/>
    </row>
    <row r="804" spans="2:19" x14ac:dyDescent="0.3">
      <c r="B804" s="90"/>
      <c r="C804" s="91"/>
      <c r="D804" s="92"/>
      <c r="E804" s="93" t="s">
        <v>601</v>
      </c>
      <c r="F804" s="121">
        <v>40</v>
      </c>
      <c r="G804" s="121" t="s">
        <v>538</v>
      </c>
      <c r="H804" s="122"/>
      <c r="I804" s="122"/>
      <c r="J804" s="114"/>
      <c r="K804" s="107"/>
      <c r="L804" s="107"/>
      <c r="M804" s="107"/>
      <c r="N804" s="107"/>
      <c r="O804" s="94"/>
      <c r="P804" s="107"/>
      <c r="Q804" s="107"/>
      <c r="R804" s="94"/>
      <c r="S804" s="123"/>
    </row>
    <row r="805" spans="2:19" x14ac:dyDescent="0.3">
      <c r="B805" s="90"/>
      <c r="C805" s="91"/>
      <c r="D805" s="92"/>
      <c r="E805" s="93" t="s">
        <v>598</v>
      </c>
      <c r="F805" s="121">
        <v>40</v>
      </c>
      <c r="G805" s="121" t="s">
        <v>538</v>
      </c>
      <c r="H805" s="122"/>
      <c r="I805" s="122"/>
      <c r="J805" s="114"/>
      <c r="K805" s="114"/>
      <c r="L805" s="108"/>
      <c r="M805" s="108"/>
      <c r="N805" s="108"/>
      <c r="O805" s="95"/>
      <c r="P805" s="108"/>
      <c r="Q805" s="108"/>
      <c r="R805" s="68"/>
      <c r="S805" s="123"/>
    </row>
    <row r="806" spans="2:19" x14ac:dyDescent="0.3">
      <c r="B806" s="90"/>
      <c r="C806" s="91"/>
      <c r="D806" s="92"/>
      <c r="E806" s="93" t="s">
        <v>2144</v>
      </c>
      <c r="F806" s="121">
        <v>40</v>
      </c>
      <c r="G806" s="121" t="s">
        <v>538</v>
      </c>
      <c r="H806" s="122"/>
      <c r="I806" s="122"/>
      <c r="J806" s="114"/>
      <c r="K806" s="114"/>
      <c r="L806" s="108"/>
      <c r="M806" s="108"/>
      <c r="N806" s="108"/>
      <c r="O806" s="95"/>
      <c r="P806" s="108"/>
      <c r="Q806" s="108"/>
      <c r="R806" s="68"/>
      <c r="S806" s="123"/>
    </row>
    <row r="807" spans="2:19" x14ac:dyDescent="0.3">
      <c r="B807" s="90"/>
      <c r="C807" s="91"/>
      <c r="D807" s="92"/>
      <c r="E807" s="93" t="s">
        <v>604</v>
      </c>
      <c r="F807" s="121">
        <v>40</v>
      </c>
      <c r="G807" s="121" t="s">
        <v>538</v>
      </c>
      <c r="H807" s="122"/>
      <c r="I807" s="122"/>
      <c r="J807" s="114"/>
      <c r="K807" s="114"/>
      <c r="L807" s="108"/>
      <c r="M807" s="108"/>
      <c r="N807" s="108"/>
      <c r="O807" s="95"/>
      <c r="P807" s="108"/>
      <c r="Q807" s="108"/>
      <c r="R807" s="68"/>
      <c r="S807" s="123"/>
    </row>
    <row r="808" spans="2:19" x14ac:dyDescent="0.3">
      <c r="B808" s="90"/>
      <c r="C808" s="91"/>
      <c r="D808" s="92"/>
      <c r="E808" s="93" t="s">
        <v>594</v>
      </c>
      <c r="F808" s="121">
        <v>40</v>
      </c>
      <c r="G808" s="121" t="s">
        <v>538</v>
      </c>
      <c r="H808" s="122"/>
      <c r="I808" s="122"/>
      <c r="J808" s="114"/>
      <c r="K808" s="115"/>
      <c r="L808" s="109"/>
      <c r="M808" s="109"/>
      <c r="N808" s="109"/>
      <c r="O808" s="96"/>
      <c r="P808" s="109"/>
      <c r="Q808" s="109"/>
      <c r="R808" s="96"/>
      <c r="S808" s="123"/>
    </row>
    <row r="809" spans="2:19" x14ac:dyDescent="0.3">
      <c r="B809" s="86" t="s">
        <v>2145</v>
      </c>
      <c r="C809" s="87" t="s">
        <v>30</v>
      </c>
      <c r="D809" s="88" t="s">
        <v>2146</v>
      </c>
      <c r="E809" s="89" t="s">
        <v>2147</v>
      </c>
      <c r="F809" s="117" t="s">
        <v>1934</v>
      </c>
      <c r="G809" s="118" t="s">
        <v>811</v>
      </c>
      <c r="H809" s="119">
        <v>1</v>
      </c>
      <c r="I809" s="120">
        <v>67.22</v>
      </c>
      <c r="J809" s="110">
        <v>752930</v>
      </c>
      <c r="K809" s="111">
        <v>8712438712357</v>
      </c>
      <c r="L809" s="112"/>
      <c r="M809" s="113" t="s">
        <v>2148</v>
      </c>
      <c r="N809" s="112" t="s">
        <v>1925</v>
      </c>
      <c r="O809" s="77"/>
      <c r="P809" s="78">
        <f t="shared" si="22"/>
        <v>0</v>
      </c>
      <c r="Q809" s="79" t="str">
        <f>IF(O809/H809=0,"-",O809/H809)</f>
        <v>-</v>
      </c>
      <c r="R809" s="80" t="s">
        <v>2352</v>
      </c>
      <c r="S809" s="123"/>
    </row>
    <row r="810" spans="2:19" x14ac:dyDescent="0.3">
      <c r="B810" s="90"/>
      <c r="C810" s="91"/>
      <c r="D810" s="92"/>
      <c r="E810" s="93" t="s">
        <v>640</v>
      </c>
      <c r="F810" s="121">
        <v>60</v>
      </c>
      <c r="G810" s="121" t="s">
        <v>811</v>
      </c>
      <c r="H810" s="122"/>
      <c r="I810" s="122"/>
      <c r="J810" s="114"/>
      <c r="K810" s="107"/>
      <c r="L810" s="107"/>
      <c r="M810" s="107"/>
      <c r="N810" s="107"/>
      <c r="O810" s="94"/>
      <c r="P810" s="107"/>
      <c r="Q810" s="107"/>
      <c r="R810" s="94"/>
      <c r="S810" s="123"/>
    </row>
    <row r="811" spans="2:19" x14ac:dyDescent="0.3">
      <c r="B811" s="90"/>
      <c r="C811" s="91"/>
      <c r="D811" s="92"/>
      <c r="E811" s="93" t="s">
        <v>2149</v>
      </c>
      <c r="F811" s="121">
        <v>60</v>
      </c>
      <c r="G811" s="121" t="s">
        <v>811</v>
      </c>
      <c r="H811" s="122"/>
      <c r="I811" s="122"/>
      <c r="J811" s="114"/>
      <c r="K811" s="114"/>
      <c r="L811" s="108"/>
      <c r="M811" s="108"/>
      <c r="N811" s="108"/>
      <c r="O811" s="95"/>
      <c r="P811" s="108"/>
      <c r="Q811" s="108"/>
      <c r="R811" s="68"/>
      <c r="S811" s="123"/>
    </row>
    <row r="812" spans="2:19" x14ac:dyDescent="0.3">
      <c r="B812" s="90"/>
      <c r="C812" s="91"/>
      <c r="D812" s="92"/>
      <c r="E812" s="93" t="s">
        <v>646</v>
      </c>
      <c r="F812" s="121">
        <v>60</v>
      </c>
      <c r="G812" s="121" t="s">
        <v>811</v>
      </c>
      <c r="H812" s="122"/>
      <c r="I812" s="122"/>
      <c r="J812" s="114"/>
      <c r="K812" s="114"/>
      <c r="L812" s="108"/>
      <c r="M812" s="108"/>
      <c r="N812" s="108"/>
      <c r="O812" s="95"/>
      <c r="P812" s="108"/>
      <c r="Q812" s="108"/>
      <c r="R812" s="68"/>
      <c r="S812" s="123"/>
    </row>
    <row r="813" spans="2:19" x14ac:dyDescent="0.3">
      <c r="B813" s="90"/>
      <c r="C813" s="91"/>
      <c r="D813" s="92"/>
      <c r="E813" s="93" t="s">
        <v>2150</v>
      </c>
      <c r="F813" s="121">
        <v>60</v>
      </c>
      <c r="G813" s="121" t="s">
        <v>811</v>
      </c>
      <c r="H813" s="122"/>
      <c r="I813" s="122"/>
      <c r="J813" s="114"/>
      <c r="K813" s="114"/>
      <c r="L813" s="108"/>
      <c r="M813" s="108"/>
      <c r="N813" s="108"/>
      <c r="O813" s="95"/>
      <c r="P813" s="108"/>
      <c r="Q813" s="108"/>
      <c r="R813" s="68"/>
      <c r="S813" s="123"/>
    </row>
    <row r="814" spans="2:19" x14ac:dyDescent="0.3">
      <c r="B814" s="90"/>
      <c r="C814" s="91"/>
      <c r="D814" s="92"/>
      <c r="E814" s="93" t="s">
        <v>2151</v>
      </c>
      <c r="F814" s="121">
        <v>60</v>
      </c>
      <c r="G814" s="121" t="s">
        <v>811</v>
      </c>
      <c r="H814" s="122"/>
      <c r="I814" s="122"/>
      <c r="J814" s="114"/>
      <c r="K814" s="115"/>
      <c r="L814" s="109"/>
      <c r="M814" s="109"/>
      <c r="N814" s="109"/>
      <c r="O814" s="96"/>
      <c r="P814" s="109"/>
      <c r="Q814" s="109"/>
      <c r="R814" s="96"/>
      <c r="S814" s="123"/>
    </row>
    <row r="815" spans="2:19" x14ac:dyDescent="0.3">
      <c r="B815" s="86" t="s">
        <v>2152</v>
      </c>
      <c r="C815" s="87" t="s">
        <v>30</v>
      </c>
      <c r="D815" s="88" t="s">
        <v>2153</v>
      </c>
      <c r="E815" s="89" t="s">
        <v>2154</v>
      </c>
      <c r="F815" s="117" t="s">
        <v>2155</v>
      </c>
      <c r="G815" s="118" t="s">
        <v>683</v>
      </c>
      <c r="H815" s="119">
        <v>1</v>
      </c>
      <c r="I815" s="120">
        <v>140.19</v>
      </c>
      <c r="J815" s="110">
        <v>753200</v>
      </c>
      <c r="K815" s="111">
        <v>8712438712401</v>
      </c>
      <c r="L815" s="112"/>
      <c r="M815" s="113" t="s">
        <v>2156</v>
      </c>
      <c r="N815" s="112" t="s">
        <v>1925</v>
      </c>
      <c r="O815" s="77"/>
      <c r="P815" s="78">
        <f t="shared" si="22"/>
        <v>0</v>
      </c>
      <c r="Q815" s="79" t="str">
        <f>IF(O815/H815=0,"-",O815/H815)</f>
        <v>-</v>
      </c>
      <c r="R815" s="80" t="s">
        <v>2352</v>
      </c>
      <c r="S815" s="123"/>
    </row>
    <row r="816" spans="2:19" x14ac:dyDescent="0.3">
      <c r="B816" s="90"/>
      <c r="C816" s="91"/>
      <c r="D816" s="92"/>
      <c r="E816" s="93" t="s">
        <v>687</v>
      </c>
      <c r="F816" s="121">
        <v>200</v>
      </c>
      <c r="G816" s="121" t="s">
        <v>683</v>
      </c>
      <c r="H816" s="122"/>
      <c r="I816" s="122"/>
      <c r="J816" s="114"/>
      <c r="K816" s="107"/>
      <c r="L816" s="107"/>
      <c r="M816" s="107"/>
      <c r="N816" s="107"/>
      <c r="O816" s="94"/>
      <c r="P816" s="107"/>
      <c r="Q816" s="107"/>
      <c r="R816" s="94"/>
      <c r="S816" s="123"/>
    </row>
    <row r="817" spans="2:19" x14ac:dyDescent="0.3">
      <c r="B817" s="90"/>
      <c r="C817" s="91"/>
      <c r="D817" s="92"/>
      <c r="E817" s="93" t="s">
        <v>690</v>
      </c>
      <c r="F817" s="121">
        <v>200</v>
      </c>
      <c r="G817" s="121" t="s">
        <v>683</v>
      </c>
      <c r="H817" s="122"/>
      <c r="I817" s="122"/>
      <c r="J817" s="114"/>
      <c r="K817" s="114"/>
      <c r="L817" s="108"/>
      <c r="M817" s="108"/>
      <c r="N817" s="108"/>
      <c r="O817" s="95"/>
      <c r="P817" s="108"/>
      <c r="Q817" s="108"/>
      <c r="R817" s="68"/>
      <c r="S817" s="123"/>
    </row>
    <row r="818" spans="2:19" x14ac:dyDescent="0.3">
      <c r="B818" s="90"/>
      <c r="C818" s="91"/>
      <c r="D818" s="92"/>
      <c r="E818" s="93" t="s">
        <v>693</v>
      </c>
      <c r="F818" s="121">
        <v>200</v>
      </c>
      <c r="G818" s="121" t="s">
        <v>683</v>
      </c>
      <c r="H818" s="122"/>
      <c r="I818" s="122"/>
      <c r="J818" s="114"/>
      <c r="K818" s="114"/>
      <c r="L818" s="108"/>
      <c r="M818" s="108"/>
      <c r="N818" s="108"/>
      <c r="O818" s="95"/>
      <c r="P818" s="108"/>
      <c r="Q818" s="108"/>
      <c r="R818" s="68"/>
      <c r="S818" s="123"/>
    </row>
    <row r="819" spans="2:19" x14ac:dyDescent="0.3">
      <c r="B819" s="90"/>
      <c r="C819" s="91"/>
      <c r="D819" s="92"/>
      <c r="E819" s="93" t="s">
        <v>2157</v>
      </c>
      <c r="F819" s="121">
        <v>200</v>
      </c>
      <c r="G819" s="121" t="s">
        <v>683</v>
      </c>
      <c r="H819" s="122"/>
      <c r="I819" s="122"/>
      <c r="J819" s="114"/>
      <c r="K819" s="114"/>
      <c r="L819" s="108"/>
      <c r="M819" s="108"/>
      <c r="N819" s="108"/>
      <c r="O819" s="95"/>
      <c r="P819" s="108"/>
      <c r="Q819" s="108"/>
      <c r="R819" s="68"/>
      <c r="S819" s="123"/>
    </row>
    <row r="820" spans="2:19" x14ac:dyDescent="0.3">
      <c r="B820" s="90"/>
      <c r="C820" s="91"/>
      <c r="D820" s="92"/>
      <c r="E820" s="93" t="s">
        <v>699</v>
      </c>
      <c r="F820" s="121">
        <v>200</v>
      </c>
      <c r="G820" s="121" t="s">
        <v>683</v>
      </c>
      <c r="H820" s="122"/>
      <c r="I820" s="122"/>
      <c r="J820" s="114"/>
      <c r="K820" s="115"/>
      <c r="L820" s="109"/>
      <c r="M820" s="109"/>
      <c r="N820" s="109"/>
      <c r="O820" s="96"/>
      <c r="P820" s="109"/>
      <c r="Q820" s="109"/>
      <c r="R820" s="96"/>
      <c r="S820" s="123"/>
    </row>
    <row r="821" spans="2:19" x14ac:dyDescent="0.3">
      <c r="B821" s="86" t="s">
        <v>2158</v>
      </c>
      <c r="C821" s="87" t="s">
        <v>30</v>
      </c>
      <c r="D821" s="88" t="s">
        <v>2159</v>
      </c>
      <c r="E821" s="89" t="s">
        <v>2160</v>
      </c>
      <c r="F821" s="117" t="s">
        <v>2155</v>
      </c>
      <c r="G821" s="118" t="s">
        <v>711</v>
      </c>
      <c r="H821" s="119">
        <v>1</v>
      </c>
      <c r="I821" s="120">
        <v>85.79</v>
      </c>
      <c r="J821" s="110">
        <v>753210</v>
      </c>
      <c r="K821" s="111">
        <v>8712438712388</v>
      </c>
      <c r="L821" s="112"/>
      <c r="M821" s="113" t="s">
        <v>2161</v>
      </c>
      <c r="N821" s="112" t="s">
        <v>1925</v>
      </c>
      <c r="O821" s="77"/>
      <c r="P821" s="78">
        <f t="shared" si="22"/>
        <v>0</v>
      </c>
      <c r="Q821" s="79" t="str">
        <f>IF(O821/H821=0,"-",O821/H821)</f>
        <v>-</v>
      </c>
      <c r="R821" s="80" t="s">
        <v>2352</v>
      </c>
      <c r="S821" s="123"/>
    </row>
    <row r="822" spans="2:19" x14ac:dyDescent="0.3">
      <c r="B822" s="90"/>
      <c r="C822" s="91"/>
      <c r="D822" s="92"/>
      <c r="E822" s="93" t="s">
        <v>714</v>
      </c>
      <c r="F822" s="121">
        <v>200</v>
      </c>
      <c r="G822" s="121" t="s">
        <v>711</v>
      </c>
      <c r="H822" s="122"/>
      <c r="I822" s="122"/>
      <c r="J822" s="114"/>
      <c r="K822" s="107"/>
      <c r="L822" s="107"/>
      <c r="M822" s="107"/>
      <c r="N822" s="107"/>
      <c r="O822" s="94"/>
      <c r="P822" s="107"/>
      <c r="Q822" s="107"/>
      <c r="R822" s="94"/>
      <c r="S822" s="123"/>
    </row>
    <row r="823" spans="2:19" x14ac:dyDescent="0.3">
      <c r="B823" s="90"/>
      <c r="C823" s="91"/>
      <c r="D823" s="92"/>
      <c r="E823" s="93" t="s">
        <v>734</v>
      </c>
      <c r="F823" s="121">
        <v>200</v>
      </c>
      <c r="G823" s="121" t="s">
        <v>711</v>
      </c>
      <c r="H823" s="122"/>
      <c r="I823" s="122"/>
      <c r="J823" s="114"/>
      <c r="K823" s="114"/>
      <c r="L823" s="108"/>
      <c r="M823" s="108"/>
      <c r="N823" s="108"/>
      <c r="O823" s="95"/>
      <c r="P823" s="108"/>
      <c r="Q823" s="108"/>
      <c r="R823" s="68"/>
      <c r="S823" s="123"/>
    </row>
    <row r="824" spans="2:19" x14ac:dyDescent="0.3">
      <c r="B824" s="90"/>
      <c r="C824" s="91"/>
      <c r="D824" s="92"/>
      <c r="E824" s="93" t="s">
        <v>727</v>
      </c>
      <c r="F824" s="121">
        <v>200</v>
      </c>
      <c r="G824" s="121" t="s">
        <v>711</v>
      </c>
      <c r="H824" s="122"/>
      <c r="I824" s="122"/>
      <c r="J824" s="114"/>
      <c r="K824" s="114"/>
      <c r="L824" s="108"/>
      <c r="M824" s="108"/>
      <c r="N824" s="108"/>
      <c r="O824" s="95"/>
      <c r="P824" s="108"/>
      <c r="Q824" s="108"/>
      <c r="R824" s="68"/>
      <c r="S824" s="123"/>
    </row>
    <row r="825" spans="2:19" x14ac:dyDescent="0.3">
      <c r="B825" s="90"/>
      <c r="C825" s="91"/>
      <c r="D825" s="92"/>
      <c r="E825" s="93" t="s">
        <v>723</v>
      </c>
      <c r="F825" s="121">
        <v>200</v>
      </c>
      <c r="G825" s="121" t="s">
        <v>711</v>
      </c>
      <c r="H825" s="122"/>
      <c r="I825" s="122"/>
      <c r="J825" s="114"/>
      <c r="K825" s="114"/>
      <c r="L825" s="108"/>
      <c r="M825" s="108"/>
      <c r="N825" s="108"/>
      <c r="O825" s="95"/>
      <c r="P825" s="108"/>
      <c r="Q825" s="108"/>
      <c r="R825" s="68"/>
      <c r="S825" s="123"/>
    </row>
    <row r="826" spans="2:19" x14ac:dyDescent="0.3">
      <c r="B826" s="90"/>
      <c r="C826" s="91"/>
      <c r="D826" s="92"/>
      <c r="E826" s="93" t="s">
        <v>2162</v>
      </c>
      <c r="F826" s="121">
        <v>200</v>
      </c>
      <c r="G826" s="121" t="s">
        <v>711</v>
      </c>
      <c r="H826" s="122"/>
      <c r="I826" s="122"/>
      <c r="J826" s="114"/>
      <c r="K826" s="115"/>
      <c r="L826" s="109"/>
      <c r="M826" s="109"/>
      <c r="N826" s="109"/>
      <c r="O826" s="96"/>
      <c r="P826" s="109"/>
      <c r="Q826" s="109"/>
      <c r="R826" s="96"/>
      <c r="S826" s="123"/>
    </row>
    <row r="827" spans="2:19" x14ac:dyDescent="0.3">
      <c r="B827" s="86" t="s">
        <v>2163</v>
      </c>
      <c r="C827" s="87" t="s">
        <v>30</v>
      </c>
      <c r="D827" s="88" t="s">
        <v>2164</v>
      </c>
      <c r="E827" s="89" t="s">
        <v>2165</v>
      </c>
      <c r="F827" s="117" t="s">
        <v>2065</v>
      </c>
      <c r="G827" s="118" t="s">
        <v>811</v>
      </c>
      <c r="H827" s="119">
        <v>1</v>
      </c>
      <c r="I827" s="120">
        <v>68.550000000000011</v>
      </c>
      <c r="J827" s="110">
        <v>753230</v>
      </c>
      <c r="K827" s="111">
        <v>8712438712418</v>
      </c>
      <c r="L827" s="112"/>
      <c r="M827" s="113" t="s">
        <v>2166</v>
      </c>
      <c r="N827" s="112" t="s">
        <v>1925</v>
      </c>
      <c r="O827" s="77"/>
      <c r="P827" s="78">
        <f t="shared" si="22"/>
        <v>0</v>
      </c>
      <c r="Q827" s="79" t="str">
        <f>IF(O827/H827=0,"-",O827/H827)</f>
        <v>-</v>
      </c>
      <c r="R827" s="80" t="s">
        <v>2352</v>
      </c>
      <c r="S827" s="123"/>
    </row>
    <row r="828" spans="2:19" x14ac:dyDescent="0.3">
      <c r="B828" s="90"/>
      <c r="C828" s="91"/>
      <c r="D828" s="92"/>
      <c r="E828" s="93" t="s">
        <v>2167</v>
      </c>
      <c r="F828" s="121">
        <v>50</v>
      </c>
      <c r="G828" s="121" t="s">
        <v>811</v>
      </c>
      <c r="H828" s="122"/>
      <c r="I828" s="122"/>
      <c r="J828" s="114"/>
      <c r="K828" s="107"/>
      <c r="L828" s="107"/>
      <c r="M828" s="107"/>
      <c r="N828" s="107"/>
      <c r="O828" s="94"/>
      <c r="P828" s="107"/>
      <c r="Q828" s="107"/>
      <c r="R828" s="94"/>
      <c r="S828" s="123"/>
    </row>
    <row r="829" spans="2:19" x14ac:dyDescent="0.3">
      <c r="B829" s="90"/>
      <c r="C829" s="91"/>
      <c r="D829" s="92"/>
      <c r="E829" s="93" t="s">
        <v>2168</v>
      </c>
      <c r="F829" s="121">
        <v>50</v>
      </c>
      <c r="G829" s="121" t="s">
        <v>811</v>
      </c>
      <c r="H829" s="122"/>
      <c r="I829" s="122"/>
      <c r="J829" s="114"/>
      <c r="K829" s="114"/>
      <c r="L829" s="108"/>
      <c r="M829" s="108"/>
      <c r="N829" s="108"/>
      <c r="O829" s="95"/>
      <c r="P829" s="108"/>
      <c r="Q829" s="108"/>
      <c r="R829" s="68"/>
      <c r="S829" s="123"/>
    </row>
    <row r="830" spans="2:19" x14ac:dyDescent="0.3">
      <c r="B830" s="90"/>
      <c r="C830" s="91"/>
      <c r="D830" s="92"/>
      <c r="E830" s="93" t="s">
        <v>2169</v>
      </c>
      <c r="F830" s="121">
        <v>50</v>
      </c>
      <c r="G830" s="121" t="s">
        <v>811</v>
      </c>
      <c r="H830" s="122"/>
      <c r="I830" s="122"/>
      <c r="J830" s="114"/>
      <c r="K830" s="114"/>
      <c r="L830" s="108"/>
      <c r="M830" s="108"/>
      <c r="N830" s="108"/>
      <c r="O830" s="95"/>
      <c r="P830" s="108"/>
      <c r="Q830" s="108"/>
      <c r="R830" s="68"/>
      <c r="S830" s="123"/>
    </row>
    <row r="831" spans="2:19" x14ac:dyDescent="0.3">
      <c r="B831" s="90"/>
      <c r="C831" s="91"/>
      <c r="D831" s="92"/>
      <c r="E831" s="93" t="s">
        <v>803</v>
      </c>
      <c r="F831" s="121">
        <v>50</v>
      </c>
      <c r="G831" s="121" t="s">
        <v>811</v>
      </c>
      <c r="H831" s="122"/>
      <c r="I831" s="122"/>
      <c r="J831" s="114"/>
      <c r="K831" s="114"/>
      <c r="L831" s="108"/>
      <c r="M831" s="108"/>
      <c r="N831" s="108"/>
      <c r="O831" s="95"/>
      <c r="P831" s="108"/>
      <c r="Q831" s="108"/>
      <c r="R831" s="68"/>
      <c r="S831" s="123"/>
    </row>
    <row r="832" spans="2:19" x14ac:dyDescent="0.3">
      <c r="B832" s="90"/>
      <c r="C832" s="91"/>
      <c r="D832" s="92"/>
      <c r="E832" s="93" t="s">
        <v>2170</v>
      </c>
      <c r="F832" s="121">
        <v>50</v>
      </c>
      <c r="G832" s="121" t="s">
        <v>811</v>
      </c>
      <c r="H832" s="122"/>
      <c r="I832" s="122"/>
      <c r="J832" s="114"/>
      <c r="K832" s="115"/>
      <c r="L832" s="109"/>
      <c r="M832" s="109"/>
      <c r="N832" s="109"/>
      <c r="O832" s="96"/>
      <c r="P832" s="109"/>
      <c r="Q832" s="109"/>
      <c r="R832" s="96"/>
      <c r="S832" s="123"/>
    </row>
    <row r="833" spans="2:19" x14ac:dyDescent="0.3">
      <c r="B833" s="86" t="s">
        <v>2171</v>
      </c>
      <c r="C833" s="87" t="s">
        <v>30</v>
      </c>
      <c r="D833" s="88" t="s">
        <v>2172</v>
      </c>
      <c r="E833" s="89" t="s">
        <v>2173</v>
      </c>
      <c r="F833" s="117" t="s">
        <v>2155</v>
      </c>
      <c r="G833" s="118"/>
      <c r="H833" s="119">
        <v>1</v>
      </c>
      <c r="I833" s="120">
        <v>61.91</v>
      </c>
      <c r="J833" s="110">
        <v>753240</v>
      </c>
      <c r="K833" s="111">
        <v>8712438712364</v>
      </c>
      <c r="L833" s="112"/>
      <c r="M833" s="113" t="s">
        <v>2174</v>
      </c>
      <c r="N833" s="112" t="s">
        <v>1925</v>
      </c>
      <c r="O833" s="77"/>
      <c r="P833" s="78">
        <f t="shared" si="22"/>
        <v>0</v>
      </c>
      <c r="Q833" s="79" t="str">
        <f>IF(O833/H833=0,"-",O833/H833)</f>
        <v>-</v>
      </c>
      <c r="R833" s="80" t="s">
        <v>2352</v>
      </c>
      <c r="S833" s="123"/>
    </row>
    <row r="834" spans="2:19" x14ac:dyDescent="0.3">
      <c r="B834" s="90"/>
      <c r="C834" s="91"/>
      <c r="D834" s="92"/>
      <c r="E834" s="93" t="s">
        <v>2175</v>
      </c>
      <c r="F834" s="121">
        <v>200</v>
      </c>
      <c r="G834" s="121" t="s">
        <v>760</v>
      </c>
      <c r="H834" s="122"/>
      <c r="I834" s="122"/>
      <c r="J834" s="114"/>
      <c r="K834" s="107"/>
      <c r="L834" s="107"/>
      <c r="M834" s="107"/>
      <c r="N834" s="107"/>
      <c r="O834" s="94"/>
      <c r="P834" s="107"/>
      <c r="Q834" s="107"/>
      <c r="R834" s="94"/>
      <c r="S834" s="123"/>
    </row>
    <row r="835" spans="2:19" x14ac:dyDescent="0.3">
      <c r="B835" s="90"/>
      <c r="C835" s="91"/>
      <c r="D835" s="92"/>
      <c r="E835" s="93" t="s">
        <v>2176</v>
      </c>
      <c r="F835" s="121">
        <v>200</v>
      </c>
      <c r="G835" s="121" t="s">
        <v>764</v>
      </c>
      <c r="H835" s="122"/>
      <c r="I835" s="122"/>
      <c r="J835" s="114"/>
      <c r="K835" s="114"/>
      <c r="L835" s="108"/>
      <c r="M835" s="108"/>
      <c r="N835" s="108"/>
      <c r="O835" s="95"/>
      <c r="P835" s="108"/>
      <c r="Q835" s="108"/>
      <c r="R835" s="68"/>
      <c r="S835" s="123"/>
    </row>
    <row r="836" spans="2:19" x14ac:dyDescent="0.3">
      <c r="B836" s="90"/>
      <c r="C836" s="91"/>
      <c r="D836" s="92"/>
      <c r="E836" s="93" t="s">
        <v>2177</v>
      </c>
      <c r="F836" s="121">
        <v>200</v>
      </c>
      <c r="G836" s="121" t="s">
        <v>711</v>
      </c>
      <c r="H836" s="122"/>
      <c r="I836" s="122"/>
      <c r="J836" s="114"/>
      <c r="K836" s="114"/>
      <c r="L836" s="108"/>
      <c r="M836" s="108"/>
      <c r="N836" s="108"/>
      <c r="O836" s="95"/>
      <c r="P836" s="108"/>
      <c r="Q836" s="108"/>
      <c r="R836" s="68"/>
      <c r="S836" s="123"/>
    </row>
    <row r="837" spans="2:19" x14ac:dyDescent="0.3">
      <c r="B837" s="90"/>
      <c r="C837" s="91"/>
      <c r="D837" s="92"/>
      <c r="E837" s="93" t="s">
        <v>2178</v>
      </c>
      <c r="F837" s="121">
        <v>200</v>
      </c>
      <c r="G837" s="121" t="s">
        <v>2179</v>
      </c>
      <c r="H837" s="122"/>
      <c r="I837" s="122"/>
      <c r="J837" s="114"/>
      <c r="K837" s="114"/>
      <c r="L837" s="108"/>
      <c r="M837" s="108"/>
      <c r="N837" s="108"/>
      <c r="O837" s="95"/>
      <c r="P837" s="108"/>
      <c r="Q837" s="108"/>
      <c r="R837" s="68"/>
      <c r="S837" s="123"/>
    </row>
    <row r="838" spans="2:19" x14ac:dyDescent="0.3">
      <c r="B838" s="90"/>
      <c r="C838" s="91"/>
      <c r="D838" s="92"/>
      <c r="E838" s="93" t="s">
        <v>2180</v>
      </c>
      <c r="F838" s="121">
        <v>200</v>
      </c>
      <c r="G838" s="121" t="s">
        <v>711</v>
      </c>
      <c r="H838" s="122"/>
      <c r="I838" s="122"/>
      <c r="J838" s="114"/>
      <c r="K838" s="115"/>
      <c r="L838" s="109"/>
      <c r="M838" s="109"/>
      <c r="N838" s="109"/>
      <c r="O838" s="96"/>
      <c r="P838" s="109"/>
      <c r="Q838" s="109"/>
      <c r="R838" s="96"/>
      <c r="S838" s="123"/>
    </row>
    <row r="839" spans="2:19" x14ac:dyDescent="0.3">
      <c r="B839" s="86" t="s">
        <v>2181</v>
      </c>
      <c r="C839" s="87" t="s">
        <v>30</v>
      </c>
      <c r="D839" s="88" t="s">
        <v>2182</v>
      </c>
      <c r="E839" s="89" t="s">
        <v>2183</v>
      </c>
      <c r="F839" s="117" t="s">
        <v>2184</v>
      </c>
      <c r="G839" s="118" t="s">
        <v>770</v>
      </c>
      <c r="H839" s="119">
        <v>1</v>
      </c>
      <c r="I839" s="120">
        <v>103.04</v>
      </c>
      <c r="J839" s="110">
        <v>753250</v>
      </c>
      <c r="K839" s="111">
        <v>8712438712630</v>
      </c>
      <c r="L839" s="112"/>
      <c r="M839" s="113" t="s">
        <v>2185</v>
      </c>
      <c r="N839" s="112" t="s">
        <v>1925</v>
      </c>
      <c r="O839" s="77"/>
      <c r="P839" s="78">
        <f t="shared" si="22"/>
        <v>0</v>
      </c>
      <c r="Q839" s="79" t="str">
        <f>IF(O839/H839=0,"-",O839/H839)</f>
        <v>-</v>
      </c>
      <c r="R839" s="80" t="s">
        <v>2352</v>
      </c>
      <c r="S839" s="123"/>
    </row>
    <row r="840" spans="2:19" x14ac:dyDescent="0.3">
      <c r="B840" s="90"/>
      <c r="C840" s="91"/>
      <c r="D840" s="92"/>
      <c r="E840" s="93" t="s">
        <v>2186</v>
      </c>
      <c r="F840" s="121">
        <v>150</v>
      </c>
      <c r="G840" s="121" t="s">
        <v>770</v>
      </c>
      <c r="H840" s="122"/>
      <c r="I840" s="122"/>
      <c r="J840" s="114"/>
      <c r="K840" s="107"/>
      <c r="L840" s="107"/>
      <c r="M840" s="107"/>
      <c r="N840" s="107"/>
      <c r="O840" s="94"/>
      <c r="P840" s="107"/>
      <c r="Q840" s="107"/>
      <c r="R840" s="94"/>
      <c r="S840" s="123"/>
    </row>
    <row r="841" spans="2:19" x14ac:dyDescent="0.3">
      <c r="B841" s="90"/>
      <c r="C841" s="91"/>
      <c r="D841" s="92"/>
      <c r="E841" s="93" t="s">
        <v>2187</v>
      </c>
      <c r="F841" s="121">
        <v>150</v>
      </c>
      <c r="G841" s="121" t="s">
        <v>770</v>
      </c>
      <c r="H841" s="122"/>
      <c r="I841" s="122"/>
      <c r="J841" s="114"/>
      <c r="K841" s="114"/>
      <c r="L841" s="108"/>
      <c r="M841" s="108"/>
      <c r="N841" s="108"/>
      <c r="O841" s="95"/>
      <c r="P841" s="108"/>
      <c r="Q841" s="108"/>
      <c r="R841" s="68"/>
      <c r="S841" s="123"/>
    </row>
    <row r="842" spans="2:19" x14ac:dyDescent="0.3">
      <c r="B842" s="90"/>
      <c r="C842" s="91"/>
      <c r="D842" s="92"/>
      <c r="E842" s="93" t="s">
        <v>2188</v>
      </c>
      <c r="F842" s="121">
        <v>150</v>
      </c>
      <c r="G842" s="121" t="s">
        <v>770</v>
      </c>
      <c r="H842" s="122"/>
      <c r="I842" s="122"/>
      <c r="J842" s="114"/>
      <c r="K842" s="114"/>
      <c r="L842" s="108"/>
      <c r="M842" s="108"/>
      <c r="N842" s="108"/>
      <c r="O842" s="95"/>
      <c r="P842" s="108"/>
      <c r="Q842" s="108"/>
      <c r="R842" s="68"/>
      <c r="S842" s="123"/>
    </row>
    <row r="843" spans="2:19" x14ac:dyDescent="0.3">
      <c r="B843" s="90"/>
      <c r="C843" s="91"/>
      <c r="D843" s="92"/>
      <c r="E843" s="93" t="s">
        <v>2189</v>
      </c>
      <c r="F843" s="121">
        <v>150</v>
      </c>
      <c r="G843" s="121" t="s">
        <v>770</v>
      </c>
      <c r="H843" s="122"/>
      <c r="I843" s="122"/>
      <c r="J843" s="114"/>
      <c r="K843" s="114"/>
      <c r="L843" s="108"/>
      <c r="M843" s="108"/>
      <c r="N843" s="108"/>
      <c r="O843" s="95"/>
      <c r="P843" s="108"/>
      <c r="Q843" s="108"/>
      <c r="R843" s="68"/>
      <c r="S843" s="123"/>
    </row>
    <row r="844" spans="2:19" x14ac:dyDescent="0.3">
      <c r="B844" s="90"/>
      <c r="C844" s="91"/>
      <c r="D844" s="92"/>
      <c r="E844" s="93" t="s">
        <v>2190</v>
      </c>
      <c r="F844" s="121">
        <v>150</v>
      </c>
      <c r="G844" s="121" t="s">
        <v>770</v>
      </c>
      <c r="H844" s="122"/>
      <c r="I844" s="122"/>
      <c r="J844" s="114"/>
      <c r="K844" s="115"/>
      <c r="L844" s="109"/>
      <c r="M844" s="109"/>
      <c r="N844" s="109"/>
      <c r="O844" s="96"/>
      <c r="P844" s="109"/>
      <c r="Q844" s="109"/>
      <c r="R844" s="96"/>
      <c r="S844" s="123"/>
    </row>
    <row r="845" spans="2:19" x14ac:dyDescent="0.3">
      <c r="B845" s="86" t="s">
        <v>2191</v>
      </c>
      <c r="C845" s="87" t="s">
        <v>30</v>
      </c>
      <c r="D845" s="88" t="s">
        <v>2192</v>
      </c>
      <c r="E845" s="89" t="s">
        <v>2193</v>
      </c>
      <c r="F845" s="117" t="s">
        <v>2155</v>
      </c>
      <c r="G845" s="118" t="s">
        <v>711</v>
      </c>
      <c r="H845" s="119">
        <v>1</v>
      </c>
      <c r="I845" s="120">
        <v>100.39</v>
      </c>
      <c r="J845" s="110">
        <v>753350</v>
      </c>
      <c r="K845" s="111">
        <v>8712438712456</v>
      </c>
      <c r="L845" s="112"/>
      <c r="M845" s="113" t="s">
        <v>2194</v>
      </c>
      <c r="N845" s="112" t="s">
        <v>1925</v>
      </c>
      <c r="O845" s="77"/>
      <c r="P845" s="78">
        <f t="shared" si="22"/>
        <v>0</v>
      </c>
      <c r="Q845" s="79" t="str">
        <f>IF(O845/H845=0,"-",O845/H845)</f>
        <v>-</v>
      </c>
      <c r="R845" s="80" t="s">
        <v>2352</v>
      </c>
      <c r="S845" s="123"/>
    </row>
    <row r="846" spans="2:19" x14ac:dyDescent="0.3">
      <c r="B846" s="90"/>
      <c r="C846" s="91"/>
      <c r="D846" s="92"/>
      <c r="E846" s="93" t="s">
        <v>952</v>
      </c>
      <c r="F846" s="121">
        <v>200</v>
      </c>
      <c r="G846" s="121" t="s">
        <v>711</v>
      </c>
      <c r="H846" s="122"/>
      <c r="I846" s="122"/>
      <c r="J846" s="114"/>
      <c r="K846" s="107"/>
      <c r="L846" s="107"/>
      <c r="M846" s="107"/>
      <c r="N846" s="107"/>
      <c r="O846" s="94"/>
      <c r="P846" s="107"/>
      <c r="Q846" s="107"/>
      <c r="R846" s="94"/>
      <c r="S846" s="123"/>
    </row>
    <row r="847" spans="2:19" x14ac:dyDescent="0.3">
      <c r="B847" s="90"/>
      <c r="C847" s="91"/>
      <c r="D847" s="92"/>
      <c r="E847" s="93" t="s">
        <v>925</v>
      </c>
      <c r="F847" s="121">
        <v>200</v>
      </c>
      <c r="G847" s="121" t="s">
        <v>711</v>
      </c>
      <c r="H847" s="122"/>
      <c r="I847" s="122"/>
      <c r="J847" s="114"/>
      <c r="K847" s="114"/>
      <c r="L847" s="108"/>
      <c r="M847" s="108"/>
      <c r="N847" s="108"/>
      <c r="O847" s="95"/>
      <c r="P847" s="108"/>
      <c r="Q847" s="108"/>
      <c r="R847" s="68"/>
      <c r="S847" s="123"/>
    </row>
    <row r="848" spans="2:19" x14ac:dyDescent="0.3">
      <c r="B848" s="90"/>
      <c r="C848" s="91"/>
      <c r="D848" s="92"/>
      <c r="E848" s="93" t="s">
        <v>982</v>
      </c>
      <c r="F848" s="121">
        <v>200</v>
      </c>
      <c r="G848" s="121" t="s">
        <v>711</v>
      </c>
      <c r="H848" s="122"/>
      <c r="I848" s="122"/>
      <c r="J848" s="114"/>
      <c r="K848" s="114"/>
      <c r="L848" s="108"/>
      <c r="M848" s="108"/>
      <c r="N848" s="108"/>
      <c r="O848" s="95"/>
      <c r="P848" s="108"/>
      <c r="Q848" s="108"/>
      <c r="R848" s="68"/>
      <c r="S848" s="123"/>
    </row>
    <row r="849" spans="2:19" x14ac:dyDescent="0.3">
      <c r="B849" s="90"/>
      <c r="C849" s="91"/>
      <c r="D849" s="92"/>
      <c r="E849" s="93" t="s">
        <v>949</v>
      </c>
      <c r="F849" s="121">
        <v>200</v>
      </c>
      <c r="G849" s="121" t="s">
        <v>711</v>
      </c>
      <c r="H849" s="122"/>
      <c r="I849" s="122"/>
      <c r="J849" s="114"/>
      <c r="K849" s="114"/>
      <c r="L849" s="108"/>
      <c r="M849" s="108"/>
      <c r="N849" s="108"/>
      <c r="O849" s="95"/>
      <c r="P849" s="108"/>
      <c r="Q849" s="108"/>
      <c r="R849" s="68"/>
      <c r="S849" s="123"/>
    </row>
    <row r="850" spans="2:19" x14ac:dyDescent="0.3">
      <c r="B850" s="90"/>
      <c r="C850" s="91"/>
      <c r="D850" s="92"/>
      <c r="E850" s="93" t="s">
        <v>979</v>
      </c>
      <c r="F850" s="121">
        <v>200</v>
      </c>
      <c r="G850" s="121" t="s">
        <v>711</v>
      </c>
      <c r="H850" s="122"/>
      <c r="I850" s="122"/>
      <c r="J850" s="114"/>
      <c r="K850" s="115"/>
      <c r="L850" s="109"/>
      <c r="M850" s="109"/>
      <c r="N850" s="109"/>
      <c r="O850" s="96"/>
      <c r="P850" s="109"/>
      <c r="Q850" s="109"/>
      <c r="R850" s="96"/>
      <c r="S850" s="123"/>
    </row>
    <row r="851" spans="2:19" x14ac:dyDescent="0.3">
      <c r="B851" s="86" t="s">
        <v>2195</v>
      </c>
      <c r="C851" s="87" t="s">
        <v>30</v>
      </c>
      <c r="D851" s="88" t="s">
        <v>2196</v>
      </c>
      <c r="E851" s="89" t="s">
        <v>2197</v>
      </c>
      <c r="F851" s="117" t="s">
        <v>2155</v>
      </c>
      <c r="G851" s="118" t="s">
        <v>526</v>
      </c>
      <c r="H851" s="119">
        <v>1</v>
      </c>
      <c r="I851" s="120">
        <v>68.550000000000011</v>
      </c>
      <c r="J851" s="110">
        <v>753410</v>
      </c>
      <c r="K851" s="111">
        <v>8712438712463</v>
      </c>
      <c r="L851" s="112"/>
      <c r="M851" s="113" t="s">
        <v>2198</v>
      </c>
      <c r="N851" s="112" t="s">
        <v>1925</v>
      </c>
      <c r="O851" s="77"/>
      <c r="P851" s="78">
        <f t="shared" ref="P851:P899" si="23">I851*O851</f>
        <v>0</v>
      </c>
      <c r="Q851" s="79" t="str">
        <f>IF(O851/H851=0,"-",O851/H851)</f>
        <v>-</v>
      </c>
      <c r="R851" s="80" t="s">
        <v>2352</v>
      </c>
      <c r="S851" s="123"/>
    </row>
    <row r="852" spans="2:19" x14ac:dyDescent="0.3">
      <c r="B852" s="90"/>
      <c r="C852" s="91"/>
      <c r="D852" s="92"/>
      <c r="E852" s="93" t="s">
        <v>949</v>
      </c>
      <c r="F852" s="121">
        <v>200</v>
      </c>
      <c r="G852" s="121" t="s">
        <v>526</v>
      </c>
      <c r="H852" s="122"/>
      <c r="I852" s="122"/>
      <c r="J852" s="114"/>
      <c r="K852" s="107"/>
      <c r="L852" s="107"/>
      <c r="M852" s="107"/>
      <c r="N852" s="107"/>
      <c r="O852" s="94"/>
      <c r="P852" s="107"/>
      <c r="Q852" s="107"/>
      <c r="R852" s="94"/>
      <c r="S852" s="123"/>
    </row>
    <row r="853" spans="2:19" x14ac:dyDescent="0.3">
      <c r="B853" s="90"/>
      <c r="C853" s="91"/>
      <c r="D853" s="92"/>
      <c r="E853" s="93" t="s">
        <v>952</v>
      </c>
      <c r="F853" s="121">
        <v>200</v>
      </c>
      <c r="G853" s="121" t="s">
        <v>526</v>
      </c>
      <c r="H853" s="122"/>
      <c r="I853" s="122"/>
      <c r="J853" s="114"/>
      <c r="K853" s="114"/>
      <c r="L853" s="108"/>
      <c r="M853" s="108"/>
      <c r="N853" s="108"/>
      <c r="O853" s="95"/>
      <c r="P853" s="108"/>
      <c r="Q853" s="108"/>
      <c r="R853" s="68"/>
      <c r="S853" s="123"/>
    </row>
    <row r="854" spans="2:19" x14ac:dyDescent="0.3">
      <c r="B854" s="90"/>
      <c r="C854" s="91"/>
      <c r="D854" s="92"/>
      <c r="E854" s="93" t="s">
        <v>2199</v>
      </c>
      <c r="F854" s="121">
        <v>200</v>
      </c>
      <c r="G854" s="121" t="s">
        <v>526</v>
      </c>
      <c r="H854" s="122"/>
      <c r="I854" s="122"/>
      <c r="J854" s="114"/>
      <c r="K854" s="114"/>
      <c r="L854" s="108"/>
      <c r="M854" s="108"/>
      <c r="N854" s="108"/>
      <c r="O854" s="95"/>
      <c r="P854" s="108"/>
      <c r="Q854" s="108"/>
      <c r="R854" s="68"/>
      <c r="S854" s="123"/>
    </row>
    <row r="855" spans="2:19" x14ac:dyDescent="0.3">
      <c r="B855" s="90"/>
      <c r="C855" s="91"/>
      <c r="D855" s="92"/>
      <c r="E855" s="93" t="s">
        <v>2200</v>
      </c>
      <c r="F855" s="121">
        <v>200</v>
      </c>
      <c r="G855" s="121" t="s">
        <v>526</v>
      </c>
      <c r="H855" s="122"/>
      <c r="I855" s="122"/>
      <c r="J855" s="114"/>
      <c r="K855" s="114"/>
      <c r="L855" s="108"/>
      <c r="M855" s="108"/>
      <c r="N855" s="108"/>
      <c r="O855" s="95"/>
      <c r="P855" s="108"/>
      <c r="Q855" s="108"/>
      <c r="R855" s="68"/>
      <c r="S855" s="123"/>
    </row>
    <row r="856" spans="2:19" x14ac:dyDescent="0.3">
      <c r="B856" s="90"/>
      <c r="C856" s="91"/>
      <c r="D856" s="92"/>
      <c r="E856" s="93" t="s">
        <v>925</v>
      </c>
      <c r="F856" s="121">
        <v>200</v>
      </c>
      <c r="G856" s="121" t="s">
        <v>526</v>
      </c>
      <c r="H856" s="122"/>
      <c r="I856" s="122"/>
      <c r="J856" s="114"/>
      <c r="K856" s="115"/>
      <c r="L856" s="109"/>
      <c r="M856" s="109"/>
      <c r="N856" s="109"/>
      <c r="O856" s="96"/>
      <c r="P856" s="109"/>
      <c r="Q856" s="109"/>
      <c r="R856" s="96"/>
      <c r="S856" s="123"/>
    </row>
    <row r="857" spans="2:19" x14ac:dyDescent="0.3">
      <c r="B857" s="86" t="s">
        <v>2201</v>
      </c>
      <c r="C857" s="87" t="s">
        <v>30</v>
      </c>
      <c r="D857" s="88" t="s">
        <v>2202</v>
      </c>
      <c r="E857" s="89" t="s">
        <v>2203</v>
      </c>
      <c r="F857" s="117" t="s">
        <v>2184</v>
      </c>
      <c r="G857" s="118" t="s">
        <v>678</v>
      </c>
      <c r="H857" s="119">
        <v>1</v>
      </c>
      <c r="I857" s="120">
        <v>77.83</v>
      </c>
      <c r="J857" s="110">
        <v>753420</v>
      </c>
      <c r="K857" s="111">
        <v>8712438712487</v>
      </c>
      <c r="L857" s="112"/>
      <c r="M857" s="113" t="s">
        <v>2204</v>
      </c>
      <c r="N857" s="112" t="s">
        <v>1925</v>
      </c>
      <c r="O857" s="77"/>
      <c r="P857" s="78">
        <f t="shared" si="23"/>
        <v>0</v>
      </c>
      <c r="Q857" s="79" t="str">
        <f>IF(O857/H857=0,"-",O857/H857)</f>
        <v>-</v>
      </c>
      <c r="R857" s="80" t="s">
        <v>2352</v>
      </c>
      <c r="S857" s="123"/>
    </row>
    <row r="858" spans="2:19" x14ac:dyDescent="0.3">
      <c r="B858" s="90"/>
      <c r="C858" s="91"/>
      <c r="D858" s="92"/>
      <c r="E858" s="93" t="s">
        <v>2205</v>
      </c>
      <c r="F858" s="121">
        <v>150</v>
      </c>
      <c r="G858" s="121" t="s">
        <v>678</v>
      </c>
      <c r="H858" s="122"/>
      <c r="I858" s="122"/>
      <c r="J858" s="114"/>
      <c r="K858" s="107"/>
      <c r="L858" s="107"/>
      <c r="M858" s="107"/>
      <c r="N858" s="107"/>
      <c r="O858" s="94"/>
      <c r="P858" s="107"/>
      <c r="Q858" s="107"/>
      <c r="R858" s="94"/>
      <c r="S858" s="123"/>
    </row>
    <row r="859" spans="2:19" x14ac:dyDescent="0.3">
      <c r="B859" s="90"/>
      <c r="C859" s="91"/>
      <c r="D859" s="92"/>
      <c r="E859" s="93" t="s">
        <v>2206</v>
      </c>
      <c r="F859" s="121">
        <v>150</v>
      </c>
      <c r="G859" s="121" t="s">
        <v>678</v>
      </c>
      <c r="H859" s="122"/>
      <c r="I859" s="122"/>
      <c r="J859" s="114"/>
      <c r="K859" s="114"/>
      <c r="L859" s="108"/>
      <c r="M859" s="108"/>
      <c r="N859" s="108"/>
      <c r="O859" s="95"/>
      <c r="P859" s="108"/>
      <c r="Q859" s="108"/>
      <c r="R859" s="68"/>
      <c r="S859" s="123"/>
    </row>
    <row r="860" spans="2:19" x14ac:dyDescent="0.3">
      <c r="B860" s="90"/>
      <c r="C860" s="91"/>
      <c r="D860" s="92"/>
      <c r="E860" s="93" t="s">
        <v>2207</v>
      </c>
      <c r="F860" s="121">
        <v>150</v>
      </c>
      <c r="G860" s="121" t="s">
        <v>678</v>
      </c>
      <c r="H860" s="122"/>
      <c r="I860" s="122"/>
      <c r="J860" s="114"/>
      <c r="K860" s="114"/>
      <c r="L860" s="108"/>
      <c r="M860" s="108"/>
      <c r="N860" s="108"/>
      <c r="O860" s="95"/>
      <c r="P860" s="108"/>
      <c r="Q860" s="108"/>
      <c r="R860" s="68"/>
      <c r="S860" s="123"/>
    </row>
    <row r="861" spans="2:19" x14ac:dyDescent="0.3">
      <c r="B861" s="90"/>
      <c r="C861" s="91"/>
      <c r="D861" s="92"/>
      <c r="E861" s="93" t="s">
        <v>2208</v>
      </c>
      <c r="F861" s="121">
        <v>150</v>
      </c>
      <c r="G861" s="121" t="s">
        <v>678</v>
      </c>
      <c r="H861" s="122"/>
      <c r="I861" s="122"/>
      <c r="J861" s="114"/>
      <c r="K861" s="114"/>
      <c r="L861" s="108"/>
      <c r="M861" s="108"/>
      <c r="N861" s="108"/>
      <c r="O861" s="95"/>
      <c r="P861" s="108"/>
      <c r="Q861" s="108"/>
      <c r="R861" s="68"/>
      <c r="S861" s="123"/>
    </row>
    <row r="862" spans="2:19" x14ac:dyDescent="0.3">
      <c r="B862" s="90"/>
      <c r="C862" s="91"/>
      <c r="D862" s="92"/>
      <c r="E862" s="93" t="s">
        <v>937</v>
      </c>
      <c r="F862" s="121">
        <v>150</v>
      </c>
      <c r="G862" s="121" t="s">
        <v>678</v>
      </c>
      <c r="H862" s="122"/>
      <c r="I862" s="122"/>
      <c r="J862" s="114"/>
      <c r="K862" s="115"/>
      <c r="L862" s="109"/>
      <c r="M862" s="109"/>
      <c r="N862" s="109"/>
      <c r="O862" s="96"/>
      <c r="P862" s="109"/>
      <c r="Q862" s="109"/>
      <c r="R862" s="96"/>
      <c r="S862" s="123"/>
    </row>
    <row r="863" spans="2:19" x14ac:dyDescent="0.3">
      <c r="B863" s="86" t="s">
        <v>2209</v>
      </c>
      <c r="C863" s="87" t="s">
        <v>30</v>
      </c>
      <c r="D863" s="88" t="s">
        <v>1243</v>
      </c>
      <c r="E863" s="89" t="s">
        <v>2210</v>
      </c>
      <c r="F863" s="117" t="s">
        <v>2155</v>
      </c>
      <c r="G863" s="118" t="s">
        <v>683</v>
      </c>
      <c r="H863" s="119">
        <v>1</v>
      </c>
      <c r="I863" s="120">
        <v>99.06</v>
      </c>
      <c r="J863" s="110">
        <v>753430</v>
      </c>
      <c r="K863" s="111">
        <v>8712438712623</v>
      </c>
      <c r="L863" s="112"/>
      <c r="M863" s="113" t="s">
        <v>2211</v>
      </c>
      <c r="N863" s="112" t="s">
        <v>1925</v>
      </c>
      <c r="O863" s="77"/>
      <c r="P863" s="78">
        <f t="shared" si="23"/>
        <v>0</v>
      </c>
      <c r="Q863" s="79" t="str">
        <f>IF(O863/H863=0,"-",O863/H863)</f>
        <v>-</v>
      </c>
      <c r="R863" s="80" t="s">
        <v>2352</v>
      </c>
      <c r="S863" s="123"/>
    </row>
    <row r="864" spans="2:19" x14ac:dyDescent="0.3">
      <c r="B864" s="90"/>
      <c r="C864" s="91"/>
      <c r="D864" s="92"/>
      <c r="E864" s="93" t="s">
        <v>1004</v>
      </c>
      <c r="F864" s="121">
        <v>200</v>
      </c>
      <c r="G864" s="121" t="s">
        <v>683</v>
      </c>
      <c r="H864" s="122"/>
      <c r="I864" s="122"/>
      <c r="J864" s="114"/>
      <c r="K864" s="107"/>
      <c r="L864" s="107"/>
      <c r="M864" s="107"/>
      <c r="N864" s="107"/>
      <c r="O864" s="94"/>
      <c r="P864" s="107"/>
      <c r="Q864" s="107"/>
      <c r="R864" s="94"/>
      <c r="S864" s="123"/>
    </row>
    <row r="865" spans="2:19" x14ac:dyDescent="0.3">
      <c r="B865" s="90"/>
      <c r="C865" s="91"/>
      <c r="D865" s="92"/>
      <c r="E865" s="93" t="s">
        <v>2212</v>
      </c>
      <c r="F865" s="121">
        <v>200</v>
      </c>
      <c r="G865" s="121" t="s">
        <v>683</v>
      </c>
      <c r="H865" s="122"/>
      <c r="I865" s="122"/>
      <c r="J865" s="114"/>
      <c r="K865" s="114"/>
      <c r="L865" s="108"/>
      <c r="M865" s="108"/>
      <c r="N865" s="108"/>
      <c r="O865" s="95"/>
      <c r="P865" s="108"/>
      <c r="Q865" s="108"/>
      <c r="R865" s="68"/>
      <c r="S865" s="123"/>
    </row>
    <row r="866" spans="2:19" x14ac:dyDescent="0.3">
      <c r="B866" s="90"/>
      <c r="C866" s="91"/>
      <c r="D866" s="92"/>
      <c r="E866" s="93" t="s">
        <v>1013</v>
      </c>
      <c r="F866" s="121">
        <v>200</v>
      </c>
      <c r="G866" s="121" t="s">
        <v>683</v>
      </c>
      <c r="H866" s="122"/>
      <c r="I866" s="122"/>
      <c r="J866" s="114"/>
      <c r="K866" s="114"/>
      <c r="L866" s="108"/>
      <c r="M866" s="108"/>
      <c r="N866" s="108"/>
      <c r="O866" s="95"/>
      <c r="P866" s="108"/>
      <c r="Q866" s="108"/>
      <c r="R866" s="68"/>
      <c r="S866" s="123"/>
    </row>
    <row r="867" spans="2:19" x14ac:dyDescent="0.3">
      <c r="B867" s="90"/>
      <c r="C867" s="91"/>
      <c r="D867" s="92"/>
      <c r="E867" s="93" t="s">
        <v>2213</v>
      </c>
      <c r="F867" s="121">
        <v>200</v>
      </c>
      <c r="G867" s="121" t="s">
        <v>683</v>
      </c>
      <c r="H867" s="122"/>
      <c r="I867" s="122"/>
      <c r="J867" s="114"/>
      <c r="K867" s="114"/>
      <c r="L867" s="108"/>
      <c r="M867" s="108"/>
      <c r="N867" s="108"/>
      <c r="O867" s="95"/>
      <c r="P867" s="108"/>
      <c r="Q867" s="108"/>
      <c r="R867" s="68"/>
      <c r="S867" s="123"/>
    </row>
    <row r="868" spans="2:19" x14ac:dyDescent="0.3">
      <c r="B868" s="90"/>
      <c r="C868" s="91"/>
      <c r="D868" s="92"/>
      <c r="E868" s="93" t="s">
        <v>2214</v>
      </c>
      <c r="F868" s="121">
        <v>200</v>
      </c>
      <c r="G868" s="121" t="s">
        <v>683</v>
      </c>
      <c r="H868" s="122"/>
      <c r="I868" s="122"/>
      <c r="J868" s="114"/>
      <c r="K868" s="115"/>
      <c r="L868" s="109"/>
      <c r="M868" s="109"/>
      <c r="N868" s="109"/>
      <c r="O868" s="96"/>
      <c r="P868" s="109"/>
      <c r="Q868" s="109"/>
      <c r="R868" s="96"/>
      <c r="S868" s="123"/>
    </row>
    <row r="869" spans="2:19" x14ac:dyDescent="0.3">
      <c r="B869" s="86" t="s">
        <v>2215</v>
      </c>
      <c r="C869" s="87" t="s">
        <v>30</v>
      </c>
      <c r="D869" s="88" t="s">
        <v>1392</v>
      </c>
      <c r="E869" s="89" t="s">
        <v>2216</v>
      </c>
      <c r="F869" s="117" t="s">
        <v>2155</v>
      </c>
      <c r="G869" s="118" t="s">
        <v>770</v>
      </c>
      <c r="H869" s="119">
        <v>1</v>
      </c>
      <c r="I869" s="120">
        <v>113.66000000000001</v>
      </c>
      <c r="J869" s="110">
        <v>753440</v>
      </c>
      <c r="K869" s="111">
        <v>8712438712470</v>
      </c>
      <c r="L869" s="112"/>
      <c r="M869" s="113" t="s">
        <v>2217</v>
      </c>
      <c r="N869" s="112" t="s">
        <v>1925</v>
      </c>
      <c r="O869" s="77"/>
      <c r="P869" s="78">
        <f t="shared" si="23"/>
        <v>0</v>
      </c>
      <c r="Q869" s="79" t="str">
        <f>IF(O869/H869=0,"-",O869/H869)</f>
        <v>-</v>
      </c>
      <c r="R869" s="80" t="s">
        <v>2352</v>
      </c>
      <c r="S869" s="123"/>
    </row>
    <row r="870" spans="2:19" x14ac:dyDescent="0.3">
      <c r="B870" s="90"/>
      <c r="C870" s="91"/>
      <c r="D870" s="92"/>
      <c r="E870" s="93" t="s">
        <v>949</v>
      </c>
      <c r="F870" s="121">
        <v>200</v>
      </c>
      <c r="G870" s="121" t="s">
        <v>770</v>
      </c>
      <c r="H870" s="122"/>
      <c r="I870" s="122"/>
      <c r="J870" s="114"/>
      <c r="K870" s="107"/>
      <c r="L870" s="107"/>
      <c r="M870" s="107"/>
      <c r="N870" s="107"/>
      <c r="O870" s="94"/>
      <c r="P870" s="107"/>
      <c r="Q870" s="107"/>
      <c r="R870" s="94"/>
      <c r="S870" s="123"/>
    </row>
    <row r="871" spans="2:19" x14ac:dyDescent="0.3">
      <c r="B871" s="90"/>
      <c r="C871" s="91"/>
      <c r="D871" s="92"/>
      <c r="E871" s="93" t="s">
        <v>979</v>
      </c>
      <c r="F871" s="121">
        <v>200</v>
      </c>
      <c r="G871" s="121" t="s">
        <v>770</v>
      </c>
      <c r="H871" s="122"/>
      <c r="I871" s="122"/>
      <c r="J871" s="114"/>
      <c r="K871" s="114"/>
      <c r="L871" s="108"/>
      <c r="M871" s="108"/>
      <c r="N871" s="108"/>
      <c r="O871" s="95"/>
      <c r="P871" s="108"/>
      <c r="Q871" s="108"/>
      <c r="R871" s="68"/>
      <c r="S871" s="123"/>
    </row>
    <row r="872" spans="2:19" x14ac:dyDescent="0.3">
      <c r="B872" s="90"/>
      <c r="C872" s="91"/>
      <c r="D872" s="92"/>
      <c r="E872" s="93" t="s">
        <v>2218</v>
      </c>
      <c r="F872" s="121">
        <v>200</v>
      </c>
      <c r="G872" s="121" t="s">
        <v>770</v>
      </c>
      <c r="H872" s="122"/>
      <c r="I872" s="122"/>
      <c r="J872" s="114"/>
      <c r="K872" s="114"/>
      <c r="L872" s="108"/>
      <c r="M872" s="108"/>
      <c r="N872" s="108"/>
      <c r="O872" s="95"/>
      <c r="P872" s="108"/>
      <c r="Q872" s="108"/>
      <c r="R872" s="68"/>
      <c r="S872" s="123"/>
    </row>
    <row r="873" spans="2:19" x14ac:dyDescent="0.3">
      <c r="B873" s="90"/>
      <c r="C873" s="91"/>
      <c r="D873" s="92"/>
      <c r="E873" s="93" t="s">
        <v>952</v>
      </c>
      <c r="F873" s="121">
        <v>200</v>
      </c>
      <c r="G873" s="121" t="s">
        <v>770</v>
      </c>
      <c r="H873" s="122"/>
      <c r="I873" s="122"/>
      <c r="J873" s="114"/>
      <c r="K873" s="114"/>
      <c r="L873" s="108"/>
      <c r="M873" s="108"/>
      <c r="N873" s="108"/>
      <c r="O873" s="95"/>
      <c r="P873" s="108"/>
      <c r="Q873" s="108"/>
      <c r="R873" s="68"/>
      <c r="S873" s="123"/>
    </row>
    <row r="874" spans="2:19" x14ac:dyDescent="0.3">
      <c r="B874" s="90"/>
      <c r="C874" s="91"/>
      <c r="D874" s="92"/>
      <c r="E874" s="93" t="s">
        <v>982</v>
      </c>
      <c r="F874" s="121">
        <v>200</v>
      </c>
      <c r="G874" s="121" t="s">
        <v>770</v>
      </c>
      <c r="H874" s="122"/>
      <c r="I874" s="122"/>
      <c r="J874" s="114"/>
      <c r="K874" s="115"/>
      <c r="L874" s="109"/>
      <c r="M874" s="109"/>
      <c r="N874" s="109"/>
      <c r="O874" s="96"/>
      <c r="P874" s="109"/>
      <c r="Q874" s="109"/>
      <c r="R874" s="96"/>
      <c r="S874" s="123"/>
    </row>
    <row r="875" spans="2:19" x14ac:dyDescent="0.3">
      <c r="B875" s="86" t="s">
        <v>2219</v>
      </c>
      <c r="C875" s="87" t="s">
        <v>30</v>
      </c>
      <c r="D875" s="88" t="s">
        <v>2220</v>
      </c>
      <c r="E875" s="89" t="s">
        <v>2221</v>
      </c>
      <c r="F875" s="117" t="s">
        <v>2184</v>
      </c>
      <c r="G875" s="118"/>
      <c r="H875" s="119">
        <v>1</v>
      </c>
      <c r="I875" s="120">
        <v>93.76</v>
      </c>
      <c r="J875" s="110">
        <v>753450</v>
      </c>
      <c r="K875" s="111">
        <v>8712438712517</v>
      </c>
      <c r="L875" s="112"/>
      <c r="M875" s="113" t="s">
        <v>2222</v>
      </c>
      <c r="N875" s="112" t="s">
        <v>1925</v>
      </c>
      <c r="O875" s="77"/>
      <c r="P875" s="78">
        <f t="shared" si="23"/>
        <v>0</v>
      </c>
      <c r="Q875" s="79" t="str">
        <f>IF(O875/H875=0,"-",O875/H875)</f>
        <v>-</v>
      </c>
      <c r="R875" s="80" t="s">
        <v>2352</v>
      </c>
      <c r="S875" s="123"/>
    </row>
    <row r="876" spans="2:19" x14ac:dyDescent="0.3">
      <c r="B876" s="90"/>
      <c r="C876" s="91"/>
      <c r="D876" s="92"/>
      <c r="E876" s="93" t="s">
        <v>2223</v>
      </c>
      <c r="F876" s="121">
        <v>150</v>
      </c>
      <c r="G876" s="121" t="s">
        <v>770</v>
      </c>
      <c r="H876" s="122"/>
      <c r="I876" s="122"/>
      <c r="J876" s="114"/>
      <c r="K876" s="107"/>
      <c r="L876" s="107"/>
      <c r="M876" s="107"/>
      <c r="N876" s="107"/>
      <c r="O876" s="94"/>
      <c r="P876" s="107"/>
      <c r="Q876" s="107"/>
      <c r="R876" s="94"/>
      <c r="S876" s="123"/>
    </row>
    <row r="877" spans="2:19" x14ac:dyDescent="0.3">
      <c r="B877" s="90"/>
      <c r="C877" s="91"/>
      <c r="D877" s="92"/>
      <c r="E877" s="93" t="s">
        <v>2224</v>
      </c>
      <c r="F877" s="121">
        <v>150</v>
      </c>
      <c r="G877" s="121" t="s">
        <v>2225</v>
      </c>
      <c r="H877" s="122"/>
      <c r="I877" s="122"/>
      <c r="J877" s="114"/>
      <c r="K877" s="114"/>
      <c r="L877" s="108"/>
      <c r="M877" s="108"/>
      <c r="N877" s="108"/>
      <c r="O877" s="95"/>
      <c r="P877" s="108"/>
      <c r="Q877" s="108"/>
      <c r="R877" s="68"/>
      <c r="S877" s="123"/>
    </row>
    <row r="878" spans="2:19" x14ac:dyDescent="0.3">
      <c r="B878" s="90"/>
      <c r="C878" s="91"/>
      <c r="D878" s="92"/>
      <c r="E878" s="93" t="s">
        <v>2226</v>
      </c>
      <c r="F878" s="121">
        <v>150</v>
      </c>
      <c r="G878" s="121" t="s">
        <v>921</v>
      </c>
      <c r="H878" s="122"/>
      <c r="I878" s="122"/>
      <c r="J878" s="114"/>
      <c r="K878" s="114"/>
      <c r="L878" s="108"/>
      <c r="M878" s="108"/>
      <c r="N878" s="108"/>
      <c r="O878" s="95"/>
      <c r="P878" s="108"/>
      <c r="Q878" s="108"/>
      <c r="R878" s="68"/>
      <c r="S878" s="123"/>
    </row>
    <row r="879" spans="2:19" x14ac:dyDescent="0.3">
      <c r="B879" s="90"/>
      <c r="C879" s="91"/>
      <c r="D879" s="92"/>
      <c r="E879" s="93" t="s">
        <v>2227</v>
      </c>
      <c r="F879" s="121">
        <v>150</v>
      </c>
      <c r="G879" s="121" t="s">
        <v>2179</v>
      </c>
      <c r="H879" s="122"/>
      <c r="I879" s="122"/>
      <c r="J879" s="114"/>
      <c r="K879" s="114"/>
      <c r="L879" s="108"/>
      <c r="M879" s="108"/>
      <c r="N879" s="108"/>
      <c r="O879" s="95"/>
      <c r="P879" s="108"/>
      <c r="Q879" s="108"/>
      <c r="R879" s="68"/>
      <c r="S879" s="123"/>
    </row>
    <row r="880" spans="2:19" x14ac:dyDescent="0.3">
      <c r="B880" s="90"/>
      <c r="C880" s="91"/>
      <c r="D880" s="92"/>
      <c r="E880" s="93" t="s">
        <v>2228</v>
      </c>
      <c r="F880" s="121">
        <v>150</v>
      </c>
      <c r="G880" s="121" t="s">
        <v>2179</v>
      </c>
      <c r="H880" s="122"/>
      <c r="I880" s="122"/>
      <c r="J880" s="114"/>
      <c r="K880" s="115"/>
      <c r="L880" s="109"/>
      <c r="M880" s="109"/>
      <c r="N880" s="109"/>
      <c r="O880" s="96"/>
      <c r="P880" s="109"/>
      <c r="Q880" s="109"/>
      <c r="R880" s="96"/>
      <c r="S880" s="123"/>
    </row>
    <row r="881" spans="2:19" x14ac:dyDescent="0.3">
      <c r="B881" s="86" t="s">
        <v>2229</v>
      </c>
      <c r="C881" s="87" t="s">
        <v>30</v>
      </c>
      <c r="D881" s="88" t="s">
        <v>2220</v>
      </c>
      <c r="E881" s="89" t="s">
        <v>2230</v>
      </c>
      <c r="F881" s="117">
        <v>75</v>
      </c>
      <c r="G881" s="118"/>
      <c r="H881" s="119">
        <v>1</v>
      </c>
      <c r="I881" s="120">
        <v>167.35</v>
      </c>
      <c r="J881" s="110">
        <v>753460</v>
      </c>
      <c r="K881" s="111">
        <v>8712438712647</v>
      </c>
      <c r="L881" s="112"/>
      <c r="M881" s="113" t="s">
        <v>2231</v>
      </c>
      <c r="N881" s="112" t="s">
        <v>1925</v>
      </c>
      <c r="O881" s="77"/>
      <c r="P881" s="78">
        <f t="shared" si="23"/>
        <v>0</v>
      </c>
      <c r="Q881" s="79" t="str">
        <f>IF(O881/H881=0,"-",O881/H881)</f>
        <v>-</v>
      </c>
      <c r="R881" s="80" t="s">
        <v>2351</v>
      </c>
      <c r="S881" s="123"/>
    </row>
    <row r="882" spans="2:19" x14ac:dyDescent="0.3">
      <c r="B882" s="90"/>
      <c r="C882" s="91"/>
      <c r="D882" s="92"/>
      <c r="E882" s="93" t="s">
        <v>2232</v>
      </c>
      <c r="F882" s="121">
        <v>15</v>
      </c>
      <c r="G882" s="121" t="s">
        <v>1893</v>
      </c>
      <c r="H882" s="122"/>
      <c r="I882" s="122"/>
      <c r="J882" s="114"/>
      <c r="K882" s="107"/>
      <c r="L882" s="107"/>
      <c r="M882" s="107"/>
      <c r="N882" s="107"/>
      <c r="O882" s="94"/>
      <c r="P882" s="107"/>
      <c r="Q882" s="107"/>
      <c r="R882" s="94"/>
      <c r="S882" s="123"/>
    </row>
    <row r="883" spans="2:19" x14ac:dyDescent="0.3">
      <c r="B883" s="90"/>
      <c r="C883" s="91" t="s">
        <v>2233</v>
      </c>
      <c r="D883" s="92"/>
      <c r="E883" s="93" t="s">
        <v>2234</v>
      </c>
      <c r="F883" s="121">
        <v>15</v>
      </c>
      <c r="G883" s="121" t="s">
        <v>2235</v>
      </c>
      <c r="H883" s="122"/>
      <c r="I883" s="122"/>
      <c r="J883" s="114"/>
      <c r="K883" s="114"/>
      <c r="L883" s="108"/>
      <c r="M883" s="108"/>
      <c r="N883" s="108"/>
      <c r="O883" s="95"/>
      <c r="P883" s="108"/>
      <c r="Q883" s="108"/>
      <c r="R883" s="68"/>
      <c r="S883" s="123"/>
    </row>
    <row r="884" spans="2:19" x14ac:dyDescent="0.3">
      <c r="B884" s="90"/>
      <c r="C884" s="91"/>
      <c r="D884" s="92"/>
      <c r="E884" s="93" t="s">
        <v>2236</v>
      </c>
      <c r="F884" s="121">
        <v>15</v>
      </c>
      <c r="G884" s="121" t="s">
        <v>2237</v>
      </c>
      <c r="H884" s="122"/>
      <c r="I884" s="122"/>
      <c r="J884" s="114"/>
      <c r="K884" s="114"/>
      <c r="L884" s="108"/>
      <c r="M884" s="108"/>
      <c r="N884" s="108"/>
      <c r="O884" s="95"/>
      <c r="P884" s="108"/>
      <c r="Q884" s="108"/>
      <c r="R884" s="68"/>
      <c r="S884" s="123"/>
    </row>
    <row r="885" spans="2:19" x14ac:dyDescent="0.3">
      <c r="B885" s="90"/>
      <c r="C885" s="91"/>
      <c r="D885" s="92"/>
      <c r="E885" s="93" t="s">
        <v>2238</v>
      </c>
      <c r="F885" s="121">
        <v>15</v>
      </c>
      <c r="G885" s="121" t="s">
        <v>2237</v>
      </c>
      <c r="H885" s="122"/>
      <c r="I885" s="122"/>
      <c r="J885" s="114"/>
      <c r="K885" s="114"/>
      <c r="L885" s="108"/>
      <c r="M885" s="108"/>
      <c r="N885" s="108"/>
      <c r="O885" s="95"/>
      <c r="P885" s="108"/>
      <c r="Q885" s="108"/>
      <c r="R885" s="68"/>
      <c r="S885" s="123"/>
    </row>
    <row r="886" spans="2:19" x14ac:dyDescent="0.3">
      <c r="B886" s="90"/>
      <c r="C886" s="91"/>
      <c r="D886" s="92"/>
      <c r="E886" s="93" t="s">
        <v>2239</v>
      </c>
      <c r="F886" s="121">
        <v>15</v>
      </c>
      <c r="G886" s="121" t="s">
        <v>1893</v>
      </c>
      <c r="H886" s="122"/>
      <c r="I886" s="122"/>
      <c r="J886" s="114"/>
      <c r="K886" s="115"/>
      <c r="L886" s="109"/>
      <c r="M886" s="109"/>
      <c r="N886" s="109"/>
      <c r="O886" s="96"/>
      <c r="P886" s="109"/>
      <c r="Q886" s="109"/>
      <c r="R886" s="96"/>
      <c r="S886" s="123"/>
    </row>
    <row r="887" spans="2:19" x14ac:dyDescent="0.3">
      <c r="B887" s="86" t="s">
        <v>2240</v>
      </c>
      <c r="C887" s="87" t="s">
        <v>30</v>
      </c>
      <c r="D887" s="88" t="s">
        <v>2241</v>
      </c>
      <c r="E887" s="89" t="s">
        <v>2242</v>
      </c>
      <c r="F887" s="117" t="s">
        <v>2243</v>
      </c>
      <c r="G887" s="118" t="s">
        <v>972</v>
      </c>
      <c r="H887" s="119">
        <v>1</v>
      </c>
      <c r="I887" s="120">
        <v>80.490000000000009</v>
      </c>
      <c r="J887" s="110">
        <v>753480</v>
      </c>
      <c r="K887" s="111">
        <v>8712438712524</v>
      </c>
      <c r="L887" s="112"/>
      <c r="M887" s="113" t="s">
        <v>2244</v>
      </c>
      <c r="N887" s="112" t="s">
        <v>1925</v>
      </c>
      <c r="O887" s="77"/>
      <c r="P887" s="78">
        <f t="shared" si="23"/>
        <v>0</v>
      </c>
      <c r="Q887" s="79" t="str">
        <f>IF(O887/H887=0,"-",O887/H887)</f>
        <v>-</v>
      </c>
      <c r="R887" s="80" t="s">
        <v>2352</v>
      </c>
      <c r="S887" s="123"/>
    </row>
    <row r="888" spans="2:19" x14ac:dyDescent="0.3">
      <c r="B888" s="90"/>
      <c r="C888" s="91"/>
      <c r="D888" s="92"/>
      <c r="E888" s="93" t="s">
        <v>979</v>
      </c>
      <c r="F888" s="121">
        <v>20</v>
      </c>
      <c r="G888" s="121" t="s">
        <v>972</v>
      </c>
      <c r="H888" s="122"/>
      <c r="I888" s="122"/>
      <c r="J888" s="114"/>
      <c r="K888" s="107"/>
      <c r="L888" s="107"/>
      <c r="M888" s="107"/>
      <c r="N888" s="107"/>
      <c r="O888" s="94"/>
      <c r="P888" s="107"/>
      <c r="Q888" s="107"/>
      <c r="R888" s="94"/>
      <c r="S888" s="123"/>
    </row>
    <row r="889" spans="2:19" x14ac:dyDescent="0.3">
      <c r="B889" s="90"/>
      <c r="C889" s="91"/>
      <c r="D889" s="92"/>
      <c r="E889" s="93" t="s">
        <v>982</v>
      </c>
      <c r="F889" s="121">
        <v>20</v>
      </c>
      <c r="G889" s="121" t="s">
        <v>972</v>
      </c>
      <c r="H889" s="122"/>
      <c r="I889" s="122"/>
      <c r="J889" s="114"/>
      <c r="K889" s="114"/>
      <c r="L889" s="108"/>
      <c r="M889" s="108"/>
      <c r="N889" s="108"/>
      <c r="O889" s="95"/>
      <c r="P889" s="108"/>
      <c r="Q889" s="108"/>
      <c r="R889" s="68"/>
      <c r="S889" s="123"/>
    </row>
    <row r="890" spans="2:19" x14ac:dyDescent="0.3">
      <c r="B890" s="90"/>
      <c r="C890" s="91"/>
      <c r="D890" s="92"/>
      <c r="E890" s="93" t="s">
        <v>949</v>
      </c>
      <c r="F890" s="121">
        <v>20</v>
      </c>
      <c r="G890" s="121" t="s">
        <v>972</v>
      </c>
      <c r="H890" s="122"/>
      <c r="I890" s="122"/>
      <c r="J890" s="114"/>
      <c r="K890" s="114"/>
      <c r="L890" s="108"/>
      <c r="M890" s="108"/>
      <c r="N890" s="108"/>
      <c r="O890" s="95"/>
      <c r="P890" s="108"/>
      <c r="Q890" s="108"/>
      <c r="R890" s="68"/>
      <c r="S890" s="123"/>
    </row>
    <row r="891" spans="2:19" x14ac:dyDescent="0.3">
      <c r="B891" s="90"/>
      <c r="C891" s="91"/>
      <c r="D891" s="92"/>
      <c r="E891" s="93" t="s">
        <v>975</v>
      </c>
      <c r="F891" s="121">
        <v>20</v>
      </c>
      <c r="G891" s="121" t="s">
        <v>972</v>
      </c>
      <c r="H891" s="122"/>
      <c r="I891" s="122"/>
      <c r="J891" s="114"/>
      <c r="K891" s="114"/>
      <c r="L891" s="108"/>
      <c r="M891" s="108"/>
      <c r="N891" s="108"/>
      <c r="O891" s="95"/>
      <c r="P891" s="108"/>
      <c r="Q891" s="108"/>
      <c r="R891" s="68"/>
      <c r="S891" s="123"/>
    </row>
    <row r="892" spans="2:19" x14ac:dyDescent="0.3">
      <c r="B892" s="90"/>
      <c r="C892" s="91"/>
      <c r="D892" s="92"/>
      <c r="E892" s="93" t="s">
        <v>952</v>
      </c>
      <c r="F892" s="121">
        <v>20</v>
      </c>
      <c r="G892" s="121" t="s">
        <v>972</v>
      </c>
      <c r="H892" s="122"/>
      <c r="I892" s="122"/>
      <c r="J892" s="114"/>
      <c r="K892" s="115"/>
      <c r="L892" s="109"/>
      <c r="M892" s="109"/>
      <c r="N892" s="109"/>
      <c r="O892" s="96"/>
      <c r="P892" s="109"/>
      <c r="Q892" s="109"/>
      <c r="R892" s="96"/>
      <c r="S892" s="123"/>
    </row>
    <row r="893" spans="2:19" x14ac:dyDescent="0.3">
      <c r="B893" s="86" t="s">
        <v>2245</v>
      </c>
      <c r="C893" s="87" t="s">
        <v>30</v>
      </c>
      <c r="D893" s="88" t="s">
        <v>2246</v>
      </c>
      <c r="E893" s="89" t="s">
        <v>2247</v>
      </c>
      <c r="F893" s="117" t="s">
        <v>2243</v>
      </c>
      <c r="G893" s="118" t="s">
        <v>972</v>
      </c>
      <c r="H893" s="119">
        <v>1</v>
      </c>
      <c r="I893" s="120">
        <v>112.33</v>
      </c>
      <c r="J893" s="110">
        <v>753510</v>
      </c>
      <c r="K893" s="111">
        <v>8712438712555</v>
      </c>
      <c r="L893" s="112"/>
      <c r="M893" s="113" t="s">
        <v>2248</v>
      </c>
      <c r="N893" s="112" t="s">
        <v>1925</v>
      </c>
      <c r="O893" s="77"/>
      <c r="P893" s="78">
        <f t="shared" si="23"/>
        <v>0</v>
      </c>
      <c r="Q893" s="79" t="str">
        <f>IF(O893/H893=0,"-",O893/H893)</f>
        <v>-</v>
      </c>
      <c r="R893" s="80" t="s">
        <v>2352</v>
      </c>
      <c r="S893" s="123"/>
    </row>
    <row r="894" spans="2:19" x14ac:dyDescent="0.3">
      <c r="B894" s="90"/>
      <c r="C894" s="91"/>
      <c r="D894" s="92"/>
      <c r="E894" s="93" t="s">
        <v>2249</v>
      </c>
      <c r="F894" s="121">
        <v>20</v>
      </c>
      <c r="G894" s="121" t="s">
        <v>972</v>
      </c>
      <c r="H894" s="122"/>
      <c r="I894" s="122"/>
      <c r="J894" s="114"/>
      <c r="K894" s="107"/>
      <c r="L894" s="107"/>
      <c r="M894" s="107"/>
      <c r="N894" s="107"/>
      <c r="O894" s="94"/>
      <c r="P894" s="107"/>
      <c r="Q894" s="107"/>
      <c r="R894" s="94"/>
      <c r="S894" s="123"/>
    </row>
    <row r="895" spans="2:19" x14ac:dyDescent="0.3">
      <c r="B895" s="90"/>
      <c r="C895" s="91"/>
      <c r="D895" s="92"/>
      <c r="E895" s="93" t="s">
        <v>2250</v>
      </c>
      <c r="F895" s="121">
        <v>20</v>
      </c>
      <c r="G895" s="121" t="s">
        <v>972</v>
      </c>
      <c r="H895" s="122"/>
      <c r="I895" s="122"/>
      <c r="J895" s="114"/>
      <c r="K895" s="114"/>
      <c r="L895" s="108"/>
      <c r="M895" s="108"/>
      <c r="N895" s="108"/>
      <c r="O895" s="95"/>
      <c r="P895" s="108"/>
      <c r="Q895" s="108"/>
      <c r="R895" s="68"/>
      <c r="S895" s="123"/>
    </row>
    <row r="896" spans="2:19" x14ac:dyDescent="0.3">
      <c r="B896" s="90"/>
      <c r="C896" s="91"/>
      <c r="D896" s="92"/>
      <c r="E896" s="93" t="s">
        <v>2251</v>
      </c>
      <c r="F896" s="121">
        <v>20</v>
      </c>
      <c r="G896" s="121" t="s">
        <v>972</v>
      </c>
      <c r="H896" s="122"/>
      <c r="I896" s="122"/>
      <c r="J896" s="114"/>
      <c r="K896" s="114"/>
      <c r="L896" s="108"/>
      <c r="M896" s="108"/>
      <c r="N896" s="108"/>
      <c r="O896" s="95"/>
      <c r="P896" s="108"/>
      <c r="Q896" s="108"/>
      <c r="R896" s="68"/>
      <c r="S896" s="123"/>
    </row>
    <row r="897" spans="2:19" x14ac:dyDescent="0.3">
      <c r="B897" s="90"/>
      <c r="C897" s="91"/>
      <c r="D897" s="92"/>
      <c r="E897" s="93" t="s">
        <v>2252</v>
      </c>
      <c r="F897" s="121">
        <v>20</v>
      </c>
      <c r="G897" s="121" t="s">
        <v>972</v>
      </c>
      <c r="H897" s="122"/>
      <c r="I897" s="122"/>
      <c r="J897" s="114"/>
      <c r="K897" s="114"/>
      <c r="L897" s="108"/>
      <c r="M897" s="108"/>
      <c r="N897" s="108"/>
      <c r="O897" s="95"/>
      <c r="P897" s="108"/>
      <c r="Q897" s="108"/>
      <c r="R897" s="68"/>
      <c r="S897" s="123"/>
    </row>
    <row r="898" spans="2:19" x14ac:dyDescent="0.3">
      <c r="B898" s="90"/>
      <c r="C898" s="91"/>
      <c r="D898" s="92"/>
      <c r="E898" s="93" t="s">
        <v>1666</v>
      </c>
      <c r="F898" s="121">
        <v>20</v>
      </c>
      <c r="G898" s="121" t="s">
        <v>972</v>
      </c>
      <c r="H898" s="122"/>
      <c r="I898" s="122"/>
      <c r="J898" s="114"/>
      <c r="K898" s="115"/>
      <c r="L898" s="109"/>
      <c r="M898" s="109"/>
      <c r="N898" s="109"/>
      <c r="O898" s="96"/>
      <c r="P898" s="109"/>
      <c r="Q898" s="109"/>
      <c r="R898" s="96"/>
      <c r="S898" s="123"/>
    </row>
    <row r="899" spans="2:19" x14ac:dyDescent="0.3">
      <c r="B899" s="86" t="s">
        <v>2253</v>
      </c>
      <c r="C899" s="87" t="s">
        <v>30</v>
      </c>
      <c r="D899" s="88" t="s">
        <v>2254</v>
      </c>
      <c r="E899" s="89" t="s">
        <v>2255</v>
      </c>
      <c r="F899" s="117" t="s">
        <v>2243</v>
      </c>
      <c r="G899" s="118" t="s">
        <v>972</v>
      </c>
      <c r="H899" s="119">
        <v>1</v>
      </c>
      <c r="I899" s="120">
        <v>119.59</v>
      </c>
      <c r="J899" s="110">
        <v>753525</v>
      </c>
      <c r="K899" s="111">
        <v>8712438712593</v>
      </c>
      <c r="L899" s="112"/>
      <c r="M899" s="113" t="s">
        <v>2256</v>
      </c>
      <c r="N899" s="112" t="s">
        <v>1925</v>
      </c>
      <c r="O899" s="77"/>
      <c r="P899" s="78">
        <f t="shared" si="23"/>
        <v>0</v>
      </c>
      <c r="Q899" s="79" t="str">
        <f>IF(O899/H899=0,"-",O899/H899)</f>
        <v>-</v>
      </c>
      <c r="R899" s="80" t="s">
        <v>2351</v>
      </c>
      <c r="S899" s="123"/>
    </row>
    <row r="900" spans="2:19" x14ac:dyDescent="0.3">
      <c r="B900" s="90"/>
      <c r="C900" s="91"/>
      <c r="D900" s="92"/>
      <c r="E900" s="93" t="s">
        <v>2257</v>
      </c>
      <c r="F900" s="121">
        <v>20</v>
      </c>
      <c r="G900" s="121" t="s">
        <v>972</v>
      </c>
      <c r="H900" s="122"/>
      <c r="I900" s="122"/>
      <c r="J900" s="114"/>
      <c r="K900" s="107"/>
      <c r="L900" s="107"/>
      <c r="M900" s="107"/>
      <c r="N900" s="107"/>
      <c r="O900" s="94"/>
      <c r="P900" s="107"/>
      <c r="Q900" s="107"/>
      <c r="R900" s="94"/>
      <c r="S900" s="123"/>
    </row>
    <row r="901" spans="2:19" x14ac:dyDescent="0.3">
      <c r="B901" s="90"/>
      <c r="C901" s="91"/>
      <c r="D901" s="92"/>
      <c r="E901" s="93" t="s">
        <v>2258</v>
      </c>
      <c r="F901" s="121">
        <v>20</v>
      </c>
      <c r="G901" s="121" t="s">
        <v>972</v>
      </c>
      <c r="H901" s="122"/>
      <c r="I901" s="122"/>
      <c r="J901" s="114"/>
      <c r="K901" s="114"/>
      <c r="L901" s="108"/>
      <c r="M901" s="108"/>
      <c r="N901" s="108"/>
      <c r="O901" s="95"/>
      <c r="P901" s="108"/>
      <c r="Q901" s="108"/>
      <c r="R901" s="68"/>
      <c r="S901" s="123"/>
    </row>
    <row r="902" spans="2:19" x14ac:dyDescent="0.3">
      <c r="B902" s="90"/>
      <c r="C902" s="91"/>
      <c r="D902" s="92"/>
      <c r="E902" s="93" t="s">
        <v>2259</v>
      </c>
      <c r="F902" s="121">
        <v>20</v>
      </c>
      <c r="G902" s="121" t="s">
        <v>972</v>
      </c>
      <c r="H902" s="122"/>
      <c r="I902" s="122"/>
      <c r="J902" s="114"/>
      <c r="K902" s="114"/>
      <c r="L902" s="108"/>
      <c r="M902" s="108"/>
      <c r="N902" s="108"/>
      <c r="O902" s="95"/>
      <c r="P902" s="108"/>
      <c r="Q902" s="108"/>
      <c r="R902" s="68"/>
      <c r="S902" s="123"/>
    </row>
    <row r="903" spans="2:19" x14ac:dyDescent="0.3">
      <c r="B903" s="90"/>
      <c r="C903" s="91"/>
      <c r="D903" s="92"/>
      <c r="E903" s="93" t="s">
        <v>2260</v>
      </c>
      <c r="F903" s="121">
        <v>20</v>
      </c>
      <c r="G903" s="121" t="s">
        <v>972</v>
      </c>
      <c r="H903" s="122"/>
      <c r="I903" s="122"/>
      <c r="J903" s="114"/>
      <c r="K903" s="114"/>
      <c r="L903" s="108"/>
      <c r="M903" s="108"/>
      <c r="N903" s="108"/>
      <c r="O903" s="95"/>
      <c r="P903" s="108"/>
      <c r="Q903" s="108"/>
      <c r="R903" s="68"/>
      <c r="S903" s="123"/>
    </row>
    <row r="904" spans="2:19" x14ac:dyDescent="0.3">
      <c r="B904" s="90"/>
      <c r="C904" s="91"/>
      <c r="D904" s="92"/>
      <c r="E904" s="93" t="s">
        <v>2261</v>
      </c>
      <c r="F904" s="121">
        <v>20</v>
      </c>
      <c r="G904" s="121" t="s">
        <v>972</v>
      </c>
      <c r="H904" s="122"/>
      <c r="I904" s="122"/>
      <c r="J904" s="114"/>
      <c r="K904" s="115"/>
      <c r="L904" s="109"/>
      <c r="M904" s="109"/>
      <c r="N904" s="109"/>
      <c r="S904" s="123"/>
    </row>
    <row r="905" spans="2:19" x14ac:dyDescent="0.3">
      <c r="G905" s="63"/>
      <c r="H905" s="63"/>
    </row>
    <row r="906" spans="2:19" x14ac:dyDescent="0.3">
      <c r="C906" s="97" t="s">
        <v>2262</v>
      </c>
    </row>
    <row r="907" spans="2:19" x14ac:dyDescent="0.3">
      <c r="C907" s="97" t="s">
        <v>2263</v>
      </c>
    </row>
    <row r="910" spans="2:19" x14ac:dyDescent="0.3">
      <c r="C910" s="104" t="s">
        <v>1762</v>
      </c>
      <c r="D910" s="105" t="s">
        <v>2264</v>
      </c>
    </row>
    <row r="911" spans="2:19" x14ac:dyDescent="0.3">
      <c r="C911" s="104" t="s">
        <v>1777</v>
      </c>
      <c r="D911" s="105" t="s">
        <v>2265</v>
      </c>
    </row>
    <row r="912" spans="2:19" x14ac:dyDescent="0.3">
      <c r="C912" s="104" t="s">
        <v>1791</v>
      </c>
      <c r="D912" s="105" t="s">
        <v>2266</v>
      </c>
    </row>
    <row r="913" spans="3:4" x14ac:dyDescent="0.3">
      <c r="C913" s="104" t="s">
        <v>1798</v>
      </c>
      <c r="D913" s="105" t="s">
        <v>2267</v>
      </c>
    </row>
    <row r="914" spans="3:4" x14ac:dyDescent="0.3">
      <c r="C914" s="104" t="s">
        <v>1807</v>
      </c>
      <c r="D914" s="105" t="s">
        <v>2268</v>
      </c>
    </row>
    <row r="915" spans="3:4" x14ac:dyDescent="0.3">
      <c r="C915" s="104" t="s">
        <v>1811</v>
      </c>
      <c r="D915" s="105" t="s">
        <v>2269</v>
      </c>
    </row>
    <row r="916" spans="3:4" x14ac:dyDescent="0.3">
      <c r="C916" s="104" t="s">
        <v>1818</v>
      </c>
      <c r="D916" s="105" t="s">
        <v>2270</v>
      </c>
    </row>
    <row r="917" spans="3:4" x14ac:dyDescent="0.3">
      <c r="C917" s="104" t="s">
        <v>1825</v>
      </c>
      <c r="D917" s="105" t="s">
        <v>2271</v>
      </c>
    </row>
    <row r="918" spans="3:4" x14ac:dyDescent="0.3">
      <c r="C918" s="104" t="s">
        <v>1838</v>
      </c>
      <c r="D918" s="105" t="s">
        <v>2272</v>
      </c>
    </row>
    <row r="919" spans="3:4" x14ac:dyDescent="0.3">
      <c r="C919" s="106" t="s">
        <v>1854</v>
      </c>
      <c r="D919" s="105" t="s">
        <v>2273</v>
      </c>
    </row>
    <row r="920" spans="3:4" x14ac:dyDescent="0.3">
      <c r="C920" s="106" t="s">
        <v>1885</v>
      </c>
      <c r="D920" s="105" t="s">
        <v>2274</v>
      </c>
    </row>
  </sheetData>
  <sheetProtection algorithmName="SHA-512" hashValue="hjLrj8FR0mCpJCM04Be8EpMIFuIxgmElBW9lFpGSpWVt1w/KQke7/+ymZQJRpuimTITuDLC2Qj7m3fD1qzx3/w==" saltValue="5nn1h/d8OEJn2USSPjX7kA==" spinCount="100000" sheet="1" formatCells="0" formatColumns="0" formatRows="0" insertColumns="0" insertRows="0" autoFilter="0"/>
  <mergeCells count="19">
    <mergeCell ref="P17:Q17"/>
    <mergeCell ref="P23:U23"/>
    <mergeCell ref="C26:D26"/>
    <mergeCell ref="E26:F26"/>
    <mergeCell ref="I26:Q26"/>
    <mergeCell ref="P18:Q18"/>
    <mergeCell ref="P19:Q19"/>
    <mergeCell ref="P11:Q11"/>
    <mergeCell ref="P15:Q15"/>
    <mergeCell ref="P16:Q16"/>
    <mergeCell ref="P7:Q7"/>
    <mergeCell ref="C2:S2"/>
    <mergeCell ref="F4:H4"/>
    <mergeCell ref="P8:Q8"/>
    <mergeCell ref="P9:Q9"/>
    <mergeCell ref="P10:Q10"/>
    <mergeCell ref="P12:Q12"/>
    <mergeCell ref="P13:Q13"/>
    <mergeCell ref="P14:Q14"/>
  </mergeCells>
  <conditionalFormatting sqref="I5">
    <cfRule type="containsText" dxfId="29" priority="9" operator="containsText" text="нет">
      <formula>NOT(ISERROR(SEARCH("нет",I5)))</formula>
    </cfRule>
    <cfRule type="iconSet" priority="10">
      <iconSet iconSet="3Symbols">
        <cfvo type="percent" val="0"/>
        <cfvo type="percent" val="33"/>
        <cfvo type="percent" val="67"/>
      </iconSet>
    </cfRule>
  </conditionalFormatting>
  <conditionalFormatting sqref="S30:S585">
    <cfRule type="expression" dxfId="28" priority="8">
      <formula>AND(S30&gt;0,S30&lt;&gt;"")</formula>
    </cfRule>
  </conditionalFormatting>
  <conditionalFormatting sqref="D14">
    <cfRule type="expression" dxfId="27" priority="7">
      <formula>($O$10="не целая коробка!")</formula>
    </cfRule>
  </conditionalFormatting>
  <conditionalFormatting sqref="O10:P10 I10">
    <cfRule type="expression" dxfId="26" priority="12">
      <formula>($O$10="не целая коробка!")</formula>
    </cfRule>
  </conditionalFormatting>
  <conditionalFormatting sqref="P23">
    <cfRule type="expression" dxfId="25" priority="13">
      <formula>($O$10="не целая коробка!")</formula>
    </cfRule>
  </conditionalFormatting>
  <conditionalFormatting sqref="I13 O13 P15">
    <cfRule type="expression" dxfId="24" priority="14">
      <formula>($O$13="не целая коробка!")</formula>
    </cfRule>
  </conditionalFormatting>
  <conditionalFormatting sqref="D20:D21">
    <cfRule type="expression" dxfId="23" priority="11">
      <formula>($O$14="не целая коробка!")</formula>
    </cfRule>
  </conditionalFormatting>
  <conditionalFormatting sqref="T30:T578">
    <cfRule type="expression" dxfId="22" priority="6">
      <formula>(T30="ошибка - неверное количество в заказе")</formula>
    </cfRule>
  </conditionalFormatting>
  <conditionalFormatting sqref="P7">
    <cfRule type="containsBlanks" dxfId="21" priority="1">
      <formula>LEN(TRIM(P7))=0</formula>
    </cfRule>
  </conditionalFormatting>
  <dataValidations count="3">
    <dataValidation type="list" allowBlank="1" showInputMessage="1" showErrorMessage="1" sqref="I5">
      <formula1>"да,нет"</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N586 O587 O30:O585 O893 O593 O599 O605 O611 O617 O623 O629 O635 O641 O647 O653 O659 O665 O671 O677 O683 O689 O695 O701 O707 O713 O719 O725 O731 O737 O743 O749 O755 O761 O767 O773 O779 O785 O791 O797 O803 O809 O815 O821 O827 O833 O839 O845 O851 O857 O863 O869 O875 O881 O887 O899">
      <formula1>$I$5&lt;&gt;"нет"</formula1>
    </dataValidation>
    <dataValidation type="list" allowBlank="1" showInputMessage="1" showErrorMessage="1" sqref="P7:Q7">
      <formula1>"39 неделя 2021 (20.09-24.09),41 неделя 2021 (04.10-08.10)"</formula1>
    </dataValidation>
  </dataValidations>
  <hyperlinks>
    <hyperlink ref="F4" location="'Условия работы'!A1" display="&gt;&gt;&gt; Условия работы &lt;&lt;&lt;"/>
    <hyperlink ref="F4:G4" location="'Условия работы'!A1" display="&gt;&gt;&gt; Условия работы &lt;&lt;&lt;"/>
    <hyperlink ref="C26:D26" location="'осень 2021'!C29" display="Малая упаковка"/>
    <hyperlink ref="E26:F26" location="'осень 2021'!C611" display="Шоубоксы"/>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116"/>
  <sheetViews>
    <sheetView showGridLines="0" zoomScaleNormal="100" workbookViewId="0"/>
  </sheetViews>
  <sheetFormatPr defaultColWidth="9.109375" defaultRowHeight="14.4" x14ac:dyDescent="0.3"/>
  <cols>
    <col min="1" max="1" width="3.44140625" style="170" customWidth="1"/>
    <col min="2" max="2" width="5.88671875" style="174" customWidth="1"/>
    <col min="3" max="15" width="9.109375" style="170"/>
    <col min="16" max="16" width="10" style="170" customWidth="1"/>
    <col min="17" max="16384" width="9.109375" style="170"/>
  </cols>
  <sheetData>
    <row r="1" spans="2:16" s="127" customFormat="1" ht="15" thickTop="1" x14ac:dyDescent="0.3">
      <c r="B1" s="124"/>
      <c r="C1" s="125"/>
      <c r="D1" s="125"/>
      <c r="E1" s="125"/>
      <c r="F1" s="125"/>
      <c r="G1" s="125"/>
      <c r="H1" s="125"/>
      <c r="I1" s="125"/>
      <c r="J1" s="125"/>
      <c r="K1" s="125"/>
      <c r="L1" s="125"/>
      <c r="M1" s="125"/>
      <c r="N1" s="125"/>
      <c r="O1" s="125"/>
      <c r="P1" s="126"/>
    </row>
    <row r="2" spans="2:16" s="127" customFormat="1" x14ac:dyDescent="0.3">
      <c r="B2" s="128"/>
      <c r="P2" s="129"/>
    </row>
    <row r="3" spans="2:16" s="127" customFormat="1" x14ac:dyDescent="0.3">
      <c r="B3" s="128"/>
      <c r="P3" s="129"/>
    </row>
    <row r="4" spans="2:16" s="127" customFormat="1" x14ac:dyDescent="0.3">
      <c r="B4" s="128"/>
      <c r="P4" s="129"/>
    </row>
    <row r="5" spans="2:16" s="127" customFormat="1" x14ac:dyDescent="0.3">
      <c r="B5" s="128"/>
      <c r="P5" s="129"/>
    </row>
    <row r="6" spans="2:16" s="132" customFormat="1" ht="16.5" customHeight="1" x14ac:dyDescent="0.25">
      <c r="B6" s="130"/>
      <c r="C6" s="131"/>
      <c r="P6" s="133"/>
    </row>
    <row r="7" spans="2:16" s="134" customFormat="1" ht="12" customHeight="1" x14ac:dyDescent="0.25">
      <c r="B7" s="130"/>
      <c r="C7" s="131"/>
      <c r="P7" s="135"/>
    </row>
    <row r="8" spans="2:16" s="127" customFormat="1" ht="12" customHeight="1" x14ac:dyDescent="0.3">
      <c r="B8" s="128"/>
      <c r="C8" s="131"/>
      <c r="P8" s="129"/>
    </row>
    <row r="9" spans="2:16" s="127" customFormat="1" ht="12" customHeight="1" x14ac:dyDescent="0.4">
      <c r="B9" s="136"/>
      <c r="C9" s="131"/>
      <c r="P9" s="129"/>
    </row>
    <row r="10" spans="2:16" s="127" customFormat="1" ht="12" customHeight="1" x14ac:dyDescent="0.4">
      <c r="B10" s="136"/>
      <c r="C10" s="131"/>
      <c r="P10" s="129"/>
    </row>
    <row r="11" spans="2:16" s="127" customFormat="1" ht="16.5" customHeight="1" x14ac:dyDescent="0.3">
      <c r="B11" s="128"/>
      <c r="P11" s="129"/>
    </row>
    <row r="12" spans="2:16" s="127" customFormat="1" ht="20.25" customHeight="1" x14ac:dyDescent="0.3">
      <c r="B12" s="128"/>
      <c r="P12" s="129"/>
    </row>
    <row r="13" spans="2:16" s="139" customFormat="1" ht="17.25" customHeight="1" x14ac:dyDescent="0.25">
      <c r="B13" s="137" t="s">
        <v>2276</v>
      </c>
      <c r="C13" s="138" t="s">
        <v>2277</v>
      </c>
      <c r="D13" s="138"/>
      <c r="E13" s="138"/>
      <c r="F13" s="138"/>
      <c r="G13" s="138"/>
      <c r="H13" s="138"/>
      <c r="I13" s="138"/>
      <c r="J13" s="138"/>
      <c r="K13" s="138"/>
      <c r="L13" s="138"/>
      <c r="M13" s="138"/>
      <c r="N13" s="138"/>
      <c r="P13" s="140"/>
    </row>
    <row r="14" spans="2:16" s="145" customFormat="1" ht="15.6" x14ac:dyDescent="0.3">
      <c r="B14" s="141" t="s">
        <v>2278</v>
      </c>
      <c r="C14" s="142"/>
      <c r="D14" s="143"/>
      <c r="E14" s="143"/>
      <c r="F14" s="143"/>
      <c r="G14" s="143"/>
      <c r="H14" s="144" t="s">
        <v>2279</v>
      </c>
      <c r="I14" s="142"/>
      <c r="J14" s="143"/>
      <c r="K14" s="143"/>
      <c r="L14" s="143"/>
      <c r="M14" s="143"/>
      <c r="N14" s="143"/>
      <c r="P14" s="146"/>
    </row>
    <row r="15" spans="2:16" s="152" customFormat="1" x14ac:dyDescent="0.3">
      <c r="B15" s="147"/>
      <c r="C15" s="148" t="s">
        <v>2280</v>
      </c>
      <c r="D15" s="149"/>
      <c r="E15" s="149"/>
      <c r="F15" s="149"/>
      <c r="G15" s="149"/>
      <c r="H15" s="150" t="s">
        <v>2281</v>
      </c>
      <c r="I15" s="151" t="s">
        <v>2282</v>
      </c>
      <c r="J15" s="149"/>
      <c r="K15" s="149"/>
      <c r="L15" s="149"/>
      <c r="M15" s="149"/>
      <c r="N15" s="149"/>
      <c r="P15" s="153"/>
    </row>
    <row r="16" spans="2:16" s="152" customFormat="1" x14ac:dyDescent="0.3">
      <c r="B16" s="147"/>
      <c r="C16" s="148" t="s">
        <v>2283</v>
      </c>
      <c r="D16" s="149"/>
      <c r="E16" s="149"/>
      <c r="F16" s="149"/>
      <c r="G16" s="149"/>
      <c r="H16" s="150" t="s">
        <v>2281</v>
      </c>
      <c r="I16" s="151" t="s">
        <v>2284</v>
      </c>
      <c r="J16" s="149"/>
      <c r="K16" s="149"/>
      <c r="L16" s="149"/>
      <c r="M16" s="149"/>
      <c r="N16" s="149"/>
      <c r="P16" s="153"/>
    </row>
    <row r="17" spans="2:22" s="152" customFormat="1" x14ac:dyDescent="0.3">
      <c r="B17" s="147"/>
      <c r="C17" s="148" t="s">
        <v>2285</v>
      </c>
      <c r="D17" s="149"/>
      <c r="E17" s="149"/>
      <c r="F17" s="149"/>
      <c r="G17" s="149"/>
      <c r="H17" s="150" t="s">
        <v>2281</v>
      </c>
      <c r="I17" s="151" t="s">
        <v>2286</v>
      </c>
      <c r="J17" s="149"/>
      <c r="K17" s="149"/>
      <c r="L17" s="149"/>
      <c r="M17" s="149"/>
      <c r="N17" s="149"/>
      <c r="P17" s="153"/>
    </row>
    <row r="18" spans="2:22" s="152" customFormat="1" x14ac:dyDescent="0.3">
      <c r="B18" s="147"/>
      <c r="C18" s="148" t="s">
        <v>2287</v>
      </c>
      <c r="D18" s="149"/>
      <c r="E18" s="149"/>
      <c r="F18" s="149"/>
      <c r="G18" s="149"/>
      <c r="H18" s="150" t="s">
        <v>2281</v>
      </c>
      <c r="I18" s="151" t="s">
        <v>2288</v>
      </c>
      <c r="J18" s="149"/>
      <c r="K18" s="149"/>
      <c r="L18" s="149"/>
      <c r="M18" s="149"/>
      <c r="N18" s="149"/>
      <c r="P18" s="153"/>
      <c r="V18" s="154"/>
    </row>
    <row r="19" spans="2:22" s="157" customFormat="1" x14ac:dyDescent="0.3">
      <c r="B19" s="155"/>
      <c r="C19" s="156"/>
      <c r="D19" s="156"/>
      <c r="E19" s="156"/>
      <c r="F19" s="156"/>
      <c r="G19" s="156"/>
      <c r="H19" s="156"/>
      <c r="I19" s="156"/>
      <c r="J19" s="156"/>
      <c r="K19" s="156"/>
      <c r="L19" s="156"/>
      <c r="M19" s="156"/>
      <c r="N19" s="156"/>
      <c r="P19" s="158"/>
      <c r="V19" s="159"/>
    </row>
    <row r="20" spans="2:22" s="127" customFormat="1" ht="15.6" x14ac:dyDescent="0.3">
      <c r="B20" s="137" t="s">
        <v>2276</v>
      </c>
      <c r="C20" s="138" t="s">
        <v>2289</v>
      </c>
      <c r="D20" s="156"/>
      <c r="E20" s="156"/>
      <c r="F20" s="156"/>
      <c r="G20" s="156"/>
      <c r="H20" s="156"/>
      <c r="I20" s="156"/>
      <c r="J20" s="156"/>
      <c r="K20" s="156"/>
      <c r="L20" s="156"/>
      <c r="M20" s="156"/>
      <c r="N20" s="156"/>
      <c r="P20" s="129"/>
      <c r="V20" s="159"/>
    </row>
    <row r="21" spans="2:22" s="152" customFormat="1" x14ac:dyDescent="0.3">
      <c r="B21" s="147"/>
      <c r="C21" s="148" t="s">
        <v>2290</v>
      </c>
      <c r="D21" s="149"/>
      <c r="E21" s="149"/>
      <c r="F21" s="149"/>
      <c r="G21" s="149"/>
      <c r="H21" s="150"/>
      <c r="I21" s="151"/>
      <c r="J21" s="149"/>
      <c r="K21" s="149"/>
      <c r="L21" s="149"/>
      <c r="M21" s="149"/>
      <c r="N21" s="149"/>
      <c r="P21" s="153"/>
    </row>
    <row r="22" spans="2:22" s="127" customFormat="1" x14ac:dyDescent="0.3">
      <c r="B22" s="155"/>
      <c r="C22" s="156"/>
      <c r="D22" s="156"/>
      <c r="E22" s="156"/>
      <c r="F22" s="156"/>
      <c r="G22" s="156"/>
      <c r="H22" s="156"/>
      <c r="I22" s="156"/>
      <c r="J22" s="156"/>
      <c r="K22" s="156"/>
      <c r="L22" s="156"/>
      <c r="M22" s="156"/>
      <c r="N22" s="156"/>
      <c r="P22" s="129"/>
    </row>
    <row r="23" spans="2:22" s="127" customFormat="1" x14ac:dyDescent="0.3">
      <c r="B23" s="160"/>
      <c r="P23" s="129"/>
    </row>
    <row r="24" spans="2:22" s="127" customFormat="1" x14ac:dyDescent="0.3">
      <c r="B24" s="160"/>
      <c r="P24" s="129"/>
    </row>
    <row r="25" spans="2:22" s="127" customFormat="1" x14ac:dyDescent="0.3">
      <c r="B25" s="160"/>
      <c r="P25" s="129"/>
    </row>
    <row r="26" spans="2:22" s="163" customFormat="1" ht="15.6" x14ac:dyDescent="0.3">
      <c r="B26" s="161" t="s">
        <v>2276</v>
      </c>
      <c r="C26" s="162" t="s">
        <v>2291</v>
      </c>
      <c r="P26" s="164"/>
    </row>
    <row r="27" spans="2:22" s="127" customFormat="1" x14ac:dyDescent="0.3">
      <c r="B27" s="160"/>
      <c r="C27" s="148" t="s">
        <v>2292</v>
      </c>
      <c r="P27" s="129"/>
    </row>
    <row r="28" spans="2:22" s="127" customFormat="1" x14ac:dyDescent="0.3">
      <c r="B28" s="160"/>
      <c r="C28" s="148" t="s">
        <v>2293</v>
      </c>
      <c r="P28" s="129"/>
    </row>
    <row r="29" spans="2:22" s="163" customFormat="1" ht="15.6" x14ac:dyDescent="0.3">
      <c r="B29" s="161" t="s">
        <v>2276</v>
      </c>
      <c r="C29" s="162" t="s">
        <v>2294</v>
      </c>
      <c r="P29" s="164"/>
    </row>
    <row r="30" spans="2:22" s="167" customFormat="1" ht="45" customHeight="1" x14ac:dyDescent="0.3">
      <c r="B30" s="165" t="s">
        <v>2276</v>
      </c>
      <c r="C30" s="195" t="s">
        <v>2295</v>
      </c>
      <c r="D30" s="195"/>
      <c r="E30" s="195"/>
      <c r="F30" s="195"/>
      <c r="G30" s="195"/>
      <c r="H30" s="195"/>
      <c r="I30" s="195"/>
      <c r="J30" s="195"/>
      <c r="K30" s="195"/>
      <c r="L30" s="195"/>
      <c r="M30" s="195"/>
      <c r="N30" s="195"/>
      <c r="O30" s="195"/>
      <c r="P30" s="166"/>
    </row>
    <row r="31" spans="2:22" s="127" customFormat="1" x14ac:dyDescent="0.3">
      <c r="B31" s="160"/>
      <c r="C31" s="194" t="s">
        <v>2296</v>
      </c>
      <c r="D31" s="194"/>
      <c r="E31" s="194"/>
      <c r="F31" s="194"/>
      <c r="G31" s="194"/>
      <c r="H31" s="194"/>
      <c r="I31" s="194"/>
      <c r="J31" s="194"/>
      <c r="K31" s="194"/>
      <c r="L31" s="194"/>
      <c r="M31" s="194"/>
      <c r="N31" s="194"/>
      <c r="O31" s="194"/>
      <c r="P31" s="129"/>
    </row>
    <row r="32" spans="2:22" s="127" customFormat="1" ht="29.25" customHeight="1" x14ac:dyDescent="0.3">
      <c r="B32" s="160"/>
      <c r="C32" s="196" t="s">
        <v>2297</v>
      </c>
      <c r="D32" s="197"/>
      <c r="E32" s="197"/>
      <c r="F32" s="197"/>
      <c r="G32" s="197"/>
      <c r="H32" s="197"/>
      <c r="I32" s="197"/>
      <c r="J32" s="197"/>
      <c r="K32" s="197"/>
      <c r="L32" s="197"/>
      <c r="M32" s="197"/>
      <c r="N32" s="197"/>
      <c r="O32" s="197"/>
      <c r="P32" s="129"/>
    </row>
    <row r="33" spans="2:16" s="127" customFormat="1" ht="30" customHeight="1" x14ac:dyDescent="0.3">
      <c r="B33" s="160"/>
      <c r="C33" s="196" t="s">
        <v>2298</v>
      </c>
      <c r="D33" s="196"/>
      <c r="E33" s="196"/>
      <c r="F33" s="196"/>
      <c r="G33" s="196"/>
      <c r="H33" s="196"/>
      <c r="I33" s="196"/>
      <c r="J33" s="196"/>
      <c r="K33" s="196"/>
      <c r="L33" s="196"/>
      <c r="M33" s="196"/>
      <c r="N33" s="196"/>
      <c r="O33" s="196"/>
      <c r="P33" s="129"/>
    </row>
    <row r="34" spans="2:16" s="127" customFormat="1" ht="29.25" customHeight="1" x14ac:dyDescent="0.3">
      <c r="B34" s="160"/>
      <c r="C34" s="194" t="s">
        <v>2299</v>
      </c>
      <c r="D34" s="194"/>
      <c r="E34" s="194"/>
      <c r="F34" s="194"/>
      <c r="G34" s="194"/>
      <c r="H34" s="194"/>
      <c r="I34" s="194"/>
      <c r="J34" s="194"/>
      <c r="K34" s="194"/>
      <c r="L34" s="194"/>
      <c r="M34" s="194"/>
      <c r="N34" s="194"/>
      <c r="O34" s="194"/>
      <c r="P34" s="129"/>
    </row>
    <row r="35" spans="2:16" s="163" customFormat="1" ht="30.75" customHeight="1" x14ac:dyDescent="0.3">
      <c r="B35" s="165" t="s">
        <v>2276</v>
      </c>
      <c r="C35" s="195" t="s">
        <v>2300</v>
      </c>
      <c r="D35" s="195"/>
      <c r="E35" s="195"/>
      <c r="F35" s="195"/>
      <c r="G35" s="195"/>
      <c r="H35" s="195"/>
      <c r="I35" s="195"/>
      <c r="J35" s="195"/>
      <c r="K35" s="195"/>
      <c r="L35" s="195"/>
      <c r="M35" s="195"/>
      <c r="N35" s="195"/>
      <c r="O35" s="195"/>
      <c r="P35" s="164"/>
    </row>
    <row r="36" spans="2:16" s="127" customFormat="1" ht="29.25" customHeight="1" x14ac:dyDescent="0.3">
      <c r="B36" s="160"/>
      <c r="C36" s="194" t="s">
        <v>2301</v>
      </c>
      <c r="D36" s="194"/>
      <c r="E36" s="194"/>
      <c r="F36" s="194"/>
      <c r="G36" s="194"/>
      <c r="H36" s="194"/>
      <c r="I36" s="194"/>
      <c r="J36" s="194"/>
      <c r="K36" s="194"/>
      <c r="L36" s="194"/>
      <c r="M36" s="194"/>
      <c r="N36" s="194"/>
      <c r="O36" s="194"/>
      <c r="P36" s="129"/>
    </row>
    <row r="37" spans="2:16" s="127" customFormat="1" ht="29.25" customHeight="1" x14ac:dyDescent="0.3">
      <c r="B37" s="160"/>
      <c r="C37" s="194" t="s">
        <v>2302</v>
      </c>
      <c r="D37" s="194"/>
      <c r="E37" s="194"/>
      <c r="F37" s="194"/>
      <c r="G37" s="194"/>
      <c r="H37" s="194"/>
      <c r="I37" s="194"/>
      <c r="J37" s="194"/>
      <c r="K37" s="194"/>
      <c r="L37" s="194"/>
      <c r="M37" s="194"/>
      <c r="N37" s="194"/>
      <c r="O37" s="194"/>
      <c r="P37" s="129"/>
    </row>
    <row r="38" spans="2:16" s="163" customFormat="1" ht="30.75" customHeight="1" x14ac:dyDescent="0.3">
      <c r="B38" s="165" t="s">
        <v>2276</v>
      </c>
      <c r="C38" s="195" t="s">
        <v>2303</v>
      </c>
      <c r="D38" s="195"/>
      <c r="E38" s="195"/>
      <c r="F38" s="195"/>
      <c r="G38" s="195"/>
      <c r="H38" s="195"/>
      <c r="I38" s="195"/>
      <c r="J38" s="195"/>
      <c r="K38" s="195"/>
      <c r="L38" s="195"/>
      <c r="M38" s="195"/>
      <c r="N38" s="195"/>
      <c r="O38" s="195"/>
      <c r="P38" s="164"/>
    </row>
    <row r="39" spans="2:16" s="127" customFormat="1" x14ac:dyDescent="0.3">
      <c r="B39" s="160"/>
      <c r="C39" s="168"/>
      <c r="D39" s="168"/>
      <c r="E39" s="168"/>
      <c r="F39" s="168"/>
      <c r="G39" s="168"/>
      <c r="H39" s="168"/>
      <c r="I39" s="168"/>
      <c r="J39" s="168"/>
      <c r="K39" s="168"/>
      <c r="L39" s="168"/>
      <c r="M39" s="168"/>
      <c r="N39" s="168"/>
      <c r="O39" s="168"/>
      <c r="P39" s="129"/>
    </row>
    <row r="40" spans="2:16" s="127" customFormat="1" x14ac:dyDescent="0.3">
      <c r="B40" s="160"/>
      <c r="C40" s="168"/>
      <c r="D40" s="168"/>
      <c r="E40" s="168"/>
      <c r="F40" s="168"/>
      <c r="G40" s="168"/>
      <c r="H40" s="168"/>
      <c r="I40" s="168"/>
      <c r="J40" s="168"/>
      <c r="K40" s="168"/>
      <c r="L40" s="168"/>
      <c r="M40" s="168"/>
      <c r="N40" s="168"/>
      <c r="O40" s="168"/>
      <c r="P40" s="129"/>
    </row>
    <row r="41" spans="2:16" s="127" customFormat="1" x14ac:dyDescent="0.3">
      <c r="B41" s="160"/>
      <c r="C41" s="168"/>
      <c r="D41" s="168"/>
      <c r="E41" s="168"/>
      <c r="F41" s="168"/>
      <c r="G41" s="168"/>
      <c r="H41" s="168"/>
      <c r="I41" s="168"/>
      <c r="J41" s="168"/>
      <c r="K41" s="168"/>
      <c r="L41" s="168"/>
      <c r="M41" s="168"/>
      <c r="N41" s="168"/>
      <c r="O41" s="168"/>
      <c r="P41" s="129"/>
    </row>
    <row r="42" spans="2:16" s="127" customFormat="1" ht="28.5" customHeight="1" x14ac:dyDescent="0.3">
      <c r="B42" s="165" t="s">
        <v>2276</v>
      </c>
      <c r="C42" s="195" t="s">
        <v>2304</v>
      </c>
      <c r="D42" s="195"/>
      <c r="E42" s="195"/>
      <c r="F42" s="195"/>
      <c r="G42" s="195"/>
      <c r="H42" s="195"/>
      <c r="I42" s="195"/>
      <c r="J42" s="195"/>
      <c r="K42" s="195"/>
      <c r="L42" s="195"/>
      <c r="M42" s="195"/>
      <c r="N42" s="195"/>
      <c r="O42" s="195"/>
      <c r="P42" s="129"/>
    </row>
    <row r="43" spans="2:16" s="167" customFormat="1" ht="30" customHeight="1" x14ac:dyDescent="0.3">
      <c r="B43" s="165" t="s">
        <v>2276</v>
      </c>
      <c r="C43" s="195" t="s">
        <v>2305</v>
      </c>
      <c r="D43" s="195"/>
      <c r="E43" s="195"/>
      <c r="F43" s="195"/>
      <c r="G43" s="195"/>
      <c r="H43" s="195"/>
      <c r="I43" s="195"/>
      <c r="J43" s="195"/>
      <c r="K43" s="195"/>
      <c r="L43" s="195"/>
      <c r="M43" s="195"/>
      <c r="N43" s="195"/>
      <c r="O43" s="195"/>
      <c r="P43" s="166"/>
    </row>
    <row r="44" spans="2:16" s="127" customFormat="1" ht="30" customHeight="1" x14ac:dyDescent="0.3">
      <c r="B44" s="160"/>
      <c r="C44" s="194" t="s">
        <v>2306</v>
      </c>
      <c r="D44" s="194"/>
      <c r="E44" s="194"/>
      <c r="F44" s="194"/>
      <c r="G44" s="194"/>
      <c r="H44" s="194"/>
      <c r="I44" s="194"/>
      <c r="J44" s="194"/>
      <c r="K44" s="194"/>
      <c r="L44" s="194"/>
      <c r="M44" s="194"/>
      <c r="N44" s="194"/>
      <c r="O44" s="194"/>
      <c r="P44" s="129"/>
    </row>
    <row r="45" spans="2:16" s="127" customFormat="1" ht="29.25" customHeight="1" x14ac:dyDescent="0.3">
      <c r="B45" s="160"/>
      <c r="C45" s="194" t="s">
        <v>2307</v>
      </c>
      <c r="D45" s="194"/>
      <c r="E45" s="194"/>
      <c r="F45" s="194"/>
      <c r="G45" s="194"/>
      <c r="H45" s="194"/>
      <c r="I45" s="194"/>
      <c r="J45" s="194"/>
      <c r="K45" s="194"/>
      <c r="L45" s="194"/>
      <c r="M45" s="194"/>
      <c r="N45" s="194"/>
      <c r="O45" s="194"/>
      <c r="P45" s="129"/>
    </row>
    <row r="46" spans="2:16" s="167" customFormat="1" ht="15" x14ac:dyDescent="0.3">
      <c r="B46" s="165" t="s">
        <v>2276</v>
      </c>
      <c r="C46" s="195" t="s">
        <v>2308</v>
      </c>
      <c r="D46" s="195"/>
      <c r="E46" s="195"/>
      <c r="F46" s="195"/>
      <c r="G46" s="195"/>
      <c r="H46" s="195"/>
      <c r="I46" s="195"/>
      <c r="J46" s="195"/>
      <c r="K46" s="195"/>
      <c r="L46" s="195"/>
      <c r="M46" s="195"/>
      <c r="N46" s="195"/>
      <c r="O46" s="195"/>
      <c r="P46" s="166"/>
    </row>
    <row r="47" spans="2:16" s="127" customFormat="1" ht="44.25" customHeight="1" x14ac:dyDescent="0.3">
      <c r="B47" s="160"/>
      <c r="C47" s="194" t="s">
        <v>2309</v>
      </c>
      <c r="D47" s="194"/>
      <c r="E47" s="194"/>
      <c r="F47" s="194"/>
      <c r="G47" s="194"/>
      <c r="H47" s="194"/>
      <c r="I47" s="194"/>
      <c r="J47" s="194"/>
      <c r="K47" s="194"/>
      <c r="L47" s="194"/>
      <c r="M47" s="194"/>
      <c r="N47" s="194"/>
      <c r="O47" s="194"/>
      <c r="P47" s="129"/>
    </row>
    <row r="48" spans="2:16" s="167" customFormat="1" ht="15" x14ac:dyDescent="0.3">
      <c r="B48" s="165" t="s">
        <v>2276</v>
      </c>
      <c r="C48" s="195" t="s">
        <v>2310</v>
      </c>
      <c r="D48" s="195"/>
      <c r="E48" s="195"/>
      <c r="F48" s="195"/>
      <c r="G48" s="195"/>
      <c r="H48" s="195"/>
      <c r="I48" s="195"/>
      <c r="J48" s="195"/>
      <c r="K48" s="195"/>
      <c r="L48" s="195"/>
      <c r="M48" s="195"/>
      <c r="N48" s="195"/>
      <c r="O48" s="195"/>
      <c r="P48" s="166"/>
    </row>
    <row r="49" spans="2:16" s="127" customFormat="1" ht="29.25" customHeight="1" x14ac:dyDescent="0.3">
      <c r="B49" s="160"/>
      <c r="C49" s="194" t="s">
        <v>2311</v>
      </c>
      <c r="D49" s="194"/>
      <c r="E49" s="194"/>
      <c r="F49" s="194"/>
      <c r="G49" s="194"/>
      <c r="H49" s="194"/>
      <c r="I49" s="194"/>
      <c r="J49" s="194"/>
      <c r="K49" s="194"/>
      <c r="L49" s="194"/>
      <c r="M49" s="194"/>
      <c r="N49" s="194"/>
      <c r="O49" s="194"/>
      <c r="P49" s="129"/>
    </row>
    <row r="50" spans="2:16" s="167" customFormat="1" ht="30" customHeight="1" x14ac:dyDescent="0.3">
      <c r="B50" s="165" t="s">
        <v>2276</v>
      </c>
      <c r="C50" s="195" t="s">
        <v>2312</v>
      </c>
      <c r="D50" s="195"/>
      <c r="E50" s="195"/>
      <c r="F50" s="195"/>
      <c r="G50" s="195"/>
      <c r="H50" s="195"/>
      <c r="I50" s="195"/>
      <c r="J50" s="195"/>
      <c r="K50" s="195"/>
      <c r="L50" s="195"/>
      <c r="M50" s="195"/>
      <c r="N50" s="195"/>
      <c r="O50" s="195"/>
      <c r="P50" s="166"/>
    </row>
    <row r="51" spans="2:16" s="127" customFormat="1" ht="30.75" customHeight="1" x14ac:dyDescent="0.3">
      <c r="B51" s="160"/>
      <c r="C51" s="194" t="s">
        <v>2313</v>
      </c>
      <c r="D51" s="194"/>
      <c r="E51" s="194"/>
      <c r="F51" s="194"/>
      <c r="G51" s="194"/>
      <c r="H51" s="194"/>
      <c r="I51" s="194"/>
      <c r="J51" s="194"/>
      <c r="K51" s="194"/>
      <c r="L51" s="194"/>
      <c r="M51" s="194"/>
      <c r="N51" s="194"/>
      <c r="O51" s="194"/>
      <c r="P51" s="129"/>
    </row>
    <row r="52" spans="2:16" s="127" customFormat="1" ht="30.75" customHeight="1" x14ac:dyDescent="0.3">
      <c r="B52" s="160"/>
      <c r="C52" s="194" t="s">
        <v>2314</v>
      </c>
      <c r="D52" s="194"/>
      <c r="E52" s="194"/>
      <c r="F52" s="194"/>
      <c r="G52" s="194"/>
      <c r="H52" s="194"/>
      <c r="I52" s="194"/>
      <c r="J52" s="194"/>
      <c r="K52" s="194"/>
      <c r="L52" s="194"/>
      <c r="M52" s="194"/>
      <c r="N52" s="194"/>
      <c r="O52" s="194"/>
      <c r="P52" s="129"/>
    </row>
    <row r="53" spans="2:16" s="127" customFormat="1" ht="30.75" customHeight="1" x14ac:dyDescent="0.3">
      <c r="B53" s="160"/>
      <c r="C53" s="194" t="s">
        <v>2315</v>
      </c>
      <c r="D53" s="194"/>
      <c r="E53" s="194"/>
      <c r="F53" s="194"/>
      <c r="G53" s="194"/>
      <c r="H53" s="194"/>
      <c r="I53" s="194"/>
      <c r="J53" s="194"/>
      <c r="K53" s="194"/>
      <c r="L53" s="194"/>
      <c r="M53" s="194"/>
      <c r="N53" s="194"/>
      <c r="O53" s="194"/>
      <c r="P53" s="129"/>
    </row>
    <row r="54" spans="2:16" s="127" customFormat="1" ht="42" customHeight="1" x14ac:dyDescent="0.3">
      <c r="B54" s="165" t="s">
        <v>2276</v>
      </c>
      <c r="C54" s="195" t="s">
        <v>2316</v>
      </c>
      <c r="D54" s="195"/>
      <c r="E54" s="195"/>
      <c r="F54" s="195"/>
      <c r="G54" s="195"/>
      <c r="H54" s="195"/>
      <c r="I54" s="195"/>
      <c r="J54" s="195"/>
      <c r="K54" s="195"/>
      <c r="L54" s="195"/>
      <c r="M54" s="195"/>
      <c r="N54" s="195"/>
      <c r="O54" s="195"/>
      <c r="P54" s="129"/>
    </row>
    <row r="55" spans="2:16" s="127" customFormat="1" x14ac:dyDescent="0.3">
      <c r="B55" s="160"/>
      <c r="C55" s="194"/>
      <c r="D55" s="194"/>
      <c r="E55" s="194"/>
      <c r="F55" s="194"/>
      <c r="G55" s="194"/>
      <c r="H55" s="194"/>
      <c r="I55" s="194"/>
      <c r="J55" s="194"/>
      <c r="K55" s="194"/>
      <c r="L55" s="194"/>
      <c r="M55" s="194"/>
      <c r="N55" s="194"/>
      <c r="O55" s="194"/>
      <c r="P55" s="129"/>
    </row>
    <row r="56" spans="2:16" s="127" customFormat="1" x14ac:dyDescent="0.3">
      <c r="B56" s="160"/>
      <c r="C56" s="168"/>
      <c r="D56" s="168"/>
      <c r="E56" s="168"/>
      <c r="F56" s="168"/>
      <c r="G56" s="168"/>
      <c r="H56" s="168"/>
      <c r="I56" s="168"/>
      <c r="J56" s="168"/>
      <c r="K56" s="168"/>
      <c r="L56" s="168"/>
      <c r="M56" s="168"/>
      <c r="N56" s="168"/>
      <c r="O56" s="168"/>
      <c r="P56" s="129"/>
    </row>
    <row r="57" spans="2:16" s="127" customFormat="1" x14ac:dyDescent="0.3">
      <c r="B57" s="160"/>
      <c r="C57" s="168"/>
      <c r="D57" s="168"/>
      <c r="E57" s="168"/>
      <c r="F57" s="168"/>
      <c r="G57" s="168"/>
      <c r="H57" s="168"/>
      <c r="I57" s="168"/>
      <c r="J57" s="168"/>
      <c r="K57" s="168"/>
      <c r="L57" s="168"/>
      <c r="M57" s="168"/>
      <c r="N57" s="168"/>
      <c r="O57" s="168"/>
      <c r="P57" s="129"/>
    </row>
    <row r="58" spans="2:16" s="127" customFormat="1" x14ac:dyDescent="0.3">
      <c r="B58" s="160"/>
      <c r="C58" s="168"/>
      <c r="D58" s="168"/>
      <c r="E58" s="168"/>
      <c r="F58" s="168"/>
      <c r="G58" s="168"/>
      <c r="H58" s="168"/>
      <c r="I58" s="168"/>
      <c r="J58" s="168"/>
      <c r="K58" s="168"/>
      <c r="L58" s="168"/>
      <c r="M58" s="168"/>
      <c r="N58" s="168"/>
      <c r="O58" s="168"/>
      <c r="P58" s="129"/>
    </row>
    <row r="59" spans="2:16" s="127" customFormat="1" ht="21.75" customHeight="1" x14ac:dyDescent="0.3">
      <c r="B59" s="165" t="s">
        <v>2276</v>
      </c>
      <c r="C59" s="195" t="s">
        <v>2317</v>
      </c>
      <c r="D59" s="195"/>
      <c r="E59" s="195"/>
      <c r="F59" s="195"/>
      <c r="G59" s="195"/>
      <c r="H59" s="195"/>
      <c r="I59" s="195"/>
      <c r="J59" s="195"/>
      <c r="K59" s="195"/>
      <c r="L59" s="195"/>
      <c r="M59" s="195"/>
      <c r="N59" s="195"/>
      <c r="O59" s="195"/>
      <c r="P59" s="129"/>
    </row>
    <row r="60" spans="2:16" s="127" customFormat="1" ht="40.5" customHeight="1" x14ac:dyDescent="0.3">
      <c r="B60" s="160"/>
      <c r="C60" s="194" t="s">
        <v>2318</v>
      </c>
      <c r="D60" s="194"/>
      <c r="E60" s="194"/>
      <c r="F60" s="194"/>
      <c r="G60" s="194"/>
      <c r="H60" s="194"/>
      <c r="I60" s="194"/>
      <c r="J60" s="194"/>
      <c r="K60" s="194"/>
      <c r="L60" s="194"/>
      <c r="M60" s="194"/>
      <c r="N60" s="194"/>
      <c r="O60" s="194"/>
      <c r="P60" s="129"/>
    </row>
    <row r="61" spans="2:16" s="127" customFormat="1" ht="17.25" customHeight="1" x14ac:dyDescent="0.3">
      <c r="B61" s="160"/>
      <c r="C61" s="194" t="s">
        <v>2319</v>
      </c>
      <c r="D61" s="194"/>
      <c r="E61" s="194"/>
      <c r="F61" s="194"/>
      <c r="G61" s="194"/>
      <c r="H61" s="194"/>
      <c r="I61" s="194"/>
      <c r="J61" s="194"/>
      <c r="K61" s="194"/>
      <c r="L61" s="194"/>
      <c r="M61" s="194"/>
      <c r="N61" s="194"/>
      <c r="O61" s="194"/>
      <c r="P61" s="129"/>
    </row>
    <row r="62" spans="2:16" s="127" customFormat="1" ht="60.75" customHeight="1" x14ac:dyDescent="0.3">
      <c r="B62" s="160"/>
      <c r="C62" s="194" t="s">
        <v>2320</v>
      </c>
      <c r="D62" s="194"/>
      <c r="E62" s="194"/>
      <c r="F62" s="194"/>
      <c r="G62" s="194"/>
      <c r="H62" s="194"/>
      <c r="I62" s="194"/>
      <c r="J62" s="194"/>
      <c r="K62" s="194"/>
      <c r="L62" s="194"/>
      <c r="M62" s="194"/>
      <c r="N62" s="194"/>
      <c r="O62" s="194"/>
      <c r="P62" s="129"/>
    </row>
    <row r="63" spans="2:16" s="127" customFormat="1" ht="47.25" customHeight="1" x14ac:dyDescent="0.3">
      <c r="B63" s="165" t="s">
        <v>2276</v>
      </c>
      <c r="C63" s="195" t="s">
        <v>2344</v>
      </c>
      <c r="D63" s="195"/>
      <c r="E63" s="195"/>
      <c r="F63" s="195"/>
      <c r="G63" s="195"/>
      <c r="H63" s="195"/>
      <c r="I63" s="195"/>
      <c r="J63" s="195"/>
      <c r="K63" s="195"/>
      <c r="L63" s="195"/>
      <c r="M63" s="195"/>
      <c r="N63" s="195"/>
      <c r="O63" s="195"/>
      <c r="P63" s="129"/>
    </row>
    <row r="64" spans="2:16" s="127" customFormat="1" ht="9.75" customHeight="1" x14ac:dyDescent="0.3">
      <c r="B64" s="165"/>
      <c r="C64" s="175"/>
      <c r="D64" s="175"/>
      <c r="E64" s="175"/>
      <c r="F64" s="175"/>
      <c r="G64" s="175"/>
      <c r="H64" s="175"/>
      <c r="I64" s="175"/>
      <c r="J64" s="175"/>
      <c r="K64" s="175"/>
      <c r="L64" s="175"/>
      <c r="M64" s="175"/>
      <c r="N64" s="175"/>
      <c r="O64" s="175"/>
      <c r="P64" s="129"/>
    </row>
    <row r="65" spans="2:16" s="127" customFormat="1" x14ac:dyDescent="0.3">
      <c r="B65" s="160"/>
      <c r="P65" s="129"/>
    </row>
    <row r="66" spans="2:16" s="127" customFormat="1" x14ac:dyDescent="0.3">
      <c r="B66" s="160"/>
      <c r="P66" s="129"/>
    </row>
    <row r="67" spans="2:16" s="127" customFormat="1" x14ac:dyDescent="0.3">
      <c r="B67" s="160"/>
      <c r="P67" s="129"/>
    </row>
    <row r="68" spans="2:16" s="127" customFormat="1" ht="17.25" customHeight="1" x14ac:dyDescent="0.3">
      <c r="B68" s="165" t="s">
        <v>2276</v>
      </c>
      <c r="C68" s="195" t="s">
        <v>2321</v>
      </c>
      <c r="D68" s="195"/>
      <c r="E68" s="195"/>
      <c r="F68" s="195"/>
      <c r="G68" s="195"/>
      <c r="H68" s="195"/>
      <c r="I68" s="195"/>
      <c r="J68" s="195"/>
      <c r="K68" s="195"/>
      <c r="L68" s="195"/>
      <c r="M68" s="195"/>
      <c r="N68" s="195"/>
      <c r="O68" s="195"/>
      <c r="P68" s="129"/>
    </row>
    <row r="69" spans="2:16" s="127" customFormat="1" x14ac:dyDescent="0.3">
      <c r="B69" s="160"/>
      <c r="C69" s="194" t="s">
        <v>2322</v>
      </c>
      <c r="D69" s="194"/>
      <c r="E69" s="194"/>
      <c r="F69" s="194"/>
      <c r="G69" s="194"/>
      <c r="H69" s="194"/>
      <c r="I69" s="194"/>
      <c r="J69" s="194"/>
      <c r="K69" s="194"/>
      <c r="L69" s="194"/>
      <c r="M69" s="194"/>
      <c r="N69" s="194"/>
      <c r="O69" s="194"/>
      <c r="P69" s="129"/>
    </row>
    <row r="70" spans="2:16" s="127" customFormat="1" x14ac:dyDescent="0.3">
      <c r="B70" s="160"/>
      <c r="C70" s="194" t="s">
        <v>2323</v>
      </c>
      <c r="D70" s="194"/>
      <c r="E70" s="194"/>
      <c r="F70" s="194"/>
      <c r="G70" s="194"/>
      <c r="H70" s="194"/>
      <c r="I70" s="194"/>
      <c r="J70" s="194"/>
      <c r="K70" s="194"/>
      <c r="L70" s="194"/>
      <c r="M70" s="194"/>
      <c r="N70" s="194"/>
      <c r="O70" s="194"/>
      <c r="P70" s="129"/>
    </row>
    <row r="71" spans="2:16" s="127" customFormat="1" ht="31.5" customHeight="1" x14ac:dyDescent="0.3">
      <c r="B71" s="165" t="s">
        <v>2276</v>
      </c>
      <c r="C71" s="195" t="s">
        <v>2324</v>
      </c>
      <c r="D71" s="195"/>
      <c r="E71" s="195"/>
      <c r="F71" s="195"/>
      <c r="G71" s="195"/>
      <c r="H71" s="195"/>
      <c r="I71" s="195"/>
      <c r="J71" s="195"/>
      <c r="K71" s="195"/>
      <c r="L71" s="195"/>
      <c r="M71" s="195"/>
      <c r="N71" s="195"/>
      <c r="O71" s="195"/>
      <c r="P71" s="129"/>
    </row>
    <row r="72" spans="2:16" s="127" customFormat="1" ht="31.5" customHeight="1" x14ac:dyDescent="0.3">
      <c r="B72" s="165"/>
      <c r="C72" s="194" t="s">
        <v>2325</v>
      </c>
      <c r="D72" s="194"/>
      <c r="E72" s="194"/>
      <c r="F72" s="194"/>
      <c r="G72" s="194"/>
      <c r="H72" s="194"/>
      <c r="I72" s="194"/>
      <c r="J72" s="194"/>
      <c r="K72" s="194"/>
      <c r="L72" s="194"/>
      <c r="M72" s="194"/>
      <c r="N72" s="194"/>
      <c r="O72" s="194"/>
      <c r="P72" s="129"/>
    </row>
    <row r="73" spans="2:16" s="127" customFormat="1" ht="29.25" customHeight="1" x14ac:dyDescent="0.3">
      <c r="B73" s="165"/>
      <c r="C73" s="194" t="s">
        <v>2326</v>
      </c>
      <c r="D73" s="194"/>
      <c r="E73" s="194"/>
      <c r="F73" s="194"/>
      <c r="G73" s="194"/>
      <c r="H73" s="194"/>
      <c r="I73" s="194"/>
      <c r="J73" s="194"/>
      <c r="K73" s="194"/>
      <c r="L73" s="194"/>
      <c r="M73" s="194"/>
      <c r="N73" s="194"/>
      <c r="O73" s="194"/>
      <c r="P73" s="129"/>
    </row>
    <row r="74" spans="2:16" s="127" customFormat="1" x14ac:dyDescent="0.3">
      <c r="B74" s="160"/>
      <c r="C74" s="194" t="s">
        <v>2327</v>
      </c>
      <c r="D74" s="194"/>
      <c r="E74" s="194"/>
      <c r="F74" s="194"/>
      <c r="G74" s="194"/>
      <c r="H74" s="194"/>
      <c r="I74" s="194"/>
      <c r="J74" s="194"/>
      <c r="K74" s="194"/>
      <c r="L74" s="194"/>
      <c r="M74" s="194"/>
      <c r="N74" s="194"/>
      <c r="O74" s="194"/>
      <c r="P74" s="129"/>
    </row>
    <row r="75" spans="2:16" s="127" customFormat="1" x14ac:dyDescent="0.3">
      <c r="B75" s="160"/>
      <c r="C75" s="168"/>
      <c r="D75" s="168"/>
      <c r="E75" s="168"/>
      <c r="F75" s="168"/>
      <c r="G75" s="168"/>
      <c r="H75" s="168"/>
      <c r="I75" s="168"/>
      <c r="J75" s="168"/>
      <c r="K75" s="168"/>
      <c r="L75" s="168"/>
      <c r="M75" s="168"/>
      <c r="N75" s="168"/>
      <c r="O75" s="168"/>
      <c r="P75" s="129"/>
    </row>
    <row r="76" spans="2:16" s="127" customFormat="1" x14ac:dyDescent="0.3">
      <c r="B76" s="160"/>
      <c r="C76" s="168"/>
      <c r="D76" s="168"/>
      <c r="E76" s="168"/>
      <c r="F76" s="168"/>
      <c r="G76" s="168"/>
      <c r="H76" s="168"/>
      <c r="I76" s="168"/>
      <c r="J76" s="168"/>
      <c r="K76" s="168"/>
      <c r="L76" s="168"/>
      <c r="M76" s="168"/>
      <c r="N76" s="168"/>
      <c r="O76" s="168"/>
      <c r="P76" s="129"/>
    </row>
    <row r="77" spans="2:16" s="127" customFormat="1" x14ac:dyDescent="0.3">
      <c r="B77" s="160"/>
      <c r="C77" s="168"/>
      <c r="D77" s="168"/>
      <c r="E77" s="168"/>
      <c r="F77" s="168"/>
      <c r="G77" s="168"/>
      <c r="H77" s="168"/>
      <c r="I77" s="168"/>
      <c r="J77" s="168"/>
      <c r="K77" s="168"/>
      <c r="L77" s="168"/>
      <c r="M77" s="168"/>
      <c r="N77" s="168"/>
      <c r="O77" s="168"/>
      <c r="P77" s="129"/>
    </row>
    <row r="78" spans="2:16" s="127" customFormat="1" x14ac:dyDescent="0.3">
      <c r="B78" s="160"/>
      <c r="C78" s="168"/>
      <c r="D78" s="168"/>
      <c r="E78" s="168"/>
      <c r="F78" s="168"/>
      <c r="G78" s="168"/>
      <c r="H78" s="168"/>
      <c r="I78" s="168"/>
      <c r="J78" s="168"/>
      <c r="K78" s="168"/>
      <c r="L78" s="168"/>
      <c r="M78" s="168"/>
      <c r="N78" s="168"/>
      <c r="O78" s="168"/>
      <c r="P78" s="129"/>
    </row>
    <row r="79" spans="2:16" s="127" customFormat="1" ht="45" customHeight="1" x14ac:dyDescent="0.3">
      <c r="B79" s="165" t="s">
        <v>2276</v>
      </c>
      <c r="C79" s="195" t="s">
        <v>2328</v>
      </c>
      <c r="D79" s="195"/>
      <c r="E79" s="195"/>
      <c r="F79" s="195"/>
      <c r="G79" s="195"/>
      <c r="H79" s="195"/>
      <c r="I79" s="195"/>
      <c r="J79" s="195"/>
      <c r="K79" s="195"/>
      <c r="L79" s="195"/>
      <c r="M79" s="195"/>
      <c r="N79" s="195"/>
      <c r="O79" s="195"/>
      <c r="P79" s="129"/>
    </row>
    <row r="80" spans="2:16" s="127" customFormat="1" ht="29.25" customHeight="1" x14ac:dyDescent="0.3">
      <c r="B80" s="165"/>
      <c r="C80" s="194" t="s">
        <v>2329</v>
      </c>
      <c r="D80" s="194"/>
      <c r="E80" s="194"/>
      <c r="F80" s="194"/>
      <c r="G80" s="194"/>
      <c r="H80" s="194"/>
      <c r="I80" s="194"/>
      <c r="J80" s="194"/>
      <c r="K80" s="194"/>
      <c r="L80" s="194"/>
      <c r="M80" s="194"/>
      <c r="N80" s="194"/>
      <c r="O80" s="194"/>
      <c r="P80" s="129"/>
    </row>
    <row r="81" spans="2:60" s="127" customFormat="1" ht="15" x14ac:dyDescent="0.3">
      <c r="B81" s="165" t="s">
        <v>2276</v>
      </c>
      <c r="C81" s="195" t="s">
        <v>2330</v>
      </c>
      <c r="D81" s="195"/>
      <c r="E81" s="195"/>
      <c r="F81" s="195"/>
      <c r="G81" s="195"/>
      <c r="H81" s="195"/>
      <c r="I81" s="195"/>
      <c r="J81" s="195"/>
      <c r="K81" s="195"/>
      <c r="L81" s="195"/>
      <c r="M81" s="195"/>
      <c r="N81" s="195"/>
      <c r="O81" s="195"/>
      <c r="P81" s="129"/>
    </row>
    <row r="82" spans="2:60" s="127" customFormat="1" ht="15" x14ac:dyDescent="0.3">
      <c r="B82" s="165"/>
      <c r="C82" s="194" t="s">
        <v>2331</v>
      </c>
      <c r="D82" s="194"/>
      <c r="E82" s="194"/>
      <c r="F82" s="194"/>
      <c r="G82" s="194"/>
      <c r="H82" s="194"/>
      <c r="I82" s="194"/>
      <c r="J82" s="194"/>
      <c r="K82" s="194"/>
      <c r="L82" s="194"/>
      <c r="M82" s="194"/>
      <c r="N82" s="194"/>
      <c r="O82" s="194"/>
      <c r="P82" s="129"/>
    </row>
    <row r="83" spans="2:60" s="127" customFormat="1" ht="59.25" customHeight="1" x14ac:dyDescent="0.3">
      <c r="B83" s="165"/>
      <c r="C83" s="194" t="s">
        <v>2332</v>
      </c>
      <c r="D83" s="194"/>
      <c r="E83" s="194"/>
      <c r="F83" s="194"/>
      <c r="G83" s="194"/>
      <c r="H83" s="194"/>
      <c r="I83" s="194"/>
      <c r="J83" s="194"/>
      <c r="K83" s="194"/>
      <c r="L83" s="194"/>
      <c r="M83" s="194"/>
      <c r="N83" s="194"/>
      <c r="O83" s="194"/>
      <c r="P83" s="129"/>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row>
    <row r="84" spans="2:60" s="127" customFormat="1" x14ac:dyDescent="0.3">
      <c r="B84" s="160"/>
      <c r="C84" s="194" t="s">
        <v>2333</v>
      </c>
      <c r="D84" s="194"/>
      <c r="E84" s="194"/>
      <c r="F84" s="194"/>
      <c r="G84" s="194"/>
      <c r="H84" s="194"/>
      <c r="I84" s="194"/>
      <c r="J84" s="194"/>
      <c r="K84" s="194"/>
      <c r="L84" s="194"/>
      <c r="M84" s="194"/>
      <c r="N84" s="194"/>
      <c r="O84" s="194"/>
      <c r="P84" s="129"/>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row>
    <row r="85" spans="2:60" s="127" customFormat="1" x14ac:dyDescent="0.3">
      <c r="B85" s="160"/>
      <c r="C85" s="199" t="s">
        <v>2334</v>
      </c>
      <c r="D85" s="199"/>
      <c r="E85" s="199"/>
      <c r="F85" s="199"/>
      <c r="G85" s="199"/>
      <c r="H85" s="199"/>
      <c r="I85" s="199"/>
      <c r="J85" s="199"/>
      <c r="K85" s="199"/>
      <c r="L85" s="199"/>
      <c r="M85" s="199"/>
      <c r="N85" s="199"/>
      <c r="O85" s="199"/>
      <c r="P85" s="129"/>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row>
    <row r="86" spans="2:60" s="127" customFormat="1" x14ac:dyDescent="0.3">
      <c r="B86" s="160"/>
      <c r="C86" s="199" t="s">
        <v>2335</v>
      </c>
      <c r="D86" s="199"/>
      <c r="E86" s="199"/>
      <c r="F86" s="199"/>
      <c r="G86" s="199"/>
      <c r="H86" s="199"/>
      <c r="I86" s="199"/>
      <c r="J86" s="199"/>
      <c r="K86" s="199"/>
      <c r="L86" s="199"/>
      <c r="M86" s="199"/>
      <c r="N86" s="199"/>
      <c r="O86" s="199"/>
      <c r="P86" s="129"/>
      <c r="S86" s="198" t="s">
        <v>2336</v>
      </c>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row>
    <row r="87" spans="2:60" s="127" customFormat="1" x14ac:dyDescent="0.3">
      <c r="B87" s="160"/>
      <c r="C87" s="196" t="s">
        <v>2337</v>
      </c>
      <c r="D87" s="197"/>
      <c r="E87" s="197"/>
      <c r="F87" s="197"/>
      <c r="G87" s="197"/>
      <c r="H87" s="197"/>
      <c r="I87" s="197"/>
      <c r="J87" s="197"/>
      <c r="K87" s="197"/>
      <c r="L87" s="197"/>
      <c r="M87" s="197"/>
      <c r="N87" s="197"/>
      <c r="O87" s="197"/>
      <c r="P87" s="129"/>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row>
    <row r="88" spans="2:60" s="127" customFormat="1" ht="30.75" customHeight="1" x14ac:dyDescent="0.3">
      <c r="B88" s="160"/>
      <c r="C88" s="194" t="s">
        <v>2338</v>
      </c>
      <c r="D88" s="194"/>
      <c r="E88" s="194"/>
      <c r="F88" s="194"/>
      <c r="G88" s="194"/>
      <c r="H88" s="194"/>
      <c r="I88" s="194"/>
      <c r="J88" s="194"/>
      <c r="K88" s="194"/>
      <c r="L88" s="194"/>
      <c r="M88" s="194"/>
      <c r="N88" s="194"/>
      <c r="O88" s="194"/>
      <c r="P88" s="129"/>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row>
    <row r="89" spans="2:60" s="127" customFormat="1" x14ac:dyDescent="0.3">
      <c r="B89" s="160"/>
      <c r="C89" s="194" t="s">
        <v>2339</v>
      </c>
      <c r="D89" s="194"/>
      <c r="E89" s="194"/>
      <c r="F89" s="194"/>
      <c r="G89" s="194"/>
      <c r="H89" s="194"/>
      <c r="I89" s="194"/>
      <c r="J89" s="194"/>
      <c r="K89" s="194"/>
      <c r="L89" s="194"/>
      <c r="M89" s="194"/>
      <c r="N89" s="194"/>
      <c r="O89" s="194"/>
      <c r="P89" s="129"/>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row>
    <row r="90" spans="2:60" s="127" customFormat="1" ht="45" customHeight="1" x14ac:dyDescent="0.3">
      <c r="B90" s="165" t="s">
        <v>2276</v>
      </c>
      <c r="C90" s="195" t="s">
        <v>2340</v>
      </c>
      <c r="D90" s="195"/>
      <c r="E90" s="195"/>
      <c r="F90" s="195"/>
      <c r="G90" s="195"/>
      <c r="H90" s="195"/>
      <c r="I90" s="195"/>
      <c r="J90" s="195"/>
      <c r="K90" s="195"/>
      <c r="L90" s="195"/>
      <c r="M90" s="195"/>
      <c r="N90" s="195"/>
      <c r="O90" s="195"/>
      <c r="P90" s="129"/>
    </row>
    <row r="91" spans="2:60" s="127" customFormat="1" ht="30" customHeight="1" x14ac:dyDescent="0.3">
      <c r="B91" s="160"/>
      <c r="C91" s="194" t="s">
        <v>2341</v>
      </c>
      <c r="D91" s="194"/>
      <c r="E91" s="194"/>
      <c r="F91" s="194"/>
      <c r="G91" s="194"/>
      <c r="H91" s="194"/>
      <c r="I91" s="194"/>
      <c r="J91" s="194"/>
      <c r="K91" s="194"/>
      <c r="L91" s="194"/>
      <c r="M91" s="194"/>
      <c r="N91" s="194"/>
      <c r="O91" s="194"/>
      <c r="P91" s="129"/>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row>
    <row r="92" spans="2:60" s="127" customFormat="1" ht="45" customHeight="1" x14ac:dyDescent="0.3">
      <c r="B92" s="160"/>
      <c r="C92" s="194" t="s">
        <v>2342</v>
      </c>
      <c r="D92" s="194"/>
      <c r="E92" s="194"/>
      <c r="F92" s="194"/>
      <c r="G92" s="194"/>
      <c r="H92" s="194"/>
      <c r="I92" s="194"/>
      <c r="J92" s="194"/>
      <c r="K92" s="194"/>
      <c r="L92" s="194"/>
      <c r="M92" s="194"/>
      <c r="N92" s="194"/>
      <c r="O92" s="194"/>
      <c r="P92" s="129"/>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row>
    <row r="93" spans="2:60" s="127" customFormat="1" x14ac:dyDescent="0.3">
      <c r="B93" s="160"/>
      <c r="C93" s="168"/>
      <c r="D93" s="168"/>
      <c r="E93" s="168"/>
      <c r="F93" s="168"/>
      <c r="G93" s="168"/>
      <c r="H93" s="168"/>
      <c r="I93" s="168"/>
      <c r="J93" s="168"/>
      <c r="K93" s="168"/>
      <c r="L93" s="168"/>
      <c r="M93" s="168"/>
      <c r="N93" s="168"/>
      <c r="O93" s="168"/>
      <c r="P93" s="12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c r="AW93" s="169"/>
      <c r="AX93" s="169"/>
      <c r="AY93" s="169"/>
      <c r="AZ93" s="169"/>
      <c r="BA93" s="169"/>
      <c r="BB93" s="169"/>
      <c r="BC93" s="169"/>
      <c r="BD93" s="169"/>
      <c r="BE93" s="169"/>
      <c r="BF93" s="169"/>
      <c r="BG93" s="169"/>
      <c r="BH93" s="169"/>
    </row>
    <row r="94" spans="2:60" s="127" customFormat="1" x14ac:dyDescent="0.3">
      <c r="B94" s="160"/>
      <c r="C94" s="168"/>
      <c r="D94" s="168"/>
      <c r="E94" s="168"/>
      <c r="F94" s="168"/>
      <c r="G94" s="168"/>
      <c r="H94" s="168"/>
      <c r="I94" s="168"/>
      <c r="J94" s="168"/>
      <c r="K94" s="168"/>
      <c r="L94" s="168"/>
      <c r="M94" s="168"/>
      <c r="N94" s="168"/>
      <c r="O94" s="168"/>
      <c r="P94" s="129"/>
      <c r="S94" s="169"/>
      <c r="T94" s="169"/>
      <c r="U94" s="169"/>
      <c r="V94" s="169"/>
      <c r="W94" s="169"/>
      <c r="X94" s="169"/>
      <c r="Y94" s="169"/>
      <c r="Z94" s="169"/>
      <c r="AA94" s="169"/>
      <c r="AB94" s="169"/>
      <c r="AC94" s="169"/>
      <c r="AD94" s="169"/>
      <c r="AE94" s="169"/>
      <c r="AF94" s="169"/>
      <c r="AG94" s="169"/>
      <c r="AH94" s="169"/>
      <c r="AI94" s="169"/>
      <c r="AJ94" s="169"/>
      <c r="AK94" s="169"/>
      <c r="AL94" s="169"/>
      <c r="AM94" s="169"/>
      <c r="AN94" s="169"/>
      <c r="AO94" s="169"/>
      <c r="AP94" s="169"/>
      <c r="AQ94" s="169"/>
      <c r="AR94" s="169"/>
      <c r="AS94" s="169"/>
      <c r="AT94" s="169"/>
      <c r="AU94" s="169"/>
      <c r="AV94" s="169"/>
      <c r="AW94" s="169"/>
      <c r="AX94" s="169"/>
      <c r="AY94" s="169"/>
      <c r="AZ94" s="169"/>
      <c r="BA94" s="169"/>
      <c r="BB94" s="169"/>
      <c r="BC94" s="169"/>
      <c r="BD94" s="169"/>
      <c r="BE94" s="169"/>
      <c r="BF94" s="169"/>
      <c r="BG94" s="169"/>
      <c r="BH94" s="169"/>
    </row>
    <row r="95" spans="2:60" s="127" customFormat="1" x14ac:dyDescent="0.3">
      <c r="B95" s="160"/>
      <c r="C95" s="168"/>
      <c r="D95" s="168"/>
      <c r="E95" s="168"/>
      <c r="F95" s="168"/>
      <c r="G95" s="168"/>
      <c r="H95" s="168"/>
      <c r="I95" s="168"/>
      <c r="J95" s="168"/>
      <c r="K95" s="168"/>
      <c r="L95" s="168"/>
      <c r="M95" s="168"/>
      <c r="N95" s="168"/>
      <c r="O95" s="168"/>
      <c r="P95" s="12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169"/>
      <c r="BH95" s="169"/>
    </row>
    <row r="96" spans="2:60" s="127" customFormat="1" x14ac:dyDescent="0.3">
      <c r="B96" s="160"/>
      <c r="C96" s="168"/>
      <c r="D96" s="168"/>
      <c r="E96" s="168"/>
      <c r="F96" s="168"/>
      <c r="G96" s="168"/>
      <c r="H96" s="168"/>
      <c r="I96" s="168"/>
      <c r="J96" s="168"/>
      <c r="K96" s="168"/>
      <c r="L96" s="168"/>
      <c r="M96" s="168"/>
      <c r="N96" s="168"/>
      <c r="O96" s="168"/>
      <c r="P96" s="12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169"/>
      <c r="BF96" s="169"/>
      <c r="BG96" s="169"/>
      <c r="BH96" s="169"/>
    </row>
    <row r="97" spans="2:16" s="127" customFormat="1" ht="15" x14ac:dyDescent="0.3">
      <c r="B97" s="165" t="s">
        <v>2276</v>
      </c>
      <c r="C97" s="195" t="s">
        <v>2343</v>
      </c>
      <c r="D97" s="195"/>
      <c r="E97" s="195"/>
      <c r="F97" s="195"/>
      <c r="G97" s="195"/>
      <c r="H97" s="195"/>
      <c r="I97" s="195"/>
      <c r="J97" s="195"/>
      <c r="K97" s="195"/>
      <c r="L97" s="195"/>
      <c r="M97" s="195"/>
      <c r="N97" s="195"/>
      <c r="O97" s="195"/>
      <c r="P97" s="129"/>
    </row>
    <row r="98" spans="2:16" s="127" customFormat="1" x14ac:dyDescent="0.3">
      <c r="B98" s="128"/>
      <c r="P98" s="129"/>
    </row>
    <row r="99" spans="2:16" s="127" customFormat="1" x14ac:dyDescent="0.3">
      <c r="B99" s="128"/>
      <c r="P99" s="129"/>
    </row>
    <row r="100" spans="2:16" x14ac:dyDescent="0.3">
      <c r="B100" s="128"/>
      <c r="C100" s="127"/>
      <c r="D100" s="127"/>
      <c r="E100" s="127"/>
      <c r="F100" s="127"/>
      <c r="G100" s="127"/>
      <c r="H100" s="127"/>
      <c r="I100" s="127"/>
      <c r="J100" s="127"/>
      <c r="K100" s="127"/>
      <c r="L100" s="127"/>
      <c r="M100" s="127"/>
      <c r="N100" s="127"/>
      <c r="O100" s="127"/>
      <c r="P100" s="129"/>
    </row>
    <row r="101" spans="2:16" x14ac:dyDescent="0.3">
      <c r="B101" s="128"/>
      <c r="C101" s="127"/>
      <c r="D101" s="127"/>
      <c r="E101" s="127"/>
      <c r="F101" s="127"/>
      <c r="G101" s="127"/>
      <c r="H101" s="127"/>
      <c r="I101" s="127"/>
      <c r="J101" s="127"/>
      <c r="K101" s="127"/>
      <c r="L101" s="127"/>
      <c r="M101" s="127"/>
      <c r="N101" s="127"/>
      <c r="O101" s="127"/>
      <c r="P101" s="129"/>
    </row>
    <row r="102" spans="2:16" x14ac:dyDescent="0.3">
      <c r="B102" s="128"/>
      <c r="C102" s="127"/>
      <c r="D102" s="127"/>
      <c r="E102" s="127"/>
      <c r="F102" s="127"/>
      <c r="G102" s="127"/>
      <c r="H102" s="127"/>
      <c r="I102" s="127"/>
      <c r="J102" s="127"/>
      <c r="K102" s="127"/>
      <c r="L102" s="127"/>
      <c r="M102" s="127"/>
      <c r="N102" s="127"/>
      <c r="O102" s="127"/>
      <c r="P102" s="129"/>
    </row>
    <row r="103" spans="2:16" x14ac:dyDescent="0.3">
      <c r="B103" s="128"/>
      <c r="C103" s="127"/>
      <c r="D103" s="127"/>
      <c r="E103" s="127"/>
      <c r="F103" s="127"/>
      <c r="G103" s="127"/>
      <c r="H103" s="127"/>
      <c r="I103" s="127"/>
      <c r="J103" s="127"/>
      <c r="K103" s="127"/>
      <c r="L103" s="127"/>
      <c r="M103" s="127"/>
      <c r="N103" s="127"/>
      <c r="O103" s="127"/>
      <c r="P103" s="129"/>
    </row>
    <row r="104" spans="2:16" x14ac:dyDescent="0.3">
      <c r="B104" s="128"/>
      <c r="C104" s="127"/>
      <c r="D104" s="127"/>
      <c r="E104" s="127"/>
      <c r="F104" s="127"/>
      <c r="G104" s="127"/>
      <c r="H104" s="127"/>
      <c r="I104" s="127"/>
      <c r="J104" s="127"/>
      <c r="K104" s="127"/>
      <c r="L104" s="127"/>
      <c r="M104" s="127"/>
      <c r="N104" s="127"/>
      <c r="O104" s="127"/>
      <c r="P104" s="129"/>
    </row>
    <row r="105" spans="2:16" x14ac:dyDescent="0.3">
      <c r="B105" s="128"/>
      <c r="C105" s="127"/>
      <c r="D105" s="127"/>
      <c r="E105" s="127"/>
      <c r="F105" s="127"/>
      <c r="G105" s="127"/>
      <c r="H105" s="127"/>
      <c r="I105" s="127"/>
      <c r="J105" s="127"/>
      <c r="K105" s="127"/>
      <c r="L105" s="127"/>
      <c r="M105" s="127"/>
      <c r="N105" s="127"/>
      <c r="O105" s="127"/>
      <c r="P105" s="129"/>
    </row>
    <row r="106" spans="2:16" x14ac:dyDescent="0.3">
      <c r="B106" s="128"/>
      <c r="C106" s="127"/>
      <c r="D106" s="127"/>
      <c r="E106" s="127"/>
      <c r="F106" s="127"/>
      <c r="G106" s="127"/>
      <c r="H106" s="127"/>
      <c r="I106" s="127"/>
      <c r="J106" s="127"/>
      <c r="K106" s="127"/>
      <c r="L106" s="127"/>
      <c r="M106" s="127"/>
      <c r="N106" s="127"/>
      <c r="O106" s="127"/>
      <c r="P106" s="129"/>
    </row>
    <row r="107" spans="2:16" x14ac:dyDescent="0.3">
      <c r="B107" s="128"/>
      <c r="C107" s="127"/>
      <c r="D107" s="127"/>
      <c r="E107" s="127"/>
      <c r="F107" s="127"/>
      <c r="G107" s="127"/>
      <c r="H107" s="127"/>
      <c r="I107" s="127"/>
      <c r="J107" s="127"/>
      <c r="K107" s="127"/>
      <c r="L107" s="127"/>
      <c r="M107" s="127"/>
      <c r="N107" s="127"/>
      <c r="O107" s="127"/>
      <c r="P107" s="129"/>
    </row>
    <row r="108" spans="2:16" x14ac:dyDescent="0.3">
      <c r="B108" s="128"/>
      <c r="C108" s="127"/>
      <c r="D108" s="127"/>
      <c r="E108" s="127"/>
      <c r="F108" s="127"/>
      <c r="G108" s="127"/>
      <c r="H108" s="127"/>
      <c r="I108" s="127"/>
      <c r="J108" s="127"/>
      <c r="K108" s="127"/>
      <c r="L108" s="127"/>
      <c r="M108" s="127"/>
      <c r="N108" s="127"/>
      <c r="O108" s="127"/>
      <c r="P108" s="129"/>
    </row>
    <row r="109" spans="2:16" x14ac:dyDescent="0.3">
      <c r="B109" s="128"/>
      <c r="C109" s="127"/>
      <c r="D109" s="127"/>
      <c r="E109" s="127"/>
      <c r="F109" s="127"/>
      <c r="G109" s="127"/>
      <c r="H109" s="127"/>
      <c r="I109" s="127"/>
      <c r="J109" s="127"/>
      <c r="K109" s="127"/>
      <c r="L109" s="127"/>
      <c r="M109" s="127"/>
      <c r="N109" s="127"/>
      <c r="O109" s="127"/>
      <c r="P109" s="129"/>
    </row>
    <row r="110" spans="2:16" x14ac:dyDescent="0.3">
      <c r="B110" s="128"/>
      <c r="C110" s="127"/>
      <c r="D110" s="127"/>
      <c r="E110" s="127"/>
      <c r="F110" s="127"/>
      <c r="G110" s="127"/>
      <c r="H110" s="127"/>
      <c r="I110" s="127"/>
      <c r="J110" s="127"/>
      <c r="K110" s="127"/>
      <c r="L110" s="127"/>
      <c r="M110" s="127"/>
      <c r="N110" s="127"/>
      <c r="O110" s="127"/>
      <c r="P110" s="129"/>
    </row>
    <row r="111" spans="2:16" x14ac:dyDescent="0.3">
      <c r="B111" s="128"/>
      <c r="C111" s="127"/>
      <c r="D111" s="127"/>
      <c r="E111" s="127"/>
      <c r="F111" s="127"/>
      <c r="G111" s="127"/>
      <c r="H111" s="127"/>
      <c r="I111" s="127"/>
      <c r="J111" s="127"/>
      <c r="K111" s="127"/>
      <c r="L111" s="127"/>
      <c r="M111" s="127"/>
      <c r="N111" s="127"/>
      <c r="O111" s="127"/>
      <c r="P111" s="129"/>
    </row>
    <row r="112" spans="2:16" x14ac:dyDescent="0.3">
      <c r="B112" s="128"/>
      <c r="C112" s="127"/>
      <c r="D112" s="127"/>
      <c r="E112" s="127"/>
      <c r="F112" s="127"/>
      <c r="G112" s="127"/>
      <c r="H112" s="127"/>
      <c r="I112" s="127"/>
      <c r="J112" s="127"/>
      <c r="K112" s="127"/>
      <c r="L112" s="127"/>
      <c r="M112" s="127"/>
      <c r="N112" s="127"/>
      <c r="O112" s="127"/>
      <c r="P112" s="129"/>
    </row>
    <row r="113" spans="2:16" x14ac:dyDescent="0.3">
      <c r="B113" s="128"/>
      <c r="C113" s="127"/>
      <c r="D113" s="127"/>
      <c r="E113" s="127"/>
      <c r="F113" s="127"/>
      <c r="G113" s="127"/>
      <c r="H113" s="127"/>
      <c r="I113" s="127"/>
      <c r="J113" s="127"/>
      <c r="K113" s="127"/>
      <c r="L113" s="127"/>
      <c r="M113" s="127"/>
      <c r="N113" s="127"/>
      <c r="O113" s="127"/>
      <c r="P113" s="129"/>
    </row>
    <row r="114" spans="2:16" x14ac:dyDescent="0.3">
      <c r="B114" s="128"/>
      <c r="C114" s="127"/>
      <c r="D114" s="127"/>
      <c r="E114" s="127"/>
      <c r="F114" s="127"/>
      <c r="G114" s="127"/>
      <c r="H114" s="127"/>
      <c r="I114" s="127"/>
      <c r="J114" s="127"/>
      <c r="K114" s="127"/>
      <c r="L114" s="127"/>
      <c r="M114" s="127"/>
      <c r="N114" s="127"/>
      <c r="O114" s="127"/>
      <c r="P114" s="129"/>
    </row>
    <row r="115" spans="2:16" ht="15" thickBot="1" x14ac:dyDescent="0.35">
      <c r="B115" s="171"/>
      <c r="C115" s="172"/>
      <c r="D115" s="172"/>
      <c r="E115" s="172"/>
      <c r="F115" s="172"/>
      <c r="G115" s="172"/>
      <c r="H115" s="172"/>
      <c r="I115" s="172"/>
      <c r="J115" s="172"/>
      <c r="K115" s="172"/>
      <c r="L115" s="172"/>
      <c r="M115" s="172"/>
      <c r="N115" s="172"/>
      <c r="O115" s="172"/>
      <c r="P115" s="173"/>
    </row>
    <row r="116" spans="2:16" ht="15" thickTop="1" x14ac:dyDescent="0.3"/>
  </sheetData>
  <mergeCells count="59">
    <mergeCell ref="C92:O92"/>
    <mergeCell ref="S92:BH92"/>
    <mergeCell ref="C97:O97"/>
    <mergeCell ref="C63:O63"/>
    <mergeCell ref="C88:O88"/>
    <mergeCell ref="S88:BH88"/>
    <mergeCell ref="C89:O89"/>
    <mergeCell ref="S89:BH89"/>
    <mergeCell ref="C90:O90"/>
    <mergeCell ref="C91:O91"/>
    <mergeCell ref="S91:BH91"/>
    <mergeCell ref="C85:O85"/>
    <mergeCell ref="S85:BH85"/>
    <mergeCell ref="C86:O86"/>
    <mergeCell ref="S86:BH86"/>
    <mergeCell ref="C87:O87"/>
    <mergeCell ref="S87:BH87"/>
    <mergeCell ref="C81:O81"/>
    <mergeCell ref="C82:O82"/>
    <mergeCell ref="C83:O83"/>
    <mergeCell ref="S83:BH83"/>
    <mergeCell ref="C84:O84"/>
    <mergeCell ref="S84:BH84"/>
    <mergeCell ref="C80:O80"/>
    <mergeCell ref="C60:O60"/>
    <mergeCell ref="C61:O61"/>
    <mergeCell ref="C62:O62"/>
    <mergeCell ref="C68:O68"/>
    <mergeCell ref="C69:O69"/>
    <mergeCell ref="C70:O70"/>
    <mergeCell ref="C71:O71"/>
    <mergeCell ref="C72:O72"/>
    <mergeCell ref="C73:O73"/>
    <mergeCell ref="C74:O74"/>
    <mergeCell ref="C79:O79"/>
    <mergeCell ref="C59:O59"/>
    <mergeCell ref="C45:O45"/>
    <mergeCell ref="C46:O46"/>
    <mergeCell ref="C47:O47"/>
    <mergeCell ref="C48:O48"/>
    <mergeCell ref="C49:O49"/>
    <mergeCell ref="C50:O50"/>
    <mergeCell ref="C51:O51"/>
    <mergeCell ref="C52:O52"/>
    <mergeCell ref="C53:O53"/>
    <mergeCell ref="C54:O54"/>
    <mergeCell ref="C55:O55"/>
    <mergeCell ref="C44:O44"/>
    <mergeCell ref="C30:O30"/>
    <mergeCell ref="C31:O31"/>
    <mergeCell ref="C32:O32"/>
    <mergeCell ref="C33:O33"/>
    <mergeCell ref="C34:O34"/>
    <mergeCell ref="C35:O35"/>
    <mergeCell ref="C36:O36"/>
    <mergeCell ref="C37:O37"/>
    <mergeCell ref="C38:O38"/>
    <mergeCell ref="C42:O42"/>
    <mergeCell ref="C43:O4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осень 2021</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cp:lastModifiedBy>Diana</cp:lastModifiedBy>
  <dcterms:created xsi:type="dcterms:W3CDTF">2021-03-20T05:50:22Z</dcterms:created>
  <dcterms:modified xsi:type="dcterms:W3CDTF">2021-05-17T08:07:07Z</dcterms:modified>
</cp:coreProperties>
</file>